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0" yWindow="1860" windowWidth="15390" windowHeight="4590" tabRatio="856" firstSheet="7" activeTab="7"/>
  </bookViews>
  <sheets>
    <sheet name="приложение 9 1 квартал" sheetId="61" state="hidden" r:id="rId1"/>
    <sheet name="приложение 9 2 квартал" sheetId="59" state="hidden" r:id="rId2"/>
    <sheet name="приложение 9 3 квартал" sheetId="60" state="hidden" r:id="rId3"/>
    <sheet name="приложение 9 4 квартал" sheetId="55" state="hidden" r:id="rId4"/>
    <sheet name="приложение 7.1 1 квартал" sheetId="58" state="hidden" r:id="rId5"/>
    <sheet name="приложение 7.1 2 квартал" sheetId="57" state="hidden" r:id="rId6"/>
    <sheet name="приложение 7.1 3 квартал" sheetId="56" state="hidden" r:id="rId7"/>
    <sheet name="приложение 7.1 4 квартал" sheetId="47" r:id="rId8"/>
    <sheet name="приложение 7.2 1 квартал" sheetId="48" state="hidden" r:id="rId9"/>
    <sheet name="приложение 7.2 2 квартал" sheetId="50" state="hidden" r:id="rId10"/>
    <sheet name="приложение 7.2 3 квартал" sheetId="51" state="hidden" r:id="rId11"/>
    <sheet name="приложение 7.2 4 квартал" sheetId="52" state="hidden" r:id="rId12"/>
  </sheets>
  <externalReferences>
    <externalReference r:id="rId13"/>
  </externalReferences>
  <definedNames>
    <definedName name="_xlnm.Print_Titles" localSheetId="4">'приложение 7.1 1 квартал'!$19:$19</definedName>
    <definedName name="_xlnm.Print_Titles" localSheetId="5">'приложение 7.1 2 квартал'!$19:$19</definedName>
    <definedName name="_xlnm.Print_Titles" localSheetId="6">'приложение 7.1 3 квартал'!$19:$19</definedName>
    <definedName name="_xlnm.Print_Titles" localSheetId="7">'приложение 7.1 4 квартал'!$19:$19</definedName>
    <definedName name="_xlnm.Print_Titles" localSheetId="8">'приложение 7.2 1 квартал'!$19:$19</definedName>
    <definedName name="_xlnm.Print_Titles" localSheetId="9">'приложение 7.2 2 квартал'!$19:$19</definedName>
    <definedName name="_xlnm.Print_Titles" localSheetId="10">'приложение 7.2 3 квартал'!$19:$19</definedName>
    <definedName name="_xlnm.Print_Titles" localSheetId="11">'приложение 7.2 4 квартал'!$19:$19</definedName>
    <definedName name="_xlnm.Print_Titles" localSheetId="0">'приложение 9 1 квартал'!$18:$18</definedName>
    <definedName name="_xlnm.Print_Titles" localSheetId="1">'приложение 9 2 квартал'!$18:$18</definedName>
    <definedName name="_xlnm.Print_Titles" localSheetId="2">'приложение 9 3 квартал'!$18:$18</definedName>
    <definedName name="_xlnm.Print_Titles" localSheetId="3">'приложение 9 4 квартал'!$14:$17</definedName>
    <definedName name="_xlnm.Print_Area" localSheetId="4">'приложение 7.1 1 квартал'!$A$1:$W$273</definedName>
    <definedName name="_xlnm.Print_Area" localSheetId="5">'приложение 7.1 2 квартал'!$A$1:$W$381</definedName>
    <definedName name="_xlnm.Print_Area" localSheetId="6">'приложение 7.1 3 квартал'!$A$1:$W$462</definedName>
    <definedName name="_xlnm.Print_Area" localSheetId="7">'приложение 7.1 4 квартал'!$A$1:$W$158</definedName>
    <definedName name="_xlnm.Print_Area" localSheetId="10">'приложение 7.2 3 квартал'!$A$1:$AE$456</definedName>
    <definedName name="_xlnm.Print_Area" localSheetId="0">'приложение 9 1 квартал'!$A$1:$BT$266</definedName>
    <definedName name="_xlnm.Print_Area" localSheetId="1">'приложение 9 2 квартал'!$A$1:$BT$373</definedName>
    <definedName name="_xlnm.Print_Area" localSheetId="2">'приложение 9 3 квартал'!$A$1:$BT$447</definedName>
    <definedName name="_xlnm.Print_Area" localSheetId="3">'приложение 9 4 квартал'!$A$1:$BT$162</definedName>
  </definedNames>
  <calcPr calcId="145621"/>
</workbook>
</file>

<file path=xl/calcChain.xml><?xml version="1.0" encoding="utf-8"?>
<calcChain xmlns="http://schemas.openxmlformats.org/spreadsheetml/2006/main">
  <c r="AE62" i="47" l="1"/>
  <c r="AC25" i="47"/>
  <c r="AC26" i="47"/>
  <c r="AC27" i="47"/>
  <c r="AC28" i="47"/>
  <c r="AC29" i="47"/>
  <c r="AC30" i="47"/>
  <c r="AC31" i="47"/>
  <c r="AC32" i="47"/>
  <c r="AC33" i="47"/>
  <c r="AC34" i="47"/>
  <c r="AC35" i="47"/>
  <c r="AC36" i="47"/>
  <c r="AC37" i="47"/>
  <c r="AC38" i="47"/>
  <c r="AC39" i="47"/>
  <c r="AC40" i="47"/>
  <c r="AC41" i="47"/>
  <c r="AC42" i="47"/>
  <c r="AC43" i="47"/>
  <c r="AC44" i="47"/>
  <c r="AC45" i="47"/>
  <c r="AC46" i="47"/>
  <c r="AC47" i="47"/>
  <c r="AC48" i="47"/>
  <c r="AC49" i="47"/>
  <c r="AC50" i="47"/>
  <c r="AC51" i="47"/>
  <c r="AC52" i="47"/>
  <c r="AC53" i="47"/>
  <c r="AC54" i="47"/>
  <c r="AC55" i="47"/>
  <c r="AC56" i="47"/>
  <c r="AC57" i="47"/>
  <c r="AC58" i="47"/>
  <c r="AC59" i="47"/>
  <c r="AC60" i="47"/>
  <c r="AC61" i="47"/>
  <c r="AC23" i="47" s="1"/>
  <c r="AC24" i="47"/>
  <c r="E57" i="52" l="1"/>
  <c r="D57" i="52"/>
  <c r="AA22" i="47"/>
  <c r="AB60" i="47"/>
  <c r="AA21" i="47"/>
  <c r="BC19" i="55" l="1"/>
  <c r="BC20" i="55"/>
  <c r="Y20" i="55"/>
  <c r="T20" i="55"/>
  <c r="AZ19" i="55"/>
  <c r="AZ20" i="55"/>
  <c r="T19" i="55"/>
  <c r="E21" i="52"/>
  <c r="D21" i="52"/>
  <c r="C21" i="52"/>
  <c r="AF57" i="52"/>
  <c r="AQ57" i="52"/>
  <c r="AR57" i="52" s="1"/>
  <c r="Y21" i="47" l="1"/>
  <c r="D21" i="47"/>
  <c r="Z61" i="47"/>
  <c r="BT19" i="55" l="1"/>
  <c r="AP20" i="55" l="1"/>
  <c r="AJ20" i="55"/>
  <c r="AJ19" i="55" s="1"/>
  <c r="AN20" i="55" l="1"/>
  <c r="AH20" i="55"/>
  <c r="AK20" i="55"/>
  <c r="AP80" i="55" l="1"/>
  <c r="AN80" i="55"/>
  <c r="AM80" i="55"/>
  <c r="AK80" i="55"/>
  <c r="AJ80" i="55"/>
  <c r="AH80" i="55"/>
  <c r="AG80" i="55"/>
  <c r="AE80" i="55"/>
  <c r="AD80" i="55"/>
  <c r="AB80" i="55"/>
  <c r="AP87" i="55"/>
  <c r="AN87" i="55"/>
  <c r="AM87" i="55"/>
  <c r="AK87" i="55"/>
  <c r="AJ87" i="55"/>
  <c r="AH87" i="55"/>
  <c r="AP143" i="55" l="1"/>
  <c r="AP144" i="55"/>
  <c r="AN143" i="55"/>
  <c r="AN144" i="55"/>
  <c r="P138" i="47" l="1"/>
  <c r="AN142" i="55" l="1"/>
  <c r="D82" i="47" l="1"/>
  <c r="R21" i="52"/>
  <c r="H21" i="52"/>
  <c r="H22" i="52"/>
  <c r="N82" i="47" l="1"/>
  <c r="F82" i="47"/>
  <c r="G82" i="47"/>
  <c r="H82" i="47"/>
  <c r="I82" i="47"/>
  <c r="J82" i="47"/>
  <c r="K82" i="47"/>
  <c r="L82" i="47"/>
  <c r="M82" i="47"/>
  <c r="O82" i="47"/>
  <c r="Q82" i="47"/>
  <c r="P139" i="47"/>
  <c r="P82" i="47"/>
  <c r="P58" i="47"/>
  <c r="P57" i="47"/>
  <c r="T59" i="47" l="1"/>
  <c r="N22" i="56" l="1"/>
  <c r="O21" i="47"/>
  <c r="M21" i="47"/>
  <c r="M22" i="47"/>
  <c r="F21" i="52"/>
  <c r="E22" i="52"/>
  <c r="D22" i="52" l="1"/>
  <c r="C22" i="52"/>
  <c r="D22" i="47"/>
  <c r="AN19" i="55" l="1"/>
  <c r="BL19" i="55"/>
  <c r="AH19" i="55"/>
  <c r="E137" i="47" l="1"/>
  <c r="E82" i="47" s="1"/>
  <c r="H136" i="52"/>
  <c r="R136" i="52"/>
  <c r="L21" i="47" l="1"/>
  <c r="E58" i="47"/>
  <c r="E77" i="47" l="1"/>
  <c r="AP142" i="55" l="1"/>
  <c r="E72" i="56"/>
  <c r="H77" i="47"/>
  <c r="I77" i="47"/>
  <c r="J77" i="47"/>
  <c r="K77" i="47"/>
  <c r="L77" i="47"/>
  <c r="M77" i="47"/>
  <c r="N77" i="47"/>
  <c r="O77" i="47"/>
  <c r="P77" i="47"/>
  <c r="Q77" i="47"/>
  <c r="G77" i="47"/>
  <c r="D77" i="47"/>
  <c r="F77" i="47"/>
  <c r="R22" i="52"/>
  <c r="D20" i="47" l="1"/>
  <c r="F81" i="52"/>
  <c r="F76" i="52" s="1"/>
  <c r="F20" i="52" s="1"/>
  <c r="G81" i="52"/>
  <c r="G76" i="52" s="1"/>
  <c r="H81" i="52"/>
  <c r="H76" i="52" s="1"/>
  <c r="I81" i="52"/>
  <c r="I76" i="52" s="1"/>
  <c r="J81" i="52"/>
  <c r="J76" i="52" s="1"/>
  <c r="K81" i="52"/>
  <c r="K76" i="52" s="1"/>
  <c r="L81" i="52"/>
  <c r="L76" i="52" s="1"/>
  <c r="M81" i="52"/>
  <c r="M76" i="52" s="1"/>
  <c r="N81" i="52"/>
  <c r="N76" i="52" s="1"/>
  <c r="O81" i="52"/>
  <c r="O76" i="52" s="1"/>
  <c r="P81" i="52"/>
  <c r="P76" i="52" s="1"/>
  <c r="Q81" i="52"/>
  <c r="Q76" i="52" s="1"/>
  <c r="R81" i="52"/>
  <c r="R76" i="52" s="1"/>
  <c r="S81" i="52"/>
  <c r="S76" i="52" s="1"/>
  <c r="T81" i="52"/>
  <c r="T76" i="52" s="1"/>
  <c r="U81" i="52"/>
  <c r="U76" i="52" s="1"/>
  <c r="V81" i="52"/>
  <c r="V76" i="52" s="1"/>
  <c r="W81" i="52"/>
  <c r="W76" i="52" s="1"/>
  <c r="W20" i="52" s="1"/>
  <c r="X81" i="52"/>
  <c r="X76" i="52" s="1"/>
  <c r="Y81" i="52"/>
  <c r="Y76" i="52" s="1"/>
  <c r="Z81" i="52"/>
  <c r="Z76" i="52" s="1"/>
  <c r="AA81" i="52"/>
  <c r="AA76" i="52" s="1"/>
  <c r="AA20" i="52" s="1"/>
  <c r="AB81" i="52"/>
  <c r="AB76" i="52" s="1"/>
  <c r="AC81" i="52"/>
  <c r="AC76" i="52" s="1"/>
  <c r="AD81" i="52"/>
  <c r="AD76" i="52" s="1"/>
  <c r="AE81" i="52"/>
  <c r="AE76" i="52" s="1"/>
  <c r="D81" i="52" l="1"/>
  <c r="D76" i="52" s="1"/>
  <c r="E81" i="52"/>
  <c r="E76" i="52" s="1"/>
  <c r="C81" i="52" l="1"/>
  <c r="C76" i="52" s="1"/>
  <c r="P21" i="47" l="1"/>
  <c r="P20" i="47" s="1"/>
  <c r="P22" i="47"/>
  <c r="BR19" i="55" l="1"/>
  <c r="BQ19" i="55"/>
  <c r="BO19" i="55"/>
  <c r="BE19" i="55"/>
  <c r="BB19" i="55"/>
  <c r="AP19" i="55"/>
  <c r="AK19" i="55"/>
  <c r="AM20" i="55"/>
  <c r="BQ20" i="55"/>
  <c r="BO20" i="55"/>
  <c r="BE20" i="55"/>
  <c r="BB20" i="55"/>
  <c r="BT20" i="55"/>
  <c r="BR20" i="55"/>
  <c r="N22" i="47" l="1"/>
  <c r="O22" i="47" l="1"/>
  <c r="K22" i="47"/>
  <c r="L22" i="47"/>
  <c r="Q22" i="47"/>
  <c r="F21" i="47" l="1"/>
  <c r="F20" i="47" s="1"/>
  <c r="G21" i="47"/>
  <c r="G20" i="47" s="1"/>
  <c r="H21" i="47"/>
  <c r="H20" i="47" s="1"/>
  <c r="I21" i="47"/>
  <c r="I20" i="47" s="1"/>
  <c r="J21" i="47"/>
  <c r="J20" i="47" s="1"/>
  <c r="K21" i="47"/>
  <c r="K20" i="47" s="1"/>
  <c r="L20" i="47"/>
  <c r="M20" i="47"/>
  <c r="N21" i="47"/>
  <c r="N20" i="47" s="1"/>
  <c r="O20" i="47"/>
  <c r="Q21" i="47"/>
  <c r="Q20" i="47" s="1"/>
  <c r="F22" i="47"/>
  <c r="G22" i="47"/>
  <c r="H22" i="47"/>
  <c r="I22" i="47"/>
  <c r="J22" i="47"/>
  <c r="D20" i="52"/>
  <c r="E20" i="52"/>
  <c r="G21" i="52"/>
  <c r="G20" i="52" s="1"/>
  <c r="H20" i="52"/>
  <c r="I21" i="52"/>
  <c r="I20" i="52" s="1"/>
  <c r="J21" i="52"/>
  <c r="J20" i="52" s="1"/>
  <c r="K21" i="52"/>
  <c r="K20" i="52" s="1"/>
  <c r="L21" i="52"/>
  <c r="L20" i="52" s="1"/>
  <c r="M21" i="52"/>
  <c r="M20" i="52" s="1"/>
  <c r="N21" i="52"/>
  <c r="N20" i="52" s="1"/>
  <c r="O21" i="52"/>
  <c r="O20" i="52" s="1"/>
  <c r="P21" i="52"/>
  <c r="P20" i="52" s="1"/>
  <c r="Q21" i="52"/>
  <c r="Q20" i="52" s="1"/>
  <c r="R20" i="52"/>
  <c r="S21" i="52"/>
  <c r="S20" i="52" s="1"/>
  <c r="T21" i="52"/>
  <c r="T20" i="52" s="1"/>
  <c r="U21" i="52"/>
  <c r="U20" i="52" s="1"/>
  <c r="V21" i="52"/>
  <c r="V20" i="52" s="1"/>
  <c r="Y21" i="52"/>
  <c r="Y20" i="52" s="1"/>
  <c r="Z21" i="52"/>
  <c r="Z20" i="52" s="1"/>
  <c r="AC21" i="52"/>
  <c r="AC20" i="52" s="1"/>
  <c r="AD21" i="52"/>
  <c r="AD20" i="52" s="1"/>
  <c r="AE21" i="52"/>
  <c r="AE20" i="52" s="1"/>
  <c r="C20" i="52"/>
  <c r="K22" i="52"/>
  <c r="L22" i="52"/>
  <c r="M22" i="52"/>
  <c r="N22" i="52"/>
  <c r="O22" i="52"/>
  <c r="P22" i="52"/>
  <c r="Q22" i="52"/>
  <c r="S22" i="52"/>
  <c r="T22" i="52"/>
  <c r="U22" i="52"/>
  <c r="V22" i="52"/>
  <c r="Y22" i="52"/>
  <c r="Z22" i="52"/>
  <c r="AC22" i="52"/>
  <c r="AD22" i="52"/>
  <c r="AE22" i="52"/>
  <c r="G22" i="52"/>
  <c r="I22" i="52"/>
  <c r="J22" i="52"/>
  <c r="AA20" i="55"/>
  <c r="AM19" i="55"/>
  <c r="V19" i="55"/>
  <c r="V20" i="55"/>
  <c r="T58" i="47"/>
  <c r="P21" i="56" l="1"/>
  <c r="Q21" i="56"/>
  <c r="P22" i="56"/>
  <c r="Q22" i="56"/>
  <c r="N21" i="56"/>
  <c r="O21" i="56"/>
  <c r="O22" i="56"/>
  <c r="E25" i="47"/>
  <c r="E26" i="47"/>
  <c r="E27" i="47"/>
  <c r="E28" i="47"/>
  <c r="E29" i="47"/>
  <c r="E30" i="47"/>
  <c r="E31" i="47"/>
  <c r="E32" i="47"/>
  <c r="E33" i="47"/>
  <c r="E34" i="47"/>
  <c r="E35" i="47"/>
  <c r="E36" i="47"/>
  <c r="E37" i="47"/>
  <c r="E38" i="47"/>
  <c r="E39" i="47"/>
  <c r="E40" i="47"/>
  <c r="E41" i="47"/>
  <c r="E42" i="47"/>
  <c r="E43" i="47"/>
  <c r="E44" i="47"/>
  <c r="E45" i="47"/>
  <c r="E46" i="47"/>
  <c r="E47" i="47"/>
  <c r="E48" i="47"/>
  <c r="E49" i="47"/>
  <c r="E50" i="47"/>
  <c r="E51" i="47"/>
  <c r="E52" i="47"/>
  <c r="E53" i="47"/>
  <c r="E54" i="47"/>
  <c r="E55" i="47"/>
  <c r="E56" i="47"/>
  <c r="E57" i="47"/>
  <c r="E24" i="47"/>
  <c r="E21" i="47" l="1"/>
  <c r="E20" i="47" s="1"/>
  <c r="E22" i="47"/>
  <c r="K21" i="51"/>
  <c r="L21" i="51"/>
  <c r="M21" i="51"/>
  <c r="N21" i="51"/>
  <c r="O21" i="51"/>
  <c r="P21" i="51"/>
  <c r="Q21" i="51"/>
  <c r="R21" i="51"/>
  <c r="S21" i="51"/>
  <c r="T21" i="51"/>
  <c r="K22" i="51"/>
  <c r="L22" i="51"/>
  <c r="M22" i="51"/>
  <c r="N22" i="51"/>
  <c r="O22" i="51"/>
  <c r="P22" i="51"/>
  <c r="Q22" i="51"/>
  <c r="R22" i="51"/>
  <c r="S22" i="51"/>
  <c r="T22" i="51"/>
  <c r="U22" i="51"/>
  <c r="BE45" i="60" l="1"/>
  <c r="BE46" i="60"/>
  <c r="BE47" i="60"/>
  <c r="BE48" i="60"/>
  <c r="BE49" i="60"/>
  <c r="BC45" i="60"/>
  <c r="BC46" i="60"/>
  <c r="BC47" i="60"/>
  <c r="BC48" i="60"/>
  <c r="BC49" i="60"/>
  <c r="BE23" i="60"/>
  <c r="BE24" i="60"/>
  <c r="BE25" i="60"/>
  <c r="BE26" i="60"/>
  <c r="BE27" i="60"/>
  <c r="BE28" i="60"/>
  <c r="BE29" i="60"/>
  <c r="BE30" i="60"/>
  <c r="BE31" i="60"/>
  <c r="BE32" i="60"/>
  <c r="BE33" i="60"/>
  <c r="BE34" i="60"/>
  <c r="BE35" i="60"/>
  <c r="BE36" i="60"/>
  <c r="BE37" i="60"/>
  <c r="BE38" i="60"/>
  <c r="BE39" i="60"/>
  <c r="BE40" i="60"/>
  <c r="BE41" i="60"/>
  <c r="BE42" i="60"/>
  <c r="BE43" i="60"/>
  <c r="BE44" i="60"/>
  <c r="BC24" i="60"/>
  <c r="BC25" i="60"/>
  <c r="BC26" i="60"/>
  <c r="BC27" i="60"/>
  <c r="BC28" i="60"/>
  <c r="BC29" i="60"/>
  <c r="BC30" i="60"/>
  <c r="BC31" i="60"/>
  <c r="BC32" i="60"/>
  <c r="BC33" i="60"/>
  <c r="BC34" i="60"/>
  <c r="BC35" i="60"/>
  <c r="BC36" i="60"/>
  <c r="BC37" i="60"/>
  <c r="BC38" i="60"/>
  <c r="BC39" i="60"/>
  <c r="BC40" i="60"/>
  <c r="BC41" i="60"/>
  <c r="BC42" i="60"/>
  <c r="BC43" i="60"/>
  <c r="BC44" i="60"/>
  <c r="AZ33" i="60" a="1"/>
  <c r="AZ33" i="60" s="1"/>
  <c r="AZ32" i="60" a="1"/>
  <c r="AZ32" i="60" s="1"/>
  <c r="AZ31" i="60" a="1"/>
  <c r="AZ31" i="60" s="1"/>
  <c r="AZ30" i="60" a="1"/>
  <c r="AZ30" i="60" s="1"/>
  <c r="AZ24" i="60" a="1"/>
  <c r="AZ24" i="60" s="1"/>
  <c r="AZ22" i="60" a="1"/>
  <c r="AZ22" i="60" s="1"/>
  <c r="AA23" i="60" l="1"/>
  <c r="AA24" i="60"/>
  <c r="AA25" i="60"/>
  <c r="AA26" i="60"/>
  <c r="AA27" i="60"/>
  <c r="AA28" i="60"/>
  <c r="AA29" i="60"/>
  <c r="AA30" i="60"/>
  <c r="AA31" i="60"/>
  <c r="AA32" i="60"/>
  <c r="AA33" i="60"/>
  <c r="AA34" i="60"/>
  <c r="AA35" i="60"/>
  <c r="AA36" i="60"/>
  <c r="AA37" i="60"/>
  <c r="AA38" i="60"/>
  <c r="AA39" i="60"/>
  <c r="AA40" i="60"/>
  <c r="AA41" i="60"/>
  <c r="AA42" i="60"/>
  <c r="AA43" i="60"/>
  <c r="AA44" i="60"/>
  <c r="AA45" i="60"/>
  <c r="AA46" i="60"/>
  <c r="AA47" i="60"/>
  <c r="AA48" i="60"/>
  <c r="Y23" i="60"/>
  <c r="Y24" i="60"/>
  <c r="Y25" i="60"/>
  <c r="Y26" i="60"/>
  <c r="Y27" i="60"/>
  <c r="Y28" i="60"/>
  <c r="Y29" i="60"/>
  <c r="Y30" i="60"/>
  <c r="Y31" i="60"/>
  <c r="Y32" i="60"/>
  <c r="Y33" i="60"/>
  <c r="Y34" i="60"/>
  <c r="Y35" i="60"/>
  <c r="Y36" i="60"/>
  <c r="Y37" i="60"/>
  <c r="Y38" i="60"/>
  <c r="Y39" i="60"/>
  <c r="Y40" i="60"/>
  <c r="Y41" i="60"/>
  <c r="Y42" i="60"/>
  <c r="Y43" i="60"/>
  <c r="Y44" i="60"/>
  <c r="Y45" i="60"/>
  <c r="Y46" i="60"/>
  <c r="Y47" i="60"/>
  <c r="Y48" i="60"/>
  <c r="Y49" i="60"/>
  <c r="T19" i="60"/>
  <c r="T33" i="60" a="1"/>
  <c r="T33" i="60" s="1"/>
  <c r="T32" i="60" a="1"/>
  <c r="T32" i="60" s="1"/>
  <c r="T31" i="60" a="1"/>
  <c r="T31" i="60" s="1"/>
  <c r="T30" i="60" a="1"/>
  <c r="T30" i="60" s="1"/>
  <c r="T24" i="60" a="1"/>
  <c r="T24" i="60" s="1"/>
  <c r="T22" i="60" a="1"/>
  <c r="T22" i="60" s="1"/>
  <c r="V33" i="60" a="1"/>
  <c r="V33" i="60" s="1"/>
  <c r="V32" i="60" a="1"/>
  <c r="V32" i="60" s="1"/>
  <c r="V31" i="60" a="1"/>
  <c r="V31" i="60" s="1"/>
  <c r="V30" i="60" a="1"/>
  <c r="V30" i="60" s="1"/>
  <c r="V28" i="60" a="1"/>
  <c r="V28" i="60" s="1"/>
  <c r="V24" i="60" a="1"/>
  <c r="V24" i="60" s="1"/>
  <c r="V23" i="60" a="1"/>
  <c r="V23" i="60" s="1"/>
  <c r="J34" i="51" a="1"/>
  <c r="J34" i="51" s="1"/>
  <c r="I34" i="51" a="1"/>
  <c r="I34" i="51" s="1"/>
  <c r="H34" i="51" a="1"/>
  <c r="H34" i="51" s="1"/>
  <c r="J22" i="51" l="1"/>
  <c r="J21" i="51"/>
  <c r="H22" i="51"/>
  <c r="H21" i="51"/>
  <c r="I21" i="51"/>
  <c r="I22" i="51"/>
  <c r="Y19" i="60"/>
  <c r="E41" i="56"/>
  <c r="E33" i="56"/>
  <c r="E32" i="56"/>
  <c r="L25" i="56"/>
  <c r="L26" i="56"/>
  <c r="L27" i="56"/>
  <c r="L28" i="56"/>
  <c r="L29" i="56"/>
  <c r="L30" i="56"/>
  <c r="L31" i="56"/>
  <c r="L35" i="56"/>
  <c r="L36" i="56"/>
  <c r="L37" i="56"/>
  <c r="L38" i="56"/>
  <c r="L39" i="56"/>
  <c r="L40" i="56"/>
  <c r="L42" i="56"/>
  <c r="L43" i="56"/>
  <c r="L44" i="56"/>
  <c r="L45" i="56"/>
  <c r="L46" i="56"/>
  <c r="L47" i="56"/>
  <c r="L48" i="56"/>
  <c r="L49" i="56"/>
  <c r="L50" i="56"/>
  <c r="L51" i="56"/>
  <c r="L24" i="56"/>
  <c r="D22" i="56" l="1"/>
  <c r="X22" i="56" s="1"/>
  <c r="BE22" i="60" l="1"/>
  <c r="BC23" i="60"/>
  <c r="BC22" i="60"/>
  <c r="BB19" i="60"/>
  <c r="Y22" i="60"/>
  <c r="AA22" i="60"/>
  <c r="AZ19" i="60" l="1"/>
  <c r="L21" i="56" l="1"/>
  <c r="L22" i="56"/>
  <c r="D21" i="56" l="1"/>
  <c r="AK65" i="60" l="1"/>
  <c r="G72" i="56" l="1"/>
  <c r="U21" i="51" l="1"/>
  <c r="V22" i="51"/>
  <c r="V21" i="51" s="1"/>
  <c r="W22" i="51"/>
  <c r="W21" i="51" s="1"/>
  <c r="X22" i="51"/>
  <c r="X21" i="51" s="1"/>
  <c r="Y22" i="51"/>
  <c r="Y21" i="51" s="1"/>
  <c r="AA22" i="51"/>
  <c r="AA21" i="51" s="1"/>
  <c r="AB22" i="51"/>
  <c r="AB21" i="51" s="1"/>
  <c r="AC22" i="51"/>
  <c r="AC21" i="51" s="1"/>
  <c r="AD22" i="51"/>
  <c r="AD21" i="51" s="1"/>
  <c r="K73" i="51"/>
  <c r="L73" i="51"/>
  <c r="M73" i="51"/>
  <c r="N73" i="51"/>
  <c r="O73" i="51"/>
  <c r="P73" i="51"/>
  <c r="Q73" i="51"/>
  <c r="S73" i="51"/>
  <c r="T73" i="51"/>
  <c r="U73" i="51"/>
  <c r="V73" i="51"/>
  <c r="J324" i="51"/>
  <c r="J325" i="51"/>
  <c r="J326" i="51"/>
  <c r="J327" i="51"/>
  <c r="J328" i="51"/>
  <c r="J329" i="51"/>
  <c r="J330" i="51"/>
  <c r="J331" i="51"/>
  <c r="J332" i="51"/>
  <c r="J333" i="51"/>
  <c r="J334" i="51"/>
  <c r="J335" i="51"/>
  <c r="J336" i="51"/>
  <c r="J337" i="51"/>
  <c r="J338" i="51"/>
  <c r="J339" i="51"/>
  <c r="J340" i="51"/>
  <c r="J341" i="51"/>
  <c r="J342" i="51"/>
  <c r="J343" i="51"/>
  <c r="J344" i="51"/>
  <c r="J345" i="51"/>
  <c r="J346" i="51"/>
  <c r="J347" i="51"/>
  <c r="J348" i="51"/>
  <c r="J349" i="51"/>
  <c r="J350" i="51"/>
  <c r="J351" i="51"/>
  <c r="J352" i="51"/>
  <c r="J353" i="51"/>
  <c r="J354" i="51"/>
  <c r="J355" i="51"/>
  <c r="J356" i="51"/>
  <c r="J357" i="51"/>
  <c r="J358" i="51"/>
  <c r="J359" i="51"/>
  <c r="J360" i="51"/>
  <c r="J361" i="51"/>
  <c r="J362" i="51"/>
  <c r="J363" i="51"/>
  <c r="J364" i="51"/>
  <c r="J365" i="51"/>
  <c r="J366" i="51"/>
  <c r="J367" i="51"/>
  <c r="J368" i="51"/>
  <c r="J369" i="51"/>
  <c r="J370" i="51"/>
  <c r="J371" i="51"/>
  <c r="J372" i="51"/>
  <c r="J373" i="51"/>
  <c r="J374" i="51"/>
  <c r="J375" i="51"/>
  <c r="J376" i="51"/>
  <c r="J377" i="51"/>
  <c r="J378" i="51"/>
  <c r="J379" i="51"/>
  <c r="J380" i="51"/>
  <c r="J381" i="51"/>
  <c r="J382" i="51"/>
  <c r="J383" i="51"/>
  <c r="J384" i="51"/>
  <c r="J385" i="51"/>
  <c r="J386" i="51"/>
  <c r="J387" i="51"/>
  <c r="J388" i="51"/>
  <c r="J389" i="51"/>
  <c r="J390" i="51"/>
  <c r="J391" i="51"/>
  <c r="J392" i="51"/>
  <c r="J393" i="51"/>
  <c r="J394" i="51"/>
  <c r="J395" i="51"/>
  <c r="J396" i="51"/>
  <c r="J397" i="51"/>
  <c r="J398" i="51"/>
  <c r="J399" i="51"/>
  <c r="J400" i="51"/>
  <c r="J401" i="51"/>
  <c r="J402" i="51"/>
  <c r="J403" i="51"/>
  <c r="J404" i="51"/>
  <c r="J405" i="51"/>
  <c r="J406" i="51"/>
  <c r="J407" i="51"/>
  <c r="J408" i="51"/>
  <c r="J409" i="51"/>
  <c r="J410" i="51"/>
  <c r="J411" i="51"/>
  <c r="J412" i="51"/>
  <c r="J413" i="51"/>
  <c r="J414" i="51"/>
  <c r="J415" i="51"/>
  <c r="J416" i="51"/>
  <c r="J417" i="51"/>
  <c r="J418" i="51"/>
  <c r="J419" i="51"/>
  <c r="J420" i="51"/>
  <c r="J421" i="51"/>
  <c r="J422" i="51"/>
  <c r="J423" i="51"/>
  <c r="J424" i="51"/>
  <c r="J425" i="51"/>
  <c r="J426" i="51"/>
  <c r="J427" i="51"/>
  <c r="J428" i="51"/>
  <c r="J429" i="51"/>
  <c r="J430" i="51"/>
  <c r="J431" i="51"/>
  <c r="J432" i="51"/>
  <c r="J433" i="51"/>
  <c r="J434" i="51"/>
  <c r="J435" i="51"/>
  <c r="J436" i="51"/>
  <c r="J437" i="51"/>
  <c r="J323" i="51"/>
  <c r="J438" i="51" l="1"/>
  <c r="I73" i="51"/>
  <c r="H73" i="51"/>
  <c r="J73" i="51" l="1"/>
  <c r="I68" i="51" l="1"/>
  <c r="J68" i="51"/>
  <c r="K68" i="51"/>
  <c r="K20" i="51" s="1"/>
  <c r="L68" i="51"/>
  <c r="M68" i="51"/>
  <c r="M20" i="51" s="1"/>
  <c r="N68" i="51"/>
  <c r="N20" i="51" s="1"/>
  <c r="O68" i="51"/>
  <c r="O20" i="51" s="1"/>
  <c r="P68" i="51"/>
  <c r="P20" i="51" s="1"/>
  <c r="Q68" i="51"/>
  <c r="Q20" i="51" s="1"/>
  <c r="H68" i="51"/>
  <c r="W73" i="51"/>
  <c r="W68" i="51" s="1"/>
  <c r="X73" i="51"/>
  <c r="X68" i="51" s="1"/>
  <c r="Y73" i="51"/>
  <c r="Y68" i="51" s="1"/>
  <c r="Z73" i="51"/>
  <c r="Z68" i="51" s="1"/>
  <c r="AC73" i="51"/>
  <c r="AC68" i="51" s="1"/>
  <c r="AD73" i="51"/>
  <c r="AD68" i="51" s="1"/>
  <c r="AE73" i="51"/>
  <c r="AE68" i="51" s="1"/>
  <c r="S68" i="51"/>
  <c r="S20" i="51" s="1"/>
  <c r="T68" i="51"/>
  <c r="U68" i="51"/>
  <c r="V68" i="51"/>
  <c r="R314" i="51"/>
  <c r="R315" i="51"/>
  <c r="R316" i="51"/>
  <c r="R317" i="51"/>
  <c r="R318" i="51"/>
  <c r="R319" i="51"/>
  <c r="R320" i="51"/>
  <c r="R321" i="51"/>
  <c r="R322" i="51"/>
  <c r="R323" i="51"/>
  <c r="R324" i="51"/>
  <c r="R325" i="51"/>
  <c r="R326" i="51"/>
  <c r="R327" i="51"/>
  <c r="R328" i="51"/>
  <c r="R329" i="51"/>
  <c r="R330" i="51"/>
  <c r="R331" i="51"/>
  <c r="R332" i="51"/>
  <c r="R333" i="51"/>
  <c r="R334" i="51"/>
  <c r="R335" i="51"/>
  <c r="R336" i="51"/>
  <c r="R337" i="51"/>
  <c r="R338" i="51"/>
  <c r="R339" i="51"/>
  <c r="R340" i="51"/>
  <c r="R341" i="51"/>
  <c r="R342" i="51"/>
  <c r="R343" i="51"/>
  <c r="R344" i="51"/>
  <c r="R345" i="51"/>
  <c r="R346" i="51"/>
  <c r="R347" i="51"/>
  <c r="R348" i="51"/>
  <c r="R349" i="51"/>
  <c r="R350" i="51"/>
  <c r="R351" i="51"/>
  <c r="R352" i="51"/>
  <c r="R353" i="51"/>
  <c r="R354" i="51"/>
  <c r="R355" i="51"/>
  <c r="R356" i="51"/>
  <c r="R357" i="51"/>
  <c r="R358" i="51"/>
  <c r="R359" i="51"/>
  <c r="R360" i="51"/>
  <c r="R361" i="51"/>
  <c r="R362" i="51"/>
  <c r="R363" i="51"/>
  <c r="R364" i="51"/>
  <c r="R365" i="51"/>
  <c r="R366" i="51"/>
  <c r="R367" i="51"/>
  <c r="R368" i="51"/>
  <c r="R369" i="51"/>
  <c r="R370" i="51"/>
  <c r="R371" i="51"/>
  <c r="R372" i="51"/>
  <c r="R373" i="51"/>
  <c r="R374" i="51"/>
  <c r="R375" i="51"/>
  <c r="R376" i="51"/>
  <c r="R377" i="51"/>
  <c r="R378" i="51"/>
  <c r="R379" i="51"/>
  <c r="R380" i="51"/>
  <c r="R381" i="51"/>
  <c r="R382" i="51"/>
  <c r="R383" i="51"/>
  <c r="R384" i="51"/>
  <c r="R385" i="51"/>
  <c r="R386" i="51"/>
  <c r="R387" i="51"/>
  <c r="R388" i="51"/>
  <c r="R389" i="51"/>
  <c r="R390" i="51"/>
  <c r="R391" i="51"/>
  <c r="R392" i="51"/>
  <c r="R393" i="51"/>
  <c r="R394" i="51"/>
  <c r="R395" i="51"/>
  <c r="R396" i="51"/>
  <c r="R397" i="51"/>
  <c r="R398" i="51"/>
  <c r="R399" i="51"/>
  <c r="R400" i="51"/>
  <c r="R401" i="51"/>
  <c r="R402" i="51"/>
  <c r="R403" i="51"/>
  <c r="R404" i="51"/>
  <c r="R405" i="51"/>
  <c r="R406" i="51"/>
  <c r="R407" i="51"/>
  <c r="R408" i="51"/>
  <c r="R409" i="51"/>
  <c r="R410" i="51"/>
  <c r="R411" i="51"/>
  <c r="R412" i="51"/>
  <c r="R413" i="51"/>
  <c r="R414" i="51"/>
  <c r="R415" i="51"/>
  <c r="R416" i="51"/>
  <c r="R417" i="51"/>
  <c r="R418" i="51"/>
  <c r="R419" i="51"/>
  <c r="R420" i="51"/>
  <c r="R421" i="51"/>
  <c r="R422" i="51"/>
  <c r="R423" i="51"/>
  <c r="R424" i="51"/>
  <c r="R425" i="51"/>
  <c r="R426" i="51"/>
  <c r="R427" i="51"/>
  <c r="R428" i="51"/>
  <c r="R429" i="51"/>
  <c r="R430" i="51"/>
  <c r="R431" i="51"/>
  <c r="R432" i="51"/>
  <c r="R433" i="51"/>
  <c r="R434" i="51"/>
  <c r="R435" i="51"/>
  <c r="R436" i="51"/>
  <c r="R437" i="51"/>
  <c r="R313" i="51"/>
  <c r="R73" i="51" l="1"/>
  <c r="R68" i="51" s="1"/>
  <c r="R20" i="51" s="1"/>
  <c r="E129" i="56" l="1"/>
  <c r="E185" i="56"/>
  <c r="E186" i="56"/>
  <c r="E187" i="56"/>
  <c r="E188" i="56"/>
  <c r="E189" i="56"/>
  <c r="E190" i="56"/>
  <c r="E191" i="56"/>
  <c r="E192" i="56"/>
  <c r="E193" i="56"/>
  <c r="E194" i="56"/>
  <c r="E195" i="56"/>
  <c r="E196" i="56"/>
  <c r="E197" i="56"/>
  <c r="E198" i="56"/>
  <c r="E199" i="56"/>
  <c r="E200" i="56"/>
  <c r="E201" i="56"/>
  <c r="E202" i="56"/>
  <c r="E203" i="56"/>
  <c r="E204" i="56"/>
  <c r="E205" i="56"/>
  <c r="E206" i="56"/>
  <c r="E207" i="56"/>
  <c r="E208" i="56"/>
  <c r="E209" i="56"/>
  <c r="E210" i="56"/>
  <c r="E211" i="56"/>
  <c r="E212" i="56"/>
  <c r="E213" i="56"/>
  <c r="E214" i="56"/>
  <c r="E215" i="56"/>
  <c r="E216" i="56"/>
  <c r="E217" i="56"/>
  <c r="E218" i="56"/>
  <c r="E219" i="56"/>
  <c r="E220" i="56"/>
  <c r="E221" i="56"/>
  <c r="E222" i="56"/>
  <c r="E223" i="56"/>
  <c r="E224" i="56"/>
  <c r="E225" i="56"/>
  <c r="E226" i="56"/>
  <c r="E227" i="56"/>
  <c r="E228" i="56"/>
  <c r="E229" i="56"/>
  <c r="E230" i="56"/>
  <c r="E231" i="56"/>
  <c r="E232" i="56"/>
  <c r="E233" i="56"/>
  <c r="E234" i="56"/>
  <c r="E235" i="56"/>
  <c r="E236" i="56"/>
  <c r="E237" i="56"/>
  <c r="E238" i="56"/>
  <c r="E239" i="56"/>
  <c r="E240" i="56"/>
  <c r="E241" i="56"/>
  <c r="E242" i="56"/>
  <c r="E243" i="56"/>
  <c r="E244" i="56"/>
  <c r="E245" i="56"/>
  <c r="E246" i="56"/>
  <c r="E247" i="56"/>
  <c r="E248" i="56"/>
  <c r="E249" i="56"/>
  <c r="E250" i="56"/>
  <c r="E251" i="56"/>
  <c r="E252" i="56"/>
  <c r="E253" i="56"/>
  <c r="E254" i="56"/>
  <c r="E255" i="56"/>
  <c r="E256" i="56"/>
  <c r="E257" i="56"/>
  <c r="E258" i="56"/>
  <c r="E259" i="56"/>
  <c r="E260" i="56"/>
  <c r="E261" i="56"/>
  <c r="E262" i="56"/>
  <c r="E263" i="56"/>
  <c r="E264" i="56"/>
  <c r="E265" i="56"/>
  <c r="E266" i="56"/>
  <c r="E267" i="56"/>
  <c r="E268" i="56"/>
  <c r="E269" i="56"/>
  <c r="E270" i="56"/>
  <c r="E271" i="56"/>
  <c r="E272" i="56"/>
  <c r="E273" i="56"/>
  <c r="E274" i="56"/>
  <c r="E275" i="56"/>
  <c r="E276" i="56"/>
  <c r="E277" i="56"/>
  <c r="E278" i="56"/>
  <c r="E279" i="56"/>
  <c r="E280" i="56"/>
  <c r="E281" i="56"/>
  <c r="E282" i="56"/>
  <c r="E283" i="56"/>
  <c r="E284" i="56"/>
  <c r="E285" i="56"/>
  <c r="E286" i="56"/>
  <c r="E287" i="56"/>
  <c r="E288" i="56"/>
  <c r="E289" i="56"/>
  <c r="E290" i="56"/>
  <c r="E291" i="56"/>
  <c r="E292" i="56"/>
  <c r="E293" i="56"/>
  <c r="E294" i="56"/>
  <c r="E295" i="56"/>
  <c r="E296" i="56"/>
  <c r="E297" i="56"/>
  <c r="E298" i="56"/>
  <c r="E299" i="56"/>
  <c r="E300" i="56"/>
  <c r="E301" i="56"/>
  <c r="E302" i="56"/>
  <c r="E303" i="56"/>
  <c r="E304" i="56"/>
  <c r="E305" i="56"/>
  <c r="E306" i="56"/>
  <c r="E307" i="56"/>
  <c r="E308" i="56"/>
  <c r="E309" i="56"/>
  <c r="E310" i="56"/>
  <c r="E311" i="56"/>
  <c r="E312" i="56"/>
  <c r="E313" i="56"/>
  <c r="E314" i="56"/>
  <c r="E315" i="56"/>
  <c r="E316" i="56"/>
  <c r="E317" i="56"/>
  <c r="E318" i="56"/>
  <c r="E319" i="56"/>
  <c r="E320" i="56"/>
  <c r="E321" i="56"/>
  <c r="E322" i="56"/>
  <c r="E323" i="56"/>
  <c r="E324" i="56"/>
  <c r="E325" i="56"/>
  <c r="E326" i="56"/>
  <c r="E327" i="56"/>
  <c r="E328" i="56"/>
  <c r="E329" i="56"/>
  <c r="E330" i="56"/>
  <c r="E331" i="56"/>
  <c r="E332" i="56"/>
  <c r="E333" i="56"/>
  <c r="E334" i="56"/>
  <c r="E335" i="56"/>
  <c r="E336" i="56"/>
  <c r="E337" i="56"/>
  <c r="E338" i="56"/>
  <c r="E339" i="56"/>
  <c r="E340" i="56"/>
  <c r="E341" i="56"/>
  <c r="E342" i="56"/>
  <c r="E343" i="56"/>
  <c r="E344" i="56"/>
  <c r="E345" i="56"/>
  <c r="E346" i="56"/>
  <c r="E347" i="56"/>
  <c r="E348" i="56"/>
  <c r="E349" i="56"/>
  <c r="E350" i="56"/>
  <c r="E351" i="56"/>
  <c r="E352" i="56"/>
  <c r="E353" i="56"/>
  <c r="E354" i="56"/>
  <c r="E355" i="56"/>
  <c r="E356" i="56"/>
  <c r="E357" i="56"/>
  <c r="E358" i="56"/>
  <c r="E359" i="56"/>
  <c r="E360" i="56"/>
  <c r="E361" i="56"/>
  <c r="E362" i="56"/>
  <c r="E363" i="56"/>
  <c r="E364" i="56"/>
  <c r="E365" i="56"/>
  <c r="E366" i="56"/>
  <c r="E367" i="56"/>
  <c r="E368" i="56"/>
  <c r="E369" i="56"/>
  <c r="E370" i="56"/>
  <c r="E371" i="56"/>
  <c r="E372" i="56"/>
  <c r="E373" i="56"/>
  <c r="E374" i="56"/>
  <c r="E375" i="56"/>
  <c r="E376" i="56"/>
  <c r="E377" i="56"/>
  <c r="E378" i="56"/>
  <c r="E379" i="56"/>
  <c r="E380" i="56"/>
  <c r="E381" i="56"/>
  <c r="E382" i="56"/>
  <c r="E383" i="56"/>
  <c r="E384" i="56"/>
  <c r="E385" i="56"/>
  <c r="E386" i="56"/>
  <c r="E387" i="56"/>
  <c r="E388" i="56"/>
  <c r="E389" i="56"/>
  <c r="E390" i="56"/>
  <c r="E391" i="56"/>
  <c r="E392" i="56"/>
  <c r="E393" i="56"/>
  <c r="E394" i="56"/>
  <c r="E395" i="56"/>
  <c r="E396" i="56"/>
  <c r="E397" i="56"/>
  <c r="E398" i="56"/>
  <c r="E399" i="56"/>
  <c r="E400" i="56"/>
  <c r="E401" i="56"/>
  <c r="E402" i="56"/>
  <c r="E403" i="56"/>
  <c r="E404" i="56"/>
  <c r="E405" i="56"/>
  <c r="E406" i="56"/>
  <c r="E407" i="56"/>
  <c r="E408" i="56"/>
  <c r="E409" i="56"/>
  <c r="E410" i="56"/>
  <c r="E411" i="56"/>
  <c r="E412" i="56"/>
  <c r="E413" i="56"/>
  <c r="E414" i="56"/>
  <c r="E415" i="56"/>
  <c r="E416" i="56"/>
  <c r="E417" i="56"/>
  <c r="E418" i="56"/>
  <c r="E419" i="56"/>
  <c r="E420" i="56"/>
  <c r="E421" i="56"/>
  <c r="E422" i="56"/>
  <c r="E423" i="56"/>
  <c r="E424" i="56"/>
  <c r="E425" i="56"/>
  <c r="E426" i="56"/>
  <c r="E427" i="56"/>
  <c r="E428" i="56"/>
  <c r="E429" i="56"/>
  <c r="E430" i="56"/>
  <c r="E431" i="56"/>
  <c r="E432" i="56"/>
  <c r="E433" i="56"/>
  <c r="E434" i="56"/>
  <c r="E435" i="56"/>
  <c r="E436" i="56"/>
  <c r="E437" i="56"/>
  <c r="E184" i="56"/>
  <c r="E130" i="56"/>
  <c r="E131" i="56"/>
  <c r="E132" i="56"/>
  <c r="E133" i="56"/>
  <c r="E134" i="56"/>
  <c r="E135" i="56"/>
  <c r="E136" i="56"/>
  <c r="E137" i="56"/>
  <c r="E138" i="56"/>
  <c r="E139" i="56"/>
  <c r="E140" i="56"/>
  <c r="E141" i="56"/>
  <c r="E142" i="56"/>
  <c r="E143" i="56"/>
  <c r="E144" i="56"/>
  <c r="E145" i="56"/>
  <c r="E146" i="56"/>
  <c r="E147" i="56"/>
  <c r="E148" i="56"/>
  <c r="E149" i="56"/>
  <c r="E150" i="56"/>
  <c r="E151" i="56"/>
  <c r="E152" i="56"/>
  <c r="E153" i="56"/>
  <c r="E154" i="56"/>
  <c r="E155" i="56"/>
  <c r="E156" i="56"/>
  <c r="E157" i="56"/>
  <c r="E158" i="56"/>
  <c r="E159" i="56"/>
  <c r="E160" i="56"/>
  <c r="E161" i="56"/>
  <c r="E162" i="56"/>
  <c r="E163" i="56"/>
  <c r="E164" i="56"/>
  <c r="E165" i="56"/>
  <c r="E166" i="56"/>
  <c r="E167" i="56"/>
  <c r="E168" i="56"/>
  <c r="E169" i="56"/>
  <c r="E170" i="56"/>
  <c r="E171" i="56"/>
  <c r="E172" i="56"/>
  <c r="E173" i="56"/>
  <c r="E174" i="56"/>
  <c r="E175" i="56"/>
  <c r="E176" i="56"/>
  <c r="E177" i="56"/>
  <c r="E178" i="56"/>
  <c r="E179" i="56"/>
  <c r="E180" i="56"/>
  <c r="E181" i="56"/>
  <c r="E182" i="56"/>
  <c r="E183" i="56"/>
  <c r="E128" i="56"/>
  <c r="E122" i="57"/>
  <c r="N72" i="56"/>
  <c r="N67" i="56" s="1"/>
  <c r="G67" i="56"/>
  <c r="F72" i="56"/>
  <c r="F67" i="56" s="1"/>
  <c r="H72" i="56"/>
  <c r="H67" i="56" s="1"/>
  <c r="I72" i="56"/>
  <c r="I67" i="56" s="1"/>
  <c r="J72" i="56"/>
  <c r="J67" i="56" s="1"/>
  <c r="K72" i="56"/>
  <c r="K67" i="56" s="1"/>
  <c r="L72" i="56"/>
  <c r="L67" i="56" s="1"/>
  <c r="M72" i="56"/>
  <c r="M67" i="56" s="1"/>
  <c r="O72" i="56"/>
  <c r="O67" i="56" s="1"/>
  <c r="P72" i="56"/>
  <c r="P67" i="56" s="1"/>
  <c r="Q72" i="56"/>
  <c r="Q67" i="56" s="1"/>
  <c r="E178" i="57"/>
  <c r="E117" i="57"/>
  <c r="D72" i="56"/>
  <c r="D67" i="56" s="1"/>
  <c r="D20" i="56" s="1"/>
  <c r="AN74" i="60"/>
  <c r="AP74" i="60"/>
  <c r="AN75" i="60"/>
  <c r="AP75" i="60"/>
  <c r="AN76" i="60"/>
  <c r="AP76" i="60"/>
  <c r="AN77" i="60"/>
  <c r="AP77" i="60"/>
  <c r="AN78" i="60"/>
  <c r="AP78" i="60"/>
  <c r="AN79" i="60"/>
  <c r="AP79" i="60"/>
  <c r="AN80" i="60"/>
  <c r="AP80" i="60"/>
  <c r="AN81" i="60"/>
  <c r="AP81" i="60"/>
  <c r="AN82" i="60"/>
  <c r="AP82" i="60"/>
  <c r="AN83" i="60"/>
  <c r="AP83" i="60"/>
  <c r="AN84" i="60"/>
  <c r="AP84" i="60"/>
  <c r="AN85" i="60"/>
  <c r="AP85" i="60"/>
  <c r="AN86" i="60"/>
  <c r="AP86" i="60"/>
  <c r="AN87" i="60"/>
  <c r="AP87" i="60"/>
  <c r="AN88" i="60"/>
  <c r="AP88" i="60"/>
  <c r="AN89" i="60"/>
  <c r="AP89" i="60"/>
  <c r="AN90" i="60"/>
  <c r="AP90" i="60"/>
  <c r="AN91" i="60"/>
  <c r="AP91" i="60"/>
  <c r="AN92" i="60"/>
  <c r="AP92" i="60"/>
  <c r="AN93" i="60"/>
  <c r="AP93" i="60"/>
  <c r="AN94" i="60"/>
  <c r="AP94" i="60"/>
  <c r="AN95" i="60"/>
  <c r="AP95" i="60"/>
  <c r="AN96" i="60"/>
  <c r="AP96" i="60"/>
  <c r="AN97" i="60"/>
  <c r="AP97" i="60"/>
  <c r="AN98" i="60"/>
  <c r="AP98" i="60"/>
  <c r="AN99" i="60"/>
  <c r="AP99" i="60"/>
  <c r="AN100" i="60"/>
  <c r="AP100" i="60"/>
  <c r="AN101" i="60"/>
  <c r="AP101" i="60"/>
  <c r="AN102" i="60"/>
  <c r="AP102" i="60"/>
  <c r="AN103" i="60"/>
  <c r="AP103" i="60"/>
  <c r="AN104" i="60"/>
  <c r="AP104" i="60"/>
  <c r="AN105" i="60"/>
  <c r="AP105" i="60"/>
  <c r="AN106" i="60"/>
  <c r="AP106" i="60"/>
  <c r="AN107" i="60"/>
  <c r="AP107" i="60"/>
  <c r="AN108" i="60"/>
  <c r="AP108" i="60"/>
  <c r="AN109" i="60"/>
  <c r="AP109" i="60"/>
  <c r="AN110" i="60"/>
  <c r="AP110" i="60"/>
  <c r="AN111" i="60"/>
  <c r="AP111" i="60"/>
  <c r="AN112" i="60"/>
  <c r="AP112" i="60"/>
  <c r="AN113" i="60"/>
  <c r="AP113" i="60"/>
  <c r="AN114" i="60"/>
  <c r="AP114" i="60"/>
  <c r="AN115" i="60"/>
  <c r="AP115" i="60"/>
  <c r="AN116" i="60"/>
  <c r="AP116" i="60"/>
  <c r="AN117" i="60"/>
  <c r="AP117" i="60"/>
  <c r="AN118" i="60"/>
  <c r="AP118" i="60"/>
  <c r="AN119" i="60"/>
  <c r="AP119" i="60"/>
  <c r="AN120" i="60"/>
  <c r="AP120" i="60"/>
  <c r="AN121" i="60"/>
  <c r="AP121" i="60"/>
  <c r="AN122" i="60"/>
  <c r="AP122" i="60"/>
  <c r="AN123" i="60"/>
  <c r="AP123" i="60"/>
  <c r="AN124" i="60"/>
  <c r="AP124" i="60"/>
  <c r="AN125" i="60"/>
  <c r="AP125" i="60"/>
  <c r="AN126" i="60"/>
  <c r="AP126" i="60"/>
  <c r="AN127" i="60"/>
  <c r="AP127" i="60"/>
  <c r="AN128" i="60"/>
  <c r="AP128" i="60"/>
  <c r="AN129" i="60"/>
  <c r="AP129" i="60"/>
  <c r="AN130" i="60"/>
  <c r="AP130" i="60"/>
  <c r="AN131" i="60"/>
  <c r="AP131" i="60"/>
  <c r="AN132" i="60"/>
  <c r="AP132" i="60"/>
  <c r="AN133" i="60"/>
  <c r="AP133" i="60"/>
  <c r="AN134" i="60"/>
  <c r="AP134" i="60"/>
  <c r="AN135" i="60"/>
  <c r="AP135" i="60"/>
  <c r="AN136" i="60"/>
  <c r="AP136" i="60"/>
  <c r="AN137" i="60"/>
  <c r="AP137" i="60"/>
  <c r="AN138" i="60"/>
  <c r="AP138" i="60"/>
  <c r="AN139" i="60"/>
  <c r="AP139" i="60"/>
  <c r="AN140" i="60"/>
  <c r="AP140" i="60"/>
  <c r="AN141" i="60"/>
  <c r="AP141" i="60"/>
  <c r="AN142" i="60"/>
  <c r="AP142" i="60"/>
  <c r="AN143" i="60"/>
  <c r="AP143" i="60"/>
  <c r="AN144" i="60"/>
  <c r="AP144" i="60"/>
  <c r="AN145" i="60"/>
  <c r="AP145" i="60"/>
  <c r="AN146" i="60"/>
  <c r="AP146" i="60"/>
  <c r="AN147" i="60"/>
  <c r="AP147" i="60"/>
  <c r="AN148" i="60"/>
  <c r="AP148" i="60"/>
  <c r="AN149" i="60"/>
  <c r="AP149" i="60"/>
  <c r="AN150" i="60"/>
  <c r="AP150" i="60"/>
  <c r="AN151" i="60"/>
  <c r="AP151" i="60"/>
  <c r="AN152" i="60"/>
  <c r="AP152" i="60"/>
  <c r="AN153" i="60"/>
  <c r="AP153" i="60"/>
  <c r="AN154" i="60"/>
  <c r="AP154" i="60"/>
  <c r="AN155" i="60"/>
  <c r="AP155" i="60"/>
  <c r="AN156" i="60"/>
  <c r="AP156" i="60"/>
  <c r="AN157" i="60"/>
  <c r="AP157" i="60"/>
  <c r="AN158" i="60"/>
  <c r="AP158" i="60"/>
  <c r="AN159" i="60"/>
  <c r="AP159" i="60"/>
  <c r="AN160" i="60"/>
  <c r="AP160" i="60"/>
  <c r="AN161" i="60"/>
  <c r="AP161" i="60"/>
  <c r="AN162" i="60"/>
  <c r="AP162" i="60"/>
  <c r="AN163" i="60"/>
  <c r="AP163" i="60"/>
  <c r="AN164" i="60"/>
  <c r="AP164" i="60"/>
  <c r="AN165" i="60"/>
  <c r="AP165" i="60"/>
  <c r="AN166" i="60"/>
  <c r="AP166" i="60"/>
  <c r="AN167" i="60"/>
  <c r="AP167" i="60"/>
  <c r="AN168" i="60"/>
  <c r="AP168" i="60"/>
  <c r="AN169" i="60"/>
  <c r="AP169" i="60"/>
  <c r="AN170" i="60"/>
  <c r="AP170" i="60"/>
  <c r="AN171" i="60"/>
  <c r="AP171" i="60"/>
  <c r="AN172" i="60"/>
  <c r="AP172" i="60"/>
  <c r="AN173" i="60"/>
  <c r="AP173" i="60"/>
  <c r="AN174" i="60"/>
  <c r="AP174" i="60"/>
  <c r="AN175" i="60"/>
  <c r="AP175" i="60"/>
  <c r="AN176" i="60"/>
  <c r="AP176" i="60"/>
  <c r="AN177" i="60"/>
  <c r="AP177" i="60"/>
  <c r="AN178" i="60"/>
  <c r="AP178" i="60"/>
  <c r="AN179" i="60"/>
  <c r="AP179" i="60"/>
  <c r="AN180" i="60"/>
  <c r="AP180" i="60"/>
  <c r="AN181" i="60"/>
  <c r="AP181" i="60"/>
  <c r="AN182" i="60"/>
  <c r="AP182" i="60"/>
  <c r="AN183" i="60"/>
  <c r="AP183" i="60"/>
  <c r="AN184" i="60"/>
  <c r="AP184" i="60"/>
  <c r="AN185" i="60"/>
  <c r="AP185" i="60"/>
  <c r="AN186" i="60"/>
  <c r="AP186" i="60"/>
  <c r="AN187" i="60"/>
  <c r="AP187" i="60"/>
  <c r="AN188" i="60"/>
  <c r="AP188" i="60"/>
  <c r="AN189" i="60"/>
  <c r="AP189" i="60"/>
  <c r="AN190" i="60"/>
  <c r="AP190" i="60"/>
  <c r="AN191" i="60"/>
  <c r="AP191" i="60"/>
  <c r="AN192" i="60"/>
  <c r="AP192" i="60"/>
  <c r="AN193" i="60"/>
  <c r="AP193" i="60"/>
  <c r="AN194" i="60"/>
  <c r="AP194" i="60"/>
  <c r="AN195" i="60"/>
  <c r="AP195" i="60"/>
  <c r="AN196" i="60"/>
  <c r="AP196" i="60"/>
  <c r="AN197" i="60"/>
  <c r="AP197" i="60"/>
  <c r="AN198" i="60"/>
  <c r="AP198" i="60"/>
  <c r="AN199" i="60"/>
  <c r="AP199" i="60"/>
  <c r="AN200" i="60"/>
  <c r="AP200" i="60"/>
  <c r="AN201" i="60"/>
  <c r="AP201" i="60"/>
  <c r="AN202" i="60"/>
  <c r="AP202" i="60"/>
  <c r="AN203" i="60"/>
  <c r="AP203" i="60"/>
  <c r="AN204" i="60"/>
  <c r="AP204" i="60"/>
  <c r="AN205" i="60"/>
  <c r="AP205" i="60"/>
  <c r="AN206" i="60"/>
  <c r="AP206" i="60"/>
  <c r="AN207" i="60"/>
  <c r="AP207" i="60"/>
  <c r="AN208" i="60"/>
  <c r="AP208" i="60"/>
  <c r="AN209" i="60"/>
  <c r="AP209" i="60"/>
  <c r="AN210" i="60"/>
  <c r="AP210" i="60"/>
  <c r="AN211" i="60"/>
  <c r="AP211" i="60"/>
  <c r="AN212" i="60"/>
  <c r="AP212" i="60"/>
  <c r="AN213" i="60"/>
  <c r="AP213" i="60"/>
  <c r="AN214" i="60"/>
  <c r="AP214" i="60"/>
  <c r="AN215" i="60"/>
  <c r="AP215" i="60"/>
  <c r="AN216" i="60"/>
  <c r="AP216" i="60"/>
  <c r="AN217" i="60"/>
  <c r="AP217" i="60"/>
  <c r="AN218" i="60"/>
  <c r="AP218" i="60"/>
  <c r="AN219" i="60"/>
  <c r="AP219" i="60"/>
  <c r="AN220" i="60"/>
  <c r="AP220" i="60"/>
  <c r="AN221" i="60"/>
  <c r="AP221" i="60"/>
  <c r="AN222" i="60"/>
  <c r="AP222" i="60"/>
  <c r="AN223" i="60"/>
  <c r="AP223" i="60"/>
  <c r="AN224" i="60"/>
  <c r="AP224" i="60"/>
  <c r="AN225" i="60"/>
  <c r="AP225" i="60"/>
  <c r="AN226" i="60"/>
  <c r="AP226" i="60"/>
  <c r="AN227" i="60"/>
  <c r="AP227" i="60"/>
  <c r="AN228" i="60"/>
  <c r="AP228" i="60"/>
  <c r="AN229" i="60"/>
  <c r="AP229" i="60"/>
  <c r="AN230" i="60"/>
  <c r="AP230" i="60"/>
  <c r="AN231" i="60"/>
  <c r="AP231" i="60"/>
  <c r="AN232" i="60"/>
  <c r="AP232" i="60"/>
  <c r="AN233" i="60"/>
  <c r="AP233" i="60"/>
  <c r="AN234" i="60"/>
  <c r="AP234" i="60"/>
  <c r="AN235" i="60"/>
  <c r="AP235" i="60"/>
  <c r="AN236" i="60"/>
  <c r="AP236" i="60"/>
  <c r="AN237" i="60"/>
  <c r="AP237" i="60"/>
  <c r="AN238" i="60"/>
  <c r="AP238" i="60"/>
  <c r="AN239" i="60"/>
  <c r="AP239" i="60"/>
  <c r="AN240" i="60"/>
  <c r="AP240" i="60"/>
  <c r="AN241" i="60"/>
  <c r="AP241" i="60"/>
  <c r="AN242" i="60"/>
  <c r="AP242" i="60"/>
  <c r="AN243" i="60"/>
  <c r="AP243" i="60"/>
  <c r="AN244" i="60"/>
  <c r="AP244" i="60"/>
  <c r="AN245" i="60"/>
  <c r="AP245" i="60"/>
  <c r="AN246" i="60"/>
  <c r="AP246" i="60"/>
  <c r="AN247" i="60"/>
  <c r="AP247" i="60"/>
  <c r="AN248" i="60"/>
  <c r="AP248" i="60"/>
  <c r="AN249" i="60"/>
  <c r="AP249" i="60"/>
  <c r="AN250" i="60"/>
  <c r="AP250" i="60"/>
  <c r="AN251" i="60"/>
  <c r="AP251" i="60"/>
  <c r="AN252" i="60"/>
  <c r="AP252" i="60"/>
  <c r="AN253" i="60"/>
  <c r="AP253" i="60"/>
  <c r="AN254" i="60"/>
  <c r="AP254" i="60"/>
  <c r="AN255" i="60"/>
  <c r="AP255" i="60"/>
  <c r="AN256" i="60"/>
  <c r="AP256" i="60"/>
  <c r="AN257" i="60"/>
  <c r="AP257" i="60"/>
  <c r="AN258" i="60"/>
  <c r="AP258" i="60"/>
  <c r="AN259" i="60"/>
  <c r="AP259" i="60"/>
  <c r="AN260" i="60"/>
  <c r="AP260" i="60"/>
  <c r="AN261" i="60"/>
  <c r="AP261" i="60"/>
  <c r="AN262" i="60"/>
  <c r="AP262" i="60"/>
  <c r="AN263" i="60"/>
  <c r="AP263" i="60"/>
  <c r="AN264" i="60"/>
  <c r="AP264" i="60"/>
  <c r="AN265" i="60"/>
  <c r="AP265" i="60"/>
  <c r="AN266" i="60"/>
  <c r="AP266" i="60"/>
  <c r="AN267" i="60"/>
  <c r="AP267" i="60"/>
  <c r="AN268" i="60"/>
  <c r="AP268" i="60"/>
  <c r="AN269" i="60"/>
  <c r="AP269" i="60"/>
  <c r="AN270" i="60"/>
  <c r="AP270" i="60"/>
  <c r="AN271" i="60"/>
  <c r="AP271" i="60"/>
  <c r="AN272" i="60"/>
  <c r="AP272" i="60"/>
  <c r="AN273" i="60"/>
  <c r="AP273" i="60"/>
  <c r="AN274" i="60"/>
  <c r="AP274" i="60"/>
  <c r="AN275" i="60"/>
  <c r="AP275" i="60"/>
  <c r="AN276" i="60"/>
  <c r="AP276" i="60"/>
  <c r="AN277" i="60"/>
  <c r="AP277" i="60"/>
  <c r="AN278" i="60"/>
  <c r="AP278" i="60"/>
  <c r="AN279" i="60"/>
  <c r="AP279" i="60"/>
  <c r="AN280" i="60"/>
  <c r="AP280" i="60"/>
  <c r="AN281" i="60"/>
  <c r="AP281" i="60"/>
  <c r="AN282" i="60"/>
  <c r="AP282" i="60"/>
  <c r="AN283" i="60"/>
  <c r="AP283" i="60"/>
  <c r="AN284" i="60"/>
  <c r="AP284" i="60"/>
  <c r="AN285" i="60"/>
  <c r="AP285" i="60"/>
  <c r="AN286" i="60"/>
  <c r="AP286" i="60"/>
  <c r="AN287" i="60"/>
  <c r="AP287" i="60"/>
  <c r="AN288" i="60"/>
  <c r="AP288" i="60"/>
  <c r="AN289" i="60"/>
  <c r="AP289" i="60"/>
  <c r="AN290" i="60"/>
  <c r="AP290" i="60"/>
  <c r="AN291" i="60"/>
  <c r="AP291" i="60"/>
  <c r="AN292" i="60"/>
  <c r="AP292" i="60"/>
  <c r="AN293" i="60"/>
  <c r="AP293" i="60"/>
  <c r="AN294" i="60"/>
  <c r="AP294" i="60"/>
  <c r="AN295" i="60"/>
  <c r="AP295" i="60"/>
  <c r="AN296" i="60"/>
  <c r="AP296" i="60"/>
  <c r="AN297" i="60"/>
  <c r="AP297" i="60"/>
  <c r="AN298" i="60"/>
  <c r="AP298" i="60"/>
  <c r="AN299" i="60"/>
  <c r="AP299" i="60"/>
  <c r="AN300" i="60"/>
  <c r="AP300" i="60"/>
  <c r="AN301" i="60"/>
  <c r="AP301" i="60"/>
  <c r="AN302" i="60"/>
  <c r="AP302" i="60"/>
  <c r="AN303" i="60"/>
  <c r="AP303" i="60"/>
  <c r="AN304" i="60"/>
  <c r="AP304" i="60"/>
  <c r="AN305" i="60"/>
  <c r="AP305" i="60"/>
  <c r="AN306" i="60"/>
  <c r="AP306" i="60"/>
  <c r="AN307" i="60"/>
  <c r="AP307" i="60"/>
  <c r="AN308" i="60"/>
  <c r="AP308" i="60"/>
  <c r="AN309" i="60"/>
  <c r="AP309" i="60"/>
  <c r="AN310" i="60"/>
  <c r="AP310" i="60"/>
  <c r="AN311" i="60"/>
  <c r="AP311" i="60"/>
  <c r="AN312" i="60"/>
  <c r="AP312" i="60"/>
  <c r="AN313" i="60"/>
  <c r="AP313" i="60"/>
  <c r="AN314" i="60"/>
  <c r="AP314" i="60"/>
  <c r="AN315" i="60"/>
  <c r="AP315" i="60"/>
  <c r="AN316" i="60"/>
  <c r="AP316" i="60"/>
  <c r="AN317" i="60"/>
  <c r="AP317" i="60"/>
  <c r="AN318" i="60"/>
  <c r="AP318" i="60"/>
  <c r="AN319" i="60"/>
  <c r="AP319" i="60"/>
  <c r="AN320" i="60"/>
  <c r="AP320" i="60"/>
  <c r="AN321" i="60"/>
  <c r="AP321" i="60"/>
  <c r="AN322" i="60"/>
  <c r="AP322" i="60"/>
  <c r="AN323" i="60"/>
  <c r="AP323" i="60"/>
  <c r="AN324" i="60"/>
  <c r="AP324" i="60"/>
  <c r="AN325" i="60"/>
  <c r="AP325" i="60"/>
  <c r="AN326" i="60"/>
  <c r="AP326" i="60"/>
  <c r="AN327" i="60"/>
  <c r="AP327" i="60"/>
  <c r="AN328" i="60"/>
  <c r="AP328" i="60"/>
  <c r="AN329" i="60"/>
  <c r="AP329" i="60"/>
  <c r="AN330" i="60"/>
  <c r="AP330" i="60"/>
  <c r="AN331" i="60"/>
  <c r="AP331" i="60"/>
  <c r="AN332" i="60"/>
  <c r="AP332" i="60"/>
  <c r="AN333" i="60"/>
  <c r="AP333" i="60"/>
  <c r="AN334" i="60"/>
  <c r="AP334" i="60"/>
  <c r="AN335" i="60"/>
  <c r="AP335" i="60"/>
  <c r="AN336" i="60"/>
  <c r="AP336" i="60"/>
  <c r="AN337" i="60"/>
  <c r="AP337" i="60"/>
  <c r="AN338" i="60"/>
  <c r="AP338" i="60"/>
  <c r="AN339" i="60"/>
  <c r="AP339" i="60"/>
  <c r="AN340" i="60"/>
  <c r="AP340" i="60"/>
  <c r="AN341" i="60"/>
  <c r="AP341" i="60"/>
  <c r="AN342" i="60"/>
  <c r="AP342" i="60"/>
  <c r="AN343" i="60"/>
  <c r="AP343" i="60"/>
  <c r="AN344" i="60"/>
  <c r="AP344" i="60"/>
  <c r="AN345" i="60"/>
  <c r="AP345" i="60"/>
  <c r="AN346" i="60"/>
  <c r="AP346" i="60"/>
  <c r="AN347" i="60"/>
  <c r="AP347" i="60"/>
  <c r="AN348" i="60"/>
  <c r="AP348" i="60"/>
  <c r="AN349" i="60"/>
  <c r="AP349" i="60"/>
  <c r="AN350" i="60"/>
  <c r="AP350" i="60"/>
  <c r="AN351" i="60"/>
  <c r="AP351" i="60"/>
  <c r="AN352" i="60"/>
  <c r="AP352" i="60"/>
  <c r="AN353" i="60"/>
  <c r="AP353" i="60"/>
  <c r="AN354" i="60"/>
  <c r="AP354" i="60"/>
  <c r="AN355" i="60"/>
  <c r="AP355" i="60"/>
  <c r="AN356" i="60"/>
  <c r="AP356" i="60"/>
  <c r="AN357" i="60"/>
  <c r="AP357" i="60"/>
  <c r="AN358" i="60"/>
  <c r="AP358" i="60"/>
  <c r="AN359" i="60"/>
  <c r="AP359" i="60"/>
  <c r="AN360" i="60"/>
  <c r="AP360" i="60"/>
  <c r="AN361" i="60"/>
  <c r="AP361" i="60"/>
  <c r="AN362" i="60"/>
  <c r="AP362" i="60"/>
  <c r="AN363" i="60"/>
  <c r="AP363" i="60"/>
  <c r="AN364" i="60"/>
  <c r="AP364" i="60"/>
  <c r="AN365" i="60"/>
  <c r="AP365" i="60"/>
  <c r="AN366" i="60"/>
  <c r="AP366" i="60"/>
  <c r="AN367" i="60"/>
  <c r="AP367" i="60"/>
  <c r="AN368" i="60"/>
  <c r="AP368" i="60"/>
  <c r="AN369" i="60"/>
  <c r="AP369" i="60"/>
  <c r="AN370" i="60"/>
  <c r="AP370" i="60"/>
  <c r="AN371" i="60"/>
  <c r="AP371" i="60"/>
  <c r="AN372" i="60"/>
  <c r="AP372" i="60"/>
  <c r="AN373" i="60"/>
  <c r="AP373" i="60"/>
  <c r="AN374" i="60"/>
  <c r="AP374" i="60"/>
  <c r="AN375" i="60"/>
  <c r="AP375" i="60"/>
  <c r="AN376" i="60"/>
  <c r="AP376" i="60"/>
  <c r="AN377" i="60"/>
  <c r="AP377" i="60"/>
  <c r="AN378" i="60"/>
  <c r="AP378" i="60"/>
  <c r="AN379" i="60"/>
  <c r="AP379" i="60"/>
  <c r="AN380" i="60"/>
  <c r="AP380" i="60"/>
  <c r="AN381" i="60"/>
  <c r="AP381" i="60"/>
  <c r="AN382" i="60"/>
  <c r="AP382" i="60"/>
  <c r="AN383" i="60"/>
  <c r="AP383" i="60"/>
  <c r="AN384" i="60"/>
  <c r="AP384" i="60"/>
  <c r="AN385" i="60"/>
  <c r="AP385" i="60"/>
  <c r="AN386" i="60"/>
  <c r="AP386" i="60"/>
  <c r="AN387" i="60"/>
  <c r="AP387" i="60"/>
  <c r="AN388" i="60"/>
  <c r="AP388" i="60"/>
  <c r="AN389" i="60"/>
  <c r="AP389" i="60"/>
  <c r="AN390" i="60"/>
  <c r="AP390" i="60"/>
  <c r="AN391" i="60"/>
  <c r="AP391" i="60"/>
  <c r="AN392" i="60"/>
  <c r="AP392" i="60"/>
  <c r="AN393" i="60"/>
  <c r="AP393" i="60"/>
  <c r="AN394" i="60"/>
  <c r="AP394" i="60"/>
  <c r="AN395" i="60"/>
  <c r="AP395" i="60"/>
  <c r="AN396" i="60"/>
  <c r="AP396" i="60"/>
  <c r="AN397" i="60"/>
  <c r="AP397" i="60"/>
  <c r="AN398" i="60"/>
  <c r="AP398" i="60"/>
  <c r="AN399" i="60"/>
  <c r="AP399" i="60"/>
  <c r="AN400" i="60"/>
  <c r="AP400" i="60"/>
  <c r="AN401" i="60"/>
  <c r="AP401" i="60"/>
  <c r="AN402" i="60"/>
  <c r="AP402" i="60"/>
  <c r="AN403" i="60"/>
  <c r="AP403" i="60"/>
  <c r="AN404" i="60"/>
  <c r="AP404" i="60"/>
  <c r="AN405" i="60"/>
  <c r="AP405" i="60"/>
  <c r="AN406" i="60"/>
  <c r="AP406" i="60"/>
  <c r="AN407" i="60"/>
  <c r="AP407" i="60"/>
  <c r="AN408" i="60"/>
  <c r="AP408" i="60"/>
  <c r="AN409" i="60"/>
  <c r="AP409" i="60"/>
  <c r="AN410" i="60"/>
  <c r="AP410" i="60"/>
  <c r="AN411" i="60"/>
  <c r="AP411" i="60"/>
  <c r="AN412" i="60"/>
  <c r="AP412" i="60"/>
  <c r="AN413" i="60"/>
  <c r="AP413" i="60"/>
  <c r="AN414" i="60"/>
  <c r="AP414" i="60"/>
  <c r="AN415" i="60"/>
  <c r="AP415" i="60"/>
  <c r="AN416" i="60"/>
  <c r="AP416" i="60"/>
  <c r="AN417" i="60"/>
  <c r="AP417" i="60"/>
  <c r="AN418" i="60"/>
  <c r="AP418" i="60"/>
  <c r="AN419" i="60"/>
  <c r="AP419" i="60"/>
  <c r="AN420" i="60"/>
  <c r="AP420" i="60"/>
  <c r="AN421" i="60"/>
  <c r="AP421" i="60"/>
  <c r="AN422" i="60"/>
  <c r="AP422" i="60"/>
  <c r="AN423" i="60"/>
  <c r="AP423" i="60"/>
  <c r="AN424" i="60"/>
  <c r="AP424" i="60"/>
  <c r="AN425" i="60"/>
  <c r="AP425" i="60"/>
  <c r="AN426" i="60"/>
  <c r="AP426" i="60"/>
  <c r="AN427" i="60"/>
  <c r="AP427" i="60"/>
  <c r="AN428" i="60"/>
  <c r="AP428" i="60"/>
  <c r="AN429" i="60"/>
  <c r="AP429" i="60"/>
  <c r="AN430" i="60"/>
  <c r="AP430" i="60"/>
  <c r="AN431" i="60"/>
  <c r="AP431" i="60"/>
  <c r="AN432" i="60"/>
  <c r="AP432" i="60"/>
  <c r="AN433" i="60"/>
  <c r="AP433" i="60"/>
  <c r="AN434" i="60"/>
  <c r="AP434" i="60"/>
  <c r="AN435" i="60"/>
  <c r="AP435" i="60"/>
  <c r="AP73" i="60"/>
  <c r="AN73" i="60"/>
  <c r="AJ71" i="60"/>
  <c r="AJ65" i="60" s="1"/>
  <c r="AH71" i="60"/>
  <c r="AH65" i="60" s="1"/>
  <c r="AG71" i="60"/>
  <c r="AG65" i="60" s="1"/>
  <c r="AE71" i="60"/>
  <c r="AE65" i="60" s="1"/>
  <c r="AD71" i="60"/>
  <c r="AD65" i="60" s="1"/>
  <c r="AB71" i="60"/>
  <c r="AB65" i="60" s="1"/>
  <c r="AN71" i="60" l="1"/>
  <c r="AN65" i="60" s="1"/>
  <c r="AP71" i="60"/>
  <c r="AP65" i="60" s="1"/>
  <c r="AJ19" i="60"/>
  <c r="AH19" i="60"/>
  <c r="V19" i="60"/>
  <c r="Y20" i="51" l="1"/>
  <c r="AC20" i="51"/>
  <c r="AD20" i="51"/>
  <c r="AE26" i="51" l="1" a="1"/>
  <c r="AE26" i="51" s="1"/>
  <c r="AE32" i="51" a="1"/>
  <c r="AE32" i="51" s="1"/>
  <c r="AE33" i="51" a="1"/>
  <c r="AE33" i="51" s="1"/>
  <c r="AE34" i="51" a="1"/>
  <c r="AE34" i="51" s="1"/>
  <c r="AE35" i="51" a="1"/>
  <c r="AE35" i="51" s="1"/>
  <c r="Z30" i="51" a="1"/>
  <c r="Z30" i="51" s="1"/>
  <c r="Z32" i="51" a="1"/>
  <c r="Z32" i="51" s="1"/>
  <c r="Z33" i="51" a="1"/>
  <c r="Z33" i="51" s="1"/>
  <c r="Z34" i="51" a="1"/>
  <c r="Z34" i="51" s="1"/>
  <c r="Z35" i="51" a="1"/>
  <c r="Z35" i="51" s="1"/>
  <c r="Z25" i="51" a="1"/>
  <c r="Z25" i="51" s="1"/>
  <c r="Z26" i="51" a="1"/>
  <c r="Z26" i="51" s="1"/>
  <c r="I25" i="51" a="1"/>
  <c r="I25" i="51" s="1"/>
  <c r="J25" i="51" a="1"/>
  <c r="J25" i="51" s="1"/>
  <c r="I26" i="51" a="1"/>
  <c r="I26" i="51" s="1"/>
  <c r="J26" i="51" a="1"/>
  <c r="J26" i="51" s="1"/>
  <c r="I27" i="51" a="1"/>
  <c r="I27" i="51" s="1"/>
  <c r="J27" i="51" a="1"/>
  <c r="J27" i="51" s="1"/>
  <c r="I35" i="51" a="1"/>
  <c r="I35" i="51" s="1"/>
  <c r="J35" i="51" a="1"/>
  <c r="J35" i="51" s="1"/>
  <c r="AA19" i="60" l="1"/>
  <c r="F22" i="57" l="1"/>
  <c r="H22" i="57"/>
  <c r="J22" i="57"/>
  <c r="K22" i="57"/>
  <c r="L22" i="57"/>
  <c r="M22" i="57"/>
  <c r="R22" i="57"/>
  <c r="D22" i="57"/>
  <c r="AB267" i="59" a="1"/>
  <c r="AB267" i="59" s="1"/>
  <c r="AD267" i="59" a="1"/>
  <c r="AD267" i="59" s="1"/>
  <c r="AP267" i="59" s="1" a="1"/>
  <c r="AP267" i="59" s="1"/>
  <c r="AB268" i="59" a="1"/>
  <c r="AB268" i="59" s="1"/>
  <c r="AD268" i="59" a="1"/>
  <c r="AD268" i="59" s="1"/>
  <c r="AP268" i="59" s="1" a="1"/>
  <c r="AP268" i="59" s="1"/>
  <c r="AB269" i="59" a="1"/>
  <c r="AB269" i="59" s="1"/>
  <c r="AD269" i="59" a="1"/>
  <c r="AD269" i="59" s="1"/>
  <c r="AP269" i="59" s="1" a="1"/>
  <c r="AP269" i="59" s="1"/>
  <c r="AB270" i="59" a="1"/>
  <c r="AB270" i="59" s="1"/>
  <c r="AD270" i="59" a="1"/>
  <c r="AD270" i="59" s="1"/>
  <c r="AP270" i="59" s="1" a="1"/>
  <c r="AP270" i="59" s="1"/>
  <c r="AB271" i="59" a="1"/>
  <c r="AB271" i="59" s="1"/>
  <c r="AD271" i="59" a="1"/>
  <c r="AD271" i="59" s="1"/>
  <c r="AP271" i="59" a="1"/>
  <c r="AD266" i="59" a="1"/>
  <c r="AD266" i="59" s="1"/>
  <c r="AP266" i="59" s="1" a="1"/>
  <c r="AP266" i="59" s="1"/>
  <c r="AB266" i="59" a="1"/>
  <c r="AB266" i="59" s="1"/>
  <c r="BE19" i="59"/>
  <c r="BC19" i="59"/>
  <c r="BB19" i="59"/>
  <c r="AZ19" i="59"/>
  <c r="AA19" i="59"/>
  <c r="Y19" i="59"/>
  <c r="V19" i="59"/>
  <c r="T19" i="59"/>
  <c r="U121" i="59"/>
  <c r="W121" i="59"/>
  <c r="Z121" i="59"/>
  <c r="AC121" i="59"/>
  <c r="AF121" i="59"/>
  <c r="AH121" i="59"/>
  <c r="AI121" i="59"/>
  <c r="AJ121" i="59"/>
  <c r="AK121" i="59"/>
  <c r="AL121" i="59"/>
  <c r="AM121" i="59"/>
  <c r="AO121" i="59"/>
  <c r="V126" i="59"/>
  <c r="V121" i="59" s="1"/>
  <c r="T126" i="59"/>
  <c r="T121" i="59" s="1"/>
  <c r="AP271" i="59" l="1"/>
  <c r="I122" i="50" l="1"/>
  <c r="I116" i="50" s="1"/>
  <c r="J122" i="50"/>
  <c r="J116" i="50" s="1"/>
  <c r="K122" i="50"/>
  <c r="K116" i="50" s="1"/>
  <c r="L122" i="50"/>
  <c r="L116" i="50" s="1"/>
  <c r="M122" i="50"/>
  <c r="M116" i="50" s="1"/>
  <c r="N122" i="50"/>
  <c r="N116" i="50" s="1"/>
  <c r="O122" i="50"/>
  <c r="O116" i="50" s="1"/>
  <c r="P122" i="50"/>
  <c r="P116" i="50" s="1"/>
  <c r="Q122" i="50"/>
  <c r="Q116" i="50" s="1"/>
  <c r="U122" i="50"/>
  <c r="U116" i="50" s="1"/>
  <c r="H122" i="50" l="1"/>
  <c r="H116" i="50" s="1"/>
  <c r="AE266" i="59" a="1"/>
  <c r="AE266" i="59" s="1"/>
  <c r="AE267" i="59" a="1"/>
  <c r="AE267" i="59" s="1"/>
  <c r="AE268" i="59" a="1"/>
  <c r="AE268" i="59" s="1"/>
  <c r="AE269" i="59" a="1"/>
  <c r="AE269" i="59" s="1"/>
  <c r="AE270" i="59" a="1"/>
  <c r="AE270" i="59" s="1"/>
  <c r="AE271" i="59" a="1"/>
  <c r="AE271" i="59" s="1"/>
  <c r="X351" i="50"/>
  <c r="X346" i="50" s="1"/>
  <c r="X341" i="50" s="1"/>
  <c r="X336" i="50" s="1"/>
  <c r="X331" i="50" s="1"/>
  <c r="X326" i="50" s="1"/>
  <c r="X321" i="50" s="1"/>
  <c r="X316" i="50" s="1"/>
  <c r="X311" i="50" s="1"/>
  <c r="X306" i="50" s="1"/>
  <c r="X301" i="50" s="1"/>
  <c r="X296" i="50" s="1"/>
  <c r="X291" i="50" s="1"/>
  <c r="X286" i="50" s="1"/>
  <c r="X281" i="50" s="1"/>
  <c r="X276" i="50" s="1"/>
  <c r="X271" i="50" s="1"/>
  <c r="X266" i="50" s="1"/>
  <c r="X261" i="50" s="1"/>
  <c r="W356" i="50"/>
  <c r="W351" i="50" s="1"/>
  <c r="W346" i="50" s="1"/>
  <c r="W341" i="50" s="1"/>
  <c r="W336" i="50" s="1"/>
  <c r="W331" i="50" s="1"/>
  <c r="W326" i="50" s="1"/>
  <c r="W321" i="50" s="1"/>
  <c r="W316" i="50" s="1"/>
  <c r="W311" i="50" s="1"/>
  <c r="W306" i="50" s="1"/>
  <c r="W301" i="50" s="1"/>
  <c r="W296" i="50" s="1"/>
  <c r="W291" i="50" s="1"/>
  <c r="W286" i="50" s="1"/>
  <c r="W281" i="50" s="1"/>
  <c r="W276" i="50" s="1"/>
  <c r="W271" i="50" s="1"/>
  <c r="W266" i="50" s="1"/>
  <c r="W261" i="50" s="1"/>
  <c r="X356" i="50"/>
  <c r="Y356" i="50"/>
  <c r="Y351" i="50" s="1"/>
  <c r="Y346" i="50" s="1"/>
  <c r="Y341" i="50" s="1"/>
  <c r="Y336" i="50" s="1"/>
  <c r="Y331" i="50" s="1"/>
  <c r="Y326" i="50" s="1"/>
  <c r="Y321" i="50" s="1"/>
  <c r="Y316" i="50" s="1"/>
  <c r="Y311" i="50" s="1"/>
  <c r="Y306" i="50" s="1"/>
  <c r="Y301" i="50" s="1"/>
  <c r="Y296" i="50" s="1"/>
  <c r="Y291" i="50" s="1"/>
  <c r="Y286" i="50" s="1"/>
  <c r="Y281" i="50" s="1"/>
  <c r="Y276" i="50" s="1"/>
  <c r="Y271" i="50" s="1"/>
  <c r="Y266" i="50" s="1"/>
  <c r="Y261" i="50" s="1"/>
  <c r="W347" i="50"/>
  <c r="W342" i="50" s="1"/>
  <c r="W337" i="50" s="1"/>
  <c r="W332" i="50" s="1"/>
  <c r="W327" i="50" s="1"/>
  <c r="W322" i="50" s="1"/>
  <c r="W317" i="50" s="1"/>
  <c r="W312" i="50" s="1"/>
  <c r="W307" i="50" s="1"/>
  <c r="W302" i="50" s="1"/>
  <c r="W297" i="50" s="1"/>
  <c r="W292" i="50" s="1"/>
  <c r="W287" i="50" s="1"/>
  <c r="W282" i="50" s="1"/>
  <c r="W277" i="50" s="1"/>
  <c r="W272" i="50" s="1"/>
  <c r="W267" i="50" s="1"/>
  <c r="W262" i="50" s="1"/>
  <c r="X347" i="50"/>
  <c r="X342" i="50" s="1"/>
  <c r="X337" i="50" s="1"/>
  <c r="X332" i="50" s="1"/>
  <c r="X327" i="50" s="1"/>
  <c r="X322" i="50" s="1"/>
  <c r="X317" i="50" s="1"/>
  <c r="X312" i="50" s="1"/>
  <c r="X307" i="50" s="1"/>
  <c r="X302" i="50" s="1"/>
  <c r="X297" i="50" s="1"/>
  <c r="X292" i="50" s="1"/>
  <c r="X287" i="50" s="1"/>
  <c r="X282" i="50" s="1"/>
  <c r="X277" i="50" s="1"/>
  <c r="X272" i="50" s="1"/>
  <c r="X267" i="50" s="1"/>
  <c r="X262" i="50" s="1"/>
  <c r="Y347" i="50"/>
  <c r="Y342" i="50" s="1"/>
  <c r="Y337" i="50" s="1"/>
  <c r="Y332" i="50" s="1"/>
  <c r="Y327" i="50" s="1"/>
  <c r="Y322" i="50" s="1"/>
  <c r="Y317" i="50" s="1"/>
  <c r="Y312" i="50" s="1"/>
  <c r="Y307" i="50" s="1"/>
  <c r="Y302" i="50" s="1"/>
  <c r="Y297" i="50" s="1"/>
  <c r="Y292" i="50" s="1"/>
  <c r="Y287" i="50" s="1"/>
  <c r="Y282" i="50" s="1"/>
  <c r="Y277" i="50" s="1"/>
  <c r="Y272" i="50" s="1"/>
  <c r="Y267" i="50" s="1"/>
  <c r="Y262" i="50" s="1"/>
  <c r="AC352" i="50"/>
  <c r="W358" i="50"/>
  <c r="W353" i="50" s="1"/>
  <c r="W348" i="50" s="1"/>
  <c r="W343" i="50" s="1"/>
  <c r="W313" i="50" s="1"/>
  <c r="W288" i="50" s="1"/>
  <c r="W273" i="50" s="1"/>
  <c r="W268" i="50" s="1"/>
  <c r="W263" i="50" s="1"/>
  <c r="X358" i="50"/>
  <c r="X353" i="50" s="1"/>
  <c r="X348" i="50" s="1"/>
  <c r="X343" i="50" s="1"/>
  <c r="X313" i="50" s="1"/>
  <c r="X288" i="50" s="1"/>
  <c r="X273" i="50" s="1"/>
  <c r="X268" i="50" s="1"/>
  <c r="X263" i="50" s="1"/>
  <c r="Y358" i="50"/>
  <c r="Y353" i="50" s="1"/>
  <c r="Y348" i="50" s="1"/>
  <c r="Y343" i="50" s="1"/>
  <c r="Y313" i="50" s="1"/>
  <c r="Y288" i="50" s="1"/>
  <c r="Y273" i="50" s="1"/>
  <c r="Y268" i="50" s="1"/>
  <c r="Y263" i="50" s="1"/>
  <c r="AC353" i="50"/>
  <c r="AC122" i="50" s="1"/>
  <c r="AC116" i="50" s="1"/>
  <c r="W359" i="50"/>
  <c r="W354" i="50" s="1"/>
  <c r="W349" i="50" s="1"/>
  <c r="W344" i="50" s="1"/>
  <c r="W339" i="50" s="1"/>
  <c r="W334" i="50" s="1"/>
  <c r="W329" i="50" s="1"/>
  <c r="W324" i="50" s="1"/>
  <c r="W319" i="50" s="1"/>
  <c r="W314" i="50" s="1"/>
  <c r="W309" i="50" s="1"/>
  <c r="W304" i="50" s="1"/>
  <c r="W299" i="50" s="1"/>
  <c r="W294" i="50" s="1"/>
  <c r="W289" i="50" s="1"/>
  <c r="W284" i="50" s="1"/>
  <c r="W279" i="50" s="1"/>
  <c r="W274" i="50" s="1"/>
  <c r="W269" i="50" s="1"/>
  <c r="W264" i="50" s="1"/>
  <c r="X359" i="50"/>
  <c r="X354" i="50" s="1"/>
  <c r="X349" i="50" s="1"/>
  <c r="X344" i="50" s="1"/>
  <c r="X339" i="50" s="1"/>
  <c r="X334" i="50" s="1"/>
  <c r="X329" i="50" s="1"/>
  <c r="X324" i="50" s="1"/>
  <c r="X319" i="50" s="1"/>
  <c r="X314" i="50" s="1"/>
  <c r="X309" i="50" s="1"/>
  <c r="X304" i="50" s="1"/>
  <c r="X299" i="50" s="1"/>
  <c r="X294" i="50" s="1"/>
  <c r="X289" i="50" s="1"/>
  <c r="X284" i="50" s="1"/>
  <c r="X279" i="50" s="1"/>
  <c r="X274" i="50" s="1"/>
  <c r="X269" i="50" s="1"/>
  <c r="X264" i="50" s="1"/>
  <c r="Y359" i="50"/>
  <c r="Y354" i="50" s="1"/>
  <c r="Y349" i="50" s="1"/>
  <c r="Y344" i="50" s="1"/>
  <c r="Y339" i="50" s="1"/>
  <c r="Y334" i="50" s="1"/>
  <c r="Y329" i="50" s="1"/>
  <c r="Y324" i="50" s="1"/>
  <c r="Y319" i="50" s="1"/>
  <c r="Y314" i="50" s="1"/>
  <c r="Y309" i="50" s="1"/>
  <c r="Y304" i="50" s="1"/>
  <c r="Y299" i="50" s="1"/>
  <c r="Y294" i="50" s="1"/>
  <c r="Y289" i="50" s="1"/>
  <c r="Y284" i="50" s="1"/>
  <c r="Y279" i="50" s="1"/>
  <c r="Y274" i="50" s="1"/>
  <c r="Y269" i="50" s="1"/>
  <c r="Y264" i="50" s="1"/>
  <c r="AC354" i="50"/>
  <c r="W360" i="50"/>
  <c r="W355" i="50" s="1"/>
  <c r="W350" i="50" s="1"/>
  <c r="W345" i="50" s="1"/>
  <c r="W340" i="50" s="1"/>
  <c r="W335" i="50" s="1"/>
  <c r="W330" i="50" s="1"/>
  <c r="W325" i="50" s="1"/>
  <c r="W320" i="50" s="1"/>
  <c r="W315" i="50" s="1"/>
  <c r="W310" i="50" s="1"/>
  <c r="W305" i="50" s="1"/>
  <c r="W300" i="50" s="1"/>
  <c r="W295" i="50" s="1"/>
  <c r="W290" i="50" s="1"/>
  <c r="W285" i="50" s="1"/>
  <c r="W280" i="50" s="1"/>
  <c r="W275" i="50" s="1"/>
  <c r="W270" i="50" s="1"/>
  <c r="W265" i="50" s="1"/>
  <c r="X360" i="50"/>
  <c r="X355" i="50" s="1"/>
  <c r="X350" i="50" s="1"/>
  <c r="X345" i="50" s="1"/>
  <c r="X340" i="50" s="1"/>
  <c r="X335" i="50" s="1"/>
  <c r="X330" i="50" s="1"/>
  <c r="X325" i="50" s="1"/>
  <c r="X320" i="50" s="1"/>
  <c r="X315" i="50" s="1"/>
  <c r="X310" i="50" s="1"/>
  <c r="X305" i="50" s="1"/>
  <c r="X300" i="50" s="1"/>
  <c r="X295" i="50" s="1"/>
  <c r="X290" i="50" s="1"/>
  <c r="X285" i="50" s="1"/>
  <c r="X280" i="50" s="1"/>
  <c r="X275" i="50" s="1"/>
  <c r="X270" i="50" s="1"/>
  <c r="X265" i="50" s="1"/>
  <c r="Y360" i="50"/>
  <c r="Y355" i="50" s="1"/>
  <c r="Y350" i="50" s="1"/>
  <c r="Y345" i="50" s="1"/>
  <c r="Y340" i="50" s="1"/>
  <c r="Y335" i="50" s="1"/>
  <c r="Y330" i="50" s="1"/>
  <c r="Y325" i="50" s="1"/>
  <c r="Y320" i="50" s="1"/>
  <c r="Y315" i="50" s="1"/>
  <c r="Y310" i="50" s="1"/>
  <c r="Y305" i="50" s="1"/>
  <c r="Y300" i="50" s="1"/>
  <c r="Y295" i="50" s="1"/>
  <c r="Y290" i="50" s="1"/>
  <c r="Y285" i="50" s="1"/>
  <c r="Y280" i="50" s="1"/>
  <c r="Y275" i="50" s="1"/>
  <c r="Y270" i="50" s="1"/>
  <c r="Y265" i="50" s="1"/>
  <c r="AA116" i="50"/>
  <c r="AB116" i="50"/>
  <c r="AD122" i="50"/>
  <c r="AD116" i="50" s="1"/>
  <c r="AN271" i="59" l="1" a="1"/>
  <c r="AN271" i="59" s="1"/>
  <c r="AN270" i="59"/>
  <c r="AN270" i="59" a="1"/>
  <c r="AN266" i="59" a="1"/>
  <c r="AN266" i="59" s="1"/>
  <c r="AN268" i="59"/>
  <c r="AN268" i="59" a="1"/>
  <c r="AN267" i="59" a="1"/>
  <c r="AN267" i="59" s="1"/>
  <c r="AN269" i="59"/>
  <c r="AN269" i="59" a="1"/>
  <c r="W122" i="50"/>
  <c r="W116" i="50" s="1"/>
  <c r="Y122" i="50"/>
  <c r="Y116" i="50" s="1"/>
  <c r="X122" i="50"/>
  <c r="X116" i="50" s="1"/>
  <c r="R122" i="50"/>
  <c r="R116" i="50" s="1"/>
  <c r="S122" i="50"/>
  <c r="S116" i="50" s="1"/>
  <c r="AE122" i="50"/>
  <c r="AE116" i="50" s="1"/>
  <c r="V122" i="50"/>
  <c r="V116" i="50" s="1"/>
  <c r="T122" i="50"/>
  <c r="T116" i="50" s="1"/>
  <c r="Z122" i="50"/>
  <c r="Z116" i="50" s="1"/>
  <c r="N262" i="57" l="1" a="1"/>
  <c r="N262" i="57" s="1"/>
  <c r="P262" i="57" s="1" a="1"/>
  <c r="P262" i="57" s="1"/>
  <c r="O262" i="57" a="1"/>
  <c r="O262" i="57" s="1"/>
  <c r="Q262" i="57" s="1" a="1"/>
  <c r="Q262" i="57" s="1"/>
  <c r="N263" i="57" a="1"/>
  <c r="N263" i="57" s="1"/>
  <c r="P263" i="57" s="1" a="1"/>
  <c r="P263" i="57" s="1"/>
  <c r="O263" i="57" a="1"/>
  <c r="O263" i="57" s="1"/>
  <c r="Q263" i="57" s="1" a="1"/>
  <c r="Q263" i="57" s="1"/>
  <c r="N264" i="57" a="1"/>
  <c r="N264" i="57" s="1"/>
  <c r="P264" i="57" s="1" a="1"/>
  <c r="P264" i="57" s="1"/>
  <c r="O264" i="57" a="1"/>
  <c r="O264" i="57" s="1"/>
  <c r="Q264" i="57" s="1" a="1"/>
  <c r="Q264" i="57" s="1"/>
  <c r="O177" i="57" a="1"/>
  <c r="O177" i="57" s="1"/>
  <c r="Q177" i="57" s="1" a="1"/>
  <c r="Q177" i="57" s="1"/>
  <c r="AE272" i="59" a="1"/>
  <c r="AE272" i="59" s="1"/>
  <c r="AE273" i="59" a="1"/>
  <c r="AE273" i="59" s="1"/>
  <c r="AE274" i="59" a="1"/>
  <c r="AE274" i="59" s="1"/>
  <c r="AB272" i="59" l="1" a="1"/>
  <c r="AB272" i="59" s="1"/>
  <c r="AD272" i="59" a="1"/>
  <c r="AD272" i="59" s="1"/>
  <c r="AB273" i="59" a="1"/>
  <c r="AB273" i="59" s="1"/>
  <c r="AD273" i="59" a="1"/>
  <c r="AD273" i="59" s="1"/>
  <c r="AB274" i="59" a="1"/>
  <c r="AB274" i="59" s="1"/>
  <c r="AD274" i="59" a="1"/>
  <c r="AD274" i="59" s="1"/>
  <c r="AB275" i="59" a="1"/>
  <c r="AB275" i="59" s="1"/>
  <c r="AD275" i="59" a="1"/>
  <c r="AD275" i="59" s="1"/>
  <c r="AB276" i="59" a="1"/>
  <c r="AB276" i="59" s="1"/>
  <c r="AD276" i="59" a="1"/>
  <c r="AD276" i="59" s="1"/>
  <c r="AB277" i="59" a="1"/>
  <c r="AB277" i="59" s="1"/>
  <c r="AD277" i="59" a="1"/>
  <c r="AD277" i="59" s="1"/>
  <c r="AB278" i="59" a="1"/>
  <c r="AB278" i="59" s="1"/>
  <c r="AD278" i="59" a="1"/>
  <c r="AD278" i="59" s="1"/>
  <c r="AB279" i="59" a="1"/>
  <c r="AB279" i="59" s="1"/>
  <c r="AD279" i="59" a="1"/>
  <c r="AD279" i="59" s="1"/>
  <c r="AB280" i="59" a="1"/>
  <c r="AB280" i="59" s="1"/>
  <c r="AD280" i="59" a="1"/>
  <c r="AD280" i="59" s="1"/>
  <c r="AB281" i="59" a="1"/>
  <c r="AB281" i="59" s="1"/>
  <c r="AD281" i="59" a="1"/>
  <c r="AD281" i="59" s="1"/>
  <c r="AB282" i="59" a="1"/>
  <c r="AB282" i="59" s="1"/>
  <c r="AD282" i="59" a="1"/>
  <c r="AD282" i="59" s="1"/>
  <c r="AB283" i="59" a="1"/>
  <c r="AB283" i="59" s="1"/>
  <c r="AD283" i="59" a="1"/>
  <c r="AD283" i="59" s="1"/>
  <c r="AB284" i="59" a="1"/>
  <c r="AB284" i="59" s="1"/>
  <c r="AD284" i="59" a="1"/>
  <c r="AD284" i="59" s="1"/>
  <c r="AB285" i="59" a="1"/>
  <c r="AB285" i="59" s="1"/>
  <c r="AD285" i="59" a="1"/>
  <c r="AD285" i="59" s="1"/>
  <c r="AB286" i="59" a="1"/>
  <c r="AB286" i="59" s="1"/>
  <c r="AD286" i="59" a="1"/>
  <c r="AD286" i="59" s="1"/>
  <c r="AB287" i="59" a="1"/>
  <c r="AB287" i="59" s="1"/>
  <c r="AD287" i="59" a="1"/>
  <c r="AD287" i="59" s="1"/>
  <c r="AB288" i="59" a="1"/>
  <c r="AB288" i="59" s="1"/>
  <c r="AD288" i="59" a="1"/>
  <c r="AD288" i="59" s="1"/>
  <c r="AB289" i="59" a="1"/>
  <c r="AB289" i="59" s="1"/>
  <c r="AD289" i="59" a="1"/>
  <c r="AD289" i="59" s="1"/>
  <c r="AB290" i="59" a="1"/>
  <c r="AB290" i="59" s="1"/>
  <c r="AD290" i="59" a="1"/>
  <c r="AD290" i="59" s="1"/>
  <c r="AB291" i="59" a="1"/>
  <c r="AB291" i="59" s="1"/>
  <c r="AD291" i="59" a="1"/>
  <c r="AD291" i="59" s="1"/>
  <c r="AB292" i="59" a="1"/>
  <c r="AB292" i="59" s="1"/>
  <c r="AD292" i="59" a="1"/>
  <c r="AD292" i="59" s="1"/>
  <c r="AB293" i="59" a="1"/>
  <c r="AB293" i="59" s="1"/>
  <c r="AD293" i="59" a="1"/>
  <c r="AD293" i="59" s="1"/>
  <c r="AB294" i="59" a="1"/>
  <c r="AB294" i="59" s="1"/>
  <c r="AD294" i="59" a="1"/>
  <c r="AD294" i="59" s="1"/>
  <c r="AB295" i="59" a="1"/>
  <c r="AB295" i="59" s="1"/>
  <c r="AD295" i="59" a="1"/>
  <c r="AD295" i="59" s="1"/>
  <c r="AB296" i="59" a="1"/>
  <c r="AB296" i="59" s="1"/>
  <c r="AD296" i="59" a="1"/>
  <c r="AD296" i="59" s="1"/>
  <c r="AB297" i="59" a="1"/>
  <c r="AB297" i="59" s="1"/>
  <c r="AD297" i="59" a="1"/>
  <c r="AD297" i="59" s="1"/>
  <c r="AB298" i="59" a="1"/>
  <c r="AB298" i="59" s="1"/>
  <c r="AD298" i="59" a="1"/>
  <c r="AD298" i="59" s="1"/>
  <c r="AB299" i="59" a="1"/>
  <c r="AB299" i="59" s="1"/>
  <c r="AD299" i="59" a="1"/>
  <c r="AD299" i="59" s="1"/>
  <c r="AB300" i="59" a="1"/>
  <c r="AB300" i="59" s="1"/>
  <c r="AD300" i="59" a="1"/>
  <c r="AD300" i="59" s="1"/>
  <c r="AB301" i="59" a="1"/>
  <c r="AB301" i="59" s="1"/>
  <c r="AD301" i="59" a="1"/>
  <c r="AD301" i="59" s="1"/>
  <c r="AB302" i="59" a="1"/>
  <c r="AB302" i="59" s="1"/>
  <c r="AD302" i="59" a="1"/>
  <c r="AD302" i="59" s="1"/>
  <c r="AB303" i="59" a="1"/>
  <c r="AB303" i="59" s="1"/>
  <c r="AD303" i="59" a="1"/>
  <c r="AD303" i="59" s="1"/>
  <c r="AB304" i="59" a="1"/>
  <c r="AB304" i="59" s="1"/>
  <c r="AD304" i="59" a="1"/>
  <c r="AD304" i="59" s="1"/>
  <c r="AB305" i="59" a="1"/>
  <c r="AB305" i="59" s="1"/>
  <c r="AD305" i="59" a="1"/>
  <c r="AD305" i="59" s="1"/>
  <c r="AB306" i="59" a="1"/>
  <c r="AB306" i="59" s="1"/>
  <c r="AD306" i="59" a="1"/>
  <c r="AD306" i="59" s="1"/>
  <c r="AB307" i="59" a="1"/>
  <c r="AB307" i="59" s="1"/>
  <c r="AD307" i="59" a="1"/>
  <c r="AD307" i="59" s="1"/>
  <c r="AB308" i="59" a="1"/>
  <c r="AB308" i="59" s="1"/>
  <c r="AD308" i="59" a="1"/>
  <c r="AD308" i="59" s="1"/>
  <c r="AB309" i="59" a="1"/>
  <c r="AB309" i="59" s="1"/>
  <c r="AD309" i="59" a="1"/>
  <c r="AD309" i="59" s="1"/>
  <c r="AB310" i="59" a="1"/>
  <c r="AB310" i="59" s="1"/>
  <c r="AD310" i="59" a="1"/>
  <c r="AD310" i="59" s="1"/>
  <c r="AB311" i="59" a="1"/>
  <c r="AB311" i="59" s="1"/>
  <c r="AD311" i="59" a="1"/>
  <c r="AD311" i="59" s="1"/>
  <c r="AB312" i="59" a="1"/>
  <c r="AB312" i="59" s="1"/>
  <c r="AD312" i="59" a="1"/>
  <c r="AD312" i="59" s="1"/>
  <c r="AB313" i="59" a="1"/>
  <c r="AB313" i="59" s="1"/>
  <c r="AD313" i="59" a="1"/>
  <c r="AD313" i="59" s="1"/>
  <c r="AB314" i="59" a="1"/>
  <c r="AB314" i="59" s="1"/>
  <c r="AD314" i="59" a="1"/>
  <c r="AD314" i="59" s="1"/>
  <c r="AB315" i="59" a="1"/>
  <c r="AB315" i="59" s="1"/>
  <c r="AD315" i="59" a="1"/>
  <c r="AD315" i="59" s="1"/>
  <c r="AB316" i="59" a="1"/>
  <c r="AB316" i="59" s="1"/>
  <c r="AD316" i="59" a="1"/>
  <c r="AD316" i="59" s="1"/>
  <c r="AB317" i="59" a="1"/>
  <c r="AB317" i="59" s="1"/>
  <c r="AD317" i="59" a="1"/>
  <c r="AD317" i="59" s="1"/>
  <c r="AB318" i="59" a="1"/>
  <c r="AB318" i="59" s="1"/>
  <c r="AD318" i="59" a="1"/>
  <c r="AD318" i="59" s="1"/>
  <c r="AB319" i="59" a="1"/>
  <c r="AB319" i="59" s="1"/>
  <c r="AD319" i="59" a="1"/>
  <c r="AD319" i="59" s="1"/>
  <c r="AB320" i="59" a="1"/>
  <c r="AB320" i="59" s="1"/>
  <c r="AD320" i="59" a="1"/>
  <c r="AD320" i="59" s="1"/>
  <c r="AB321" i="59" a="1"/>
  <c r="AB321" i="59" s="1"/>
  <c r="AD321" i="59" a="1"/>
  <c r="AD321" i="59" s="1"/>
  <c r="AB322" i="59" a="1"/>
  <c r="AB322" i="59" s="1"/>
  <c r="AD322" i="59" a="1"/>
  <c r="AD322" i="59" s="1"/>
  <c r="AB323" i="59" a="1"/>
  <c r="AB323" i="59" s="1"/>
  <c r="AD323" i="59" a="1"/>
  <c r="AD323" i="59" s="1"/>
  <c r="AB324" i="59" a="1"/>
  <c r="AB324" i="59" s="1"/>
  <c r="AD324" i="59" a="1"/>
  <c r="AD324" i="59" s="1"/>
  <c r="AB325" i="59" a="1"/>
  <c r="AB325" i="59" s="1"/>
  <c r="AD325" i="59" a="1"/>
  <c r="AD325" i="59" s="1"/>
  <c r="AB326" i="59" a="1"/>
  <c r="AB326" i="59" s="1"/>
  <c r="AD326" i="59" a="1"/>
  <c r="AD326" i="59" s="1"/>
  <c r="AB327" i="59" a="1"/>
  <c r="AB327" i="59" s="1"/>
  <c r="AD327" i="59" a="1"/>
  <c r="AD327" i="59" s="1"/>
  <c r="AB328" i="59" a="1"/>
  <c r="AB328" i="59" s="1"/>
  <c r="AD328" i="59" a="1"/>
  <c r="AD328" i="59" s="1"/>
  <c r="AB329" i="59" a="1"/>
  <c r="AB329" i="59" s="1"/>
  <c r="AD329" i="59" a="1"/>
  <c r="AD329" i="59" s="1"/>
  <c r="AB330" i="59" a="1"/>
  <c r="AB330" i="59" s="1"/>
  <c r="AD330" i="59" a="1"/>
  <c r="AD330" i="59" s="1"/>
  <c r="AB331" i="59" a="1"/>
  <c r="AB331" i="59" s="1"/>
  <c r="AD331" i="59" a="1"/>
  <c r="AD331" i="59" s="1"/>
  <c r="AB332" i="59" a="1"/>
  <c r="AB332" i="59" s="1"/>
  <c r="AD332" i="59" a="1"/>
  <c r="AD332" i="59" s="1"/>
  <c r="AB333" i="59" a="1"/>
  <c r="AB333" i="59" s="1"/>
  <c r="AD333" i="59" a="1"/>
  <c r="AD333" i="59" s="1"/>
  <c r="AB334" i="59" a="1"/>
  <c r="AB334" i="59" s="1"/>
  <c r="AD334" i="59" a="1"/>
  <c r="AD334" i="59" s="1"/>
  <c r="AB335" i="59" a="1"/>
  <c r="AB335" i="59" s="1"/>
  <c r="AD335" i="59" a="1"/>
  <c r="AD335" i="59" s="1"/>
  <c r="AB336" i="59" a="1"/>
  <c r="AB336" i="59" s="1"/>
  <c r="AD336" i="59" a="1"/>
  <c r="AD336" i="59" s="1"/>
  <c r="AB337" i="59" a="1"/>
  <c r="AB337" i="59" s="1"/>
  <c r="AD337" i="59" a="1"/>
  <c r="AD337" i="59" s="1"/>
  <c r="AB338" i="59" a="1"/>
  <c r="AB338" i="59" s="1"/>
  <c r="AD338" i="59" a="1"/>
  <c r="AD338" i="59" s="1"/>
  <c r="AB339" i="59" a="1"/>
  <c r="AB339" i="59" s="1"/>
  <c r="AD339" i="59" a="1"/>
  <c r="AD339" i="59" s="1"/>
  <c r="AB340" i="59" a="1"/>
  <c r="AB340" i="59" s="1"/>
  <c r="AD340" i="59" a="1"/>
  <c r="AD340" i="59" s="1"/>
  <c r="AB341" i="59" a="1"/>
  <c r="AB341" i="59" s="1"/>
  <c r="AD341" i="59" a="1"/>
  <c r="AD341" i="59" s="1"/>
  <c r="AB342" i="59" a="1"/>
  <c r="AB342" i="59" s="1"/>
  <c r="AD342" i="59" a="1"/>
  <c r="AD342" i="59" s="1"/>
  <c r="AB343" i="59" a="1"/>
  <c r="AB343" i="59" s="1"/>
  <c r="AD343" i="59" a="1"/>
  <c r="AD343" i="59" s="1"/>
  <c r="AB344" i="59" a="1"/>
  <c r="AB344" i="59" s="1"/>
  <c r="AD344" i="59" a="1"/>
  <c r="AD344" i="59" s="1"/>
  <c r="AB345" i="59" a="1"/>
  <c r="AB345" i="59" s="1"/>
  <c r="AD345" i="59" a="1"/>
  <c r="AD345" i="59" s="1"/>
  <c r="AB346" i="59" a="1"/>
  <c r="AB346" i="59" s="1"/>
  <c r="AD346" i="59" a="1"/>
  <c r="AD346" i="59" s="1"/>
  <c r="AB347" i="59" a="1"/>
  <c r="AB347" i="59" s="1"/>
  <c r="AD347" i="59" a="1"/>
  <c r="AD347" i="59" s="1"/>
  <c r="AB348" i="59" a="1"/>
  <c r="AB348" i="59" s="1"/>
  <c r="AD348" i="59" a="1"/>
  <c r="AD348" i="59" s="1"/>
  <c r="AB349" i="59" a="1"/>
  <c r="AB349" i="59" s="1"/>
  <c r="AD349" i="59" a="1"/>
  <c r="AD349" i="59" s="1"/>
  <c r="AB350" i="59" a="1"/>
  <c r="AB350" i="59" s="1"/>
  <c r="AD350" i="59" a="1"/>
  <c r="AD350" i="59" s="1"/>
  <c r="AB351" i="59" a="1"/>
  <c r="AB351" i="59" s="1"/>
  <c r="AD351" i="59" a="1"/>
  <c r="AD351" i="59" s="1"/>
  <c r="AB352" i="59" a="1"/>
  <c r="AB352" i="59" s="1"/>
  <c r="AD352" i="59" a="1"/>
  <c r="AD352" i="59" s="1"/>
  <c r="AB353" i="59" a="1"/>
  <c r="AB353" i="59" s="1"/>
  <c r="AD353" i="59" a="1"/>
  <c r="AD353" i="59" s="1"/>
  <c r="AB354" i="59" a="1"/>
  <c r="AB354" i="59" s="1"/>
  <c r="AD354" i="59" a="1"/>
  <c r="AD354" i="59" s="1"/>
  <c r="AB355" i="59" a="1"/>
  <c r="AB355" i="59" s="1"/>
  <c r="AD355" i="59" a="1"/>
  <c r="AD355" i="59" s="1"/>
  <c r="AB356" i="59" a="1"/>
  <c r="AB356" i="59" s="1"/>
  <c r="AD356" i="59" a="1"/>
  <c r="AD356" i="59" s="1"/>
  <c r="AB357" i="59" a="1"/>
  <c r="AB357" i="59" s="1"/>
  <c r="AD357" i="59" a="1"/>
  <c r="AD357" i="59" s="1"/>
  <c r="AB358" i="59" a="1"/>
  <c r="AB358" i="59" s="1"/>
  <c r="AD358" i="59" a="1"/>
  <c r="AD358" i="59" s="1"/>
  <c r="AB359" i="59" a="1"/>
  <c r="AB359" i="59" s="1"/>
  <c r="AD359" i="59" a="1"/>
  <c r="AD359" i="59" s="1"/>
  <c r="AB360" i="59" a="1"/>
  <c r="AB360" i="59" s="1"/>
  <c r="AD360" i="59" a="1"/>
  <c r="AD360" i="59" s="1"/>
  <c r="AB361" i="59" a="1"/>
  <c r="AB361" i="59" s="1"/>
  <c r="AD361" i="59" a="1"/>
  <c r="AD361" i="59" s="1"/>
  <c r="AB362" i="59" a="1"/>
  <c r="AB362" i="59" s="1"/>
  <c r="AD362" i="59" a="1"/>
  <c r="AD362" i="59" s="1"/>
  <c r="AB363" i="59" a="1"/>
  <c r="AB363" i="59" s="1"/>
  <c r="AD363" i="59" a="1"/>
  <c r="AD363" i="59" s="1"/>
  <c r="AB364" i="59" a="1"/>
  <c r="AB364" i="59" s="1"/>
  <c r="AD364" i="59" a="1"/>
  <c r="AD364" i="59" s="1"/>
  <c r="AB365" i="59" a="1"/>
  <c r="AB365" i="59" s="1"/>
  <c r="AD365" i="59" a="1"/>
  <c r="AD365" i="59" s="1"/>
  <c r="L122" i="57"/>
  <c r="L117" i="57" s="1"/>
  <c r="D122" i="57"/>
  <c r="D117" i="57" s="1"/>
  <c r="X126" i="59"/>
  <c r="X121" i="59" s="1"/>
  <c r="Y126" i="59"/>
  <c r="Y121" i="59" s="1"/>
  <c r="AA126" i="59"/>
  <c r="AA121" i="59" s="1"/>
  <c r="T112" i="61"/>
  <c r="AP274" i="59" l="1" a="1"/>
  <c r="AP272" i="59" a="1"/>
  <c r="AN273" i="59" a="1"/>
  <c r="AN274" i="59" a="1"/>
  <c r="AP273" i="59" a="1"/>
  <c r="AN272" i="59" a="1"/>
  <c r="G121" i="57" a="1"/>
  <c r="G121" i="57" s="1"/>
  <c r="G116" i="57" a="1"/>
  <c r="G116" i="57" s="1"/>
  <c r="I116" i="57" a="1"/>
  <c r="I116" i="57" s="1"/>
  <c r="E116" i="57" s="1"/>
  <c r="N116" i="57" a="1"/>
  <c r="N116" i="57" s="1"/>
  <c r="O116" i="57" a="1"/>
  <c r="O116" i="57" s="1"/>
  <c r="Q116" i="57" s="1" a="1"/>
  <c r="G119" i="57" a="1"/>
  <c r="G119" i="57" s="1"/>
  <c r="I119" i="57" a="1"/>
  <c r="I119" i="57" s="1"/>
  <c r="E119" i="57" s="1"/>
  <c r="N119" i="57" a="1"/>
  <c r="N119" i="57" s="1"/>
  <c r="P119" i="57" s="1" a="1"/>
  <c r="P119" i="57" s="1"/>
  <c r="O119" i="57" a="1"/>
  <c r="O119" i="57" s="1"/>
  <c r="Q119" i="57" s="1" a="1"/>
  <c r="G120" i="57" a="1"/>
  <c r="G120" i="57" s="1"/>
  <c r="I120" i="57" a="1"/>
  <c r="I120" i="57" s="1"/>
  <c r="E120" i="57" s="1"/>
  <c r="N120" i="57" a="1"/>
  <c r="N120" i="57" s="1"/>
  <c r="P120" i="57" s="1" a="1"/>
  <c r="P120" i="57" s="1"/>
  <c r="O120" i="57" a="1"/>
  <c r="O120" i="57" s="1"/>
  <c r="Q120" i="57" s="1" a="1"/>
  <c r="I121" i="57" a="1"/>
  <c r="I121" i="57" s="1"/>
  <c r="E121" i="57" s="1"/>
  <c r="N121" i="57" a="1"/>
  <c r="N121" i="57" s="1"/>
  <c r="P121" i="57" s="1" a="1"/>
  <c r="O121" i="57" a="1"/>
  <c r="O121" i="57" s="1"/>
  <c r="Q121" i="57" s="1" a="1"/>
  <c r="Q121" i="57" s="1"/>
  <c r="O218" i="57" a="1"/>
  <c r="O218" i="57" s="1"/>
  <c r="Q218" i="57" s="1" a="1"/>
  <c r="Q218" i="57" s="1"/>
  <c r="O219" i="57" a="1"/>
  <c r="O219" i="57" s="1"/>
  <c r="Q219" i="57" s="1" a="1"/>
  <c r="Q219" i="57" s="1"/>
  <c r="O221" i="57" a="1"/>
  <c r="O221" i="57" s="1"/>
  <c r="O222" i="57" a="1"/>
  <c r="O222" i="57" s="1"/>
  <c r="Q222" i="57" a="1"/>
  <c r="O223" i="57" a="1"/>
  <c r="O223" i="57" s="1"/>
  <c r="Q223" i="57" s="1" a="1"/>
  <c r="Q223" i="57" s="1"/>
  <c r="O224" i="57" a="1"/>
  <c r="O224" i="57" s="1"/>
  <c r="Q224" i="57" s="1" a="1"/>
  <c r="Q224" i="57" s="1"/>
  <c r="O225" i="57" a="1"/>
  <c r="O225" i="57" s="1"/>
  <c r="Q225" i="57" s="1" a="1"/>
  <c r="Q225" i="57" s="1"/>
  <c r="O227" i="57" a="1"/>
  <c r="O227" i="57" s="1"/>
  <c r="Q227" i="57" s="1" a="1"/>
  <c r="O228" i="57" a="1"/>
  <c r="O228" i="57" s="1"/>
  <c r="Q228" i="57" s="1" a="1"/>
  <c r="Q228" i="57" s="1"/>
  <c r="O229" i="57" a="1"/>
  <c r="O229" i="57" s="1"/>
  <c r="Q229" i="57" s="1" a="1"/>
  <c r="O230" i="57" a="1"/>
  <c r="O230" i="57" s="1"/>
  <c r="Q230" i="57" s="1" a="1"/>
  <c r="Q230" i="57" s="1"/>
  <c r="O231" i="57" a="1"/>
  <c r="O231" i="57" s="1"/>
  <c r="Q231" i="57" s="1" a="1"/>
  <c r="Q231" i="57" s="1"/>
  <c r="O232" i="57" a="1"/>
  <c r="O232" i="57" s="1"/>
  <c r="Q232" i="57" a="1"/>
  <c r="O233" i="57" a="1"/>
  <c r="O233" i="57" s="1"/>
  <c r="Q233" i="57" s="1" a="1"/>
  <c r="O234" i="57" a="1"/>
  <c r="O234" i="57" s="1"/>
  <c r="Q234" i="57" s="1" a="1"/>
  <c r="Q234" i="57" s="1"/>
  <c r="O237" i="57" a="1"/>
  <c r="O237" i="57" s="1"/>
  <c r="Q237" i="57" a="1"/>
  <c r="O238" i="57" a="1"/>
  <c r="O238" i="57" s="1"/>
  <c r="Q238" i="57" s="1" a="1"/>
  <c r="Q238" i="57" s="1"/>
  <c r="O239" i="57" a="1"/>
  <c r="O239" i="57" s="1"/>
  <c r="Q239" i="57" s="1" a="1"/>
  <c r="Q239" i="57" s="1"/>
  <c r="G262" i="57" a="1"/>
  <c r="G262" i="57" s="1"/>
  <c r="G263" i="57" a="1"/>
  <c r="G263" i="57" s="1"/>
  <c r="G264" i="57" a="1"/>
  <c r="G264" i="57" s="1"/>
  <c r="G265" i="57" a="1"/>
  <c r="G265" i="57" s="1"/>
  <c r="G266" i="57" a="1"/>
  <c r="G266" i="57" s="1"/>
  <c r="G267" i="57" a="1"/>
  <c r="G267" i="57" s="1"/>
  <c r="G268" i="57" a="1"/>
  <c r="G268" i="57" s="1"/>
  <c r="G269" i="57" a="1"/>
  <c r="G269" i="57" s="1"/>
  <c r="G270" i="57" a="1"/>
  <c r="G270" i="57" s="1"/>
  <c r="G271" i="57" a="1"/>
  <c r="G271" i="57" s="1"/>
  <c r="G272" i="57" a="1"/>
  <c r="G272" i="57" s="1"/>
  <c r="G273" i="57" a="1"/>
  <c r="G273" i="57" s="1"/>
  <c r="G274" i="57" a="1"/>
  <c r="G274" i="57" s="1"/>
  <c r="G275" i="57" a="1"/>
  <c r="G275" i="57" s="1"/>
  <c r="G276" i="57" a="1"/>
  <c r="G276" i="57" s="1"/>
  <c r="G277" i="57" a="1"/>
  <c r="G277" i="57" s="1"/>
  <c r="G278" i="57" a="1"/>
  <c r="G278" i="57" s="1"/>
  <c r="G279" i="57" a="1"/>
  <c r="G279" i="57" s="1"/>
  <c r="G280" i="57" a="1"/>
  <c r="G280" i="57" s="1"/>
  <c r="G281" i="57" a="1"/>
  <c r="G281" i="57" s="1"/>
  <c r="G282" i="57" a="1"/>
  <c r="G282" i="57" s="1"/>
  <c r="G283" i="57" a="1"/>
  <c r="G283" i="57" s="1"/>
  <c r="G284" i="57" a="1"/>
  <c r="G284" i="57" s="1"/>
  <c r="G285" i="57" a="1"/>
  <c r="G285" i="57" s="1"/>
  <c r="G286" i="57" a="1"/>
  <c r="G286" i="57" s="1"/>
  <c r="G287" i="57" a="1"/>
  <c r="G287" i="57" s="1"/>
  <c r="G288" i="57" a="1"/>
  <c r="G288" i="57" s="1"/>
  <c r="G289" i="57" a="1"/>
  <c r="G289" i="57" s="1"/>
  <c r="G290" i="57" a="1"/>
  <c r="G290" i="57" s="1"/>
  <c r="G291" i="57" a="1"/>
  <c r="G291" i="57" s="1"/>
  <c r="G292" i="57" a="1"/>
  <c r="G292" i="57" s="1"/>
  <c r="G293" i="57" a="1"/>
  <c r="G293" i="57" s="1"/>
  <c r="G294" i="57" a="1"/>
  <c r="G294" i="57" s="1"/>
  <c r="G295" i="57" a="1"/>
  <c r="G295" i="57" s="1"/>
  <c r="G296" i="57" a="1"/>
  <c r="G296" i="57" s="1"/>
  <c r="G297" i="57" a="1"/>
  <c r="G297" i="57" s="1"/>
  <c r="G298" i="57" a="1"/>
  <c r="G298" i="57" s="1"/>
  <c r="G299" i="57" a="1"/>
  <c r="G299" i="57" s="1"/>
  <c r="G300" i="57" a="1"/>
  <c r="G300" i="57" s="1"/>
  <c r="G301" i="57" a="1"/>
  <c r="G301" i="57" s="1"/>
  <c r="G302" i="57" a="1"/>
  <c r="G302" i="57" s="1"/>
  <c r="G303" i="57" a="1"/>
  <c r="G303" i="57" s="1"/>
  <c r="G304" i="57" a="1"/>
  <c r="G304" i="57" s="1"/>
  <c r="G305" i="57" a="1"/>
  <c r="G305" i="57" s="1"/>
  <c r="G306" i="57" a="1"/>
  <c r="G306" i="57" s="1"/>
  <c r="G307" i="57" a="1"/>
  <c r="G307" i="57" s="1"/>
  <c r="G308" i="57" a="1"/>
  <c r="G308" i="57" s="1"/>
  <c r="G309" i="57" a="1"/>
  <c r="G309" i="57" s="1"/>
  <c r="G310" i="57" a="1"/>
  <c r="G310" i="57" s="1"/>
  <c r="G311" i="57" a="1"/>
  <c r="G311" i="57" s="1"/>
  <c r="G312" i="57" a="1"/>
  <c r="G312" i="57" s="1"/>
  <c r="G313" i="57" a="1"/>
  <c r="G313" i="57" s="1"/>
  <c r="G314" i="57" a="1"/>
  <c r="G314" i="57" s="1"/>
  <c r="G315" i="57" a="1"/>
  <c r="G315" i="57" s="1"/>
  <c r="G316" i="57" a="1"/>
  <c r="G316" i="57" s="1"/>
  <c r="G317" i="57" a="1"/>
  <c r="G317" i="57" s="1"/>
  <c r="G318" i="57" a="1"/>
  <c r="G318" i="57" s="1"/>
  <c r="G319" i="57" a="1"/>
  <c r="G319" i="57" s="1"/>
  <c r="G320" i="57" a="1"/>
  <c r="G320" i="57" s="1"/>
  <c r="G321" i="57" a="1"/>
  <c r="G321" i="57" s="1"/>
  <c r="G322" i="57" a="1"/>
  <c r="G322" i="57" s="1"/>
  <c r="G323" i="57" a="1"/>
  <c r="G323" i="57" s="1"/>
  <c r="G324" i="57" a="1"/>
  <c r="G324" i="57" s="1"/>
  <c r="G325" i="57" a="1"/>
  <c r="G325" i="57" s="1"/>
  <c r="G326" i="57" a="1"/>
  <c r="G326" i="57" s="1"/>
  <c r="G327" i="57" a="1"/>
  <c r="G327" i="57" s="1"/>
  <c r="G328" i="57" a="1"/>
  <c r="G328" i="57" s="1"/>
  <c r="G329" i="57" a="1"/>
  <c r="G329" i="57" s="1"/>
  <c r="G330" i="57" a="1"/>
  <c r="G330" i="57" s="1"/>
  <c r="G331" i="57" a="1"/>
  <c r="G331" i="57" s="1"/>
  <c r="G332" i="57" a="1"/>
  <c r="G332" i="57" s="1"/>
  <c r="G333" i="57" a="1"/>
  <c r="G333" i="57" s="1"/>
  <c r="G334" i="57" a="1"/>
  <c r="G334" i="57" s="1"/>
  <c r="G335" i="57" a="1"/>
  <c r="G335" i="57" s="1"/>
  <c r="G336" i="57" a="1"/>
  <c r="G336" i="57" s="1"/>
  <c r="G337" i="57" a="1"/>
  <c r="G337" i="57" s="1"/>
  <c r="G338" i="57" a="1"/>
  <c r="G338" i="57" s="1"/>
  <c r="G339" i="57" a="1"/>
  <c r="G339" i="57" s="1"/>
  <c r="G340" i="57" a="1"/>
  <c r="G340" i="57" s="1"/>
  <c r="G341" i="57" a="1"/>
  <c r="G341" i="57" s="1"/>
  <c r="G342" i="57" a="1"/>
  <c r="G342" i="57" s="1"/>
  <c r="G343" i="57" a="1"/>
  <c r="G343" i="57" s="1"/>
  <c r="G344" i="57" a="1"/>
  <c r="G344" i="57" s="1"/>
  <c r="G345" i="57" a="1"/>
  <c r="G345" i="57" s="1"/>
  <c r="G346" i="57" a="1"/>
  <c r="G346" i="57" s="1"/>
  <c r="G347" i="57" a="1"/>
  <c r="G347" i="57" s="1"/>
  <c r="G348" i="57" a="1"/>
  <c r="G348" i="57" s="1"/>
  <c r="G349" i="57" a="1"/>
  <c r="G349" i="57" s="1"/>
  <c r="G350" i="57" a="1"/>
  <c r="G350" i="57" s="1"/>
  <c r="G351" i="57" a="1"/>
  <c r="G351" i="57" s="1"/>
  <c r="G352" i="57" a="1"/>
  <c r="G352" i="57" s="1"/>
  <c r="G353" i="57" a="1"/>
  <c r="G353" i="57" s="1"/>
  <c r="G354" i="57" a="1"/>
  <c r="G354" i="57" s="1"/>
  <c r="G355" i="57" a="1"/>
  <c r="G355" i="57" s="1"/>
  <c r="G356" i="57" a="1"/>
  <c r="G356" i="57" s="1"/>
  <c r="G357" i="57" a="1"/>
  <c r="G357" i="57" s="1"/>
  <c r="G358" i="57" a="1"/>
  <c r="G358" i="57" s="1"/>
  <c r="G359" i="57" a="1"/>
  <c r="G359" i="57" s="1"/>
  <c r="G360" i="57" a="1"/>
  <c r="G360" i="57" s="1"/>
  <c r="G361" i="57" a="1"/>
  <c r="G361" i="57" s="1"/>
  <c r="Q116" i="57" l="1"/>
  <c r="Q233" i="57"/>
  <c r="Q237" i="57"/>
  <c r="Q232" i="57"/>
  <c r="Q222" i="57"/>
  <c r="Q227" i="57"/>
  <c r="Q229" i="57"/>
  <c r="Q119" i="57"/>
  <c r="Q221" i="57" a="1"/>
  <c r="Q221" i="57" s="1"/>
  <c r="P116" i="57" a="1"/>
  <c r="P116" i="57"/>
  <c r="P121" i="57"/>
  <c r="Q120" i="57"/>
  <c r="O179" i="57" a="1"/>
  <c r="O179" i="57" s="1"/>
  <c r="Q179" i="57" s="1" a="1"/>
  <c r="Q179" i="57" s="1"/>
  <c r="O180" i="57" a="1"/>
  <c r="O180" i="57" s="1"/>
  <c r="Q180" i="57" s="1" a="1"/>
  <c r="Q180" i="57" s="1"/>
  <c r="O181" i="57" a="1"/>
  <c r="O181" i="57" s="1"/>
  <c r="Q181" i="57" s="1" a="1"/>
  <c r="Q181" i="57" s="1"/>
  <c r="O183" i="57" a="1"/>
  <c r="O183" i="57" s="1"/>
  <c r="Q183" i="57" s="1" a="1"/>
  <c r="Q183" i="57" s="1"/>
  <c r="O184" i="57" a="1"/>
  <c r="O184" i="57" s="1"/>
  <c r="Q184" i="57" s="1" a="1"/>
  <c r="Q184" i="57" s="1"/>
  <c r="O217" i="57" a="1"/>
  <c r="O217" i="57" s="1"/>
  <c r="Q217" i="57" s="1" a="1"/>
  <c r="Q217" i="57" s="1"/>
  <c r="O236" i="57" a="1"/>
  <c r="O236" i="57" s="1"/>
  <c r="Q236" i="57" s="1" a="1"/>
  <c r="O195" i="57" a="1"/>
  <c r="O195" i="57" s="1"/>
  <c r="Q195" i="57" s="1" a="1"/>
  <c r="Q195" i="57" s="1"/>
  <c r="O242" i="57" a="1"/>
  <c r="O242" i="57" s="1"/>
  <c r="O243" i="57" a="1"/>
  <c r="O243" i="57" s="1"/>
  <c r="Q243" i="57" s="1" a="1"/>
  <c r="Q243" i="57" s="1"/>
  <c r="O246" i="57" a="1"/>
  <c r="O246" i="57" s="1"/>
  <c r="Q246" i="57" s="1" a="1"/>
  <c r="Q246" i="57" s="1"/>
  <c r="O256" i="57" a="1"/>
  <c r="O256" i="57" s="1"/>
  <c r="O257" i="57" a="1"/>
  <c r="O257" i="57" s="1"/>
  <c r="Q257" i="57" s="1" a="1"/>
  <c r="Q257" i="57" s="1"/>
  <c r="O258" i="57" a="1"/>
  <c r="O258" i="57" s="1"/>
  <c r="O260" i="57" a="1"/>
  <c r="O260" i="57" s="1"/>
  <c r="Q260" i="57" s="1" a="1"/>
  <c r="Q260" i="57" s="1"/>
  <c r="O261" i="57" a="1"/>
  <c r="O261" i="57" s="1"/>
  <c r="O178" i="57" a="1"/>
  <c r="O178" i="57" s="1"/>
  <c r="Q178" i="57" s="1" a="1"/>
  <c r="Q178" i="57" s="1"/>
  <c r="I20" i="50"/>
  <c r="K20" i="50"/>
  <c r="M20" i="50"/>
  <c r="N20" i="50"/>
  <c r="O20" i="50"/>
  <c r="P20" i="50"/>
  <c r="Q20" i="50"/>
  <c r="U20" i="50"/>
  <c r="Y20" i="50"/>
  <c r="AC20" i="50"/>
  <c r="AD20" i="50"/>
  <c r="O182" i="57" l="1" a="1"/>
  <c r="O182" i="57" s="1"/>
  <c r="Q182" i="57" s="1" a="1"/>
  <c r="Q182" i="57" s="1"/>
  <c r="O211" i="57" a="1"/>
  <c r="O211" i="57" s="1"/>
  <c r="Q211" i="57" s="1" a="1"/>
  <c r="Q211" i="57" s="1"/>
  <c r="O259" i="57" a="1"/>
  <c r="O259" i="57" s="1"/>
  <c r="Q259" i="57" s="1" a="1"/>
  <c r="Q259" i="57" s="1"/>
  <c r="O214" i="57" a="1"/>
  <c r="O214" i="57" s="1"/>
  <c r="O255" i="57" a="1"/>
  <c r="O255" i="57" s="1"/>
  <c r="Q255" i="57" s="1" a="1"/>
  <c r="Q255" i="57" s="1"/>
  <c r="O210" i="57" a="1"/>
  <c r="O210" i="57" s="1"/>
  <c r="Q210" i="57" s="1" a="1"/>
  <c r="Q210" i="57" s="1"/>
  <c r="O251" i="57" a="1"/>
  <c r="O251" i="57" s="1"/>
  <c r="Q251" i="57" s="1" a="1"/>
  <c r="Q251" i="57" s="1"/>
  <c r="O206" i="57" a="1"/>
  <c r="O206" i="57" s="1"/>
  <c r="O247" i="57" a="1"/>
  <c r="O247" i="57" s="1"/>
  <c r="Q247" i="57" s="1" a="1"/>
  <c r="Q247" i="57" s="1"/>
  <c r="O202" i="57" a="1"/>
  <c r="O202" i="57" s="1"/>
  <c r="O253" i="57" a="1"/>
  <c r="O253" i="57" s="1"/>
  <c r="O208" i="57" a="1"/>
  <c r="O208" i="57" s="1"/>
  <c r="Q208" i="57" s="1" a="1"/>
  <c r="Q208" i="57" s="1"/>
  <c r="O249" i="57" a="1"/>
  <c r="O249" i="57" s="1"/>
  <c r="Q249" i="57" s="1" a="1"/>
  <c r="Q249" i="57" s="1"/>
  <c r="O204" i="57" a="1"/>
  <c r="O204" i="57" s="1"/>
  <c r="Q204" i="57" s="1" a="1"/>
  <c r="Q204" i="57" s="1"/>
  <c r="O245" i="57" a="1"/>
  <c r="O245" i="57" s="1"/>
  <c r="O200" i="57" a="1"/>
  <c r="O200" i="57" s="1"/>
  <c r="Q200" i="57" s="1" a="1"/>
  <c r="Q200" i="57" s="1"/>
  <c r="O241" i="57" a="1"/>
  <c r="O241" i="57" s="1"/>
  <c r="Q241" i="57" s="1" a="1"/>
  <c r="Q241" i="57" s="1"/>
  <c r="O196" i="57" a="1"/>
  <c r="O196" i="57" s="1"/>
  <c r="O226" i="57" a="1"/>
  <c r="O226" i="57" s="1"/>
  <c r="Q226" i="57" s="1" a="1"/>
  <c r="Q226" i="57" s="1"/>
  <c r="O192" i="57" a="1"/>
  <c r="O192" i="57" s="1"/>
  <c r="O215" i="57" a="1"/>
  <c r="O215" i="57" s="1"/>
  <c r="O188" i="57" a="1"/>
  <c r="O188" i="57" s="1"/>
  <c r="Q188" i="57" s="1" a="1"/>
  <c r="Q188" i="57" s="1"/>
  <c r="O201" i="57" a="1"/>
  <c r="O201" i="57" s="1"/>
  <c r="Q201" i="57" s="1" a="1"/>
  <c r="O191" i="57" a="1"/>
  <c r="O191" i="57" s="1"/>
  <c r="Q191" i="57" s="1" a="1"/>
  <c r="Q191" i="57" s="1"/>
  <c r="O212" i="57" a="1"/>
  <c r="O212" i="57" s="1"/>
  <c r="O186" i="57" a="1"/>
  <c r="O186" i="57" s="1"/>
  <c r="Q186" i="57" s="1" a="1"/>
  <c r="Q186" i="57" s="1"/>
  <c r="O197" i="57" a="1"/>
  <c r="O197" i="57" s="1"/>
  <c r="O185" i="57" a="1"/>
  <c r="O185" i="57" s="1"/>
  <c r="Q185" i="57" s="1" a="1"/>
  <c r="O254" i="57" a="1"/>
  <c r="O254" i="57" s="1"/>
  <c r="Q254" i="57" s="1" a="1"/>
  <c r="Q254" i="57" s="1"/>
  <c r="O209" i="57" a="1"/>
  <c r="O209" i="57" s="1"/>
  <c r="O250" i="57" a="1"/>
  <c r="O250" i="57" s="1"/>
  <c r="O205" i="57" a="1"/>
  <c r="O205" i="57" s="1"/>
  <c r="Q205" i="57" s="1" a="1"/>
  <c r="Q205" i="57" s="1"/>
  <c r="O235" i="57" a="1"/>
  <c r="O235" i="57" s="1"/>
  <c r="Q235" i="57" s="1" a="1"/>
  <c r="Q235" i="57" s="1"/>
  <c r="O193" i="57" a="1"/>
  <c r="O193" i="57" s="1"/>
  <c r="Q193" i="57" s="1" a="1"/>
  <c r="Q193" i="57" s="1"/>
  <c r="O216" i="57" a="1"/>
  <c r="O216" i="57" s="1"/>
  <c r="Q216" i="57" s="1" a="1"/>
  <c r="Q216" i="57" s="1"/>
  <c r="O189" i="57" a="1"/>
  <c r="O189" i="57" s="1"/>
  <c r="Q189" i="57" s="1" a="1"/>
  <c r="Q189" i="57" s="1"/>
  <c r="O194" i="57" a="1"/>
  <c r="O194" i="57" s="1"/>
  <c r="Q194" i="57" s="1" a="1"/>
  <c r="Q194" i="57" s="1"/>
  <c r="O252" i="57" a="1"/>
  <c r="O252" i="57" s="1"/>
  <c r="Q252" i="57" s="1" a="1"/>
  <c r="Q252" i="57" s="1"/>
  <c r="O207" i="57" a="1"/>
  <c r="O207" i="57" s="1"/>
  <c r="Q207" i="57" s="1" a="1"/>
  <c r="Q207" i="57" s="1"/>
  <c r="O248" i="57" a="1"/>
  <c r="O248" i="57" s="1"/>
  <c r="Q248" i="57" s="1" a="1"/>
  <c r="O203" i="57" a="1"/>
  <c r="O203" i="57" s="1"/>
  <c r="Q203" i="57" s="1" a="1"/>
  <c r="Q203" i="57" s="1"/>
  <c r="O244" i="57" a="1"/>
  <c r="O244" i="57" s="1"/>
  <c r="Q244" i="57" s="1" a="1"/>
  <c r="Q244" i="57" s="1"/>
  <c r="O199" i="57" a="1"/>
  <c r="O199" i="57" s="1"/>
  <c r="Q199" i="57" s="1" a="1"/>
  <c r="Q199" i="57" s="1"/>
  <c r="O213" i="57" a="1"/>
  <c r="O213" i="57" s="1"/>
  <c r="Q213" i="57" s="1" a="1"/>
  <c r="Q213" i="57" s="1"/>
  <c r="O187" i="57" a="1"/>
  <c r="O187" i="57" s="1"/>
  <c r="Q187" i="57" s="1" a="1"/>
  <c r="Q187" i="57" s="1"/>
  <c r="O198" i="57" a="1"/>
  <c r="O198" i="57" s="1"/>
  <c r="Q198" i="57" s="1" a="1"/>
  <c r="O190" i="57" a="1"/>
  <c r="O190" i="57" s="1"/>
  <c r="Q190" i="57" s="1" a="1"/>
  <c r="Q197" i="57" a="1"/>
  <c r="Q258" i="57" a="1"/>
  <c r="Q258" i="57" s="1"/>
  <c r="Q250" i="57" a="1"/>
  <c r="Q242" i="57" a="1"/>
  <c r="Q242" i="57" s="1"/>
  <c r="Q261" i="57" a="1"/>
  <c r="Q261" i="57" s="1"/>
  <c r="Q253" i="57" a="1"/>
  <c r="Q245" i="57" a="1"/>
  <c r="Q215" i="57" a="1"/>
  <c r="Q236" i="57"/>
  <c r="Q212" i="57" a="1"/>
  <c r="Q256" i="57" a="1"/>
  <c r="Q256" i="57"/>
  <c r="O240" i="57" a="1"/>
  <c r="O240" i="57" s="1"/>
  <c r="O220" i="57" a="1"/>
  <c r="O220" i="57" s="1"/>
  <c r="Q220" i="57" s="1" a="1"/>
  <c r="Q220" i="57" s="1"/>
  <c r="V20" i="50"/>
  <c r="S20" i="50"/>
  <c r="AP272" i="59"/>
  <c r="AN272" i="59"/>
  <c r="AP273" i="59"/>
  <c r="AN273" i="59"/>
  <c r="AP274" i="59"/>
  <c r="AN274" i="59"/>
  <c r="AG275" i="59" a="1"/>
  <c r="AG275" i="59" s="1"/>
  <c r="AE275" i="59" a="1"/>
  <c r="AE275" i="59" s="1"/>
  <c r="AG276" i="59" a="1"/>
  <c r="AG276" i="59" s="1"/>
  <c r="AE276" i="59" a="1"/>
  <c r="AE276" i="59" s="1"/>
  <c r="AG277" i="59" a="1"/>
  <c r="AG277" i="59" s="1"/>
  <c r="AE277" i="59" a="1"/>
  <c r="AE277" i="59" s="1"/>
  <c r="AG278" i="59" a="1"/>
  <c r="AG278" i="59" s="1"/>
  <c r="AE278" i="59" a="1"/>
  <c r="AE278" i="59" s="1"/>
  <c r="AG279" i="59" a="1"/>
  <c r="AG279" i="59" s="1"/>
  <c r="AE279" i="59" a="1"/>
  <c r="AE279" i="59" s="1"/>
  <c r="AG280" i="59" a="1"/>
  <c r="AG280" i="59" s="1"/>
  <c r="AE280" i="59" a="1"/>
  <c r="AE280" i="59" s="1"/>
  <c r="AG281" i="59" a="1"/>
  <c r="AG281" i="59" s="1"/>
  <c r="AE281" i="59" a="1"/>
  <c r="AE281" i="59" s="1"/>
  <c r="AG282" i="59" a="1"/>
  <c r="AG282" i="59" s="1"/>
  <c r="AE282" i="59" a="1"/>
  <c r="AE282" i="59" s="1"/>
  <c r="AG283" i="59" a="1"/>
  <c r="AG283" i="59" s="1"/>
  <c r="AE283" i="59" a="1"/>
  <c r="AE283" i="59" s="1"/>
  <c r="AG284" i="59" a="1"/>
  <c r="AG284" i="59" s="1"/>
  <c r="AE284" i="59" a="1"/>
  <c r="AE284" i="59" s="1"/>
  <c r="AG285" i="59" a="1"/>
  <c r="AG285" i="59" s="1"/>
  <c r="AE285" i="59" a="1"/>
  <c r="AE285" i="59" s="1"/>
  <c r="AG286" i="59" a="1"/>
  <c r="AG286" i="59" s="1"/>
  <c r="AE286" i="59" a="1"/>
  <c r="AE286" i="59" s="1"/>
  <c r="AG287" i="59" a="1"/>
  <c r="AG287" i="59" s="1"/>
  <c r="AE287" i="59" a="1"/>
  <c r="AE287" i="59" s="1"/>
  <c r="AG288" i="59" a="1"/>
  <c r="AG288" i="59" s="1"/>
  <c r="AE288" i="59" a="1"/>
  <c r="AE288" i="59" s="1"/>
  <c r="AG289" i="59" a="1"/>
  <c r="AG289" i="59" s="1"/>
  <c r="AE289" i="59" a="1"/>
  <c r="AE289" i="59" s="1"/>
  <c r="AG290" i="59" a="1"/>
  <c r="AG290" i="59" s="1"/>
  <c r="AE290" i="59" a="1"/>
  <c r="AE290" i="59" s="1"/>
  <c r="AG291" i="59" a="1"/>
  <c r="AG291" i="59" s="1"/>
  <c r="AE291" i="59" a="1"/>
  <c r="AE291" i="59" s="1"/>
  <c r="AG292" i="59" a="1"/>
  <c r="AG292" i="59" s="1"/>
  <c r="AE292" i="59" a="1"/>
  <c r="AE292" i="59" s="1"/>
  <c r="AG293" i="59" a="1"/>
  <c r="AG293" i="59" s="1"/>
  <c r="AE293" i="59" a="1"/>
  <c r="AE293" i="59" s="1"/>
  <c r="AG294" i="59" a="1"/>
  <c r="AG294" i="59" s="1"/>
  <c r="AE294" i="59" a="1"/>
  <c r="AE294" i="59" s="1"/>
  <c r="AG295" i="59" a="1"/>
  <c r="AG295" i="59" s="1"/>
  <c r="AE295" i="59" a="1"/>
  <c r="AE295" i="59" s="1"/>
  <c r="AG296" i="59" a="1"/>
  <c r="AG296" i="59" s="1"/>
  <c r="AE296" i="59" a="1"/>
  <c r="AE296" i="59" s="1"/>
  <c r="AG297" i="59" a="1"/>
  <c r="AG297" i="59" s="1"/>
  <c r="AE297" i="59" a="1"/>
  <c r="AE297" i="59" s="1"/>
  <c r="AG298" i="59" a="1"/>
  <c r="AG298" i="59" s="1"/>
  <c r="AE298" i="59" a="1"/>
  <c r="AE298" i="59" s="1"/>
  <c r="AG299" i="59" a="1"/>
  <c r="AG299" i="59" s="1"/>
  <c r="AE299" i="59" a="1"/>
  <c r="AE299" i="59" s="1"/>
  <c r="AG300" i="59" a="1"/>
  <c r="AG300" i="59" s="1"/>
  <c r="AE300" i="59" a="1"/>
  <c r="AE300" i="59" s="1"/>
  <c r="AG301" i="59" a="1"/>
  <c r="AG301" i="59" s="1"/>
  <c r="AE301" i="59" a="1"/>
  <c r="AE301" i="59" s="1"/>
  <c r="AG302" i="59" a="1"/>
  <c r="AG302" i="59" s="1"/>
  <c r="AE302" i="59" a="1"/>
  <c r="AE302" i="59" s="1"/>
  <c r="AG303" i="59" a="1"/>
  <c r="AG303" i="59" s="1"/>
  <c r="AE303" i="59" a="1"/>
  <c r="AE303" i="59" s="1"/>
  <c r="AG304" i="59" a="1"/>
  <c r="AG304" i="59" s="1"/>
  <c r="AE304" i="59" a="1"/>
  <c r="AE304" i="59" s="1"/>
  <c r="AG305" i="59" a="1"/>
  <c r="AG305" i="59" s="1"/>
  <c r="AE305" i="59" a="1"/>
  <c r="AE305" i="59" s="1"/>
  <c r="AG306" i="59" a="1"/>
  <c r="AG306" i="59" s="1"/>
  <c r="AE306" i="59" a="1"/>
  <c r="AE306" i="59" s="1"/>
  <c r="AG307" i="59" a="1"/>
  <c r="AG307" i="59" s="1"/>
  <c r="AE307" i="59" a="1"/>
  <c r="AE307" i="59" s="1"/>
  <c r="AG308" i="59" a="1"/>
  <c r="AG308" i="59" s="1"/>
  <c r="AE308" i="59" a="1"/>
  <c r="AE308" i="59" s="1"/>
  <c r="AG309" i="59" a="1"/>
  <c r="AG309" i="59" s="1"/>
  <c r="AE309" i="59" a="1"/>
  <c r="AE309" i="59" s="1"/>
  <c r="AG310" i="59" a="1"/>
  <c r="AG310" i="59" s="1"/>
  <c r="AE310" i="59" a="1"/>
  <c r="AE310" i="59" s="1"/>
  <c r="AG311" i="59" a="1"/>
  <c r="AG311" i="59" s="1"/>
  <c r="AE311" i="59" a="1"/>
  <c r="AE311" i="59" s="1"/>
  <c r="AG312" i="59" a="1"/>
  <c r="AG312" i="59" s="1"/>
  <c r="AE312" i="59" a="1"/>
  <c r="AE312" i="59" s="1"/>
  <c r="AG313" i="59" a="1"/>
  <c r="AG313" i="59" s="1"/>
  <c r="AE313" i="59" a="1"/>
  <c r="AE313" i="59" s="1"/>
  <c r="AG314" i="59" a="1"/>
  <c r="AG314" i="59" s="1"/>
  <c r="AE314" i="59" a="1"/>
  <c r="AE314" i="59" s="1"/>
  <c r="AG315" i="59" a="1"/>
  <c r="AG315" i="59" s="1"/>
  <c r="AE315" i="59" a="1"/>
  <c r="AE315" i="59" s="1"/>
  <c r="AG316" i="59" a="1"/>
  <c r="AG316" i="59" s="1"/>
  <c r="AE316" i="59" a="1"/>
  <c r="AE316" i="59" s="1"/>
  <c r="AG317" i="59" a="1"/>
  <c r="AG317" i="59" s="1"/>
  <c r="AE317" i="59" a="1"/>
  <c r="AE317" i="59" s="1"/>
  <c r="AG318" i="59" a="1"/>
  <c r="AG318" i="59" s="1"/>
  <c r="AE318" i="59" a="1"/>
  <c r="AE318" i="59" s="1"/>
  <c r="AG319" i="59" a="1"/>
  <c r="AG319" i="59" s="1"/>
  <c r="AE319" i="59" a="1"/>
  <c r="AE319" i="59" s="1"/>
  <c r="AG320" i="59" a="1"/>
  <c r="AG320" i="59" s="1"/>
  <c r="AE320" i="59" a="1"/>
  <c r="AE320" i="59" s="1"/>
  <c r="AG321" i="59" a="1"/>
  <c r="AG321" i="59" s="1"/>
  <c r="AE321" i="59" a="1"/>
  <c r="AE321" i="59" s="1"/>
  <c r="AG322" i="59" a="1"/>
  <c r="AG322" i="59" s="1"/>
  <c r="AE322" i="59" a="1"/>
  <c r="AE322" i="59" s="1"/>
  <c r="AG323" i="59" a="1"/>
  <c r="AG323" i="59" s="1"/>
  <c r="AE323" i="59" a="1"/>
  <c r="AE323" i="59" s="1"/>
  <c r="AG324" i="59" a="1"/>
  <c r="AG324" i="59" s="1"/>
  <c r="AE324" i="59" a="1"/>
  <c r="AE324" i="59" s="1"/>
  <c r="AG325" i="59" a="1"/>
  <c r="AG325" i="59" s="1"/>
  <c r="AE325" i="59" a="1"/>
  <c r="AE325" i="59" s="1"/>
  <c r="AG326" i="59" a="1"/>
  <c r="AG326" i="59" s="1"/>
  <c r="AE326" i="59" a="1"/>
  <c r="AE326" i="59" s="1"/>
  <c r="AG327" i="59" a="1"/>
  <c r="AG327" i="59" s="1"/>
  <c r="AE327" i="59" a="1"/>
  <c r="AE327" i="59" s="1"/>
  <c r="AG328" i="59" a="1"/>
  <c r="AG328" i="59" s="1"/>
  <c r="AE328" i="59" a="1"/>
  <c r="AE328" i="59" s="1"/>
  <c r="AG329" i="59" a="1"/>
  <c r="AG329" i="59" s="1"/>
  <c r="AE329" i="59" a="1"/>
  <c r="AE329" i="59" s="1"/>
  <c r="AG330" i="59" a="1"/>
  <c r="AG330" i="59" s="1"/>
  <c r="AE330" i="59" a="1"/>
  <c r="AE330" i="59" s="1"/>
  <c r="AG331" i="59" a="1"/>
  <c r="AG331" i="59" s="1"/>
  <c r="AE331" i="59" a="1"/>
  <c r="AE331" i="59" s="1"/>
  <c r="AG332" i="59" a="1"/>
  <c r="AG332" i="59" s="1"/>
  <c r="AE332" i="59" a="1"/>
  <c r="AE332" i="59" s="1"/>
  <c r="AG333" i="59" a="1"/>
  <c r="AG333" i="59" s="1"/>
  <c r="AE333" i="59" a="1"/>
  <c r="AE333" i="59" s="1"/>
  <c r="AG334" i="59" a="1"/>
  <c r="AG334" i="59" s="1"/>
  <c r="AE334" i="59" a="1"/>
  <c r="AE334" i="59" s="1"/>
  <c r="AG335" i="59" a="1"/>
  <c r="AG335" i="59" s="1"/>
  <c r="AE335" i="59" a="1"/>
  <c r="AE335" i="59" s="1"/>
  <c r="AG336" i="59" a="1"/>
  <c r="AG336" i="59" s="1"/>
  <c r="AE336" i="59" a="1"/>
  <c r="AE336" i="59" s="1"/>
  <c r="AG337" i="59" a="1"/>
  <c r="AG337" i="59" s="1"/>
  <c r="AE337" i="59" a="1"/>
  <c r="AE337" i="59" s="1"/>
  <c r="AG338" i="59" a="1"/>
  <c r="AG338" i="59" s="1"/>
  <c r="AE338" i="59" a="1"/>
  <c r="AE338" i="59" s="1"/>
  <c r="AG339" i="59" a="1"/>
  <c r="AG339" i="59" s="1"/>
  <c r="AE339" i="59" a="1"/>
  <c r="AE339" i="59" s="1"/>
  <c r="AG340" i="59" a="1"/>
  <c r="AG340" i="59" s="1"/>
  <c r="AE340" i="59" a="1"/>
  <c r="AE340" i="59" s="1"/>
  <c r="AG341" i="59" a="1"/>
  <c r="AG341" i="59" s="1"/>
  <c r="AE341" i="59" a="1"/>
  <c r="AE341" i="59" s="1"/>
  <c r="AG342" i="59" a="1"/>
  <c r="AG342" i="59" s="1"/>
  <c r="AE342" i="59" a="1"/>
  <c r="AE342" i="59" s="1"/>
  <c r="AG343" i="59" a="1"/>
  <c r="AG343" i="59" s="1"/>
  <c r="AE343" i="59" a="1"/>
  <c r="AE343" i="59" s="1"/>
  <c r="AG344" i="59" a="1"/>
  <c r="AG344" i="59" s="1"/>
  <c r="AE344" i="59" a="1"/>
  <c r="AE344" i="59" s="1"/>
  <c r="AG345" i="59" a="1"/>
  <c r="AG345" i="59" s="1"/>
  <c r="AE345" i="59" a="1"/>
  <c r="AE345" i="59" s="1"/>
  <c r="AG346" i="59" a="1"/>
  <c r="AG346" i="59" s="1"/>
  <c r="AE346" i="59" a="1"/>
  <c r="AE346" i="59" s="1"/>
  <c r="AG347" i="59" a="1"/>
  <c r="AG347" i="59" s="1"/>
  <c r="AE347" i="59" a="1"/>
  <c r="AE347" i="59" s="1"/>
  <c r="AG348" i="59" a="1"/>
  <c r="AG348" i="59" s="1"/>
  <c r="AE348" i="59" a="1"/>
  <c r="AE348" i="59" s="1"/>
  <c r="AG349" i="59" a="1"/>
  <c r="AG349" i="59" s="1"/>
  <c r="AE349" i="59" a="1"/>
  <c r="AE349" i="59" s="1"/>
  <c r="AG350" i="59" a="1"/>
  <c r="AG350" i="59" s="1"/>
  <c r="AE350" i="59" a="1"/>
  <c r="AE350" i="59" s="1"/>
  <c r="AG351" i="59" a="1"/>
  <c r="AG351" i="59" s="1"/>
  <c r="AE351" i="59" a="1"/>
  <c r="AE351" i="59" s="1"/>
  <c r="AG352" i="59" a="1"/>
  <c r="AG352" i="59" s="1"/>
  <c r="AE352" i="59" a="1"/>
  <c r="AE352" i="59" s="1"/>
  <c r="AG353" i="59" a="1"/>
  <c r="AG353" i="59" s="1"/>
  <c r="AE353" i="59" a="1"/>
  <c r="AE353" i="59" s="1"/>
  <c r="AG354" i="59" a="1"/>
  <c r="AG354" i="59" s="1"/>
  <c r="AE354" i="59" a="1"/>
  <c r="AE354" i="59" s="1"/>
  <c r="AG355" i="59" a="1"/>
  <c r="AG355" i="59" s="1"/>
  <c r="AE355" i="59" a="1"/>
  <c r="AE355" i="59" s="1"/>
  <c r="AG356" i="59" a="1"/>
  <c r="AG356" i="59" s="1"/>
  <c r="AE356" i="59" a="1"/>
  <c r="AE356" i="59" s="1"/>
  <c r="AG357" i="59" a="1"/>
  <c r="AG357" i="59" s="1"/>
  <c r="AE357" i="59" a="1"/>
  <c r="AE357" i="59" s="1"/>
  <c r="AG358" i="59" a="1"/>
  <c r="AG358" i="59" s="1"/>
  <c r="AE358" i="59" a="1"/>
  <c r="AE358" i="59" s="1"/>
  <c r="AG359" i="59" a="1"/>
  <c r="AG359" i="59" s="1"/>
  <c r="AE359" i="59" a="1"/>
  <c r="AE359" i="59" s="1"/>
  <c r="AG360" i="59" a="1"/>
  <c r="AG360" i="59" s="1"/>
  <c r="AE360" i="59" a="1"/>
  <c r="AE360" i="59" s="1"/>
  <c r="AG361" i="59" a="1"/>
  <c r="AG361" i="59" s="1"/>
  <c r="AE361" i="59" a="1"/>
  <c r="AE361" i="59" s="1"/>
  <c r="AG362" i="59" a="1"/>
  <c r="AG362" i="59" s="1"/>
  <c r="AE362" i="59" a="1"/>
  <c r="AE362" i="59" s="1"/>
  <c r="AG363" i="59" a="1"/>
  <c r="AG363" i="59" s="1"/>
  <c r="AE363" i="59" a="1"/>
  <c r="AE363" i="59" s="1"/>
  <c r="AG364" i="59" a="1"/>
  <c r="AG364" i="59" s="1"/>
  <c r="AE364" i="59" a="1"/>
  <c r="AE364" i="59" s="1"/>
  <c r="AG365" i="59" a="1"/>
  <c r="AG365" i="59" s="1"/>
  <c r="AE365" i="59" a="1"/>
  <c r="AE365" i="59" s="1"/>
  <c r="AE126" i="59" l="1"/>
  <c r="Q206" i="57" a="1"/>
  <c r="Q206" i="57" s="1"/>
  <c r="Q197" i="57"/>
  <c r="Q209" i="57"/>
  <c r="Q209" i="57" a="1"/>
  <c r="Q196" i="57" a="1"/>
  <c r="Q196" i="57" s="1"/>
  <c r="Q253" i="57"/>
  <c r="AN365" i="59"/>
  <c r="AN365" i="59" a="1"/>
  <c r="AN361" i="59" a="1"/>
  <c r="AN361" i="59" s="1"/>
  <c r="AN357" i="59" a="1"/>
  <c r="AN357" i="59" s="1"/>
  <c r="AN351" i="59" a="1"/>
  <c r="AN351" i="59" s="1"/>
  <c r="AN364" i="59" a="1"/>
  <c r="AN364" i="59" s="1"/>
  <c r="AN362" i="59" a="1"/>
  <c r="AN362" i="59" s="1"/>
  <c r="AN360" i="59"/>
  <c r="AN360" i="59" a="1"/>
  <c r="AN358" i="59" a="1"/>
  <c r="AN358" i="59" s="1"/>
  <c r="AN356" i="59"/>
  <c r="AN356" i="59" a="1"/>
  <c r="AN354" i="59" a="1"/>
  <c r="AN354" i="59" s="1"/>
  <c r="AN352" i="59" a="1"/>
  <c r="AN352" i="59" s="1"/>
  <c r="AN350" i="59" a="1"/>
  <c r="AN350" i="59" s="1"/>
  <c r="AN348" i="59" a="1"/>
  <c r="AN348" i="59" s="1"/>
  <c r="AN346" i="59" a="1"/>
  <c r="AN346" i="59" s="1"/>
  <c r="AN344" i="59"/>
  <c r="AN344" i="59" a="1"/>
  <c r="AN342" i="59" a="1"/>
  <c r="AN342" i="59" s="1"/>
  <c r="AN340" i="59"/>
  <c r="AN340" i="59" a="1"/>
  <c r="AN338" i="59" a="1"/>
  <c r="AN338" i="59" s="1"/>
  <c r="AN336" i="59" a="1"/>
  <c r="AN336" i="59" s="1"/>
  <c r="AN334" i="59" a="1"/>
  <c r="AN334" i="59" s="1"/>
  <c r="AN332" i="59" a="1"/>
  <c r="AN332" i="59" s="1"/>
  <c r="AN330" i="59" a="1"/>
  <c r="AN330" i="59" s="1"/>
  <c r="AN328" i="59"/>
  <c r="AN328" i="59" a="1"/>
  <c r="AN326" i="59" a="1"/>
  <c r="AN326" i="59" s="1"/>
  <c r="AN324" i="59"/>
  <c r="AN324" i="59" a="1"/>
  <c r="AN322" i="59" a="1"/>
  <c r="AN322" i="59" s="1"/>
  <c r="AN320" i="59" a="1"/>
  <c r="AN320" i="59" s="1"/>
  <c r="AN318" i="59" a="1"/>
  <c r="AN318" i="59" s="1"/>
  <c r="AN316" i="59" a="1"/>
  <c r="AN316" i="59" s="1"/>
  <c r="AN314" i="59" a="1"/>
  <c r="AN314" i="59" s="1"/>
  <c r="AN312" i="59"/>
  <c r="AN312" i="59" a="1"/>
  <c r="AN310" i="59" a="1"/>
  <c r="AN310" i="59" s="1"/>
  <c r="AN308" i="59"/>
  <c r="AN308" i="59" a="1"/>
  <c r="AN306" i="59" a="1"/>
  <c r="AN306" i="59" s="1"/>
  <c r="AN304" i="59" a="1"/>
  <c r="AN304" i="59" s="1"/>
  <c r="AN302" i="59" a="1"/>
  <c r="AN302" i="59" s="1"/>
  <c r="AN300" i="59" a="1"/>
  <c r="AN300" i="59" s="1"/>
  <c r="AN298" i="59" a="1"/>
  <c r="AN298" i="59" s="1"/>
  <c r="AN296" i="59"/>
  <c r="AN296" i="59" a="1"/>
  <c r="AN294" i="59" a="1"/>
  <c r="AN294" i="59" s="1"/>
  <c r="AN292" i="59"/>
  <c r="AN292" i="59" a="1"/>
  <c r="AN290" i="59" a="1"/>
  <c r="AN290" i="59" s="1"/>
  <c r="AN288" i="59" a="1"/>
  <c r="AN288" i="59" s="1"/>
  <c r="AN286" i="59" a="1"/>
  <c r="AN286" i="59" s="1"/>
  <c r="AN284" i="59" a="1"/>
  <c r="AN284" i="59" s="1"/>
  <c r="AN282" i="59" a="1"/>
  <c r="AN282" i="59" s="1"/>
  <c r="AN280" i="59"/>
  <c r="AN280" i="59" a="1"/>
  <c r="AN278" i="59" a="1"/>
  <c r="AN278" i="59" s="1"/>
  <c r="AN276" i="59"/>
  <c r="AN276" i="59" a="1"/>
  <c r="AP364" i="59" a="1"/>
  <c r="AP364" i="59" s="1"/>
  <c r="AP362" i="59" a="1"/>
  <c r="AP362" i="59" s="1"/>
  <c r="AP360" i="59" a="1"/>
  <c r="AP360" i="59" s="1"/>
  <c r="AP358" i="59" a="1"/>
  <c r="AP358" i="59" s="1"/>
  <c r="AP356" i="59" a="1"/>
  <c r="AP356" i="59" s="1"/>
  <c r="AP354" i="59"/>
  <c r="AP354" i="59" a="1"/>
  <c r="AP352" i="59" a="1"/>
  <c r="AP352" i="59" s="1"/>
  <c r="AP350" i="59"/>
  <c r="AP350" i="59" a="1"/>
  <c r="AP348" i="59" a="1"/>
  <c r="AP348" i="59" s="1"/>
  <c r="AP346" i="59" a="1"/>
  <c r="AP346" i="59" s="1"/>
  <c r="AP344" i="59" a="1"/>
  <c r="AP344" i="59" s="1"/>
  <c r="AP342" i="59" a="1"/>
  <c r="AP342" i="59" s="1"/>
  <c r="AP340" i="59" a="1"/>
  <c r="AP340" i="59" s="1"/>
  <c r="AP338" i="59"/>
  <c r="AP338" i="59" a="1"/>
  <c r="AP336" i="59" a="1"/>
  <c r="AP336" i="59" s="1"/>
  <c r="AP334" i="59"/>
  <c r="AP334" i="59" a="1"/>
  <c r="AP332" i="59" a="1"/>
  <c r="AP332" i="59" s="1"/>
  <c r="AP330" i="59" a="1"/>
  <c r="AP330" i="59" s="1"/>
  <c r="AP328" i="59" a="1"/>
  <c r="AP328" i="59" s="1"/>
  <c r="AP326" i="59" a="1"/>
  <c r="AP326" i="59" s="1"/>
  <c r="AP324" i="59" a="1"/>
  <c r="AP324" i="59" s="1"/>
  <c r="AP322" i="59"/>
  <c r="AP322" i="59" a="1"/>
  <c r="AP320" i="59" a="1"/>
  <c r="AP320" i="59" s="1"/>
  <c r="AP318" i="59"/>
  <c r="AP318" i="59" a="1"/>
  <c r="AP316" i="59" a="1"/>
  <c r="AP316" i="59" s="1"/>
  <c r="AP314" i="59" a="1"/>
  <c r="AP314" i="59" s="1"/>
  <c r="AP312" i="59" a="1"/>
  <c r="AP312" i="59" s="1"/>
  <c r="AP310" i="59" a="1"/>
  <c r="AP310" i="59" s="1"/>
  <c r="AP308" i="59" a="1"/>
  <c r="AP308" i="59" s="1"/>
  <c r="AP306" i="59" a="1"/>
  <c r="AP306" i="59" s="1"/>
  <c r="AP304" i="59" a="1"/>
  <c r="AP304" i="59" s="1"/>
  <c r="AP302" i="59" a="1"/>
  <c r="AP302" i="59" s="1"/>
  <c r="AP300" i="59" a="1"/>
  <c r="AP300" i="59" s="1"/>
  <c r="AP298" i="59" a="1"/>
  <c r="AP298" i="59" s="1"/>
  <c r="AP296" i="59" a="1"/>
  <c r="AP296" i="59" s="1"/>
  <c r="AP294" i="59" a="1"/>
  <c r="AP294" i="59" s="1"/>
  <c r="AP292" i="59" a="1"/>
  <c r="AP292" i="59" s="1"/>
  <c r="AP290" i="59" a="1"/>
  <c r="AP290" i="59" s="1"/>
  <c r="AP288" i="59" a="1"/>
  <c r="AP288" i="59" s="1"/>
  <c r="AP286" i="59" a="1"/>
  <c r="AP286" i="59" s="1"/>
  <c r="AP284" i="59" a="1"/>
  <c r="AP284" i="59" s="1"/>
  <c r="AP282" i="59" a="1"/>
  <c r="AP282" i="59" s="1"/>
  <c r="AP280" i="59" a="1"/>
  <c r="AP280" i="59" s="1"/>
  <c r="AP278" i="59" a="1"/>
  <c r="AP278" i="59" s="1"/>
  <c r="AP276" i="59" a="1"/>
  <c r="AP276" i="59" s="1"/>
  <c r="AN363" i="59" a="1"/>
  <c r="AN363" i="59" s="1"/>
  <c r="AN359" i="59" a="1"/>
  <c r="AN359" i="59" s="1"/>
  <c r="AN355" i="59" a="1"/>
  <c r="AN355" i="59" s="1"/>
  <c r="AN353" i="59" a="1"/>
  <c r="AN353" i="59" s="1"/>
  <c r="AN349" i="59" a="1"/>
  <c r="AN349" i="59" s="1"/>
  <c r="AN347" i="59" a="1"/>
  <c r="AN347" i="59" s="1"/>
  <c r="AN345" i="59" a="1"/>
  <c r="AN345" i="59" s="1"/>
  <c r="AN343" i="59" a="1"/>
  <c r="AN343" i="59" s="1"/>
  <c r="AN341" i="59" a="1"/>
  <c r="AN341" i="59" s="1"/>
  <c r="AN339" i="59" a="1"/>
  <c r="AN339" i="59" s="1"/>
  <c r="AN337" i="59" a="1"/>
  <c r="AN337" i="59" s="1"/>
  <c r="AN335" i="59" a="1"/>
  <c r="AN335" i="59" s="1"/>
  <c r="AN333" i="59" a="1"/>
  <c r="AN333" i="59" s="1"/>
  <c r="AN331" i="59" a="1"/>
  <c r="AN331" i="59" s="1"/>
  <c r="AN329" i="59" a="1"/>
  <c r="AN329" i="59" s="1"/>
  <c r="AN327" i="59" a="1"/>
  <c r="AN327" i="59" s="1"/>
  <c r="AN325" i="59" a="1"/>
  <c r="AN325" i="59" s="1"/>
  <c r="AN323" i="59" a="1"/>
  <c r="AN323" i="59" s="1"/>
  <c r="AN321" i="59" a="1"/>
  <c r="AN321" i="59" s="1"/>
  <c r="AN319" i="59" a="1"/>
  <c r="AN319" i="59" s="1"/>
  <c r="AN317" i="59" a="1"/>
  <c r="AN317" i="59" s="1"/>
  <c r="AN315" i="59" a="1"/>
  <c r="AN315" i="59" s="1"/>
  <c r="AN313" i="59" a="1"/>
  <c r="AN313" i="59" s="1"/>
  <c r="AN311" i="59" a="1"/>
  <c r="AN311" i="59" s="1"/>
  <c r="AN309" i="59" a="1"/>
  <c r="AN309" i="59" s="1"/>
  <c r="AN307" i="59" a="1"/>
  <c r="AN307" i="59" s="1"/>
  <c r="AN305" i="59" a="1"/>
  <c r="AN305" i="59" s="1"/>
  <c r="AN303" i="59" a="1"/>
  <c r="AN303" i="59" s="1"/>
  <c r="AN301" i="59" a="1"/>
  <c r="AN301" i="59" s="1"/>
  <c r="AN299" i="59" a="1"/>
  <c r="AN299" i="59" s="1"/>
  <c r="AN297" i="59" a="1"/>
  <c r="AN297" i="59" s="1"/>
  <c r="AN295" i="59" a="1"/>
  <c r="AN295" i="59" s="1"/>
  <c r="AN293" i="59" a="1"/>
  <c r="AN293" i="59" s="1"/>
  <c r="AN291" i="59" a="1"/>
  <c r="AN291" i="59" s="1"/>
  <c r="AN289" i="59" a="1"/>
  <c r="AN289" i="59" s="1"/>
  <c r="AN287" i="59" a="1"/>
  <c r="AN287" i="59" s="1"/>
  <c r="AN285" i="59" a="1"/>
  <c r="AN285" i="59" s="1"/>
  <c r="AN283" i="59" a="1"/>
  <c r="AN283" i="59" s="1"/>
  <c r="AN281" i="59" a="1"/>
  <c r="AN281" i="59" s="1"/>
  <c r="AN279" i="59" a="1"/>
  <c r="AN279" i="59" s="1"/>
  <c r="AN277" i="59" a="1"/>
  <c r="AN277" i="59" s="1"/>
  <c r="AN275" i="59" a="1"/>
  <c r="AN275" i="59" s="1"/>
  <c r="AP365" i="59" a="1"/>
  <c r="AP365" i="59" s="1"/>
  <c r="AP363" i="59" a="1"/>
  <c r="AP363" i="59" s="1"/>
  <c r="AP361" i="59" a="1"/>
  <c r="AP361" i="59" s="1"/>
  <c r="AP359" i="59" a="1"/>
  <c r="AP359" i="59" s="1"/>
  <c r="AP357" i="59" a="1"/>
  <c r="AP357" i="59" s="1"/>
  <c r="AP355" i="59" a="1"/>
  <c r="AP355" i="59" s="1"/>
  <c r="AP353" i="59" a="1"/>
  <c r="AP353" i="59" s="1"/>
  <c r="AP351" i="59" a="1"/>
  <c r="AP351" i="59" s="1"/>
  <c r="AP349" i="59" a="1"/>
  <c r="AP349" i="59" s="1"/>
  <c r="AP347" i="59" a="1"/>
  <c r="AP347" i="59" s="1"/>
  <c r="AP345" i="59" a="1"/>
  <c r="AP345" i="59" s="1"/>
  <c r="AP343" i="59" a="1"/>
  <c r="AP343" i="59" s="1"/>
  <c r="AP341" i="59" a="1"/>
  <c r="AP341" i="59" s="1"/>
  <c r="AP339" i="59" a="1"/>
  <c r="AP339" i="59" s="1"/>
  <c r="AP337" i="59" a="1"/>
  <c r="AP337" i="59" s="1"/>
  <c r="AP335" i="59" a="1"/>
  <c r="AP335" i="59" s="1"/>
  <c r="AP333" i="59" a="1"/>
  <c r="AP333" i="59" s="1"/>
  <c r="AP331" i="59" a="1"/>
  <c r="AP331" i="59" s="1"/>
  <c r="AP329" i="59" a="1"/>
  <c r="AP329" i="59" s="1"/>
  <c r="AP327" i="59" a="1"/>
  <c r="AP327" i="59" s="1"/>
  <c r="AP325" i="59" a="1"/>
  <c r="AP325" i="59" s="1"/>
  <c r="AP323" i="59" a="1"/>
  <c r="AP323" i="59" s="1"/>
  <c r="AP321" i="59" a="1"/>
  <c r="AP321" i="59" s="1"/>
  <c r="AP319" i="59" a="1"/>
  <c r="AP319" i="59" s="1"/>
  <c r="AP317" i="59" a="1"/>
  <c r="AP317" i="59" s="1"/>
  <c r="AP315" i="59" a="1"/>
  <c r="AP315" i="59" s="1"/>
  <c r="AP313" i="59" a="1"/>
  <c r="AP313" i="59" s="1"/>
  <c r="AP311" i="59" a="1"/>
  <c r="AP311" i="59" s="1"/>
  <c r="AP309" i="59" a="1"/>
  <c r="AP309" i="59" s="1"/>
  <c r="AP307" i="59" a="1"/>
  <c r="AP307" i="59" s="1"/>
  <c r="AP305" i="59" a="1"/>
  <c r="AP305" i="59" s="1"/>
  <c r="AP303" i="59" a="1"/>
  <c r="AP303" i="59" s="1"/>
  <c r="AP301" i="59" a="1"/>
  <c r="AP301" i="59" s="1"/>
  <c r="AP299" i="59" a="1"/>
  <c r="AP299" i="59" s="1"/>
  <c r="AP297" i="59" a="1"/>
  <c r="AP297" i="59" s="1"/>
  <c r="AP295" i="59" a="1"/>
  <c r="AP295" i="59" s="1"/>
  <c r="AP293" i="59" a="1"/>
  <c r="AP293" i="59" s="1"/>
  <c r="AP291" i="59" a="1"/>
  <c r="AP291" i="59" s="1"/>
  <c r="AP289" i="59" a="1"/>
  <c r="AP289" i="59" s="1"/>
  <c r="AP287" i="59" a="1"/>
  <c r="AP287" i="59" s="1"/>
  <c r="AP285" i="59" a="1"/>
  <c r="AP285" i="59" s="1"/>
  <c r="AP283" i="59" a="1"/>
  <c r="AP283" i="59" s="1"/>
  <c r="AP281" i="59" a="1"/>
  <c r="AP281" i="59" s="1"/>
  <c r="AP279" i="59" a="1"/>
  <c r="AP279" i="59" s="1"/>
  <c r="AP277" i="59" a="1"/>
  <c r="AP277" i="59" s="1"/>
  <c r="AP275" i="59" a="1"/>
  <c r="AP275" i="59" s="1"/>
  <c r="Q250" i="57"/>
  <c r="Q198" i="57"/>
  <c r="Q212" i="57"/>
  <c r="Q185" i="57"/>
  <c r="Q201" i="57"/>
  <c r="Q245" i="57"/>
  <c r="Q202" i="57" a="1"/>
  <c r="Q202" i="57"/>
  <c r="Q190" i="57"/>
  <c r="Q192" i="57" a="1"/>
  <c r="Q192" i="57" s="1"/>
  <c r="Q214" i="57" a="1"/>
  <c r="Q214" i="57"/>
  <c r="Q248" i="57"/>
  <c r="Q215" i="57"/>
  <c r="Q240" i="57" a="1"/>
  <c r="Q240" i="57" s="1"/>
  <c r="AE20" i="50"/>
  <c r="Z20" i="50"/>
  <c r="I114" i="48"/>
  <c r="Y19" i="61" l="1"/>
  <c r="T19" i="61" l="1"/>
  <c r="AB228" i="59" a="1"/>
  <c r="AB228" i="59" s="1"/>
  <c r="AB229" i="59" a="1"/>
  <c r="AB229" i="59" s="1"/>
  <c r="I109" i="48"/>
  <c r="N257" i="57" l="1" a="1"/>
  <c r="N257" i="57" s="1"/>
  <c r="P257" i="57" s="1" a="1"/>
  <c r="P257" i="57" s="1"/>
  <c r="N245" i="57" a="1"/>
  <c r="N245" i="57" s="1"/>
  <c r="P245" i="57" s="1" a="1"/>
  <c r="P245" i="57" s="1"/>
  <c r="N229" i="57" a="1"/>
  <c r="N229" i="57" s="1"/>
  <c r="P229" i="57" s="1" a="1"/>
  <c r="P229" i="57" s="1"/>
  <c r="N217" i="57" a="1"/>
  <c r="N217" i="57" s="1"/>
  <c r="N201" i="57" a="1"/>
  <c r="N201" i="57" s="1"/>
  <c r="P201" i="57" s="1" a="1"/>
  <c r="P201" i="57" s="1"/>
  <c r="N193" i="57" a="1"/>
  <c r="N193" i="57" s="1"/>
  <c r="P193" i="57" s="1" a="1"/>
  <c r="P193" i="57" s="1"/>
  <c r="N181" i="57" a="1"/>
  <c r="N181" i="57" s="1"/>
  <c r="P181" i="57" s="1" a="1"/>
  <c r="P181" i="57" s="1"/>
  <c r="N178" i="57" a="1"/>
  <c r="N178" i="57" s="1"/>
  <c r="P178" i="57" s="1" a="1"/>
  <c r="P178" i="57" s="1"/>
  <c r="N260" i="57" a="1"/>
  <c r="N260" i="57" s="1"/>
  <c r="P260" i="57" s="1" a="1"/>
  <c r="P260" i="57" s="1"/>
  <c r="N256" i="57" a="1"/>
  <c r="N256" i="57" s="1"/>
  <c r="P256" i="57" s="1" a="1"/>
  <c r="P256" i="57" s="1"/>
  <c r="N252" i="57" a="1"/>
  <c r="N252" i="57" s="1"/>
  <c r="P252" i="57" s="1" a="1"/>
  <c r="P252" i="57" s="1"/>
  <c r="N248" i="57" a="1"/>
  <c r="N248" i="57" s="1"/>
  <c r="P248" i="57" s="1" a="1"/>
  <c r="P248" i="57" s="1"/>
  <c r="N244" i="57" a="1"/>
  <c r="N244" i="57" s="1"/>
  <c r="P244" i="57" s="1" a="1"/>
  <c r="P244" i="57" s="1"/>
  <c r="N240" i="57" a="1"/>
  <c r="N240" i="57" s="1"/>
  <c r="P240" i="57" s="1" a="1"/>
  <c r="P240" i="57" s="1"/>
  <c r="N236" i="57" a="1"/>
  <c r="N236" i="57" s="1"/>
  <c r="P236" i="57" s="1" a="1"/>
  <c r="P236" i="57" s="1"/>
  <c r="N232" i="57" a="1"/>
  <c r="N232" i="57" s="1"/>
  <c r="P232" i="57" s="1" a="1"/>
  <c r="P232" i="57" s="1"/>
  <c r="N228" i="57" a="1"/>
  <c r="N228" i="57" s="1"/>
  <c r="P228" i="57" s="1" a="1"/>
  <c r="P228" i="57" s="1"/>
  <c r="N224" i="57" a="1"/>
  <c r="N224" i="57" s="1"/>
  <c r="N220" i="57" a="1"/>
  <c r="N220" i="57" s="1"/>
  <c r="P220" i="57" s="1" a="1"/>
  <c r="P220" i="57" s="1"/>
  <c r="N216" i="57" a="1"/>
  <c r="N216" i="57" s="1"/>
  <c r="N212" i="57" a="1"/>
  <c r="N212" i="57" s="1"/>
  <c r="P212" i="57" s="1" a="1"/>
  <c r="P212" i="57" s="1"/>
  <c r="N208" i="57" a="1"/>
  <c r="N208" i="57" s="1"/>
  <c r="P208" i="57" s="1" a="1"/>
  <c r="P208" i="57" s="1"/>
  <c r="N204" i="57" a="1"/>
  <c r="N204" i="57" s="1"/>
  <c r="N200" i="57" a="1"/>
  <c r="N200" i="57" s="1"/>
  <c r="P200" i="57" s="1" a="1"/>
  <c r="P200" i="57" s="1"/>
  <c r="N196" i="57" a="1"/>
  <c r="N196" i="57" s="1"/>
  <c r="P196" i="57" s="1" a="1"/>
  <c r="P196" i="57" s="1"/>
  <c r="N192" i="57" a="1"/>
  <c r="N192" i="57" s="1"/>
  <c r="P192" i="57" s="1" a="1"/>
  <c r="P192" i="57" s="1"/>
  <c r="N188" i="57" a="1"/>
  <c r="N188" i="57" s="1"/>
  <c r="P188" i="57" s="1" a="1"/>
  <c r="P188" i="57" s="1"/>
  <c r="N184" i="57" a="1"/>
  <c r="N184" i="57" s="1"/>
  <c r="P184" i="57" s="1" a="1"/>
  <c r="P184" i="57" s="1"/>
  <c r="N261" i="57" a="1"/>
  <c r="N261" i="57" s="1"/>
  <c r="P261" i="57" s="1" a="1"/>
  <c r="P261" i="57" s="1"/>
  <c r="N249" i="57" a="1"/>
  <c r="N249" i="57" s="1"/>
  <c r="P249" i="57" s="1" a="1"/>
  <c r="P249" i="57" s="1"/>
  <c r="N233" i="57" a="1"/>
  <c r="N233" i="57" s="1"/>
  <c r="P233" i="57" s="1" a="1"/>
  <c r="P233" i="57" s="1"/>
  <c r="N221" i="57" a="1"/>
  <c r="N221" i="57" s="1"/>
  <c r="P221" i="57" s="1" a="1"/>
  <c r="P221" i="57" s="1"/>
  <c r="N259" i="57" a="1"/>
  <c r="N259" i="57" s="1"/>
  <c r="P259" i="57" s="1" a="1"/>
  <c r="P259" i="57" s="1"/>
  <c r="N247" i="57" a="1"/>
  <c r="N247" i="57" s="1"/>
  <c r="P247" i="57" s="1" a="1"/>
  <c r="P247" i="57" s="1"/>
  <c r="N235" i="57" a="1"/>
  <c r="N235" i="57" s="1"/>
  <c r="P235" i="57" s="1" a="1"/>
  <c r="P235" i="57" s="1"/>
  <c r="N227" i="57" a="1"/>
  <c r="N227" i="57" s="1"/>
  <c r="P227" i="57" s="1" a="1"/>
  <c r="P227" i="57" s="1"/>
  <c r="N223" i="57" a="1"/>
  <c r="N223" i="57" s="1"/>
  <c r="N219" i="57" a="1"/>
  <c r="N219" i="57" s="1"/>
  <c r="P219" i="57" s="1" a="1"/>
  <c r="P219" i="57" s="1"/>
  <c r="N215" i="57" a="1"/>
  <c r="N215" i="57" s="1"/>
  <c r="P215" i="57" s="1" a="1"/>
  <c r="P215" i="57" s="1"/>
  <c r="N211" i="57" a="1"/>
  <c r="N211" i="57" s="1"/>
  <c r="N207" i="57" a="1"/>
  <c r="N207" i="57" s="1"/>
  <c r="N203" i="57" a="1"/>
  <c r="N203" i="57" s="1"/>
  <c r="N199" i="57" a="1"/>
  <c r="N199" i="57" s="1"/>
  <c r="P199" i="57" s="1" a="1"/>
  <c r="P199" i="57" s="1"/>
  <c r="N195" i="57" a="1"/>
  <c r="N195" i="57" s="1"/>
  <c r="P195" i="57" s="1" a="1"/>
  <c r="P195" i="57" s="1"/>
  <c r="N191" i="57" a="1"/>
  <c r="N191" i="57" s="1"/>
  <c r="P191" i="57" s="1" a="1"/>
  <c r="P191" i="57" s="1"/>
  <c r="N187" i="57" a="1"/>
  <c r="N187" i="57" s="1"/>
  <c r="P187" i="57" s="1" a="1"/>
  <c r="P187" i="57" s="1"/>
  <c r="N183" i="57" a="1"/>
  <c r="N183" i="57" s="1"/>
  <c r="P183" i="57" s="1" a="1"/>
  <c r="P183" i="57" s="1"/>
  <c r="N177" i="57" a="1"/>
  <c r="N177" i="57" s="1"/>
  <c r="N253" i="57" a="1"/>
  <c r="N253" i="57" s="1"/>
  <c r="P253" i="57" s="1" a="1"/>
  <c r="P253" i="57" s="1"/>
  <c r="N241" i="57" a="1"/>
  <c r="N241" i="57" s="1"/>
  <c r="P241" i="57" s="1" a="1"/>
  <c r="P241" i="57" s="1"/>
  <c r="N237" i="57" a="1"/>
  <c r="N237" i="57" s="1"/>
  <c r="P237" i="57" s="1" a="1"/>
  <c r="P237" i="57" s="1"/>
  <c r="N225" i="57" a="1"/>
  <c r="N225" i="57" s="1"/>
  <c r="P225" i="57" s="1"/>
  <c r="N213" i="57" a="1"/>
  <c r="N213" i="57" s="1"/>
  <c r="N209" i="57" a="1"/>
  <c r="N209" i="57" s="1"/>
  <c r="P209" i="57" s="1" a="1"/>
  <c r="P209" i="57" s="1"/>
  <c r="N205" i="57" a="1"/>
  <c r="N205" i="57" s="1"/>
  <c r="P205" i="57" s="1" a="1"/>
  <c r="P205" i="57" s="1"/>
  <c r="N197" i="57" a="1"/>
  <c r="N197" i="57" s="1"/>
  <c r="P197" i="57" s="1" a="1"/>
  <c r="P197" i="57" s="1"/>
  <c r="N189" i="57" a="1"/>
  <c r="N189" i="57" s="1"/>
  <c r="P189" i="57" s="1" a="1"/>
  <c r="P189" i="57" s="1"/>
  <c r="N185" i="57" a="1"/>
  <c r="N185" i="57" s="1"/>
  <c r="P185" i="57" s="1" a="1"/>
  <c r="P185" i="57" s="1"/>
  <c r="N179" i="57" a="1"/>
  <c r="N179" i="57" s="1"/>
  <c r="P179" i="57" s="1" a="1"/>
  <c r="P179" i="57" s="1"/>
  <c r="N255" i="57" a="1"/>
  <c r="N255" i="57" s="1"/>
  <c r="P255" i="57" s="1" a="1"/>
  <c r="P255" i="57" s="1"/>
  <c r="N251" i="57" a="1"/>
  <c r="N251" i="57" s="1"/>
  <c r="N243" i="57" a="1"/>
  <c r="N243" i="57" s="1"/>
  <c r="P243" i="57" s="1" a="1"/>
  <c r="P243" i="57" s="1"/>
  <c r="N239" i="57" a="1"/>
  <c r="N239" i="57" s="1"/>
  <c r="P239" i="57" s="1" a="1"/>
  <c r="P239" i="57" s="1"/>
  <c r="N231" i="57" a="1"/>
  <c r="N231" i="57" s="1"/>
  <c r="N180" i="57" a="1"/>
  <c r="N180" i="57" s="1"/>
  <c r="P180" i="57" s="1" a="1"/>
  <c r="P180" i="57" s="1"/>
  <c r="N258" i="57" a="1"/>
  <c r="N258" i="57" s="1"/>
  <c r="P258" i="57" s="1" a="1"/>
  <c r="P258" i="57" s="1"/>
  <c r="N254" i="57" a="1"/>
  <c r="N254" i="57" s="1"/>
  <c r="N250" i="57" a="1"/>
  <c r="N250" i="57" s="1"/>
  <c r="P250" i="57" s="1" a="1"/>
  <c r="P250" i="57" s="1"/>
  <c r="N246" i="57" a="1"/>
  <c r="N246" i="57" s="1"/>
  <c r="N242" i="57" a="1"/>
  <c r="N242" i="57" s="1"/>
  <c r="P242" i="57" s="1" a="1"/>
  <c r="P242" i="57" s="1"/>
  <c r="N238" i="57" a="1"/>
  <c r="N238" i="57" s="1"/>
  <c r="P238" i="57" s="1"/>
  <c r="N234" i="57" a="1"/>
  <c r="N234" i="57" s="1"/>
  <c r="N230" i="57" a="1"/>
  <c r="N230" i="57" s="1"/>
  <c r="N226" i="57" a="1"/>
  <c r="N226" i="57" s="1"/>
  <c r="P226" i="57" s="1" a="1"/>
  <c r="P226" i="57" s="1"/>
  <c r="N222" i="57" a="1"/>
  <c r="N222" i="57" s="1"/>
  <c r="P222" i="57" s="1" a="1"/>
  <c r="P222" i="57" s="1"/>
  <c r="N218" i="57" a="1"/>
  <c r="N218" i="57" s="1"/>
  <c r="P218" i="57" s="1" a="1"/>
  <c r="P218" i="57" s="1"/>
  <c r="N214" i="57" a="1"/>
  <c r="N214" i="57" s="1"/>
  <c r="P214" i="57" s="1" a="1"/>
  <c r="P214" i="57" s="1"/>
  <c r="N210" i="57" a="1"/>
  <c r="N210" i="57" s="1"/>
  <c r="P210" i="57" s="1" a="1"/>
  <c r="P210" i="57" s="1"/>
  <c r="N206" i="57" a="1"/>
  <c r="N206" i="57" s="1"/>
  <c r="P206" i="57" s="1" a="1"/>
  <c r="P206" i="57" s="1"/>
  <c r="N202" i="57" a="1"/>
  <c r="N202" i="57" s="1"/>
  <c r="P202" i="57" s="1"/>
  <c r="N198" i="57" a="1"/>
  <c r="N198" i="57" s="1"/>
  <c r="N194" i="57" a="1"/>
  <c r="N194" i="57" s="1"/>
  <c r="P194" i="57" s="1" a="1"/>
  <c r="P194" i="57" s="1"/>
  <c r="N190" i="57" a="1"/>
  <c r="N190" i="57" s="1"/>
  <c r="P190" i="57" s="1" a="1"/>
  <c r="P190" i="57" s="1"/>
  <c r="N186" i="57" a="1"/>
  <c r="N186" i="57" s="1"/>
  <c r="P186" i="57" s="1"/>
  <c r="N182" i="57" a="1"/>
  <c r="N182" i="57" s="1"/>
  <c r="P182" i="57" s="1" a="1"/>
  <c r="P182" i="57" s="1"/>
  <c r="H114" i="48"/>
  <c r="P177" i="57" a="1"/>
  <c r="G177" i="57" a="1"/>
  <c r="G177" i="57" s="1"/>
  <c r="G178" i="57" a="1"/>
  <c r="G178" i="57" s="1"/>
  <c r="G256" i="57" a="1"/>
  <c r="G256" i="57" s="1"/>
  <c r="G252" i="57" a="1"/>
  <c r="G252" i="57" s="1"/>
  <c r="G248" i="57" a="1"/>
  <c r="G248" i="57" s="1"/>
  <c r="G244" i="57" a="1"/>
  <c r="G244" i="57" s="1"/>
  <c r="G240" i="57" a="1"/>
  <c r="G240" i="57" s="1"/>
  <c r="G236" i="57" a="1"/>
  <c r="G236" i="57" s="1"/>
  <c r="G232" i="57" a="1"/>
  <c r="G232" i="57" s="1"/>
  <c r="I232" i="57" a="1"/>
  <c r="I232" i="57" s="1"/>
  <c r="G228" i="57" a="1"/>
  <c r="G228" i="57" s="1"/>
  <c r="I228" i="57" a="1"/>
  <c r="I228" i="57" s="1"/>
  <c r="G224" i="57" a="1"/>
  <c r="G224" i="57" s="1"/>
  <c r="I224" i="57" a="1"/>
  <c r="I224" i="57" s="1"/>
  <c r="G220" i="57" a="1"/>
  <c r="G220" i="57" s="1"/>
  <c r="G216" i="57" a="1"/>
  <c r="G216" i="57" s="1"/>
  <c r="G212" i="57" a="1"/>
  <c r="G212" i="57" s="1"/>
  <c r="G208" i="57" a="1"/>
  <c r="G208" i="57" s="1"/>
  <c r="G204" i="57" a="1"/>
  <c r="G204" i="57" s="1"/>
  <c r="G200" i="57" a="1"/>
  <c r="G200" i="57" s="1"/>
  <c r="G196" i="57" a="1"/>
  <c r="G196" i="57" s="1"/>
  <c r="G192" i="57" a="1"/>
  <c r="G192" i="57" s="1"/>
  <c r="G188" i="57" a="1"/>
  <c r="G188" i="57" s="1"/>
  <c r="G184" i="57" a="1"/>
  <c r="G184" i="57" s="1"/>
  <c r="G260" i="57" a="1"/>
  <c r="G260" i="57" s="1"/>
  <c r="G180" i="57" a="1"/>
  <c r="G180" i="57" s="1"/>
  <c r="G255" i="57" a="1"/>
  <c r="G255" i="57" s="1"/>
  <c r="G247" i="57" a="1"/>
  <c r="G247" i="57" s="1"/>
  <c r="G239" i="57" a="1"/>
  <c r="G239" i="57" s="1"/>
  <c r="I239" i="57" a="1"/>
  <c r="I239" i="57" s="1"/>
  <c r="G231" i="57" a="1"/>
  <c r="G231" i="57" s="1"/>
  <c r="I231" i="57" a="1"/>
  <c r="I231" i="57" s="1"/>
  <c r="G227" i="57" a="1"/>
  <c r="G227" i="57" s="1"/>
  <c r="I227" i="57" a="1"/>
  <c r="I227" i="57" s="1"/>
  <c r="G223" i="57" a="1"/>
  <c r="G223" i="57" s="1"/>
  <c r="I223" i="57" a="1"/>
  <c r="I223" i="57" s="1"/>
  <c r="G219" i="57" a="1"/>
  <c r="G219" i="57" s="1"/>
  <c r="I219" i="57" a="1"/>
  <c r="I219" i="57" s="1"/>
  <c r="G215" i="57" a="1"/>
  <c r="G215" i="57" s="1"/>
  <c r="G211" i="57" a="1"/>
  <c r="G211" i="57" s="1"/>
  <c r="G207" i="57" a="1"/>
  <c r="G207" i="57" s="1"/>
  <c r="G203" i="57" a="1"/>
  <c r="G203" i="57" s="1"/>
  <c r="G199" i="57" a="1"/>
  <c r="G199" i="57" s="1"/>
  <c r="G195" i="57" a="1"/>
  <c r="G195" i="57" s="1"/>
  <c r="G191" i="57" a="1"/>
  <c r="G191" i="57" s="1"/>
  <c r="G187" i="57" a="1"/>
  <c r="G187" i="57" s="1"/>
  <c r="G183" i="57" a="1"/>
  <c r="G183" i="57" s="1"/>
  <c r="G259" i="57" a="1"/>
  <c r="G259" i="57" s="1"/>
  <c r="G251" i="57" a="1"/>
  <c r="G251" i="57" s="1"/>
  <c r="G243" i="57" a="1"/>
  <c r="G243" i="57" s="1"/>
  <c r="G235" i="57" a="1"/>
  <c r="G235" i="57" s="1"/>
  <c r="G179" i="57" a="1"/>
  <c r="G179" i="57" s="1"/>
  <c r="G258" i="57" a="1"/>
  <c r="G258" i="57" s="1"/>
  <c r="G254" i="57" a="1"/>
  <c r="G254" i="57" s="1"/>
  <c r="G250" i="57" a="1"/>
  <c r="G250" i="57" s="1"/>
  <c r="G246" i="57" a="1"/>
  <c r="G246" i="57" s="1"/>
  <c r="G242" i="57" a="1"/>
  <c r="G242" i="57" s="1"/>
  <c r="G238" i="57" a="1"/>
  <c r="G238" i="57" s="1"/>
  <c r="I238" i="57" a="1"/>
  <c r="I238" i="57" s="1"/>
  <c r="G234" i="57" a="1"/>
  <c r="G234" i="57" s="1"/>
  <c r="I234" i="57" a="1"/>
  <c r="I234" i="57" s="1"/>
  <c r="G230" i="57" a="1"/>
  <c r="G230" i="57" s="1"/>
  <c r="I230" i="57" a="1"/>
  <c r="I230" i="57" s="1"/>
  <c r="G226" i="57" a="1"/>
  <c r="G226" i="57" s="1"/>
  <c r="G222" i="57" a="1"/>
  <c r="G222" i="57" s="1"/>
  <c r="I222" i="57" a="1"/>
  <c r="I222" i="57" s="1"/>
  <c r="G218" i="57" a="1"/>
  <c r="G218" i="57" s="1"/>
  <c r="I218" i="57" a="1"/>
  <c r="I218" i="57" s="1"/>
  <c r="G214" i="57" a="1"/>
  <c r="G214" i="57" s="1"/>
  <c r="G210" i="57" a="1"/>
  <c r="G210" i="57" s="1"/>
  <c r="G206" i="57" a="1"/>
  <c r="G206" i="57" s="1"/>
  <c r="G202" i="57" a="1"/>
  <c r="G202" i="57" s="1"/>
  <c r="G198" i="57" a="1"/>
  <c r="G198" i="57" s="1"/>
  <c r="G194" i="57" a="1"/>
  <c r="G194" i="57" s="1"/>
  <c r="G190" i="57" a="1"/>
  <c r="G190" i="57" s="1"/>
  <c r="G186" i="57" a="1"/>
  <c r="G186" i="57" s="1"/>
  <c r="G182" i="57" a="1"/>
  <c r="G182" i="57" s="1"/>
  <c r="G261" i="57" a="1"/>
  <c r="G261" i="57" s="1"/>
  <c r="G257" i="57" a="1"/>
  <c r="G257" i="57" s="1"/>
  <c r="G253" i="57" a="1"/>
  <c r="G253" i="57" s="1"/>
  <c r="G249" i="57" a="1"/>
  <c r="G249" i="57" s="1"/>
  <c r="G245" i="57" a="1"/>
  <c r="G245" i="57" s="1"/>
  <c r="G241" i="57" a="1"/>
  <c r="G241" i="57" s="1"/>
  <c r="G237" i="57" a="1"/>
  <c r="G237" i="57" s="1"/>
  <c r="I237" i="57" a="1"/>
  <c r="I237" i="57" s="1"/>
  <c r="G233" i="57" a="1"/>
  <c r="G233" i="57" s="1"/>
  <c r="I233" i="57" a="1"/>
  <c r="I233" i="57" s="1"/>
  <c r="G229" i="57" a="1"/>
  <c r="G229" i="57" s="1"/>
  <c r="I229" i="57" a="1"/>
  <c r="I229" i="57" s="1"/>
  <c r="G225" i="57" a="1"/>
  <c r="G225" i="57" s="1"/>
  <c r="I225" i="57" a="1"/>
  <c r="I225" i="57" s="1"/>
  <c r="G221" i="57" a="1"/>
  <c r="G221" i="57" s="1"/>
  <c r="I221" i="57" a="1"/>
  <c r="I221" i="57" s="1"/>
  <c r="G217" i="57" a="1"/>
  <c r="G217" i="57" s="1"/>
  <c r="G213" i="57" a="1"/>
  <c r="G213" i="57" s="1"/>
  <c r="G209" i="57" a="1"/>
  <c r="G209" i="57" s="1"/>
  <c r="G205" i="57" a="1"/>
  <c r="G205" i="57" s="1"/>
  <c r="G201" i="57" a="1"/>
  <c r="G201" i="57" s="1"/>
  <c r="G197" i="57" a="1"/>
  <c r="G197" i="57" s="1"/>
  <c r="G193" i="57" a="1"/>
  <c r="G193" i="57" s="1"/>
  <c r="G189" i="57" a="1"/>
  <c r="G189" i="57" s="1"/>
  <c r="G185" i="57" a="1"/>
  <c r="G185" i="57" s="1"/>
  <c r="G181" i="57" a="1"/>
  <c r="G181" i="57" s="1"/>
  <c r="P225" i="57" a="1"/>
  <c r="P217" i="57" a="1"/>
  <c r="P213" i="57"/>
  <c r="P213" i="57" a="1"/>
  <c r="P224" i="57" a="1"/>
  <c r="P216" i="57" a="1"/>
  <c r="P204" i="57" a="1"/>
  <c r="P204" i="57" s="1"/>
  <c r="P251" i="57" a="1"/>
  <c r="P203" i="57" a="1"/>
  <c r="P230" i="57"/>
  <c r="P230" i="57" a="1"/>
  <c r="P254" i="57" a="1"/>
  <c r="P254" i="57"/>
  <c r="P246" i="57" a="1"/>
  <c r="P246" i="57" s="1"/>
  <c r="P238" i="57" a="1"/>
  <c r="P234" i="57" a="1"/>
  <c r="P231" i="57" a="1"/>
  <c r="P223" i="57" a="1"/>
  <c r="P223" i="57" s="1"/>
  <c r="P211" i="57" a="1"/>
  <c r="P207" i="57" a="1"/>
  <c r="P207" i="57" s="1"/>
  <c r="P202" i="57" a="1"/>
  <c r="P198" i="57" a="1"/>
  <c r="P186" i="57" a="1"/>
  <c r="F114" i="58"/>
  <c r="F109" i="58" s="1"/>
  <c r="H114" i="58"/>
  <c r="H109" i="58" s="1"/>
  <c r="I114" i="58"/>
  <c r="I109" i="58" s="1"/>
  <c r="J114" i="58"/>
  <c r="J109" i="58" s="1"/>
  <c r="K114" i="58"/>
  <c r="K109" i="58" s="1"/>
  <c r="L114" i="58"/>
  <c r="L109" i="58" s="1"/>
  <c r="M114" i="58"/>
  <c r="M109" i="58" s="1"/>
  <c r="R114" i="58"/>
  <c r="R109" i="58" s="1"/>
  <c r="D114" i="58"/>
  <c r="G175" i="58" a="1"/>
  <c r="G175" i="58" s="1"/>
  <c r="E175" i="58" s="1"/>
  <c r="N175" i="58" a="1"/>
  <c r="N175" i="58" s="1"/>
  <c r="P175" i="58" s="1" a="1"/>
  <c r="P175" i="58" s="1"/>
  <c r="O175" i="58" a="1"/>
  <c r="O175" i="58" s="1"/>
  <c r="Q175" i="58" s="1" a="1"/>
  <c r="Q175" i="58" s="1"/>
  <c r="G176" i="58" a="1"/>
  <c r="G176" i="58" s="1"/>
  <c r="E176" i="58" s="1"/>
  <c r="N176" i="58" a="1"/>
  <c r="N176" i="58" s="1"/>
  <c r="P176" i="58" s="1" a="1"/>
  <c r="P176" i="58" s="1"/>
  <c r="O176" i="58" a="1"/>
  <c r="O176" i="58" s="1"/>
  <c r="Q176" i="58" s="1" a="1"/>
  <c r="G177" i="58" a="1"/>
  <c r="G177" i="58" s="1"/>
  <c r="E177" i="58" s="1"/>
  <c r="N177" i="58" a="1"/>
  <c r="N177" i="58" s="1"/>
  <c r="O177" i="58" a="1"/>
  <c r="O177" i="58" s="1"/>
  <c r="Q177" i="58" s="1" a="1"/>
  <c r="Q177" i="58" s="1"/>
  <c r="P177" i="58" a="1"/>
  <c r="G178" i="58" a="1"/>
  <c r="G178" i="58" s="1"/>
  <c r="E178" i="58" s="1"/>
  <c r="N178" i="58" a="1"/>
  <c r="N178" i="58" s="1"/>
  <c r="O178" i="58" a="1"/>
  <c r="O178" i="58" s="1"/>
  <c r="Q178" i="58" s="1" a="1"/>
  <c r="Q178" i="58" s="1"/>
  <c r="P178" i="58" a="1"/>
  <c r="G179" i="58" a="1"/>
  <c r="G179" i="58" s="1"/>
  <c r="E179" i="58" s="1"/>
  <c r="N179" i="58" a="1"/>
  <c r="N179" i="58" s="1"/>
  <c r="P179" i="58" s="1" a="1"/>
  <c r="P179" i="58" s="1"/>
  <c r="O179" i="58" a="1"/>
  <c r="O179" i="58" s="1"/>
  <c r="Q179" i="58" s="1" a="1"/>
  <c r="Q179" i="58" s="1"/>
  <c r="G180" i="58" a="1"/>
  <c r="G180" i="58" s="1"/>
  <c r="E180" i="58" s="1"/>
  <c r="N180" i="58" a="1"/>
  <c r="N180" i="58" s="1"/>
  <c r="P180" i="58" s="1" a="1"/>
  <c r="P180" i="58" s="1"/>
  <c r="O180" i="58" a="1"/>
  <c r="O180" i="58" s="1"/>
  <c r="Q180" i="58" a="1"/>
  <c r="G181" i="58" a="1"/>
  <c r="G181" i="58" s="1"/>
  <c r="E181" i="58" s="1"/>
  <c r="N181" i="58" a="1"/>
  <c r="N181" i="58" s="1"/>
  <c r="P181" i="58" s="1" a="1"/>
  <c r="P181" i="58" s="1"/>
  <c r="O181" i="58" a="1"/>
  <c r="O181" i="58" s="1"/>
  <c r="Q181" i="58" a="1"/>
  <c r="G182" i="58" a="1"/>
  <c r="G182" i="58" s="1"/>
  <c r="E182" i="58" s="1"/>
  <c r="N182" i="58" a="1"/>
  <c r="N182" i="58" s="1"/>
  <c r="P182" i="58" s="1" a="1"/>
  <c r="P182" i="58" s="1"/>
  <c r="O182" i="58" a="1"/>
  <c r="O182" i="58" s="1"/>
  <c r="Q182" i="58" a="1"/>
  <c r="G183" i="58" a="1"/>
  <c r="G183" i="58" s="1"/>
  <c r="E183" i="58" s="1"/>
  <c r="N183" i="58" a="1"/>
  <c r="N183" i="58" s="1"/>
  <c r="P183" i="58" s="1" a="1"/>
  <c r="P183" i="58" s="1"/>
  <c r="O183" i="58" a="1"/>
  <c r="O183" i="58" s="1"/>
  <c r="Q183" i="58" a="1"/>
  <c r="G184" i="58" a="1"/>
  <c r="G184" i="58" s="1"/>
  <c r="E184" i="58" s="1"/>
  <c r="N184" i="58" a="1"/>
  <c r="N184" i="58" s="1"/>
  <c r="P184" i="58" s="1" a="1"/>
  <c r="P184" i="58" s="1"/>
  <c r="O184" i="58" a="1"/>
  <c r="O184" i="58" s="1"/>
  <c r="Q184" i="58" s="1" a="1"/>
  <c r="Q184" i="58" s="1"/>
  <c r="G185" i="58" a="1"/>
  <c r="G185" i="58" s="1"/>
  <c r="E185" i="58" s="1"/>
  <c r="N185" i="58" a="1"/>
  <c r="N185" i="58" s="1"/>
  <c r="O185" i="58" a="1"/>
  <c r="O185" i="58" s="1"/>
  <c r="Q185" i="58" s="1" a="1"/>
  <c r="Q185" i="58" s="1"/>
  <c r="P185" i="58" a="1"/>
  <c r="G186" i="58" a="1"/>
  <c r="G186" i="58" s="1"/>
  <c r="E186" i="58" s="1"/>
  <c r="N186" i="58" a="1"/>
  <c r="N186" i="58" s="1"/>
  <c r="O186" i="58" a="1"/>
  <c r="O186" i="58" s="1"/>
  <c r="Q186" i="58" s="1" a="1"/>
  <c r="Q186" i="58" s="1"/>
  <c r="P186" i="58" a="1"/>
  <c r="G187" i="58" a="1"/>
  <c r="G187" i="58" s="1"/>
  <c r="E187" i="58" s="1"/>
  <c r="N187" i="58" a="1"/>
  <c r="N187" i="58" s="1"/>
  <c r="P187" i="58" s="1" a="1"/>
  <c r="P187" i="58" s="1"/>
  <c r="O187" i="58" a="1"/>
  <c r="O187" i="58" s="1"/>
  <c r="Q187" i="58" s="1" a="1"/>
  <c r="Q187" i="58" s="1"/>
  <c r="G188" i="58" a="1"/>
  <c r="G188" i="58" s="1"/>
  <c r="E188" i="58" s="1"/>
  <c r="N188" i="58" a="1"/>
  <c r="N188" i="58" s="1"/>
  <c r="O188" i="58" a="1"/>
  <c r="O188" i="58" s="1"/>
  <c r="P188" i="58" a="1"/>
  <c r="Q188" i="58" a="1"/>
  <c r="G189" i="58" a="1"/>
  <c r="G189" i="58" s="1"/>
  <c r="E189" i="58" s="1"/>
  <c r="N189" i="58" a="1"/>
  <c r="N189" i="58" s="1"/>
  <c r="P189" i="58" s="1" a="1"/>
  <c r="P189" i="58" s="1"/>
  <c r="O189" i="58" a="1"/>
  <c r="O189" i="58" s="1"/>
  <c r="Q189" i="58" a="1"/>
  <c r="G190" i="58" a="1"/>
  <c r="G190" i="58" s="1"/>
  <c r="E190" i="58" s="1"/>
  <c r="N190" i="58" a="1"/>
  <c r="N190" i="58" s="1"/>
  <c r="P190" i="58" s="1" a="1"/>
  <c r="P190" i="58" s="1"/>
  <c r="O190" i="58" a="1"/>
  <c r="O190" i="58" s="1"/>
  <c r="Q190" i="58" s="1" a="1"/>
  <c r="G191" i="58" a="1"/>
  <c r="G191" i="58" s="1"/>
  <c r="E191" i="58" s="1"/>
  <c r="N191" i="58" a="1"/>
  <c r="N191" i="58" s="1"/>
  <c r="P191" i="58" s="1" a="1"/>
  <c r="P191" i="58" s="1"/>
  <c r="O191" i="58" a="1"/>
  <c r="O191" i="58" s="1"/>
  <c r="Q191" i="58" s="1" a="1"/>
  <c r="Q191" i="58" s="1"/>
  <c r="G192" i="58" a="1"/>
  <c r="G192" i="58" s="1"/>
  <c r="E192" i="58" s="1"/>
  <c r="N192" i="58" a="1"/>
  <c r="N192" i="58" s="1"/>
  <c r="P192" i="58" s="1" a="1"/>
  <c r="P192" i="58" s="1"/>
  <c r="O192" i="58" a="1"/>
  <c r="O192" i="58" s="1"/>
  <c r="Q192" i="58" s="1" a="1"/>
  <c r="G193" i="58" a="1"/>
  <c r="G193" i="58" s="1"/>
  <c r="E193" i="58" s="1"/>
  <c r="N193" i="58" a="1"/>
  <c r="N193" i="58" s="1"/>
  <c r="O193" i="58" a="1"/>
  <c r="O193" i="58" s="1"/>
  <c r="Q193" i="58" s="1" a="1"/>
  <c r="Q193" i="58" s="1"/>
  <c r="P193" i="58" a="1"/>
  <c r="G194" i="58" a="1"/>
  <c r="G194" i="58" s="1"/>
  <c r="E194" i="58" s="1"/>
  <c r="N194" i="58" a="1"/>
  <c r="N194" i="58" s="1"/>
  <c r="O194" i="58" a="1"/>
  <c r="O194" i="58" s="1"/>
  <c r="Q194" i="58" s="1" a="1"/>
  <c r="Q194" i="58" s="1"/>
  <c r="P194" i="58" a="1"/>
  <c r="G195" i="58" a="1"/>
  <c r="G195" i="58" s="1"/>
  <c r="E195" i="58" s="1"/>
  <c r="N195" i="58" a="1"/>
  <c r="N195" i="58" s="1"/>
  <c r="P195" i="58" s="1" a="1"/>
  <c r="P195" i="58" s="1"/>
  <c r="O195" i="58" a="1"/>
  <c r="O195" i="58" s="1"/>
  <c r="Q195" i="58" s="1" a="1"/>
  <c r="Q195" i="58" s="1"/>
  <c r="G196" i="58" a="1"/>
  <c r="G196" i="58" s="1"/>
  <c r="E196" i="58" s="1"/>
  <c r="N196" i="58" a="1"/>
  <c r="N196" i="58" s="1"/>
  <c r="P196" i="58" s="1" a="1"/>
  <c r="P196" i="58" s="1"/>
  <c r="O196" i="58" a="1"/>
  <c r="O196" i="58" s="1"/>
  <c r="Q196" i="58" a="1"/>
  <c r="G197" i="58" a="1"/>
  <c r="G197" i="58" s="1"/>
  <c r="E197" i="58" s="1"/>
  <c r="N197" i="58" a="1"/>
  <c r="N197" i="58" s="1"/>
  <c r="P197" i="58" s="1" a="1"/>
  <c r="P197" i="58" s="1"/>
  <c r="O197" i="58" a="1"/>
  <c r="O197" i="58" s="1"/>
  <c r="Q197" i="58" a="1"/>
  <c r="G198" i="58" a="1"/>
  <c r="G198" i="58" s="1"/>
  <c r="E198" i="58" s="1"/>
  <c r="N198" i="58" a="1"/>
  <c r="N198" i="58" s="1"/>
  <c r="P198" i="58" s="1" a="1"/>
  <c r="P198" i="58" s="1"/>
  <c r="O198" i="58" a="1"/>
  <c r="O198" i="58" s="1"/>
  <c r="Q198" i="58" a="1"/>
  <c r="G199" i="58" a="1"/>
  <c r="G199" i="58" s="1"/>
  <c r="E199" i="58" s="1"/>
  <c r="N199" i="58" a="1"/>
  <c r="N199" i="58" s="1"/>
  <c r="P199" i="58" s="1" a="1"/>
  <c r="P199" i="58" s="1"/>
  <c r="O199" i="58" a="1"/>
  <c r="O199" i="58" s="1"/>
  <c r="Q199" i="58" a="1"/>
  <c r="G200" i="58" a="1"/>
  <c r="G200" i="58" s="1"/>
  <c r="E200" i="58" s="1"/>
  <c r="N200" i="58" a="1"/>
  <c r="N200" i="58" s="1"/>
  <c r="O200" i="58" a="1"/>
  <c r="O200" i="58" s="1"/>
  <c r="Q200" i="58" s="1" a="1"/>
  <c r="Q200" i="58" s="1"/>
  <c r="P200" i="58" a="1"/>
  <c r="G201" i="58" a="1"/>
  <c r="G201" i="58" s="1"/>
  <c r="E201" i="58" s="1"/>
  <c r="N201" i="58" a="1"/>
  <c r="N201" i="58" s="1"/>
  <c r="P201" i="58" s="1" a="1"/>
  <c r="P201" i="58" s="1"/>
  <c r="O201" i="58" a="1"/>
  <c r="O201" i="58" s="1"/>
  <c r="Q201" i="58" s="1" a="1"/>
  <c r="Q201" i="58" s="1"/>
  <c r="G202" i="58" a="1"/>
  <c r="G202" i="58" s="1"/>
  <c r="E202" i="58" s="1"/>
  <c r="N202" i="58" a="1"/>
  <c r="N202" i="58" s="1"/>
  <c r="O202" i="58" a="1"/>
  <c r="O202" i="58" s="1"/>
  <c r="Q202" i="58" s="1" a="1"/>
  <c r="Q202" i="58" s="1"/>
  <c r="P202" i="58" a="1"/>
  <c r="G203" i="58" a="1"/>
  <c r="G203" i="58" s="1"/>
  <c r="E203" i="58" s="1"/>
  <c r="N203" i="58" a="1"/>
  <c r="N203" i="58" s="1"/>
  <c r="O203" i="58" a="1"/>
  <c r="O203" i="58" s="1"/>
  <c r="P203" i="58" a="1"/>
  <c r="Q203" i="58" a="1"/>
  <c r="G204" i="58" a="1"/>
  <c r="G204" i="58" s="1"/>
  <c r="E204" i="58" s="1"/>
  <c r="N204" i="58" a="1"/>
  <c r="N204" i="58" s="1"/>
  <c r="O204" i="58" a="1"/>
  <c r="O204" i="58" s="1"/>
  <c r="P204" i="58" a="1"/>
  <c r="Q204" i="58" a="1"/>
  <c r="G205" i="58" a="1"/>
  <c r="G205" i="58" s="1"/>
  <c r="E205" i="58" s="1"/>
  <c r="N205" i="58" a="1"/>
  <c r="N205" i="58" s="1"/>
  <c r="P205" i="58" s="1" a="1"/>
  <c r="P205" i="58" s="1"/>
  <c r="O205" i="58" a="1"/>
  <c r="O205" i="58" s="1"/>
  <c r="Q205" i="58" a="1"/>
  <c r="G206" i="58" a="1"/>
  <c r="G206" i="58" s="1"/>
  <c r="E206" i="58" s="1"/>
  <c r="N206" i="58" a="1"/>
  <c r="N206" i="58" s="1"/>
  <c r="P206" i="58" s="1" a="1"/>
  <c r="P206" i="58" s="1"/>
  <c r="O206" i="58" a="1"/>
  <c r="O206" i="58" s="1"/>
  <c r="Q206" i="58" a="1"/>
  <c r="G207" i="58" a="1"/>
  <c r="G207" i="58" s="1"/>
  <c r="E207" i="58" s="1"/>
  <c r="N207" i="58" a="1"/>
  <c r="N207" i="58" s="1"/>
  <c r="P207" i="58" s="1" a="1"/>
  <c r="P207" i="58" s="1"/>
  <c r="O207" i="58" a="1"/>
  <c r="O207" i="58" s="1"/>
  <c r="Q207" i="58" a="1"/>
  <c r="G208" i="58" a="1"/>
  <c r="G208" i="58" s="1"/>
  <c r="E208" i="58" s="1"/>
  <c r="N208" i="58" a="1"/>
  <c r="N208" i="58" s="1"/>
  <c r="O208" i="58" a="1"/>
  <c r="O208" i="58" s="1"/>
  <c r="Q208" i="58" s="1" a="1"/>
  <c r="Q208" i="58" s="1"/>
  <c r="P208" i="58" a="1"/>
  <c r="G209" i="58" a="1"/>
  <c r="G209" i="58" s="1"/>
  <c r="E209" i="58" s="1"/>
  <c r="N209" i="58" a="1"/>
  <c r="N209" i="58" s="1"/>
  <c r="P209" i="58" s="1"/>
  <c r="O209" i="58" a="1"/>
  <c r="O209" i="58" s="1"/>
  <c r="Q209" i="58" s="1" a="1"/>
  <c r="Q209" i="58" s="1"/>
  <c r="P209" i="58" a="1"/>
  <c r="G210" i="58" a="1"/>
  <c r="G210" i="58" s="1"/>
  <c r="E210" i="58" s="1"/>
  <c r="N210" i="58" a="1"/>
  <c r="N210" i="58" s="1"/>
  <c r="P210" i="58" s="1" a="1"/>
  <c r="P210" i="58" s="1"/>
  <c r="O210" i="58" a="1"/>
  <c r="O210" i="58" s="1"/>
  <c r="Q210" i="58" s="1" a="1"/>
  <c r="Q210" i="58" s="1"/>
  <c r="G211" i="58" a="1"/>
  <c r="G211" i="58" s="1"/>
  <c r="E211" i="58" s="1"/>
  <c r="N211" i="58" a="1"/>
  <c r="N211" i="58" s="1"/>
  <c r="P211" i="58" s="1" a="1"/>
  <c r="P211" i="58" s="1"/>
  <c r="O211" i="58" a="1"/>
  <c r="O211" i="58" s="1"/>
  <c r="Q211" i="58" a="1"/>
  <c r="G212" i="58" a="1"/>
  <c r="G212" i="58" s="1"/>
  <c r="E212" i="58" s="1"/>
  <c r="N212" i="58" a="1"/>
  <c r="N212" i="58" s="1"/>
  <c r="O212" i="58" a="1"/>
  <c r="O212" i="58" s="1"/>
  <c r="Q212" i="58" s="1" a="1"/>
  <c r="Q212" i="58" s="1"/>
  <c r="P212" i="58" a="1"/>
  <c r="G213" i="58" a="1"/>
  <c r="G213" i="58" s="1"/>
  <c r="E213" i="58" s="1"/>
  <c r="N213" i="58" a="1"/>
  <c r="N213" i="58" s="1"/>
  <c r="P213" i="58" s="1" a="1"/>
  <c r="P213" i="58" s="1"/>
  <c r="O213" i="58" a="1"/>
  <c r="O213" i="58" s="1"/>
  <c r="Q213" i="58" s="1" a="1"/>
  <c r="Q213" i="58" s="1"/>
  <c r="G214" i="58" a="1"/>
  <c r="G214" i="58" s="1"/>
  <c r="E214" i="58" s="1"/>
  <c r="N214" i="58" a="1"/>
  <c r="N214" i="58" s="1"/>
  <c r="P214" i="58" s="1" a="1"/>
  <c r="P214" i="58" s="1"/>
  <c r="O214" i="58" a="1"/>
  <c r="O214" i="58" s="1"/>
  <c r="Q214" i="58" a="1"/>
  <c r="G215" i="58" a="1"/>
  <c r="G215" i="58" s="1"/>
  <c r="E215" i="58" s="1"/>
  <c r="N215" i="58" a="1"/>
  <c r="N215" i="58" s="1"/>
  <c r="O215" i="58" a="1"/>
  <c r="O215" i="58" s="1"/>
  <c r="P215" i="58" a="1"/>
  <c r="Q215" i="58" a="1"/>
  <c r="G216" i="58" a="1"/>
  <c r="G216" i="58" s="1"/>
  <c r="E216" i="58" s="1"/>
  <c r="N216" i="58" a="1"/>
  <c r="N216" i="58" s="1"/>
  <c r="O216" i="58" a="1"/>
  <c r="O216" i="58" s="1"/>
  <c r="Q216" i="58" s="1" a="1"/>
  <c r="Q216" i="58" s="1"/>
  <c r="P216" i="58" a="1"/>
  <c r="G217" i="58" a="1"/>
  <c r="G217" i="58" s="1"/>
  <c r="E217" i="58" s="1"/>
  <c r="N217" i="58" a="1"/>
  <c r="N217" i="58" s="1"/>
  <c r="P217" i="58" s="1" a="1"/>
  <c r="P217" i="58" s="1"/>
  <c r="O217" i="58" a="1"/>
  <c r="O217" i="58" s="1"/>
  <c r="Q217" i="58" s="1" a="1"/>
  <c r="Q217" i="58" s="1"/>
  <c r="G218" i="58" a="1"/>
  <c r="G218" i="58" s="1"/>
  <c r="E218" i="58" s="1"/>
  <c r="N218" i="58" a="1"/>
  <c r="N218" i="58" s="1"/>
  <c r="P218" i="58" s="1" a="1"/>
  <c r="P218" i="58" s="1"/>
  <c r="O218" i="58" a="1"/>
  <c r="O218" i="58" s="1"/>
  <c r="Q218" i="58" a="1"/>
  <c r="G219" i="58" a="1"/>
  <c r="G219" i="58" s="1"/>
  <c r="E219" i="58" s="1"/>
  <c r="N219" i="58" a="1"/>
  <c r="N219" i="58" s="1"/>
  <c r="O219" i="58" a="1"/>
  <c r="O219" i="58" s="1"/>
  <c r="P219" i="58" a="1"/>
  <c r="Q219" i="58" a="1"/>
  <c r="G220" i="58" a="1"/>
  <c r="G220" i="58" s="1"/>
  <c r="E220" i="58" s="1"/>
  <c r="N220" i="58" a="1"/>
  <c r="N220" i="58" s="1"/>
  <c r="O220" i="58" a="1"/>
  <c r="O220" i="58" s="1"/>
  <c r="Q220" i="58" s="1" a="1"/>
  <c r="P220" i="58" a="1"/>
  <c r="G221" i="58" a="1"/>
  <c r="G221" i="58" s="1"/>
  <c r="E221" i="58" s="1"/>
  <c r="N221" i="58" a="1"/>
  <c r="N221" i="58" s="1"/>
  <c r="P221" i="58" s="1" a="1"/>
  <c r="O221" i="58" a="1"/>
  <c r="O221" i="58" s="1"/>
  <c r="Q221" i="58" s="1" a="1"/>
  <c r="Q221" i="58" s="1"/>
  <c r="G222" i="58" a="1"/>
  <c r="G222" i="58" s="1"/>
  <c r="E222" i="58" s="1"/>
  <c r="N222" i="58" a="1"/>
  <c r="N222" i="58" s="1"/>
  <c r="P222" i="58" s="1" a="1"/>
  <c r="P222" i="58" s="1"/>
  <c r="O222" i="58" a="1"/>
  <c r="O222" i="58" s="1"/>
  <c r="Q222" i="58" a="1"/>
  <c r="G223" i="58" a="1"/>
  <c r="G223" i="58" s="1"/>
  <c r="E223" i="58" s="1"/>
  <c r="N223" i="58" a="1"/>
  <c r="N223" i="58" s="1"/>
  <c r="P223" i="58" s="1" a="1"/>
  <c r="P223" i="58" s="1"/>
  <c r="O223" i="58" a="1"/>
  <c r="O223" i="58" s="1"/>
  <c r="Q223" i="58" a="1"/>
  <c r="G224" i="58" a="1"/>
  <c r="G224" i="58" s="1"/>
  <c r="E224" i="58" s="1"/>
  <c r="N224" i="58" a="1"/>
  <c r="N224" i="58" s="1"/>
  <c r="O224" i="58" a="1"/>
  <c r="O224" i="58" s="1"/>
  <c r="Q224" i="58" s="1" a="1"/>
  <c r="P224" i="58" a="1"/>
  <c r="G225" i="58" a="1"/>
  <c r="G225" i="58" s="1"/>
  <c r="E225" i="58" s="1"/>
  <c r="N225" i="58" a="1"/>
  <c r="N225" i="58" s="1"/>
  <c r="P225" i="58" s="1" a="1"/>
  <c r="O225" i="58" a="1"/>
  <c r="O225" i="58" s="1"/>
  <c r="Q225" i="58" s="1" a="1"/>
  <c r="Q225" i="58" s="1"/>
  <c r="G226" i="58" a="1"/>
  <c r="G226" i="58" s="1"/>
  <c r="E226" i="58" s="1"/>
  <c r="N226" i="58" a="1"/>
  <c r="N226" i="58" s="1"/>
  <c r="P226" i="58" s="1" a="1"/>
  <c r="P226" i="58" s="1"/>
  <c r="O226" i="58" a="1"/>
  <c r="O226" i="58" s="1"/>
  <c r="Q226" i="58" s="1" a="1"/>
  <c r="Q226" i="58" s="1"/>
  <c r="G227" i="58" a="1"/>
  <c r="G227" i="58" s="1"/>
  <c r="E227" i="58" s="1"/>
  <c r="N227" i="58" a="1"/>
  <c r="N227" i="58" s="1"/>
  <c r="P227" i="58" s="1" a="1"/>
  <c r="P227" i="58" s="1"/>
  <c r="O227" i="58" a="1"/>
  <c r="O227" i="58" s="1"/>
  <c r="Q227" i="58" a="1"/>
  <c r="G228" i="58" a="1"/>
  <c r="G228" i="58" s="1"/>
  <c r="E228" i="58" s="1"/>
  <c r="N228" i="58" a="1"/>
  <c r="N228" i="58" s="1"/>
  <c r="O228" i="58" a="1"/>
  <c r="O228" i="58" s="1"/>
  <c r="Q228" i="58" s="1" a="1"/>
  <c r="Q228" i="58" s="1"/>
  <c r="P228" i="58" a="1"/>
  <c r="G229" i="58" a="1"/>
  <c r="G229" i="58" s="1"/>
  <c r="E229" i="58" s="1"/>
  <c r="N229" i="58" a="1"/>
  <c r="N229" i="58" s="1"/>
  <c r="P229" i="58" s="1" a="1"/>
  <c r="P229" i="58" s="1"/>
  <c r="O229" i="58" a="1"/>
  <c r="O229" i="58" s="1"/>
  <c r="Q229" i="58" s="1" a="1"/>
  <c r="Q229" i="58" s="1"/>
  <c r="G230" i="58" a="1"/>
  <c r="G230" i="58" s="1"/>
  <c r="E230" i="58" s="1"/>
  <c r="N230" i="58" a="1"/>
  <c r="N230" i="58" s="1"/>
  <c r="P230" i="58" s="1" a="1"/>
  <c r="P230" i="58" s="1"/>
  <c r="O230" i="58" a="1"/>
  <c r="O230" i="58" s="1"/>
  <c r="Q230" i="58" a="1"/>
  <c r="G231" i="58" a="1"/>
  <c r="G231" i="58" s="1"/>
  <c r="E231" i="58" s="1"/>
  <c r="N231" i="58" a="1"/>
  <c r="N231" i="58" s="1"/>
  <c r="O231" i="58" a="1"/>
  <c r="O231" i="58" s="1"/>
  <c r="P231" i="58" a="1"/>
  <c r="Q231" i="58" a="1"/>
  <c r="G232" i="58" a="1"/>
  <c r="G232" i="58" s="1"/>
  <c r="E232" i="58" s="1"/>
  <c r="N232" i="58" a="1"/>
  <c r="N232" i="58" s="1"/>
  <c r="O232" i="58" a="1"/>
  <c r="O232" i="58" s="1"/>
  <c r="Q232" i="58" s="1" a="1"/>
  <c r="Q232" i="58" s="1"/>
  <c r="P232" i="58" a="1"/>
  <c r="G233" i="58" a="1"/>
  <c r="G233" i="58" s="1"/>
  <c r="E233" i="58" s="1"/>
  <c r="N233" i="58" a="1"/>
  <c r="N233" i="58" s="1"/>
  <c r="P233" i="58" s="1" a="1"/>
  <c r="P233" i="58" s="1"/>
  <c r="O233" i="58" a="1"/>
  <c r="O233" i="58" s="1"/>
  <c r="Q233" i="58" s="1" a="1"/>
  <c r="Q233" i="58" s="1"/>
  <c r="G234" i="58" a="1"/>
  <c r="G234" i="58" s="1"/>
  <c r="E234" i="58" s="1"/>
  <c r="N234" i="58" a="1"/>
  <c r="N234" i="58" s="1"/>
  <c r="P234" i="58" s="1" a="1"/>
  <c r="P234" i="58" s="1"/>
  <c r="O234" i="58" a="1"/>
  <c r="O234" i="58" s="1"/>
  <c r="Q234" i="58" a="1"/>
  <c r="G235" i="58" a="1"/>
  <c r="G235" i="58" s="1"/>
  <c r="E235" i="58" s="1"/>
  <c r="N235" i="58" a="1"/>
  <c r="N235" i="58" s="1"/>
  <c r="O235" i="58" a="1"/>
  <c r="O235" i="58" s="1"/>
  <c r="P235" i="58" a="1"/>
  <c r="Q235" i="58" a="1"/>
  <c r="G236" i="58" a="1"/>
  <c r="G236" i="58" s="1"/>
  <c r="E236" i="58" s="1"/>
  <c r="N236" i="58" a="1"/>
  <c r="N236" i="58" s="1"/>
  <c r="O236" i="58" a="1"/>
  <c r="O236" i="58" s="1"/>
  <c r="Q236" i="58" s="1" a="1"/>
  <c r="Q236" i="58" s="1"/>
  <c r="P236" i="58" a="1"/>
  <c r="G237" i="58" a="1"/>
  <c r="G237" i="58" s="1"/>
  <c r="E237" i="58" s="1"/>
  <c r="N237" i="58" a="1"/>
  <c r="N237" i="58" s="1"/>
  <c r="P237" i="58" s="1" a="1"/>
  <c r="P237" i="58" s="1"/>
  <c r="O237" i="58" a="1"/>
  <c r="O237" i="58" s="1"/>
  <c r="Q237" i="58" s="1" a="1"/>
  <c r="Q237" i="58" s="1"/>
  <c r="G238" i="58" a="1"/>
  <c r="G238" i="58" s="1"/>
  <c r="E238" i="58" s="1"/>
  <c r="N238" i="58" a="1"/>
  <c r="N238" i="58" s="1"/>
  <c r="P238" i="58" s="1" a="1"/>
  <c r="P238" i="58" s="1"/>
  <c r="O238" i="58" a="1"/>
  <c r="O238" i="58" s="1"/>
  <c r="Q238" i="58" a="1"/>
  <c r="G239" i="58" a="1"/>
  <c r="G239" i="58" s="1"/>
  <c r="E239" i="58" s="1"/>
  <c r="N239" i="58" a="1"/>
  <c r="N239" i="58" s="1"/>
  <c r="O239" i="58" a="1"/>
  <c r="O239" i="58" s="1"/>
  <c r="P239" i="58" a="1"/>
  <c r="Q239" i="58" a="1"/>
  <c r="G240" i="58" a="1"/>
  <c r="G240" i="58" s="1"/>
  <c r="E240" i="58" s="1"/>
  <c r="N240" i="58" a="1"/>
  <c r="N240" i="58" s="1"/>
  <c r="O240" i="58" a="1"/>
  <c r="O240" i="58" s="1"/>
  <c r="Q240" i="58" s="1" a="1"/>
  <c r="Q240" i="58" s="1"/>
  <c r="P240" i="58" a="1"/>
  <c r="G241" i="58" a="1"/>
  <c r="G241" i="58" s="1"/>
  <c r="E241" i="58" s="1"/>
  <c r="N241" i="58" a="1"/>
  <c r="N241" i="58" s="1"/>
  <c r="P241" i="58" s="1" a="1"/>
  <c r="P241" i="58" s="1"/>
  <c r="O241" i="58" a="1"/>
  <c r="O241" i="58" s="1"/>
  <c r="Q241" i="58" s="1" a="1"/>
  <c r="Q241" i="58" s="1"/>
  <c r="G242" i="58" a="1"/>
  <c r="G242" i="58" s="1"/>
  <c r="E242" i="58" s="1"/>
  <c r="N242" i="58" a="1"/>
  <c r="N242" i="58" s="1"/>
  <c r="P242" i="58" s="1" a="1"/>
  <c r="P242" i="58" s="1"/>
  <c r="O242" i="58" a="1"/>
  <c r="O242" i="58" s="1"/>
  <c r="Q242" i="58" a="1"/>
  <c r="G243" i="58" a="1"/>
  <c r="G243" i="58" s="1"/>
  <c r="E243" i="58" s="1"/>
  <c r="N243" i="58" a="1"/>
  <c r="N243" i="58" s="1"/>
  <c r="O243" i="58" a="1"/>
  <c r="O243" i="58" s="1"/>
  <c r="P243" i="58" a="1"/>
  <c r="Q243" i="58" a="1"/>
  <c r="G244" i="58" a="1"/>
  <c r="G244" i="58" s="1"/>
  <c r="E244" i="58" s="1"/>
  <c r="N244" i="58" a="1"/>
  <c r="N244" i="58" s="1"/>
  <c r="O244" i="58" a="1"/>
  <c r="O244" i="58" s="1"/>
  <c r="Q244" i="58" s="1" a="1"/>
  <c r="Q244" i="58" s="1"/>
  <c r="P244" i="58" a="1"/>
  <c r="G245" i="58" a="1"/>
  <c r="G245" i="58" s="1"/>
  <c r="E245" i="58" s="1"/>
  <c r="N245" i="58" a="1"/>
  <c r="N245" i="58" s="1"/>
  <c r="P245" i="58" s="1" a="1"/>
  <c r="P245" i="58" s="1"/>
  <c r="O245" i="58" a="1"/>
  <c r="O245" i="58" s="1"/>
  <c r="Q245" i="58" s="1" a="1"/>
  <c r="Q245" i="58" s="1"/>
  <c r="G246" i="58" a="1"/>
  <c r="G246" i="58" s="1"/>
  <c r="E246" i="58" s="1"/>
  <c r="N246" i="58" a="1"/>
  <c r="N246" i="58" s="1"/>
  <c r="P246" i="58" s="1" a="1"/>
  <c r="P246" i="58" s="1"/>
  <c r="O246" i="58" a="1"/>
  <c r="O246" i="58" s="1"/>
  <c r="Q246" i="58" a="1"/>
  <c r="G247" i="58" a="1"/>
  <c r="G247" i="58" s="1"/>
  <c r="E247" i="58" s="1"/>
  <c r="N247" i="58" a="1"/>
  <c r="N247" i="58" s="1"/>
  <c r="O247" i="58" a="1"/>
  <c r="O247" i="58" s="1"/>
  <c r="P247" i="58" a="1"/>
  <c r="Q247" i="58" a="1"/>
  <c r="G248" i="58" a="1"/>
  <c r="G248" i="58" s="1"/>
  <c r="E248" i="58" s="1"/>
  <c r="N248" i="58" a="1"/>
  <c r="N248" i="58" s="1"/>
  <c r="O248" i="58" a="1"/>
  <c r="O248" i="58" s="1"/>
  <c r="Q248" i="58" s="1" a="1"/>
  <c r="Q248" i="58" s="1"/>
  <c r="P248" i="58" a="1"/>
  <c r="G249" i="58" a="1"/>
  <c r="G249" i="58" s="1"/>
  <c r="E249" i="58" s="1"/>
  <c r="N249" i="58" a="1"/>
  <c r="N249" i="58" s="1"/>
  <c r="P249" i="58" s="1" a="1"/>
  <c r="P249" i="58" s="1"/>
  <c r="O249" i="58" a="1"/>
  <c r="O249" i="58" s="1"/>
  <c r="Q249" i="58" s="1" a="1"/>
  <c r="Q249" i="58" s="1"/>
  <c r="G250" i="58" a="1"/>
  <c r="G250" i="58" s="1"/>
  <c r="E250" i="58" s="1"/>
  <c r="N250" i="58" a="1"/>
  <c r="N250" i="58" s="1"/>
  <c r="O250" i="58" a="1"/>
  <c r="O250" i="58" s="1"/>
  <c r="Q250" i="58" s="1" a="1"/>
  <c r="Q250" i="58" s="1"/>
  <c r="P250" i="58" a="1"/>
  <c r="G251" i="58" a="1"/>
  <c r="G251" i="58" s="1"/>
  <c r="E251" i="58" s="1"/>
  <c r="N251" i="58" a="1"/>
  <c r="N251" i="58" s="1"/>
  <c r="P251" i="58" s="1" a="1"/>
  <c r="P251" i="58" s="1"/>
  <c r="O251" i="58" a="1"/>
  <c r="O251" i="58" s="1"/>
  <c r="Q251" i="58" s="1" a="1"/>
  <c r="Q251" i="58" s="1"/>
  <c r="G252" i="58" a="1"/>
  <c r="G252" i="58" s="1"/>
  <c r="E252" i="58" s="1"/>
  <c r="N252" i="58" a="1"/>
  <c r="N252" i="58" s="1"/>
  <c r="P252" i="58" s="1" a="1"/>
  <c r="P252" i="58" s="1"/>
  <c r="O252" i="58" a="1"/>
  <c r="O252" i="58" s="1"/>
  <c r="Q252" i="58" a="1"/>
  <c r="G253" i="58" a="1"/>
  <c r="G253" i="58" s="1"/>
  <c r="E253" i="58" s="1"/>
  <c r="N253" i="58" a="1"/>
  <c r="N253" i="58" s="1"/>
  <c r="P253" i="58" s="1" a="1"/>
  <c r="P253" i="58" s="1"/>
  <c r="O253" i="58" a="1"/>
  <c r="O253" i="58" s="1"/>
  <c r="Q253" i="58" a="1"/>
  <c r="D114" i="48"/>
  <c r="D109" i="48" s="1"/>
  <c r="E114" i="48"/>
  <c r="E109" i="48" s="1"/>
  <c r="F114" i="48"/>
  <c r="F109" i="48" s="1"/>
  <c r="G114" i="48"/>
  <c r="G109" i="48" s="1"/>
  <c r="C114" i="48"/>
  <c r="C109" i="48" s="1"/>
  <c r="J114" i="48"/>
  <c r="K114" i="48"/>
  <c r="K109" i="48" s="1"/>
  <c r="L114" i="48"/>
  <c r="U114" i="48"/>
  <c r="U109" i="48" s="1"/>
  <c r="G172" i="58" a="1"/>
  <c r="G172" i="58" s="1"/>
  <c r="E172" i="58" s="1"/>
  <c r="O172" i="58" a="1"/>
  <c r="O172" i="58" s="1"/>
  <c r="Q172" i="58" s="1" a="1"/>
  <c r="Q172" i="58" s="1"/>
  <c r="G173" i="58" a="1"/>
  <c r="G173" i="58" s="1"/>
  <c r="E173" i="58" s="1"/>
  <c r="N173" i="58" a="1"/>
  <c r="N173" i="58" s="1"/>
  <c r="P173" i="58" s="1" a="1"/>
  <c r="P173" i="58" s="1"/>
  <c r="G174" i="58" a="1"/>
  <c r="G174" i="58" s="1"/>
  <c r="E174" i="58" s="1"/>
  <c r="O174" i="58" a="1"/>
  <c r="O174" i="58" s="1"/>
  <c r="Q174" i="58" s="1" a="1"/>
  <c r="Q174" i="58" s="1"/>
  <c r="AB224" i="59" a="1"/>
  <c r="AB224" i="59" s="1"/>
  <c r="AB214" i="61" a="1"/>
  <c r="AB214" i="61" s="1"/>
  <c r="AN214" i="61" s="1" a="1"/>
  <c r="AN214" i="61" s="1"/>
  <c r="AB215" i="61" a="1"/>
  <c r="AB215" i="61" s="1"/>
  <c r="AN215" i="61" s="1" a="1"/>
  <c r="AN215" i="61" s="1"/>
  <c r="AA22" i="58"/>
  <c r="AB22" i="58"/>
  <c r="AC22" i="58"/>
  <c r="X169" i="58"/>
  <c r="G170" i="58" a="1"/>
  <c r="G170" i="58" s="1"/>
  <c r="E170" i="58" s="1"/>
  <c r="O170" i="58" a="1"/>
  <c r="O170" i="58" s="1"/>
  <c r="Q170" i="58" s="1" a="1"/>
  <c r="Q170" i="58" s="1"/>
  <c r="G171" i="58" a="1"/>
  <c r="G171" i="58" s="1"/>
  <c r="E171" i="58" s="1"/>
  <c r="N171" i="58" a="1"/>
  <c r="N171" i="58" s="1"/>
  <c r="P171" i="58" s="1" a="1"/>
  <c r="P171" i="58" s="1"/>
  <c r="P251" i="57" l="1"/>
  <c r="P198" i="57"/>
  <c r="P211" i="57"/>
  <c r="P177" i="57"/>
  <c r="P231" i="57"/>
  <c r="P216" i="57"/>
  <c r="P217" i="57"/>
  <c r="P234" i="57"/>
  <c r="P203" i="57"/>
  <c r="P224" i="57"/>
  <c r="J109" i="48"/>
  <c r="J20" i="50" s="1"/>
  <c r="E225" i="57"/>
  <c r="E233" i="57"/>
  <c r="E222" i="57"/>
  <c r="E230" i="57"/>
  <c r="E238" i="57"/>
  <c r="E219" i="57"/>
  <c r="E227" i="57"/>
  <c r="E239" i="57"/>
  <c r="E228" i="57"/>
  <c r="L109" i="48"/>
  <c r="L20" i="50" s="1"/>
  <c r="E221" i="57"/>
  <c r="E229" i="57"/>
  <c r="E237" i="57"/>
  <c r="E218" i="57"/>
  <c r="E234" i="57"/>
  <c r="E223" i="57"/>
  <c r="E231" i="57"/>
  <c r="E224" i="57"/>
  <c r="E232" i="57"/>
  <c r="AD249" i="61" a="1"/>
  <c r="AD249" i="61" s="1"/>
  <c r="AP249" i="61" s="1" a="1"/>
  <c r="AP249" i="61" s="1"/>
  <c r="AD263" i="59" a="1"/>
  <c r="AD263" i="59" s="1"/>
  <c r="AD243" i="61" a="1"/>
  <c r="AD243" i="61" s="1"/>
  <c r="AP243" i="61" s="1" a="1"/>
  <c r="AP243" i="61" s="1"/>
  <c r="AD257" i="59" a="1"/>
  <c r="AD257" i="59" s="1"/>
  <c r="AD237" i="61" a="1"/>
  <c r="AD237" i="61" s="1"/>
  <c r="AP237" i="61" s="1" a="1"/>
  <c r="AP237" i="61" s="1"/>
  <c r="AD251" i="59" a="1"/>
  <c r="AD251" i="59" s="1"/>
  <c r="AD233" i="61" a="1"/>
  <c r="AD233" i="61" s="1"/>
  <c r="AP233" i="61" s="1" a="1"/>
  <c r="AP233" i="61" s="1"/>
  <c r="AD247" i="59" a="1"/>
  <c r="AD247" i="59" s="1"/>
  <c r="AD229" i="61" a="1"/>
  <c r="AD229" i="61" s="1"/>
  <c r="AP229" i="61" s="1" a="1"/>
  <c r="AP229" i="61" s="1"/>
  <c r="AD243" i="59" a="1"/>
  <c r="AD243" i="59" s="1"/>
  <c r="AD225" i="61" a="1"/>
  <c r="AD225" i="61" s="1"/>
  <c r="AP225" i="61" s="1" a="1"/>
  <c r="AP225" i="61" s="1"/>
  <c r="AD239" i="59" a="1"/>
  <c r="AD239" i="59" s="1"/>
  <c r="AD221" i="61" a="1"/>
  <c r="AD221" i="61" s="1"/>
  <c r="AP221" i="61" s="1" a="1"/>
  <c r="AP221" i="61" s="1"/>
  <c r="AD235" i="59" a="1"/>
  <c r="AD235" i="59" s="1"/>
  <c r="AD217" i="61" a="1"/>
  <c r="AD217" i="61" s="1"/>
  <c r="AP217" i="61" s="1" a="1"/>
  <c r="AP217" i="61" s="1"/>
  <c r="AD231" i="59" a="1"/>
  <c r="AD231" i="59" s="1"/>
  <c r="AD213" i="61" a="1"/>
  <c r="AD213" i="61" s="1"/>
  <c r="AP213" i="61" s="1" a="1"/>
  <c r="AP213" i="61" s="1"/>
  <c r="AD227" i="59" a="1"/>
  <c r="AD227" i="59" s="1"/>
  <c r="AD209" i="61" a="1"/>
  <c r="AD209" i="61" s="1"/>
  <c r="AP209" i="61" s="1" a="1"/>
  <c r="AP209" i="61" s="1"/>
  <c r="AD223" i="59" a="1"/>
  <c r="AD223" i="59" s="1"/>
  <c r="AD205" i="61" a="1"/>
  <c r="AD205" i="61" s="1"/>
  <c r="AP205" i="61" s="1" a="1"/>
  <c r="AP205" i="61" s="1"/>
  <c r="AD219" i="59" a="1"/>
  <c r="AD219" i="59" s="1"/>
  <c r="AD201" i="61" a="1"/>
  <c r="AD201" i="61" s="1"/>
  <c r="AP201" i="61" s="1" a="1"/>
  <c r="AP201" i="61" s="1"/>
  <c r="AD215" i="59" a="1"/>
  <c r="AD215" i="59" s="1"/>
  <c r="AD197" i="61" a="1"/>
  <c r="AD197" i="61" s="1"/>
  <c r="AP197" i="61" s="1" a="1"/>
  <c r="AP197" i="61" s="1"/>
  <c r="AD211" i="59" a="1"/>
  <c r="AD211" i="59" s="1"/>
  <c r="AD195" i="61" a="1"/>
  <c r="AD195" i="61" s="1"/>
  <c r="AP195" i="61" s="1" a="1"/>
  <c r="AP195" i="61" s="1"/>
  <c r="AD209" i="59" a="1"/>
  <c r="AD209" i="59" s="1"/>
  <c r="AD191" i="61" a="1"/>
  <c r="AD191" i="61" s="1"/>
  <c r="AP191" i="61" s="1" a="1"/>
  <c r="AP191" i="61" s="1"/>
  <c r="AD205" i="59" a="1"/>
  <c r="AD205" i="59" s="1"/>
  <c r="AD187" i="61" a="1"/>
  <c r="AD187" i="61" s="1"/>
  <c r="AP187" i="61" s="1" a="1"/>
  <c r="AP187" i="61" s="1"/>
  <c r="AD201" i="59" a="1"/>
  <c r="AD201" i="59" s="1"/>
  <c r="AD183" i="61" a="1"/>
  <c r="AD183" i="61" s="1"/>
  <c r="AP183" i="61" s="1" a="1"/>
  <c r="AP183" i="61" s="1"/>
  <c r="AD197" i="59" a="1"/>
  <c r="AD197" i="59" s="1"/>
  <c r="AD177" i="61" a="1"/>
  <c r="AD177" i="61" s="1"/>
  <c r="AP177" i="61" s="1" a="1"/>
  <c r="AP177" i="61" s="1"/>
  <c r="AD191" i="59" a="1"/>
  <c r="AD191" i="59" s="1"/>
  <c r="AD175" i="61" a="1"/>
  <c r="AD175" i="61" s="1"/>
  <c r="AP175" i="61" s="1" a="1"/>
  <c r="AP175" i="61" s="1"/>
  <c r="AD189" i="59" a="1"/>
  <c r="AD189" i="59" s="1"/>
  <c r="AB246" i="61" a="1"/>
  <c r="AB246" i="61" s="1"/>
  <c r="AN246" i="61" s="1" a="1"/>
  <c r="AN246" i="61" s="1"/>
  <c r="AB260" i="59" a="1"/>
  <c r="AB260" i="59" s="1"/>
  <c r="AB242" i="61" a="1"/>
  <c r="AB242" i="61" s="1"/>
  <c r="AN242" i="61" s="1" a="1"/>
  <c r="AN242" i="61" s="1"/>
  <c r="AB256" i="59" a="1"/>
  <c r="AB256" i="59" s="1"/>
  <c r="AB238" i="61" a="1"/>
  <c r="AB238" i="61" s="1"/>
  <c r="AN238" i="61" s="1" a="1"/>
  <c r="AN238" i="61" s="1"/>
  <c r="AB252" i="59" a="1"/>
  <c r="AB252" i="59" s="1"/>
  <c r="AB234" i="61" a="1"/>
  <c r="AB234" i="61" s="1"/>
  <c r="AN234" i="61" s="1" a="1"/>
  <c r="AN234" i="61" s="1"/>
  <c r="AB248" i="59" a="1"/>
  <c r="AB248" i="59" s="1"/>
  <c r="AB230" i="61" a="1"/>
  <c r="AB230" i="61" s="1"/>
  <c r="AN230" i="61" s="1" a="1"/>
  <c r="AN230" i="61" s="1"/>
  <c r="AB244" i="59" a="1"/>
  <c r="AB244" i="59" s="1"/>
  <c r="AB226" i="61" a="1"/>
  <c r="AB226" i="61" s="1"/>
  <c r="AN226" i="61" s="1" a="1"/>
  <c r="AN226" i="61" s="1"/>
  <c r="AB240" i="59" a="1"/>
  <c r="AB240" i="59" s="1"/>
  <c r="AB224" i="61" a="1"/>
  <c r="AB224" i="61" s="1"/>
  <c r="AN224" i="61" s="1" a="1"/>
  <c r="AN224" i="61" s="1"/>
  <c r="AB238" i="59" a="1"/>
  <c r="AB238" i="59" s="1"/>
  <c r="AB220" i="61" a="1"/>
  <c r="AB220" i="61" s="1"/>
  <c r="AN220" i="61" s="1" a="1"/>
  <c r="AN220" i="61" s="1"/>
  <c r="AB234" i="59" a="1"/>
  <c r="AB234" i="59" s="1"/>
  <c r="AB218" i="61" a="1"/>
  <c r="AB218" i="61" s="1"/>
  <c r="AN218" i="61" s="1" a="1"/>
  <c r="AN218" i="61" s="1"/>
  <c r="AB232" i="59" a="1"/>
  <c r="AB232" i="59" s="1"/>
  <c r="AB212" i="61" a="1"/>
  <c r="AB212" i="61" s="1"/>
  <c r="AN212" i="61" s="1" a="1"/>
  <c r="AN212" i="61" s="1"/>
  <c r="AB226" i="59" a="1"/>
  <c r="AB226" i="59" s="1"/>
  <c r="AB208" i="61" a="1"/>
  <c r="AB208" i="61" s="1"/>
  <c r="AN208" i="61" s="1" a="1"/>
  <c r="AN208" i="61" s="1"/>
  <c r="AB222" i="59" a="1"/>
  <c r="AB222" i="59" s="1"/>
  <c r="AB206" i="61" a="1"/>
  <c r="AB206" i="61" s="1"/>
  <c r="AN206" i="61" s="1" a="1"/>
  <c r="AN206" i="61" s="1"/>
  <c r="AB220" i="59" a="1"/>
  <c r="AB220" i="59" s="1"/>
  <c r="AB202" i="61" a="1"/>
  <c r="AB202" i="61" s="1"/>
  <c r="AN202" i="61" s="1" a="1"/>
  <c r="AN202" i="61" s="1"/>
  <c r="AB216" i="59" a="1"/>
  <c r="AB216" i="59" s="1"/>
  <c r="AB198" i="61" a="1"/>
  <c r="AB198" i="61" s="1"/>
  <c r="AN198" i="61" s="1" a="1"/>
  <c r="AN198" i="61" s="1"/>
  <c r="AB212" i="59" a="1"/>
  <c r="AB212" i="59" s="1"/>
  <c r="AB194" i="61" a="1"/>
  <c r="AB194" i="61" s="1"/>
  <c r="AN194" i="61" s="1" a="1"/>
  <c r="AN194" i="61" s="1"/>
  <c r="AB208" i="59" a="1"/>
  <c r="AB208" i="59" s="1"/>
  <c r="AB190" i="61" a="1"/>
  <c r="AB190" i="61" s="1"/>
  <c r="AN190" i="61" s="1" a="1"/>
  <c r="AN190" i="61" s="1"/>
  <c r="AB204" i="59" a="1"/>
  <c r="AB204" i="59" s="1"/>
  <c r="AB186" i="61" a="1"/>
  <c r="AB186" i="61" s="1"/>
  <c r="AN186" i="61" s="1" a="1"/>
  <c r="AN186" i="61" s="1"/>
  <c r="AB200" i="59" a="1"/>
  <c r="AB200" i="59" s="1"/>
  <c r="AB182" i="61" a="1"/>
  <c r="AB182" i="61" s="1"/>
  <c r="AN182" i="61" s="1" a="1"/>
  <c r="AN182" i="61" s="1"/>
  <c r="AB196" i="59" a="1"/>
  <c r="AB196" i="59" s="1"/>
  <c r="AB178" i="61" a="1"/>
  <c r="AB178" i="61" s="1"/>
  <c r="AN178" i="61" s="1" a="1"/>
  <c r="AN178" i="61" s="1"/>
  <c r="AB192" i="59" a="1"/>
  <c r="AB192" i="59" s="1"/>
  <c r="AB174" i="61" a="1"/>
  <c r="AB174" i="61" s="1"/>
  <c r="AN174" i="61" s="1" a="1"/>
  <c r="AN174" i="61" s="1"/>
  <c r="AB188" i="59" a="1"/>
  <c r="AB188" i="59" s="1"/>
  <c r="AB171" i="61" a="1"/>
  <c r="AB171" i="61" s="1"/>
  <c r="AN171" i="61" s="1" a="1"/>
  <c r="AN171" i="61" s="1"/>
  <c r="AB185" i="59" a="1"/>
  <c r="AB185" i="59" s="1"/>
  <c r="AB169" i="61" a="1"/>
  <c r="AB169" i="61" s="1"/>
  <c r="AN169" i="61" s="1" a="1"/>
  <c r="AN169" i="61" s="1"/>
  <c r="AB183" i="59" a="1"/>
  <c r="AB183" i="59" s="1"/>
  <c r="AB168" i="61" a="1"/>
  <c r="AB168" i="61" s="1"/>
  <c r="AN168" i="61" s="1" a="1"/>
  <c r="AN168" i="61" s="1"/>
  <c r="AB182" i="59" a="1"/>
  <c r="AB182" i="59" s="1"/>
  <c r="AB210" i="61" a="1"/>
  <c r="AB210" i="61" s="1"/>
  <c r="AN210" i="61" s="1" a="1"/>
  <c r="AN210" i="61" s="1"/>
  <c r="AD250" i="61" a="1"/>
  <c r="AD250" i="61" s="1"/>
  <c r="AP250" i="61" s="1" a="1"/>
  <c r="AP250" i="61" s="1"/>
  <c r="AD264" i="59" a="1"/>
  <c r="AD264" i="59" s="1"/>
  <c r="AD248" i="61" a="1"/>
  <c r="AD248" i="61" s="1"/>
  <c r="AP248" i="61" s="1" a="1"/>
  <c r="AP248" i="61" s="1"/>
  <c r="AD262" i="59" a="1"/>
  <c r="AD262" i="59" s="1"/>
  <c r="AD246" i="61" a="1"/>
  <c r="AD246" i="61" s="1"/>
  <c r="AP246" i="61" s="1" a="1"/>
  <c r="AP246" i="61" s="1"/>
  <c r="AD260" i="59" a="1"/>
  <c r="AD260" i="59" s="1"/>
  <c r="AD244" i="61" a="1"/>
  <c r="AD244" i="61" s="1"/>
  <c r="AP244" i="61" s="1" a="1"/>
  <c r="AP244" i="61" s="1"/>
  <c r="AD258" i="59" a="1"/>
  <c r="AD258" i="59" s="1"/>
  <c r="AD242" i="61" a="1"/>
  <c r="AD242" i="61" s="1"/>
  <c r="AP242" i="61" s="1" a="1"/>
  <c r="AP242" i="61" s="1"/>
  <c r="AD256" i="59" a="1"/>
  <c r="AD256" i="59" s="1"/>
  <c r="AD240" i="61" a="1"/>
  <c r="AD240" i="61" s="1"/>
  <c r="AP240" i="61" s="1" a="1"/>
  <c r="AP240" i="61" s="1"/>
  <c r="AD254" i="59" a="1"/>
  <c r="AD254" i="59" s="1"/>
  <c r="AD238" i="61" a="1"/>
  <c r="AD238" i="61" s="1"/>
  <c r="AP238" i="61" s="1" a="1"/>
  <c r="AP238" i="61" s="1"/>
  <c r="AD252" i="59" a="1"/>
  <c r="AD252" i="59" s="1"/>
  <c r="AD236" i="61" a="1"/>
  <c r="AD236" i="61" s="1"/>
  <c r="AP236" i="61" s="1" a="1"/>
  <c r="AP236" i="61" s="1"/>
  <c r="AD250" i="59" a="1"/>
  <c r="AD250" i="59" s="1"/>
  <c r="AD234" i="61" a="1"/>
  <c r="AD234" i="61" s="1"/>
  <c r="AP234" i="61" s="1" a="1"/>
  <c r="AP234" i="61" s="1"/>
  <c r="AD248" i="59" a="1"/>
  <c r="AD248" i="59" s="1"/>
  <c r="AD232" i="61" a="1"/>
  <c r="AD232" i="61" s="1"/>
  <c r="AP232" i="61" s="1" a="1"/>
  <c r="AP232" i="61" s="1"/>
  <c r="AD246" i="59" a="1"/>
  <c r="AD246" i="59" s="1"/>
  <c r="AD230" i="61" a="1"/>
  <c r="AD230" i="61" s="1"/>
  <c r="AP230" i="61" s="1" a="1"/>
  <c r="AP230" i="61" s="1"/>
  <c r="AD244" i="59" a="1"/>
  <c r="AD244" i="59" s="1"/>
  <c r="AD228" i="61" a="1"/>
  <c r="AD228" i="61" s="1"/>
  <c r="AP228" i="61" s="1" a="1"/>
  <c r="AP228" i="61" s="1"/>
  <c r="AD242" i="59" a="1"/>
  <c r="AD242" i="59" s="1"/>
  <c r="AD226" i="61" a="1"/>
  <c r="AD226" i="61" s="1"/>
  <c r="AP226" i="61" s="1" a="1"/>
  <c r="AP226" i="61" s="1"/>
  <c r="AD240" i="59" a="1"/>
  <c r="AD240" i="59" s="1"/>
  <c r="AD224" i="61" a="1"/>
  <c r="AD224" i="61" s="1"/>
  <c r="AP224" i="61" s="1" a="1"/>
  <c r="AP224" i="61" s="1"/>
  <c r="AD238" i="59" a="1"/>
  <c r="AD238" i="59" s="1"/>
  <c r="AD222" i="61" a="1"/>
  <c r="AD222" i="61" s="1"/>
  <c r="AP222" i="61" s="1" a="1"/>
  <c r="AP222" i="61" s="1"/>
  <c r="AD236" i="59" a="1"/>
  <c r="AD236" i="59" s="1"/>
  <c r="AD220" i="61" a="1"/>
  <c r="AD220" i="61" s="1"/>
  <c r="AP220" i="61" s="1" a="1"/>
  <c r="AP220" i="61" s="1"/>
  <c r="AD234" i="59" a="1"/>
  <c r="AD234" i="59" s="1"/>
  <c r="AD218" i="61" a="1"/>
  <c r="AD218" i="61" s="1"/>
  <c r="AP218" i="61" s="1" a="1"/>
  <c r="AP218" i="61" s="1"/>
  <c r="AD232" i="59" a="1"/>
  <c r="AD232" i="59" s="1"/>
  <c r="AD216" i="61" a="1"/>
  <c r="AD216" i="61" s="1"/>
  <c r="AP216" i="61" s="1" a="1"/>
  <c r="AP216" i="61" s="1"/>
  <c r="AD230" i="59" a="1"/>
  <c r="AD230" i="59" s="1"/>
  <c r="AD214" i="61" a="1"/>
  <c r="AD214" i="61" s="1"/>
  <c r="AP214" i="61" s="1" a="1"/>
  <c r="AP214" i="61" s="1"/>
  <c r="AD228" i="59" a="1"/>
  <c r="AD228" i="59" s="1"/>
  <c r="AD212" i="61" a="1"/>
  <c r="AD212" i="61" s="1"/>
  <c r="AP212" i="61" s="1"/>
  <c r="AD226" i="59" a="1"/>
  <c r="AD226" i="59" s="1"/>
  <c r="AD210" i="61" a="1"/>
  <c r="AD210" i="61" s="1"/>
  <c r="AP210" i="61" s="1" a="1"/>
  <c r="AD224" i="59" a="1"/>
  <c r="AD224" i="59" s="1"/>
  <c r="AD208" i="61" a="1"/>
  <c r="AD208" i="61" s="1"/>
  <c r="AP208" i="61" s="1"/>
  <c r="AD222" i="59" a="1"/>
  <c r="AD222" i="59" s="1"/>
  <c r="AD206" i="61" a="1"/>
  <c r="AD206" i="61" s="1"/>
  <c r="AP206" i="61" s="1" a="1"/>
  <c r="AP206" i="61" s="1"/>
  <c r="AD220" i="59" a="1"/>
  <c r="AD220" i="59" s="1"/>
  <c r="AD204" i="61" a="1"/>
  <c r="AD204" i="61" s="1"/>
  <c r="AP204" i="61" s="1" a="1"/>
  <c r="AP204" i="61" s="1"/>
  <c r="AD218" i="59" a="1"/>
  <c r="AD218" i="59" s="1"/>
  <c r="AD202" i="61" a="1"/>
  <c r="AD202" i="61" s="1"/>
  <c r="AP202" i="61" s="1" a="1"/>
  <c r="AP202" i="61" s="1"/>
  <c r="AD216" i="59" a="1"/>
  <c r="AD216" i="59" s="1"/>
  <c r="AD200" i="61" a="1"/>
  <c r="AD200" i="61" s="1"/>
  <c r="AP200" i="61" s="1" a="1"/>
  <c r="AP200" i="61" s="1"/>
  <c r="AD214" i="59" a="1"/>
  <c r="AD214" i="59" s="1"/>
  <c r="AD198" i="61" a="1"/>
  <c r="AD198" i="61" s="1"/>
  <c r="AP198" i="61" s="1" a="1"/>
  <c r="AP198" i="61" s="1"/>
  <c r="AD212" i="59" a="1"/>
  <c r="AD212" i="59" s="1"/>
  <c r="AD196" i="61" a="1"/>
  <c r="AD196" i="61" s="1"/>
  <c r="AP196" i="61" s="1" a="1"/>
  <c r="AP196" i="61" s="1"/>
  <c r="AD210" i="59" a="1"/>
  <c r="AD210" i="59" s="1"/>
  <c r="AD194" i="61" a="1"/>
  <c r="AD194" i="61" s="1"/>
  <c r="AP194" i="61" s="1" a="1"/>
  <c r="AP194" i="61" s="1"/>
  <c r="AD208" i="59" a="1"/>
  <c r="AD208" i="59" s="1"/>
  <c r="AD192" i="61" a="1"/>
  <c r="AD192" i="61" s="1"/>
  <c r="AP192" i="61" s="1" a="1"/>
  <c r="AP192" i="61" s="1"/>
  <c r="AD206" i="59" a="1"/>
  <c r="AD206" i="59" s="1"/>
  <c r="AD190" i="61" a="1"/>
  <c r="AD190" i="61" s="1"/>
  <c r="AP190" i="61" s="1" a="1"/>
  <c r="AP190" i="61" s="1"/>
  <c r="AD204" i="59" a="1"/>
  <c r="AD204" i="59" s="1"/>
  <c r="AD188" i="61" a="1"/>
  <c r="AD188" i="61" s="1"/>
  <c r="AP188" i="61" s="1" a="1"/>
  <c r="AP188" i="61" s="1"/>
  <c r="AD202" i="59" a="1"/>
  <c r="AD202" i="59" s="1"/>
  <c r="AD186" i="61" a="1"/>
  <c r="AD186" i="61" s="1"/>
  <c r="AP186" i="61" s="1" a="1"/>
  <c r="AP186" i="61" s="1"/>
  <c r="AD200" i="59" a="1"/>
  <c r="AD200" i="59" s="1"/>
  <c r="AD184" i="61" a="1"/>
  <c r="AD184" i="61" s="1"/>
  <c r="AP184" i="61" s="1" a="1"/>
  <c r="AP184" i="61" s="1"/>
  <c r="AD198" i="59" a="1"/>
  <c r="AD198" i="59" s="1"/>
  <c r="AD182" i="61" a="1"/>
  <c r="AD182" i="61" s="1"/>
  <c r="AP182" i="61" s="1" a="1"/>
  <c r="AP182" i="61" s="1"/>
  <c r="AD196" i="59" a="1"/>
  <c r="AD196" i="59" s="1"/>
  <c r="AD180" i="61" a="1"/>
  <c r="AD180" i="61" s="1"/>
  <c r="AP180" i="61" s="1" a="1"/>
  <c r="AP180" i="61" s="1"/>
  <c r="AD194" i="59" a="1"/>
  <c r="AD194" i="59" s="1"/>
  <c r="AD178" i="61" a="1"/>
  <c r="AD178" i="61" s="1"/>
  <c r="AP178" i="61" s="1" a="1"/>
  <c r="AP178" i="61" s="1"/>
  <c r="AD192" i="59" a="1"/>
  <c r="AD192" i="59" s="1"/>
  <c r="AD176" i="61" a="1"/>
  <c r="AD176" i="61" s="1"/>
  <c r="AP176" i="61" s="1" a="1"/>
  <c r="AP176" i="61" s="1"/>
  <c r="AD190" i="59" a="1"/>
  <c r="AD190" i="59" s="1"/>
  <c r="AD174" i="61" a="1"/>
  <c r="AD174" i="61" s="1"/>
  <c r="AP174" i="61" s="1" a="1"/>
  <c r="AP174" i="61" s="1"/>
  <c r="AD188" i="59" a="1"/>
  <c r="AD188" i="59" s="1"/>
  <c r="AD172" i="61" a="1"/>
  <c r="AD172" i="61" s="1"/>
  <c r="AP172" i="61" s="1" a="1"/>
  <c r="AP172" i="61" s="1"/>
  <c r="AD186" i="59" a="1"/>
  <c r="AD186" i="59" s="1"/>
  <c r="AD171" i="61" a="1"/>
  <c r="AD171" i="61" s="1"/>
  <c r="AP171" i="61" s="1" a="1"/>
  <c r="AP171" i="61" s="1"/>
  <c r="AD185" i="59" a="1"/>
  <c r="AD185" i="59" s="1"/>
  <c r="AD170" i="61" a="1"/>
  <c r="AD170" i="61" s="1"/>
  <c r="AP170" i="61" s="1" a="1"/>
  <c r="AP170" i="61" s="1"/>
  <c r="AD184" i="59" a="1"/>
  <c r="AD184" i="59" s="1"/>
  <c r="AD251" i="61" a="1"/>
  <c r="AD251" i="61" s="1"/>
  <c r="AP251" i="61" s="1" a="1"/>
  <c r="AP251" i="61" s="1"/>
  <c r="AD265" i="59" a="1"/>
  <c r="AD265" i="59" s="1"/>
  <c r="AD247" i="61" a="1"/>
  <c r="AD247" i="61" s="1"/>
  <c r="AP247" i="61" s="1" a="1"/>
  <c r="AP247" i="61" s="1"/>
  <c r="AD261" i="59" a="1"/>
  <c r="AD261" i="59" s="1"/>
  <c r="AD245" i="61" a="1"/>
  <c r="AD245" i="61" s="1"/>
  <c r="AP245" i="61" s="1" a="1"/>
  <c r="AP245" i="61" s="1"/>
  <c r="AD259" i="59" a="1"/>
  <c r="AD259" i="59" s="1"/>
  <c r="AD241" i="61" a="1"/>
  <c r="AD241" i="61" s="1"/>
  <c r="AP241" i="61" s="1" a="1"/>
  <c r="AP241" i="61" s="1"/>
  <c r="AD255" i="59" a="1"/>
  <c r="AD255" i="59" s="1"/>
  <c r="AD239" i="61" a="1"/>
  <c r="AD239" i="61" s="1"/>
  <c r="AP239" i="61" s="1" a="1"/>
  <c r="AP239" i="61" s="1"/>
  <c r="AD253" i="59" a="1"/>
  <c r="AD253" i="59" s="1"/>
  <c r="AD235" i="61" a="1"/>
  <c r="AD235" i="61" s="1"/>
  <c r="AP235" i="61" s="1" a="1"/>
  <c r="AP235" i="61" s="1"/>
  <c r="AD249" i="59" a="1"/>
  <c r="AD249" i="59" s="1"/>
  <c r="AD231" i="61" a="1"/>
  <c r="AD231" i="61" s="1"/>
  <c r="AP231" i="61" s="1" a="1"/>
  <c r="AP231" i="61" s="1"/>
  <c r="AD245" i="59" a="1"/>
  <c r="AD245" i="59" s="1"/>
  <c r="AD227" i="61" a="1"/>
  <c r="AD227" i="61" s="1"/>
  <c r="AP227" i="61" s="1" a="1"/>
  <c r="AP227" i="61" s="1"/>
  <c r="AD241" i="59" a="1"/>
  <c r="AD241" i="59" s="1"/>
  <c r="AD223" i="61" a="1"/>
  <c r="AD223" i="61" s="1"/>
  <c r="AP223" i="61" s="1" a="1"/>
  <c r="AP223" i="61" s="1"/>
  <c r="AD237" i="59" a="1"/>
  <c r="AD237" i="59" s="1"/>
  <c r="AD219" i="61" a="1"/>
  <c r="AD219" i="61" s="1"/>
  <c r="AP219" i="61" s="1" a="1"/>
  <c r="AP219" i="61" s="1"/>
  <c r="AD233" i="59" a="1"/>
  <c r="AD233" i="59" s="1"/>
  <c r="AD215" i="61" a="1"/>
  <c r="AD215" i="61" s="1"/>
  <c r="AP215" i="61" s="1" a="1"/>
  <c r="AP215" i="61" s="1"/>
  <c r="AD229" i="59" a="1"/>
  <c r="AD229" i="59" s="1"/>
  <c r="AD211" i="61" a="1"/>
  <c r="AD211" i="61" s="1"/>
  <c r="AP211" i="61" s="1" a="1"/>
  <c r="AP211" i="61" s="1"/>
  <c r="AD225" i="59" a="1"/>
  <c r="AD225" i="59" s="1"/>
  <c r="AD207" i="61" a="1"/>
  <c r="AD207" i="61" s="1"/>
  <c r="AP207" i="61" s="1" a="1"/>
  <c r="AD221" i="59" a="1"/>
  <c r="AD221" i="59" s="1"/>
  <c r="AD203" i="61" a="1"/>
  <c r="AD203" i="61" s="1"/>
  <c r="AP203" i="61" s="1" a="1"/>
  <c r="AP203" i="61" s="1"/>
  <c r="AD217" i="59" a="1"/>
  <c r="AD217" i="59" s="1"/>
  <c r="AD199" i="61" a="1"/>
  <c r="AD199" i="61" s="1"/>
  <c r="AP199" i="61" s="1" a="1"/>
  <c r="AP199" i="61" s="1"/>
  <c r="AD213" i="59" a="1"/>
  <c r="AD213" i="59" s="1"/>
  <c r="AD193" i="61" a="1"/>
  <c r="AD193" i="61" s="1"/>
  <c r="AP193" i="61" s="1" a="1"/>
  <c r="AP193" i="61" s="1"/>
  <c r="AD207" i="59" a="1"/>
  <c r="AD207" i="59" s="1"/>
  <c r="AD189" i="61" a="1"/>
  <c r="AD189" i="61" s="1"/>
  <c r="AP189" i="61" s="1" a="1"/>
  <c r="AP189" i="61" s="1"/>
  <c r="AD203" i="59" a="1"/>
  <c r="AD203" i="59" s="1"/>
  <c r="AD185" i="61" a="1"/>
  <c r="AD185" i="61" s="1"/>
  <c r="AP185" i="61" s="1" a="1"/>
  <c r="AP185" i="61" s="1"/>
  <c r="AD199" i="59" a="1"/>
  <c r="AD199" i="59" s="1"/>
  <c r="AD181" i="61" a="1"/>
  <c r="AD181" i="61" s="1"/>
  <c r="AP181" i="61" s="1" a="1"/>
  <c r="AP181" i="61" s="1"/>
  <c r="AD195" i="59" a="1"/>
  <c r="AD195" i="59" s="1"/>
  <c r="AD179" i="61" a="1"/>
  <c r="AD179" i="61" s="1"/>
  <c r="AP179" i="61" s="1" a="1"/>
  <c r="AP179" i="61" s="1"/>
  <c r="AD193" i="59" a="1"/>
  <c r="AD193" i="59" s="1"/>
  <c r="AD173" i="61" a="1"/>
  <c r="AD173" i="61" s="1"/>
  <c r="AP173" i="61" s="1" a="1"/>
  <c r="AP173" i="61" s="1"/>
  <c r="AD187" i="59" a="1"/>
  <c r="AD187" i="59" s="1"/>
  <c r="AB250" i="61" a="1"/>
  <c r="AB250" i="61" s="1"/>
  <c r="AN250" i="61" s="1" a="1"/>
  <c r="AN250" i="61" s="1"/>
  <c r="AB264" i="59" a="1"/>
  <c r="AB264" i="59" s="1"/>
  <c r="AB248" i="61" a="1"/>
  <c r="AB248" i="61" s="1"/>
  <c r="AN248" i="61" s="1" a="1"/>
  <c r="AN248" i="61" s="1"/>
  <c r="AB262" i="59" a="1"/>
  <c r="AB262" i="59" s="1"/>
  <c r="AB244" i="61" a="1"/>
  <c r="AB244" i="61" s="1"/>
  <c r="AN244" i="61" s="1" a="1"/>
  <c r="AN244" i="61" s="1"/>
  <c r="AB258" i="59" a="1"/>
  <c r="AB258" i="59" s="1"/>
  <c r="AB240" i="61" a="1"/>
  <c r="AB240" i="61" s="1"/>
  <c r="AN240" i="61" s="1" a="1"/>
  <c r="AN240" i="61" s="1"/>
  <c r="AB254" i="59" a="1"/>
  <c r="AB254" i="59" s="1"/>
  <c r="AB236" i="61" a="1"/>
  <c r="AB236" i="61" s="1"/>
  <c r="AN236" i="61" s="1" a="1"/>
  <c r="AN236" i="61" s="1"/>
  <c r="AB250" i="59" a="1"/>
  <c r="AB250" i="59" s="1"/>
  <c r="AB232" i="61" a="1"/>
  <c r="AB232" i="61" s="1"/>
  <c r="AN232" i="61" s="1" a="1"/>
  <c r="AN232" i="61" s="1"/>
  <c r="AB246" i="59" a="1"/>
  <c r="AB246" i="59" s="1"/>
  <c r="AB228" i="61" a="1"/>
  <c r="AB228" i="61" s="1"/>
  <c r="AN228" i="61" s="1" a="1"/>
  <c r="AN228" i="61" s="1"/>
  <c r="AB242" i="59" a="1"/>
  <c r="AB242" i="59" s="1"/>
  <c r="AB222" i="61" a="1"/>
  <c r="AB222" i="61" s="1"/>
  <c r="AN222" i="61" s="1" a="1"/>
  <c r="AN222" i="61" s="1"/>
  <c r="AB236" i="59" a="1"/>
  <c r="AB236" i="59" s="1"/>
  <c r="AB216" i="61" a="1"/>
  <c r="AB216" i="61" s="1"/>
  <c r="AN216" i="61" s="1" a="1"/>
  <c r="AN216" i="61" s="1"/>
  <c r="AB230" i="59" a="1"/>
  <c r="AB230" i="59" s="1"/>
  <c r="AB204" i="61" a="1"/>
  <c r="AB204" i="61" s="1"/>
  <c r="AN204" i="61" s="1" a="1"/>
  <c r="AN204" i="61" s="1"/>
  <c r="AB218" i="59" a="1"/>
  <c r="AB218" i="59" s="1"/>
  <c r="AB200" i="61" a="1"/>
  <c r="AB200" i="61" s="1"/>
  <c r="AN200" i="61" s="1" a="1"/>
  <c r="AN200" i="61" s="1"/>
  <c r="AB214" i="59" a="1"/>
  <c r="AB214" i="59" s="1"/>
  <c r="AB196" i="61" a="1"/>
  <c r="AB196" i="61" s="1"/>
  <c r="AN196" i="61" s="1" a="1"/>
  <c r="AN196" i="61" s="1"/>
  <c r="AB210" i="59" a="1"/>
  <c r="AB210" i="59" s="1"/>
  <c r="AB192" i="61" a="1"/>
  <c r="AB192" i="61" s="1"/>
  <c r="AN192" i="61" s="1" a="1"/>
  <c r="AN192" i="61" s="1"/>
  <c r="AB206" i="59" a="1"/>
  <c r="AB206" i="59" s="1"/>
  <c r="AB188" i="61" a="1"/>
  <c r="AB188" i="61" s="1"/>
  <c r="AN188" i="61" s="1" a="1"/>
  <c r="AN188" i="61" s="1"/>
  <c r="AB202" i="59" a="1"/>
  <c r="AB202" i="59" s="1"/>
  <c r="AB184" i="61" a="1"/>
  <c r="AB184" i="61" s="1"/>
  <c r="AN184" i="61" s="1" a="1"/>
  <c r="AN184" i="61" s="1"/>
  <c r="AB198" i="59" a="1"/>
  <c r="AB198" i="59" s="1"/>
  <c r="AB180" i="61" a="1"/>
  <c r="AB180" i="61" s="1"/>
  <c r="AN180" i="61" s="1" a="1"/>
  <c r="AN180" i="61" s="1"/>
  <c r="AB194" i="59" a="1"/>
  <c r="AB194" i="59" s="1"/>
  <c r="AB176" i="61" a="1"/>
  <c r="AB176" i="61" s="1"/>
  <c r="AN176" i="61" s="1" a="1"/>
  <c r="AN176" i="61" s="1"/>
  <c r="AB190" i="59" a="1"/>
  <c r="AB190" i="59" s="1"/>
  <c r="AB172" i="61" a="1"/>
  <c r="AB172" i="61" s="1"/>
  <c r="AN172" i="61" s="1" a="1"/>
  <c r="AN172" i="61" s="1"/>
  <c r="AB186" i="59" a="1"/>
  <c r="AB186" i="59" s="1"/>
  <c r="AB170" i="61" a="1"/>
  <c r="AB170" i="61" s="1"/>
  <c r="AN170" i="61" s="1" a="1"/>
  <c r="AN170" i="61" s="1"/>
  <c r="AB184" i="59" a="1"/>
  <c r="AB184" i="59" s="1"/>
  <c r="AD169" i="61" a="1"/>
  <c r="AD169" i="61" s="1"/>
  <c r="AP169" i="61" s="1" a="1"/>
  <c r="AP169" i="61" s="1"/>
  <c r="AD183" i="59" a="1"/>
  <c r="AD183" i="59" s="1"/>
  <c r="AD168" i="61" a="1"/>
  <c r="AD168" i="61" s="1"/>
  <c r="AP168" i="61" s="1" a="1"/>
  <c r="AP168" i="61" s="1"/>
  <c r="AD182" i="59" a="1"/>
  <c r="AD182" i="59" s="1"/>
  <c r="AB251" i="61" a="1"/>
  <c r="AB251" i="61" s="1"/>
  <c r="AN251" i="61" s="1" a="1"/>
  <c r="AN251" i="61" s="1"/>
  <c r="AB265" i="59" a="1"/>
  <c r="AB265" i="59" s="1"/>
  <c r="AB249" i="61" a="1"/>
  <c r="AB249" i="61" s="1"/>
  <c r="AN249" i="61" s="1" a="1"/>
  <c r="AN249" i="61" s="1"/>
  <c r="AB263" i="59" a="1"/>
  <c r="AB263" i="59" s="1"/>
  <c r="AB247" i="61" a="1"/>
  <c r="AB247" i="61" s="1"/>
  <c r="AN247" i="61" s="1" a="1"/>
  <c r="AN247" i="61" s="1"/>
  <c r="AB261" i="59" a="1"/>
  <c r="AB261" i="59" s="1"/>
  <c r="AB245" i="61" a="1"/>
  <c r="AB245" i="61" s="1"/>
  <c r="AN245" i="61" s="1" a="1"/>
  <c r="AN245" i="61" s="1"/>
  <c r="AB259" i="59" a="1"/>
  <c r="AB259" i="59" s="1"/>
  <c r="AB243" i="61" a="1"/>
  <c r="AB243" i="61" s="1"/>
  <c r="AN243" i="61" s="1" a="1"/>
  <c r="AN243" i="61" s="1"/>
  <c r="AB257" i="59" a="1"/>
  <c r="AB257" i="59" s="1"/>
  <c r="AB241" i="61" a="1"/>
  <c r="AB241" i="61" s="1"/>
  <c r="AN241" i="61" s="1" a="1"/>
  <c r="AN241" i="61" s="1"/>
  <c r="AB255" i="59" a="1"/>
  <c r="AB255" i="59" s="1"/>
  <c r="AB239" i="61" a="1"/>
  <c r="AB239" i="61" s="1"/>
  <c r="AN239" i="61" s="1" a="1"/>
  <c r="AN239" i="61" s="1"/>
  <c r="AB253" i="59" a="1"/>
  <c r="AB253" i="59" s="1"/>
  <c r="AB237" i="61" a="1"/>
  <c r="AB237" i="61" s="1"/>
  <c r="AN237" i="61" s="1" a="1"/>
  <c r="AN237" i="61" s="1"/>
  <c r="AB251" i="59" a="1"/>
  <c r="AB251" i="59" s="1"/>
  <c r="AB235" i="61" a="1"/>
  <c r="AB235" i="61" s="1"/>
  <c r="AN235" i="61" s="1" a="1"/>
  <c r="AN235" i="61" s="1"/>
  <c r="AB249" i="59" a="1"/>
  <c r="AB249" i="59" s="1"/>
  <c r="AB233" i="61" a="1"/>
  <c r="AB233" i="61" s="1"/>
  <c r="AN233" i="61" s="1" a="1"/>
  <c r="AN233" i="61" s="1"/>
  <c r="AB247" i="59" a="1"/>
  <c r="AB247" i="59" s="1"/>
  <c r="AB231" i="61" a="1"/>
  <c r="AB231" i="61" s="1"/>
  <c r="AN231" i="61" s="1" a="1"/>
  <c r="AN231" i="61" s="1"/>
  <c r="AB245" i="59" a="1"/>
  <c r="AB245" i="59" s="1"/>
  <c r="AB229" i="61" a="1"/>
  <c r="AB229" i="61" s="1"/>
  <c r="AN229" i="61" s="1" a="1"/>
  <c r="AN229" i="61" s="1"/>
  <c r="AB243" i="59" a="1"/>
  <c r="AB243" i="59" s="1"/>
  <c r="AB227" i="61" a="1"/>
  <c r="AB227" i="61" s="1"/>
  <c r="AN227" i="61" s="1" a="1"/>
  <c r="AN227" i="61" s="1"/>
  <c r="AB241" i="59" a="1"/>
  <c r="AB241" i="59" s="1"/>
  <c r="AB225" i="61" a="1"/>
  <c r="AB225" i="61" s="1"/>
  <c r="AN225" i="61" s="1" a="1"/>
  <c r="AN225" i="61" s="1"/>
  <c r="AB239" i="59" a="1"/>
  <c r="AB239" i="59" s="1"/>
  <c r="AB223" i="61" a="1"/>
  <c r="AB223" i="61" s="1"/>
  <c r="AN223" i="61" s="1" a="1"/>
  <c r="AN223" i="61" s="1"/>
  <c r="AB237" i="59" a="1"/>
  <c r="AB237" i="59" s="1"/>
  <c r="AB221" i="61" a="1"/>
  <c r="AB221" i="61" s="1"/>
  <c r="AN221" i="61" s="1" a="1"/>
  <c r="AN221" i="61" s="1"/>
  <c r="AB235" i="59" a="1"/>
  <c r="AB235" i="59" s="1"/>
  <c r="AB219" i="61" a="1"/>
  <c r="AB219" i="61" s="1"/>
  <c r="AN219" i="61" s="1" a="1"/>
  <c r="AN219" i="61" s="1"/>
  <c r="AB233" i="59" a="1"/>
  <c r="AB233" i="59" s="1"/>
  <c r="AB217" i="61" a="1"/>
  <c r="AB217" i="61" s="1"/>
  <c r="AN217" i="61" s="1" a="1"/>
  <c r="AN217" i="61" s="1"/>
  <c r="AB231" i="59" a="1"/>
  <c r="AB231" i="59" s="1"/>
  <c r="AB213" i="61" a="1"/>
  <c r="AB213" i="61" s="1"/>
  <c r="AN213" i="61" s="1" a="1"/>
  <c r="AN213" i="61" s="1"/>
  <c r="AB227" i="59" a="1"/>
  <c r="AB227" i="59" s="1"/>
  <c r="AB211" i="61" a="1"/>
  <c r="AB211" i="61" s="1"/>
  <c r="AN211" i="61" s="1" a="1"/>
  <c r="AN211" i="61" s="1"/>
  <c r="AB225" i="59" a="1"/>
  <c r="AB225" i="59" s="1"/>
  <c r="AB209" i="61" a="1"/>
  <c r="AB209" i="61" s="1"/>
  <c r="AN209" i="61" s="1" a="1"/>
  <c r="AN209" i="61" s="1"/>
  <c r="AB223" i="59" a="1"/>
  <c r="AB223" i="59" s="1"/>
  <c r="AB207" i="61" a="1"/>
  <c r="AB207" i="61" s="1"/>
  <c r="AN207" i="61" s="1" a="1"/>
  <c r="AN207" i="61" s="1"/>
  <c r="AB221" i="59" a="1"/>
  <c r="AB221" i="59" s="1"/>
  <c r="AB205" i="61" a="1"/>
  <c r="AB205" i="61" s="1"/>
  <c r="AN205" i="61" s="1" a="1"/>
  <c r="AN205" i="61" s="1"/>
  <c r="AB219" i="59" a="1"/>
  <c r="AB219" i="59" s="1"/>
  <c r="AB203" i="61" a="1"/>
  <c r="AB203" i="61" s="1"/>
  <c r="AN203" i="61" s="1" a="1"/>
  <c r="AN203" i="61" s="1"/>
  <c r="AB217" i="59" a="1"/>
  <c r="AB217" i="59" s="1"/>
  <c r="AB201" i="61" a="1"/>
  <c r="AB201" i="61" s="1"/>
  <c r="AN201" i="61" s="1" a="1"/>
  <c r="AN201" i="61" s="1"/>
  <c r="AB215" i="59" a="1"/>
  <c r="AB215" i="59" s="1"/>
  <c r="AB199" i="61" a="1"/>
  <c r="AB199" i="61" s="1"/>
  <c r="AN199" i="61" s="1" a="1"/>
  <c r="AN199" i="61" s="1"/>
  <c r="AB213" i="59" a="1"/>
  <c r="AB213" i="59" s="1"/>
  <c r="AB197" i="61" a="1"/>
  <c r="AB197" i="61" s="1"/>
  <c r="AN197" i="61" s="1" a="1"/>
  <c r="AN197" i="61" s="1"/>
  <c r="AB211" i="59" a="1"/>
  <c r="AB211" i="59" s="1"/>
  <c r="AB195" i="61" a="1"/>
  <c r="AB195" i="61" s="1"/>
  <c r="AN195" i="61" s="1" a="1"/>
  <c r="AN195" i="61" s="1"/>
  <c r="AB209" i="59" a="1"/>
  <c r="AB209" i="59" s="1"/>
  <c r="AB193" i="61" a="1"/>
  <c r="AB193" i="61" s="1"/>
  <c r="AN193" i="61" s="1" a="1"/>
  <c r="AN193" i="61" s="1"/>
  <c r="AB207" i="59" a="1"/>
  <c r="AB207" i="59" s="1"/>
  <c r="AB191" i="61" a="1"/>
  <c r="AB191" i="61" s="1"/>
  <c r="AN191" i="61" s="1" a="1"/>
  <c r="AN191" i="61" s="1"/>
  <c r="AB205" i="59" a="1"/>
  <c r="AB205" i="59" s="1"/>
  <c r="AB189" i="61" a="1"/>
  <c r="AB189" i="61" s="1"/>
  <c r="AN189" i="61" s="1" a="1"/>
  <c r="AN189" i="61" s="1"/>
  <c r="AB203" i="59" a="1"/>
  <c r="AB203" i="59" s="1"/>
  <c r="AB187" i="61" a="1"/>
  <c r="AB187" i="61" s="1"/>
  <c r="AN187" i="61" s="1" a="1"/>
  <c r="AN187" i="61" s="1"/>
  <c r="AB201" i="59" a="1"/>
  <c r="AB201" i="59" s="1"/>
  <c r="AB185" i="61" a="1"/>
  <c r="AB185" i="61" s="1"/>
  <c r="AN185" i="61" s="1" a="1"/>
  <c r="AN185" i="61" s="1"/>
  <c r="AB199" i="59" a="1"/>
  <c r="AB199" i="59" s="1"/>
  <c r="AB183" i="61" a="1"/>
  <c r="AB183" i="61" s="1"/>
  <c r="AN183" i="61" s="1" a="1"/>
  <c r="AN183" i="61" s="1"/>
  <c r="AB197" i="59" a="1"/>
  <c r="AB197" i="59" s="1"/>
  <c r="AB181" i="61" a="1"/>
  <c r="AB181" i="61" s="1"/>
  <c r="AN181" i="61" s="1" a="1"/>
  <c r="AN181" i="61" s="1"/>
  <c r="AB195" i="59" a="1"/>
  <c r="AB195" i="59" s="1"/>
  <c r="AB179" i="61" a="1"/>
  <c r="AB179" i="61" s="1"/>
  <c r="AN179" i="61" s="1" a="1"/>
  <c r="AN179" i="61" s="1"/>
  <c r="AB193" i="59" a="1"/>
  <c r="AB193" i="59" s="1"/>
  <c r="AB177" i="61" a="1"/>
  <c r="AB177" i="61" s="1"/>
  <c r="AN177" i="61" s="1" a="1"/>
  <c r="AN177" i="61" s="1"/>
  <c r="AB191" i="59" a="1"/>
  <c r="AB191" i="59" s="1"/>
  <c r="AB175" i="61" a="1"/>
  <c r="AB175" i="61" s="1"/>
  <c r="AN175" i="61" s="1" a="1"/>
  <c r="AN175" i="61" s="1"/>
  <c r="AB189" i="59" a="1"/>
  <c r="AB189" i="59" s="1"/>
  <c r="AB173" i="61" a="1"/>
  <c r="AB173" i="61" s="1"/>
  <c r="AN173" i="61" s="1" a="1"/>
  <c r="AN173" i="61" s="1"/>
  <c r="AB187" i="59" a="1"/>
  <c r="AB187" i="59" s="1"/>
  <c r="Q207" i="58"/>
  <c r="Q227" i="58"/>
  <c r="Q182" i="58"/>
  <c r="Q181" i="58"/>
  <c r="P203" i="58"/>
  <c r="Q199" i="58"/>
  <c r="Q253" i="58"/>
  <c r="Q211" i="58"/>
  <c r="Q192" i="58"/>
  <c r="P221" i="58"/>
  <c r="Q220" i="58"/>
  <c r="Q190" i="58"/>
  <c r="Q189" i="58"/>
  <c r="P248" i="58"/>
  <c r="Q247" i="58"/>
  <c r="P244" i="58"/>
  <c r="Q243" i="58"/>
  <c r="P240" i="58"/>
  <c r="Q239" i="58"/>
  <c r="P236" i="58"/>
  <c r="Q235" i="58"/>
  <c r="P232" i="58"/>
  <c r="Q231" i="58"/>
  <c r="P228" i="58"/>
  <c r="Q222" i="58"/>
  <c r="Q218" i="58"/>
  <c r="P216" i="58"/>
  <c r="Q215" i="58"/>
  <c r="P204" i="58"/>
  <c r="Q203" i="58"/>
  <c r="P193" i="58"/>
  <c r="Q180" i="58"/>
  <c r="Q230" i="58"/>
  <c r="Q176" i="58"/>
  <c r="P215" i="58"/>
  <c r="P208" i="58"/>
  <c r="P202" i="58"/>
  <c r="P200" i="58"/>
  <c r="Q188" i="58"/>
  <c r="P178" i="58"/>
  <c r="P247" i="58"/>
  <c r="Q246" i="58"/>
  <c r="P243" i="58"/>
  <c r="Q242" i="58"/>
  <c r="P239" i="58"/>
  <c r="Q238" i="58"/>
  <c r="P235" i="58"/>
  <c r="Q234" i="58"/>
  <c r="P231" i="58"/>
  <c r="P225" i="58"/>
  <c r="Q224" i="58"/>
  <c r="P220" i="58"/>
  <c r="Q219" i="58"/>
  <c r="Q214" i="58"/>
  <c r="P212" i="58"/>
  <c r="P188" i="58"/>
  <c r="P186" i="58"/>
  <c r="P177" i="58"/>
  <c r="Q252" i="58"/>
  <c r="P250" i="58"/>
  <c r="P224" i="58"/>
  <c r="Q223" i="58"/>
  <c r="P219" i="58"/>
  <c r="Q206" i="58"/>
  <c r="Q205" i="58"/>
  <c r="Q204" i="58"/>
  <c r="Q198" i="58"/>
  <c r="Q197" i="58"/>
  <c r="Q196" i="58"/>
  <c r="P194" i="58"/>
  <c r="P185" i="58"/>
  <c r="Q183" i="58"/>
  <c r="N174" i="58" a="1"/>
  <c r="N174" i="58" s="1"/>
  <c r="P174" i="58" s="1" a="1"/>
  <c r="P174" i="58" s="1"/>
  <c r="N172" i="58" a="1"/>
  <c r="N172" i="58" s="1"/>
  <c r="P172" i="58" s="1" a="1"/>
  <c r="P172" i="58" s="1"/>
  <c r="O173" i="58" a="1"/>
  <c r="O173" i="58" s="1"/>
  <c r="Q173" i="58" s="1" a="1"/>
  <c r="Q173" i="58" s="1"/>
  <c r="O171" i="58" a="1"/>
  <c r="O171" i="58" s="1"/>
  <c r="Q171" i="58" s="1" a="1"/>
  <c r="Q171" i="58" s="1"/>
  <c r="N170" i="58" a="1"/>
  <c r="N170" i="58" s="1"/>
  <c r="P170" i="58" s="1" a="1"/>
  <c r="P170" i="58" s="1"/>
  <c r="AP212" i="61" a="1"/>
  <c r="AP208" i="61" a="1"/>
  <c r="D109" i="58"/>
  <c r="D20" i="58" s="1"/>
  <c r="BT112" i="61"/>
  <c r="BR112" i="61"/>
  <c r="BQ112" i="61"/>
  <c r="BO112" i="61"/>
  <c r="BN112" i="61"/>
  <c r="BL112" i="61"/>
  <c r="BK112" i="61"/>
  <c r="BI112" i="61"/>
  <c r="BH112" i="61"/>
  <c r="BF112" i="61"/>
  <c r="BE112" i="61"/>
  <c r="BC112" i="61"/>
  <c r="BB112" i="61"/>
  <c r="AZ112" i="61"/>
  <c r="AY112" i="61"/>
  <c r="AW112" i="61"/>
  <c r="AV112" i="61"/>
  <c r="AT112" i="61"/>
  <c r="AS112" i="61"/>
  <c r="AQ112" i="61"/>
  <c r="AM112" i="61"/>
  <c r="AK112" i="61"/>
  <c r="AJ112" i="61"/>
  <c r="AH112" i="61"/>
  <c r="AG112" i="61"/>
  <c r="AE112" i="61"/>
  <c r="AA112" i="61"/>
  <c r="Y112" i="61"/>
  <c r="V112" i="61"/>
  <c r="AP210" i="61" l="1"/>
  <c r="AP207" i="61"/>
  <c r="M22" i="58"/>
  <c r="R22" i="58"/>
  <c r="F22" i="58"/>
  <c r="H22" i="58"/>
  <c r="I22" i="58"/>
  <c r="J22" i="58"/>
  <c r="K22" i="58"/>
  <c r="L22" i="58"/>
  <c r="D22" i="58"/>
  <c r="AA19" i="61"/>
  <c r="V19" i="61"/>
  <c r="BE19" i="61"/>
  <c r="BC19" i="61"/>
  <c r="AQ19" i="61"/>
  <c r="AS19" i="61"/>
  <c r="AT19" i="61"/>
  <c r="AV19" i="61"/>
  <c r="AW19" i="61"/>
  <c r="AY19" i="61"/>
  <c r="AZ19" i="61"/>
  <c r="BB19" i="61"/>
  <c r="C22" i="48"/>
  <c r="D22" i="48"/>
  <c r="E22" i="48"/>
  <c r="F22" i="48"/>
  <c r="G90" i="58" l="1" a="1"/>
  <c r="G90" i="58" s="1"/>
  <c r="E90" i="58" s="1"/>
  <c r="G86" i="58" a="1"/>
  <c r="G86" i="58" s="1"/>
  <c r="E86" i="58" s="1"/>
  <c r="G82" i="58" a="1"/>
  <c r="G82" i="58" s="1"/>
  <c r="E82" i="58" s="1"/>
  <c r="G78" i="58" a="1"/>
  <c r="G78" i="58" s="1"/>
  <c r="E78" i="58" s="1"/>
  <c r="G74" i="58" a="1"/>
  <c r="G74" i="58" s="1"/>
  <c r="E74" i="58" s="1"/>
  <c r="G70" i="58" a="1"/>
  <c r="G70" i="58" s="1"/>
  <c r="E70" i="58" s="1"/>
  <c r="G66" i="58" a="1"/>
  <c r="G66" i="58" s="1"/>
  <c r="E66" i="58" s="1"/>
  <c r="G62" i="58" a="1"/>
  <c r="G62" i="58" s="1"/>
  <c r="E62" i="58" s="1"/>
  <c r="G58" i="58" a="1"/>
  <c r="G58" i="58" s="1"/>
  <c r="E58" i="58" s="1"/>
  <c r="G54" i="58" a="1"/>
  <c r="G54" i="58" s="1"/>
  <c r="E54" i="58" s="1"/>
  <c r="G50" i="58" a="1"/>
  <c r="G50" i="58" s="1"/>
  <c r="E50" i="58" s="1"/>
  <c r="G46" i="58" a="1"/>
  <c r="G46" i="58" s="1"/>
  <c r="E46" i="58" s="1"/>
  <c r="G42" i="58" a="1"/>
  <c r="G42" i="58" s="1"/>
  <c r="E42" i="58" s="1"/>
  <c r="G38" i="58" a="1"/>
  <c r="G38" i="58" s="1"/>
  <c r="E38" i="58" s="1"/>
  <c r="G34" i="58" a="1"/>
  <c r="G34" i="58" s="1"/>
  <c r="E34" i="58" s="1"/>
  <c r="G30" i="58" a="1"/>
  <c r="G30" i="58" s="1"/>
  <c r="E30" i="58" s="1"/>
  <c r="G26" i="58" a="1"/>
  <c r="G26" i="58" s="1"/>
  <c r="E26" i="58" s="1"/>
  <c r="G91" i="58" a="1"/>
  <c r="G91" i="58" s="1"/>
  <c r="E91" i="58" s="1"/>
  <c r="G87" i="58" a="1"/>
  <c r="G87" i="58" s="1"/>
  <c r="E87" i="58" s="1"/>
  <c r="G83" i="58" a="1"/>
  <c r="G83" i="58" s="1"/>
  <c r="E83" i="58" s="1"/>
  <c r="G79" i="58" a="1"/>
  <c r="G79" i="58" s="1"/>
  <c r="E79" i="58" s="1"/>
  <c r="G75" i="58" a="1"/>
  <c r="G75" i="58" s="1"/>
  <c r="E75" i="58" s="1"/>
  <c r="G71" i="58" a="1"/>
  <c r="G71" i="58" s="1"/>
  <c r="E71" i="58" s="1"/>
  <c r="G67" i="58" a="1"/>
  <c r="G67" i="58" s="1"/>
  <c r="E67" i="58" s="1"/>
  <c r="G63" i="58" a="1"/>
  <c r="G63" i="58" s="1"/>
  <c r="E63" i="58" s="1"/>
  <c r="G59" i="58" a="1"/>
  <c r="G59" i="58" s="1"/>
  <c r="E59" i="58" s="1"/>
  <c r="G55" i="58" a="1"/>
  <c r="G55" i="58" s="1"/>
  <c r="E55" i="58" s="1"/>
  <c r="G51" i="58" a="1"/>
  <c r="G51" i="58" s="1"/>
  <c r="E51" i="58" s="1"/>
  <c r="G47" i="58" a="1"/>
  <c r="G47" i="58" s="1"/>
  <c r="E47" i="58" s="1"/>
  <c r="G43" i="58" a="1"/>
  <c r="G43" i="58" s="1"/>
  <c r="E43" i="58" s="1"/>
  <c r="G39" i="58" a="1"/>
  <c r="G39" i="58" s="1"/>
  <c r="E39" i="58" s="1"/>
  <c r="G35" i="58" a="1"/>
  <c r="G35" i="58" s="1"/>
  <c r="E35" i="58" s="1"/>
  <c r="G31" i="58" a="1"/>
  <c r="G31" i="58" s="1"/>
  <c r="E31" i="58" s="1"/>
  <c r="G27" i="58" a="1"/>
  <c r="G27" i="58" s="1"/>
  <c r="E27" i="58" s="1"/>
  <c r="G94" i="58" a="1"/>
  <c r="G94" i="58" s="1"/>
  <c r="E94" i="58" s="1"/>
  <c r="G92" i="58" a="1"/>
  <c r="G92" i="58" s="1"/>
  <c r="E92" i="58" s="1"/>
  <c r="G88" i="58" a="1"/>
  <c r="G88" i="58" s="1"/>
  <c r="E88" i="58" s="1"/>
  <c r="G84" i="58" a="1"/>
  <c r="G84" i="58" s="1"/>
  <c r="E84" i="58" s="1"/>
  <c r="G80" i="58" a="1"/>
  <c r="G80" i="58" s="1"/>
  <c r="E80" i="58" s="1"/>
  <c r="G76" i="58" a="1"/>
  <c r="G76" i="58" s="1"/>
  <c r="E76" i="58" s="1"/>
  <c r="G72" i="58" a="1"/>
  <c r="G72" i="58" s="1"/>
  <c r="E72" i="58" s="1"/>
  <c r="G68" i="58" a="1"/>
  <c r="G68" i="58" s="1"/>
  <c r="E68" i="58" s="1"/>
  <c r="G64" i="58" a="1"/>
  <c r="G64" i="58" s="1"/>
  <c r="E64" i="58" s="1"/>
  <c r="G60" i="58" a="1"/>
  <c r="G60" i="58" s="1"/>
  <c r="E60" i="58" s="1"/>
  <c r="G56" i="58" a="1"/>
  <c r="G56" i="58" s="1"/>
  <c r="E56" i="58" s="1"/>
  <c r="G52" i="58" a="1"/>
  <c r="G52" i="58" s="1"/>
  <c r="E52" i="58" s="1"/>
  <c r="G48" i="58" a="1"/>
  <c r="G48" i="58" s="1"/>
  <c r="E48" i="58" s="1"/>
  <c r="G44" i="58" a="1"/>
  <c r="G44" i="58" s="1"/>
  <c r="E44" i="58" s="1"/>
  <c r="G40" i="58" a="1"/>
  <c r="G40" i="58" s="1"/>
  <c r="E40" i="58" s="1"/>
  <c r="G36" i="58" a="1"/>
  <c r="G36" i="58" s="1"/>
  <c r="E36" i="58" s="1"/>
  <c r="G32" i="58" a="1"/>
  <c r="G32" i="58" s="1"/>
  <c r="E32" i="58" s="1"/>
  <c r="G28" i="58" a="1"/>
  <c r="G28" i="58" s="1"/>
  <c r="E28" i="58" s="1"/>
  <c r="G93" i="58" a="1"/>
  <c r="G93" i="58" s="1"/>
  <c r="E93" i="58" s="1"/>
  <c r="G89" i="58" a="1"/>
  <c r="G89" i="58" s="1"/>
  <c r="E89" i="58" s="1"/>
  <c r="G85" i="58" a="1"/>
  <c r="G85" i="58" s="1"/>
  <c r="E85" i="58" s="1"/>
  <c r="G81" i="58" a="1"/>
  <c r="G81" i="58" s="1"/>
  <c r="E81" i="58" s="1"/>
  <c r="G77" i="58" a="1"/>
  <c r="G77" i="58" s="1"/>
  <c r="E77" i="58" s="1"/>
  <c r="G73" i="58" a="1"/>
  <c r="G73" i="58" s="1"/>
  <c r="E73" i="58" s="1"/>
  <c r="G69" i="58" a="1"/>
  <c r="G69" i="58" s="1"/>
  <c r="E69" i="58" s="1"/>
  <c r="G65" i="58" a="1"/>
  <c r="G65" i="58" s="1"/>
  <c r="E65" i="58" s="1"/>
  <c r="G61" i="58" a="1"/>
  <c r="G61" i="58" s="1"/>
  <c r="E61" i="58" s="1"/>
  <c r="G57" i="58" a="1"/>
  <c r="G57" i="58" s="1"/>
  <c r="E57" i="58" s="1"/>
  <c r="G53" i="58" a="1"/>
  <c r="G53" i="58" s="1"/>
  <c r="E53" i="58" s="1"/>
  <c r="G49" i="58" a="1"/>
  <c r="G49" i="58" s="1"/>
  <c r="E49" i="58" s="1"/>
  <c r="G45" i="58" a="1"/>
  <c r="G45" i="58" s="1"/>
  <c r="E45" i="58" s="1"/>
  <c r="G41" i="58" a="1"/>
  <c r="G41" i="58" s="1"/>
  <c r="E41" i="58" s="1"/>
  <c r="G37" i="58" a="1"/>
  <c r="G37" i="58" s="1"/>
  <c r="E37" i="58" s="1"/>
  <c r="G33" i="58" a="1"/>
  <c r="G33" i="58" s="1"/>
  <c r="E33" i="58" s="1"/>
  <c r="G29" i="58" a="1"/>
  <c r="G29" i="58" s="1"/>
  <c r="E29" i="58" s="1"/>
  <c r="G25" i="58" a="1"/>
  <c r="G25" i="58" s="1"/>
  <c r="E25" i="58" s="1"/>
  <c r="N92" i="58" a="1"/>
  <c r="N92" i="58" s="1"/>
  <c r="O92" i="58" a="1"/>
  <c r="O92" i="58" s="1"/>
  <c r="O89" i="58" a="1"/>
  <c r="O89" i="58" s="1"/>
  <c r="N89" i="58" a="1"/>
  <c r="N89" i="58" s="1"/>
  <c r="N88" i="58" a="1"/>
  <c r="N88" i="58" s="1"/>
  <c r="O88" i="58" a="1"/>
  <c r="O88" i="58" s="1"/>
  <c r="O79" i="58" a="1"/>
  <c r="O79" i="58" s="1"/>
  <c r="N79" i="58" a="1"/>
  <c r="N79" i="58" s="1"/>
  <c r="N57" i="58" a="1"/>
  <c r="N57" i="58" s="1"/>
  <c r="O57" i="58" a="1"/>
  <c r="O57" i="58" s="1"/>
  <c r="N84" i="58" a="1"/>
  <c r="N84" i="58" s="1"/>
  <c r="O84" i="58" a="1"/>
  <c r="O84" i="58" s="1"/>
  <c r="O69" i="58" a="1"/>
  <c r="O69" i="58" s="1"/>
  <c r="N69" i="58" a="1"/>
  <c r="N69" i="58" s="1"/>
  <c r="N62" i="58" a="1"/>
  <c r="N62" i="58" s="1"/>
  <c r="O62" i="58" a="1"/>
  <c r="O62" i="58" s="1"/>
  <c r="O59" i="58" a="1"/>
  <c r="O59" i="58" s="1"/>
  <c r="N59" i="58" a="1"/>
  <c r="N59" i="58" s="1"/>
  <c r="N56" i="58" a="1"/>
  <c r="N56" i="58" s="1"/>
  <c r="O56" i="58" a="1"/>
  <c r="O56" i="58" s="1"/>
  <c r="O55" i="58" a="1"/>
  <c r="O55" i="58" s="1"/>
  <c r="N55" i="58" a="1"/>
  <c r="N55" i="58" s="1"/>
  <c r="N50" i="58" a="1"/>
  <c r="N50" i="58" s="1"/>
  <c r="O50" i="58" a="1"/>
  <c r="O50" i="58" s="1"/>
  <c r="N49" i="58" a="1"/>
  <c r="N49" i="58" s="1"/>
  <c r="O49" i="58" a="1"/>
  <c r="O49" i="58" s="1"/>
  <c r="N48" i="58" a="1"/>
  <c r="N48" i="58" s="1"/>
  <c r="O48" i="58" a="1"/>
  <c r="O48" i="58" s="1"/>
  <c r="O47" i="58" a="1"/>
  <c r="O47" i="58" s="1"/>
  <c r="N47" i="58" a="1"/>
  <c r="N47" i="58" s="1"/>
  <c r="N46" i="58" a="1"/>
  <c r="N46" i="58" s="1"/>
  <c r="O46" i="58" a="1"/>
  <c r="O46" i="58" s="1"/>
  <c r="N45" i="58" a="1"/>
  <c r="N45" i="58" s="1"/>
  <c r="O45" i="58" a="1"/>
  <c r="O45" i="58" s="1"/>
  <c r="N44" i="58" a="1"/>
  <c r="N44" i="58" s="1"/>
  <c r="O44" i="58" a="1"/>
  <c r="O44" i="58" s="1"/>
  <c r="O43" i="58" a="1"/>
  <c r="O43" i="58" s="1"/>
  <c r="N43" i="58" a="1"/>
  <c r="N43" i="58" s="1"/>
  <c r="O73" i="58" a="1"/>
  <c r="O73" i="58" s="1"/>
  <c r="N73" i="58" a="1"/>
  <c r="N73" i="58" s="1"/>
  <c r="N78" i="58" a="1"/>
  <c r="N78" i="58" s="1"/>
  <c r="O78" i="58" a="1"/>
  <c r="O78" i="58" s="1"/>
  <c r="N64" i="58" a="1"/>
  <c r="N64" i="58" s="1"/>
  <c r="O64" i="58" a="1"/>
  <c r="O64" i="58" s="1"/>
  <c r="N52" i="58" a="1"/>
  <c r="N52" i="58" s="1"/>
  <c r="O52" i="58" a="1"/>
  <c r="O52" i="58" s="1"/>
  <c r="N32" i="58" a="1"/>
  <c r="N32" i="58" s="1"/>
  <c r="O32" i="58" a="1"/>
  <c r="O32" i="58" s="1"/>
  <c r="O27" i="58" a="1"/>
  <c r="O27" i="58" s="1"/>
  <c r="N27" i="58" a="1"/>
  <c r="N27" i="58" s="1"/>
  <c r="N26" i="58" a="1"/>
  <c r="N26" i="58" s="1"/>
  <c r="O26" i="58" a="1"/>
  <c r="O26" i="58" s="1"/>
  <c r="N86" i="58" a="1"/>
  <c r="N86" i="58" s="1"/>
  <c r="O86" i="58" a="1"/>
  <c r="O86" i="58" s="1"/>
  <c r="O91" i="58" a="1"/>
  <c r="O91" i="58" s="1"/>
  <c r="N91" i="58" a="1"/>
  <c r="N91" i="58" s="1"/>
  <c r="N82" i="58" a="1"/>
  <c r="N82" i="58" s="1"/>
  <c r="O82" i="58" a="1"/>
  <c r="O82" i="58" s="1"/>
  <c r="N72" i="58" a="1"/>
  <c r="N72" i="58" s="1"/>
  <c r="O72" i="58" a="1"/>
  <c r="O72" i="58" s="1"/>
  <c r="O71" i="58" a="1"/>
  <c r="O71" i="58" s="1"/>
  <c r="N71" i="58" a="1"/>
  <c r="N71" i="58" s="1"/>
  <c r="N66" i="58" a="1"/>
  <c r="N66" i="58" s="1"/>
  <c r="O66" i="58" a="1"/>
  <c r="O66" i="58" s="1"/>
  <c r="N58" i="58" a="1"/>
  <c r="N58" i="58" s="1"/>
  <c r="O58" i="58" a="1"/>
  <c r="O58" i="58" s="1"/>
  <c r="N94" i="58" a="1"/>
  <c r="N94" i="58" s="1"/>
  <c r="O94" i="58" a="1"/>
  <c r="O94" i="58" s="1"/>
  <c r="O87" i="58" a="1"/>
  <c r="O87" i="58" s="1"/>
  <c r="N87" i="58" a="1"/>
  <c r="N87" i="58" s="1"/>
  <c r="O85" i="58" a="1"/>
  <c r="O85" i="58" s="1"/>
  <c r="N85" i="58" a="1"/>
  <c r="N85" i="58" s="1"/>
  <c r="O81" i="58" a="1"/>
  <c r="O81" i="58" s="1"/>
  <c r="N81" i="58" a="1"/>
  <c r="N81" i="58" s="1"/>
  <c r="O77" i="58" a="1"/>
  <c r="O77" i="58" s="1"/>
  <c r="N77" i="58" a="1"/>
  <c r="N77" i="58" s="1"/>
  <c r="N76" i="58" a="1"/>
  <c r="N76" i="58" s="1"/>
  <c r="O76" i="58" a="1"/>
  <c r="O76" i="58" s="1"/>
  <c r="O75" i="58" a="1"/>
  <c r="O75" i="58" s="1"/>
  <c r="N75" i="58" a="1"/>
  <c r="N75" i="58" s="1"/>
  <c r="N74" i="58" a="1"/>
  <c r="N74" i="58" s="1"/>
  <c r="O74" i="58" a="1"/>
  <c r="O74" i="58" s="1"/>
  <c r="N68" i="58" a="1"/>
  <c r="N68" i="58" s="1"/>
  <c r="O68" i="58" a="1"/>
  <c r="O68" i="58" s="1"/>
  <c r="N61" i="58" a="1"/>
  <c r="N61" i="58" s="1"/>
  <c r="O61" i="58" a="1"/>
  <c r="O61" i="58" s="1"/>
  <c r="N54" i="58" a="1"/>
  <c r="N54" i="58" s="1"/>
  <c r="O54" i="58" a="1"/>
  <c r="O54" i="58" s="1"/>
  <c r="O51" i="58" a="1"/>
  <c r="O51" i="58" s="1"/>
  <c r="N51" i="58" a="1"/>
  <c r="N51" i="58" s="1"/>
  <c r="N42" i="58" a="1"/>
  <c r="N42" i="58" s="1"/>
  <c r="O42" i="58" a="1"/>
  <c r="O42" i="58" s="1"/>
  <c r="N41" i="58" a="1"/>
  <c r="N41" i="58" s="1"/>
  <c r="O41" i="58" a="1"/>
  <c r="O41" i="58" s="1"/>
  <c r="N40" i="58" a="1"/>
  <c r="N40" i="58" s="1"/>
  <c r="O40" i="58" a="1"/>
  <c r="O40" i="58" s="1"/>
  <c r="O39" i="58" a="1"/>
  <c r="O39" i="58" s="1"/>
  <c r="N39" i="58" a="1"/>
  <c r="N39" i="58" s="1"/>
  <c r="N38" i="58" a="1"/>
  <c r="N38" i="58" s="1"/>
  <c r="O38" i="58" a="1"/>
  <c r="O38" i="58" s="1"/>
  <c r="O35" i="58" a="1"/>
  <c r="O35" i="58" s="1"/>
  <c r="N35" i="58" a="1"/>
  <c r="N35" i="58" s="1"/>
  <c r="N34" i="58" a="1"/>
  <c r="N34" i="58" s="1"/>
  <c r="O34" i="58" a="1"/>
  <c r="O34" i="58" s="1"/>
  <c r="N33" i="58" a="1"/>
  <c r="N33" i="58" s="1"/>
  <c r="O33" i="58" a="1"/>
  <c r="O33" i="58" s="1"/>
  <c r="O31" i="58" a="1"/>
  <c r="O31" i="58" s="1"/>
  <c r="N31" i="58" a="1"/>
  <c r="N31" i="58" s="1"/>
  <c r="N30" i="58" a="1"/>
  <c r="N30" i="58" s="1"/>
  <c r="O30" i="58" a="1"/>
  <c r="O30" i="58" s="1"/>
  <c r="N29" i="58" a="1"/>
  <c r="N29" i="58" s="1"/>
  <c r="O29" i="58" a="1"/>
  <c r="O29" i="58" s="1"/>
  <c r="N28" i="58" a="1"/>
  <c r="N28" i="58" s="1"/>
  <c r="O28" i="58" a="1"/>
  <c r="O28" i="58" s="1"/>
  <c r="N25" i="58" a="1"/>
  <c r="N25" i="58" s="1"/>
  <c r="O25" i="58" a="1"/>
  <c r="O25" i="58" s="1"/>
  <c r="O93" i="58" a="1"/>
  <c r="O93" i="58" s="1"/>
  <c r="N93" i="58" a="1"/>
  <c r="N93" i="58" s="1"/>
  <c r="N90" i="58" a="1"/>
  <c r="N90" i="58" s="1"/>
  <c r="O90" i="58" a="1"/>
  <c r="O90" i="58" s="1"/>
  <c r="O83" i="58" a="1"/>
  <c r="O83" i="58" s="1"/>
  <c r="N83" i="58" a="1"/>
  <c r="N83" i="58" s="1"/>
  <c r="N80" i="58" a="1"/>
  <c r="N80" i="58" s="1"/>
  <c r="O80" i="58" a="1"/>
  <c r="O80" i="58" s="1"/>
  <c r="N70" i="58" a="1"/>
  <c r="N70" i="58" s="1"/>
  <c r="O70" i="58" a="1"/>
  <c r="O70" i="58" s="1"/>
  <c r="O67" i="58" a="1"/>
  <c r="O67" i="58" s="1"/>
  <c r="N67" i="58" a="1"/>
  <c r="N67" i="58" s="1"/>
  <c r="N65" i="58" a="1"/>
  <c r="N65" i="58" s="1"/>
  <c r="O65" i="58" a="1"/>
  <c r="O65" i="58" s="1"/>
  <c r="O63" i="58" a="1"/>
  <c r="O63" i="58" s="1"/>
  <c r="N63" i="58" a="1"/>
  <c r="N63" i="58" s="1"/>
  <c r="N60" i="58" a="1"/>
  <c r="N60" i="58" s="1"/>
  <c r="O60" i="58" a="1"/>
  <c r="O60" i="58" s="1"/>
  <c r="N53" i="58" a="1"/>
  <c r="N53" i="58" s="1"/>
  <c r="O53" i="58" a="1"/>
  <c r="O53" i="58" s="1"/>
  <c r="N37" i="58" a="1"/>
  <c r="N37" i="58" s="1"/>
  <c r="O37" i="58" a="1"/>
  <c r="O37" i="58" s="1"/>
  <c r="N36" i="58" a="1"/>
  <c r="N36" i="58" s="1"/>
  <c r="O36" i="58" a="1"/>
  <c r="O36" i="58" s="1"/>
  <c r="AG126" i="59" l="1"/>
  <c r="AG121" i="59" s="1"/>
  <c r="AE121" i="59"/>
  <c r="O115" i="57" a="1"/>
  <c r="O115" i="57" s="1"/>
  <c r="Q115" i="57" s="1" a="1"/>
  <c r="Q115" i="57" s="1"/>
  <c r="E75" i="56"/>
  <c r="E67" i="56" s="1"/>
  <c r="I115" i="57" a="1"/>
  <c r="I115" i="57" s="1"/>
  <c r="E115" i="57" s="1"/>
  <c r="AN126" i="59" l="1"/>
  <c r="AN121" i="59" s="1"/>
  <c r="AP126" i="59"/>
  <c r="AP121" i="59" s="1"/>
  <c r="R114" i="48" l="1"/>
  <c r="S114" i="48"/>
  <c r="S109" i="48" s="1"/>
  <c r="T114" i="48"/>
  <c r="T109" i="48" s="1"/>
  <c r="V114" i="48"/>
  <c r="V109" i="48" s="1"/>
  <c r="AB181" i="59" a="1"/>
  <c r="AB181" i="59" s="1"/>
  <c r="AB126" i="59" l="1"/>
  <c r="AB121" i="59" s="1"/>
  <c r="Z114" i="48"/>
  <c r="Z109" i="48" s="1"/>
  <c r="AD181" i="59" a="1"/>
  <c r="AD181" i="59" s="1"/>
  <c r="AD126" i="59" s="1"/>
  <c r="AD121" i="59" s="1"/>
  <c r="R109" i="48"/>
  <c r="H109" i="48"/>
  <c r="G122" i="57" a="1"/>
  <c r="G122" i="57" s="1"/>
  <c r="AB167" i="61" a="1"/>
  <c r="AB167" i="61" s="1"/>
  <c r="AB112" i="61" s="1"/>
  <c r="AE114" i="48"/>
  <c r="AE109" i="48" s="1"/>
  <c r="AD167" i="61" a="1"/>
  <c r="AD167" i="61" s="1"/>
  <c r="AD112" i="61" s="1"/>
  <c r="AP167" i="61" a="1"/>
  <c r="AN167" i="61" a="1"/>
  <c r="G115" i="57" a="1"/>
  <c r="G115" i="57" s="1"/>
  <c r="G169" i="58" a="1"/>
  <c r="G169" i="58" s="1"/>
  <c r="N115" i="57" a="1"/>
  <c r="N115" i="57" s="1"/>
  <c r="O169" i="58" a="1"/>
  <c r="O169" i="58" s="1"/>
  <c r="O114" i="58" s="1"/>
  <c r="O109" i="58" s="1"/>
  <c r="N169" i="58" a="1"/>
  <c r="N169" i="58" s="1"/>
  <c r="N114" i="58" s="1"/>
  <c r="N109" i="58" s="1"/>
  <c r="G117" i="57" l="1" a="1"/>
  <c r="G117" i="57" s="1"/>
  <c r="G114" i="58"/>
  <c r="G109" i="58" s="1"/>
  <c r="E169" i="58"/>
  <c r="E114" i="58" s="1"/>
  <c r="E109" i="58" s="1"/>
  <c r="AN167" i="61"/>
  <c r="AN112" i="61" s="1"/>
  <c r="AP167" i="61"/>
  <c r="AP112" i="61" s="1"/>
  <c r="Q169" i="58" a="1"/>
  <c r="Q169" i="58" s="1"/>
  <c r="Q114" i="58" s="1"/>
  <c r="Q109" i="58" s="1"/>
  <c r="P169" i="58" a="1"/>
  <c r="P169" i="58" s="1"/>
  <c r="P114" i="58" s="1"/>
  <c r="P109" i="58" s="1"/>
  <c r="P115" i="57" a="1"/>
  <c r="P115" i="57" s="1"/>
  <c r="BT19" i="61" l="1"/>
  <c r="BR19" i="61"/>
  <c r="BQ19" i="61"/>
  <c r="BO19" i="61"/>
  <c r="BN19" i="61"/>
  <c r="BL19" i="61"/>
  <c r="BK19" i="61"/>
  <c r="BI19" i="61"/>
  <c r="BH19" i="61"/>
  <c r="BF19" i="61"/>
  <c r="AM19" i="61"/>
  <c r="AK19" i="61"/>
  <c r="AJ19" i="61"/>
  <c r="AH19" i="61"/>
  <c r="AG19" i="61"/>
  <c r="AE19" i="61"/>
  <c r="BT19" i="60"/>
  <c r="BR19" i="60"/>
  <c r="BQ19" i="60"/>
  <c r="BO19" i="60"/>
  <c r="BN19" i="60"/>
  <c r="BL19" i="60"/>
  <c r="BK19" i="60"/>
  <c r="BI19" i="60"/>
  <c r="BH19" i="60"/>
  <c r="BF19" i="60"/>
  <c r="BE19" i="60"/>
  <c r="BC19" i="60"/>
  <c r="AM19" i="60"/>
  <c r="AK19" i="60"/>
  <c r="BT19" i="59"/>
  <c r="BR19" i="59"/>
  <c r="BQ19" i="59"/>
  <c r="BO19" i="59"/>
  <c r="BN19" i="59"/>
  <c r="BL19" i="59"/>
  <c r="BK19" i="59"/>
  <c r="BI19" i="59"/>
  <c r="BH19" i="59"/>
  <c r="BF19" i="59"/>
  <c r="AM19" i="59"/>
  <c r="AK19" i="59"/>
  <c r="AJ19" i="59"/>
  <c r="AH19" i="59"/>
  <c r="P22" i="58"/>
  <c r="AR24" i="57" l="1"/>
  <c r="P22" i="57"/>
  <c r="AQ24" i="57" a="1"/>
  <c r="AQ24" i="57" s="1"/>
  <c r="AS24" i="57" s="1"/>
  <c r="Q22" i="58"/>
  <c r="Q24" i="57" a="1"/>
  <c r="Q24" i="57" s="1"/>
  <c r="Q22" i="57" s="1"/>
  <c r="V20" i="51" l="1"/>
  <c r="U20" i="51"/>
  <c r="T20" i="51"/>
  <c r="AG24" i="50" a="1"/>
  <c r="AG24" i="50" s="1"/>
  <c r="BG24" i="50" l="1" a="1"/>
  <c r="G24" i="57" a="1"/>
  <c r="G24" i="57" s="1"/>
  <c r="G22" i="57" s="1"/>
  <c r="AB22" i="59" a="1"/>
  <c r="AB22" i="59" s="1"/>
  <c r="O24" i="58" a="1"/>
  <c r="O24" i="58" s="1"/>
  <c r="AM24" i="57" a="1"/>
  <c r="AM24" i="57" s="1"/>
  <c r="AN24" i="57" a="1"/>
  <c r="AN24" i="57" s="1"/>
  <c r="O24" i="57" a="1"/>
  <c r="O24" i="57" s="1"/>
  <c r="O22" i="57" s="1"/>
  <c r="N24" i="57" a="1"/>
  <c r="N24" i="57" s="1"/>
  <c r="N22" i="57" s="1"/>
  <c r="N24" i="58" a="1"/>
  <c r="N24" i="58" s="1"/>
  <c r="N22" i="58" s="1"/>
  <c r="AB22" i="61" a="1"/>
  <c r="AB22" i="61" s="1"/>
  <c r="AN22" i="61" s="1" a="1"/>
  <c r="BH24" i="50" a="1"/>
  <c r="BH24" i="50" s="1"/>
  <c r="I24" i="57" a="1"/>
  <c r="I24" i="57" s="1"/>
  <c r="G24" i="58" a="1"/>
  <c r="G24" i="58" s="1"/>
  <c r="BG24" i="50"/>
  <c r="AR24" i="50" a="1"/>
  <c r="AR24" i="50" s="1"/>
  <c r="E24" i="57" l="1"/>
  <c r="E22" i="57" s="1"/>
  <c r="I22" i="57"/>
  <c r="G22" i="58"/>
  <c r="E24" i="58"/>
  <c r="O22" i="58"/>
  <c r="BH24" i="52" a="1"/>
  <c r="BH24" i="52" s="1"/>
  <c r="AO24" i="57" a="1"/>
  <c r="AO24" i="57" s="1"/>
  <c r="AB19" i="61"/>
  <c r="AN22" i="61"/>
  <c r="AN19" i="61" s="1"/>
  <c r="AD22" i="61" a="1"/>
  <c r="AD22" i="61" s="1"/>
  <c r="AP22" i="61" s="1" a="1"/>
  <c r="AD22" i="59" a="1"/>
  <c r="AD22" i="59" s="1"/>
  <c r="AB19" i="60"/>
  <c r="AE19" i="60"/>
  <c r="AE22" i="59" a="1"/>
  <c r="AE22" i="59" s="1"/>
  <c r="AE19" i="59" s="1"/>
  <c r="AB19" i="59"/>
  <c r="BI24" i="50" a="1"/>
  <c r="BI24" i="50" s="1"/>
  <c r="AW24" i="50" a="1"/>
  <c r="AW24" i="50" s="1"/>
  <c r="AX24" i="50" s="1" a="1"/>
  <c r="AX24" i="50" s="1"/>
  <c r="AN22" i="59" l="1" a="1"/>
  <c r="AN22" i="59" s="1"/>
  <c r="AN19" i="59" s="1"/>
  <c r="X24" i="58"/>
  <c r="E22" i="58"/>
  <c r="E21" i="58" s="1"/>
  <c r="E20" i="58" s="1"/>
  <c r="AD19" i="61"/>
  <c r="AP22" i="61"/>
  <c r="AP19" i="61" s="1"/>
  <c r="AD19" i="59"/>
  <c r="AD19" i="60"/>
  <c r="AG19" i="60"/>
  <c r="AG22" i="59" a="1"/>
  <c r="AG22" i="59" s="1"/>
  <c r="AG19" i="59" s="1"/>
  <c r="BI24" i="52" a="1"/>
  <c r="BI24" i="52" s="1"/>
  <c r="AI24" i="58"/>
  <c r="L21" i="58"/>
  <c r="L20" i="58" s="1"/>
  <c r="AJ22" i="58"/>
  <c r="R21" i="58"/>
  <c r="R20" i="58" s="1"/>
  <c r="Q21" i="58"/>
  <c r="Q20" i="58" s="1"/>
  <c r="P21" i="58"/>
  <c r="P20" i="58" s="1"/>
  <c r="M21" i="58"/>
  <c r="M20" i="58" s="1"/>
  <c r="K21" i="58"/>
  <c r="K20" i="58" s="1"/>
  <c r="J21" i="58"/>
  <c r="J20" i="58" s="1"/>
  <c r="I21" i="58"/>
  <c r="I20" i="58" s="1"/>
  <c r="D21" i="58"/>
  <c r="H21" i="58"/>
  <c r="H20" i="58" s="1"/>
  <c r="F21" i="58"/>
  <c r="F20" i="58" s="1"/>
  <c r="X115" i="57"/>
  <c r="AI24" i="57"/>
  <c r="L21" i="57"/>
  <c r="L20" i="57" s="1"/>
  <c r="AJ22" i="57"/>
  <c r="AC22" i="57"/>
  <c r="AB22" i="57"/>
  <c r="AA22" i="57"/>
  <c r="K21" i="57"/>
  <c r="K20" i="57" s="1"/>
  <c r="J21" i="57"/>
  <c r="J20" i="57" s="1"/>
  <c r="F21" i="57"/>
  <c r="F20" i="57" s="1"/>
  <c r="D21" i="57"/>
  <c r="D20" i="57" s="1"/>
  <c r="X75" i="56"/>
  <c r="L20" i="56"/>
  <c r="R22" i="56"/>
  <c r="R21" i="56" s="1"/>
  <c r="R20" i="56" s="1"/>
  <c r="Q20" i="56"/>
  <c r="P20" i="56"/>
  <c r="O20" i="56"/>
  <c r="M22" i="56"/>
  <c r="M21" i="56" s="1"/>
  <c r="M20" i="56" s="1"/>
  <c r="J22" i="56"/>
  <c r="J21" i="56" s="1"/>
  <c r="J20" i="56" s="1"/>
  <c r="H22" i="56"/>
  <c r="H21" i="56" s="1"/>
  <c r="H20" i="56" s="1"/>
  <c r="F22" i="56"/>
  <c r="F21" i="56" s="1"/>
  <c r="F20" i="56" s="1"/>
  <c r="AP22" i="59" l="1"/>
  <c r="AP19" i="59" s="1"/>
  <c r="X22" i="58"/>
  <c r="Y24" i="58"/>
  <c r="Y22" i="58" s="1"/>
  <c r="AE20" i="58"/>
  <c r="AI22" i="58"/>
  <c r="AI22" i="57"/>
  <c r="Z22" i="51" l="1"/>
  <c r="Z21" i="51" s="1"/>
  <c r="J24" i="51" a="1"/>
  <c r="J24" i="51" s="1"/>
  <c r="L24" i="51" a="1"/>
  <c r="L24" i="51" s="1"/>
  <c r="I24" i="51" a="1"/>
  <c r="I24" i="51" s="1"/>
  <c r="N21" i="58"/>
  <c r="N20" i="58" s="1"/>
  <c r="G22" i="56"/>
  <c r="G21" i="56" s="1"/>
  <c r="G20" i="56" s="1"/>
  <c r="BN19" i="55"/>
  <c r="BF19" i="55"/>
  <c r="AA19" i="55"/>
  <c r="Y19" i="55"/>
  <c r="L20" i="51" l="1"/>
  <c r="J20" i="51"/>
  <c r="I20" i="51"/>
  <c r="Z20" i="51"/>
  <c r="BJ24" i="52" a="1"/>
  <c r="BJ24" i="52" s="1"/>
  <c r="AE24" i="51" a="1"/>
  <c r="AE24" i="51" s="1"/>
  <c r="H20" i="51"/>
  <c r="AE24" i="58"/>
  <c r="O21" i="58"/>
  <c r="O20" i="58" s="1"/>
  <c r="AK24" i="58"/>
  <c r="AK22" i="58" s="1"/>
  <c r="AE24" i="57"/>
  <c r="N20" i="56"/>
  <c r="C22" i="50"/>
  <c r="C21" i="50" s="1"/>
  <c r="AE22" i="51" l="1"/>
  <c r="AP19" i="60"/>
  <c r="BK24" i="52" a="1"/>
  <c r="BK24" i="52" s="1"/>
  <c r="I22" i="56"/>
  <c r="X24" i="57"/>
  <c r="AK24" i="57"/>
  <c r="AK22" i="57" s="1"/>
  <c r="G21" i="58"/>
  <c r="G20" i="58" s="1"/>
  <c r="AE17" i="58"/>
  <c r="C20" i="50"/>
  <c r="AE21" i="51" l="1"/>
  <c r="AE20" i="51" s="1"/>
  <c r="K22" i="56"/>
  <c r="K21" i="56" s="1"/>
  <c r="K20" i="56" s="1"/>
  <c r="BL24" i="52" a="1"/>
  <c r="BL24" i="52" s="1"/>
  <c r="BM24" i="52" s="1" a="1"/>
  <c r="BM24" i="52" s="1"/>
  <c r="AN19" i="60"/>
  <c r="I21" i="56"/>
  <c r="I20" i="56" s="1"/>
  <c r="X22" i="57"/>
  <c r="Y24" i="57"/>
  <c r="Y22" i="57" s="1"/>
  <c r="G22" i="51"/>
  <c r="G21" i="51" s="1"/>
  <c r="F22" i="51"/>
  <c r="F21" i="51" s="1"/>
  <c r="F20" i="51" s="1"/>
  <c r="E22" i="51"/>
  <c r="E21" i="51" s="1"/>
  <c r="E20" i="51" s="1"/>
  <c r="D22" i="51"/>
  <c r="D21" i="51" s="1"/>
  <c r="D20" i="51" s="1"/>
  <c r="C22" i="51"/>
  <c r="C21" i="51" s="1"/>
  <c r="C20" i="51" s="1"/>
  <c r="AL22" i="50"/>
  <c r="AH22" i="50"/>
  <c r="AI22" i="50" s="1"/>
  <c r="AE22" i="50"/>
  <c r="AE21" i="50" s="1"/>
  <c r="Z22" i="50"/>
  <c r="Z21" i="50" s="1"/>
  <c r="V22" i="50"/>
  <c r="V21" i="50" s="1"/>
  <c r="U22" i="50"/>
  <c r="U21" i="50" s="1"/>
  <c r="T22" i="50"/>
  <c r="T21" i="50" s="1"/>
  <c r="S22" i="50"/>
  <c r="S21" i="50" s="1"/>
  <c r="R22" i="50"/>
  <c r="L22" i="50"/>
  <c r="L21" i="50" s="1"/>
  <c r="K22" i="50"/>
  <c r="K21" i="50" s="1"/>
  <c r="J22" i="50"/>
  <c r="J21" i="50" s="1"/>
  <c r="I22" i="50"/>
  <c r="I21" i="50" s="1"/>
  <c r="G22" i="50"/>
  <c r="G21" i="50" s="1"/>
  <c r="F22" i="50"/>
  <c r="F21" i="50" s="1"/>
  <c r="E22" i="50"/>
  <c r="E21" i="50" s="1"/>
  <c r="D22" i="50"/>
  <c r="D21" i="50" s="1"/>
  <c r="H22" i="48"/>
  <c r="K22" i="48"/>
  <c r="K21" i="48" s="1"/>
  <c r="K20" i="48" s="1"/>
  <c r="I22" i="48"/>
  <c r="C21" i="48"/>
  <c r="C20" i="48" s="1"/>
  <c r="AE22" i="48"/>
  <c r="AE21" i="48" s="1"/>
  <c r="AE20" i="48" s="1"/>
  <c r="R22" i="48"/>
  <c r="R21" i="48" s="1"/>
  <c r="R20" i="48" s="1"/>
  <c r="U22" i="48"/>
  <c r="U21" i="48" s="1"/>
  <c r="U20" i="48" s="1"/>
  <c r="G22" i="48"/>
  <c r="G21" i="48" s="1"/>
  <c r="G20" i="48" s="1"/>
  <c r="L22" i="48"/>
  <c r="J22" i="48"/>
  <c r="R22" i="47"/>
  <c r="R21" i="47" s="1"/>
  <c r="R20" i="47" s="1"/>
  <c r="Z22" i="48"/>
  <c r="Z21" i="48" s="1"/>
  <c r="Z20" i="48" s="1"/>
  <c r="V22" i="48"/>
  <c r="V21" i="48" s="1"/>
  <c r="V20" i="48" s="1"/>
  <c r="S22" i="48"/>
  <c r="S21" i="48" s="1"/>
  <c r="S20" i="48" s="1"/>
  <c r="T22" i="48"/>
  <c r="T21" i="48" s="1"/>
  <c r="T20" i="48" s="1"/>
  <c r="D21" i="48"/>
  <c r="D20" i="48" s="1"/>
  <c r="E21" i="48"/>
  <c r="E20" i="48" s="1"/>
  <c r="F21" i="48"/>
  <c r="F20" i="48" s="1"/>
  <c r="J21" i="48" l="1"/>
  <c r="J20" i="48" s="1"/>
  <c r="L21" i="48"/>
  <c r="L20" i="48" s="1"/>
  <c r="I21" i="48"/>
  <c r="I20" i="48" s="1"/>
  <c r="H21" i="48"/>
  <c r="H20" i="48" s="1"/>
  <c r="G118" i="57" a="1"/>
  <c r="G118" i="57" s="1"/>
  <c r="G21" i="57" s="1"/>
  <c r="G20" i="57" s="1"/>
  <c r="R21" i="50"/>
  <c r="O118" i="57" a="1"/>
  <c r="O118" i="57" s="1"/>
  <c r="N118" i="57" a="1"/>
  <c r="N118" i="57" s="1"/>
  <c r="P118" i="57" s="1" a="1"/>
  <c r="E22" i="56"/>
  <c r="X24" i="56"/>
  <c r="G20" i="50"/>
  <c r="G20" i="51"/>
  <c r="E20" i="50"/>
  <c r="F20" i="50"/>
  <c r="AN22" i="50"/>
  <c r="D20" i="50"/>
  <c r="AQ22" i="50"/>
  <c r="AK22" i="50"/>
  <c r="AO22" i="50"/>
  <c r="Q118" i="57" l="1" a="1"/>
  <c r="Q118" i="57" s="1"/>
  <c r="P118" i="57"/>
  <c r="E21" i="56"/>
  <c r="E20" i="56" s="1"/>
  <c r="H22" i="50"/>
  <c r="H21" i="50" l="1"/>
  <c r="I118" i="57" a="1"/>
  <c r="I118" i="57" s="1"/>
  <c r="E118" i="57" l="1"/>
  <c r="I262" i="57" l="1" a="1"/>
  <c r="I262" i="57" s="1"/>
  <c r="E262" i="57" s="1"/>
  <c r="I263" i="57" a="1"/>
  <c r="I263" i="57" s="1"/>
  <c r="E263" i="57" s="1"/>
  <c r="I264" i="57" a="1"/>
  <c r="I264" i="57" s="1"/>
  <c r="E264" i="57" s="1"/>
  <c r="I265" i="57" a="1"/>
  <c r="I265" i="57" s="1"/>
  <c r="E265" i="57" s="1"/>
  <c r="I266" i="57" a="1"/>
  <c r="I266" i="57" s="1"/>
  <c r="E266" i="57" s="1"/>
  <c r="I267" i="57" a="1"/>
  <c r="I267" i="57" s="1"/>
  <c r="E267" i="57" s="1"/>
  <c r="I269" i="57" a="1"/>
  <c r="I269" i="57" s="1"/>
  <c r="E269" i="57" s="1"/>
  <c r="I270" i="57" a="1"/>
  <c r="I270" i="57" s="1"/>
  <c r="E270" i="57" s="1"/>
  <c r="I271" i="57" a="1"/>
  <c r="I271" i="57" s="1"/>
  <c r="E271" i="57" s="1"/>
  <c r="I272" i="57" a="1"/>
  <c r="I272" i="57" s="1"/>
  <c r="E272" i="57" s="1"/>
  <c r="I273" i="57" a="1"/>
  <c r="I273" i="57" s="1"/>
  <c r="E273" i="57" s="1"/>
  <c r="I274" i="57" a="1"/>
  <c r="I274" i="57" s="1"/>
  <c r="E274" i="57" s="1"/>
  <c r="I275" i="57" a="1"/>
  <c r="I275" i="57" s="1"/>
  <c r="E275" i="57" s="1"/>
  <c r="I276" i="57" a="1"/>
  <c r="I276" i="57" s="1"/>
  <c r="E276" i="57" s="1"/>
  <c r="I278" i="57" a="1"/>
  <c r="I278" i="57" s="1"/>
  <c r="E278" i="57" s="1"/>
  <c r="I279" i="57" a="1"/>
  <c r="I279" i="57" s="1"/>
  <c r="E279" i="57" s="1"/>
  <c r="I280" i="57" a="1"/>
  <c r="I280" i="57" s="1"/>
  <c r="E280" i="57" s="1"/>
  <c r="I281" i="57" a="1"/>
  <c r="I281" i="57" s="1"/>
  <c r="E281" i="57" s="1"/>
  <c r="I282" i="57" a="1"/>
  <c r="I282" i="57" s="1"/>
  <c r="E282" i="57" s="1"/>
  <c r="I283" i="57" a="1"/>
  <c r="I283" i="57" s="1"/>
  <c r="E283" i="57" s="1"/>
  <c r="I284" i="57" a="1"/>
  <c r="I284" i="57" s="1"/>
  <c r="E284" i="57" s="1"/>
  <c r="I285" i="57" a="1"/>
  <c r="I285" i="57" s="1"/>
  <c r="E285" i="57" s="1"/>
  <c r="I286" i="57" a="1"/>
  <c r="I286" i="57" s="1"/>
  <c r="E286" i="57" s="1"/>
  <c r="I287" i="57" a="1"/>
  <c r="I287" i="57" s="1"/>
  <c r="E287" i="57" s="1"/>
  <c r="I288" i="57" a="1"/>
  <c r="I288" i="57" s="1"/>
  <c r="E288" i="57" s="1"/>
  <c r="I289" i="57" a="1"/>
  <c r="I289" i="57" s="1"/>
  <c r="E289" i="57" s="1"/>
  <c r="I290" i="57" a="1"/>
  <c r="I290" i="57" s="1"/>
  <c r="E290" i="57" s="1"/>
  <c r="I291" i="57" a="1"/>
  <c r="I291" i="57" s="1"/>
  <c r="E291" i="57" s="1"/>
  <c r="I292" i="57" a="1"/>
  <c r="I292" i="57" s="1"/>
  <c r="E292" i="57" s="1"/>
  <c r="I293" i="57" a="1"/>
  <c r="I293" i="57" s="1"/>
  <c r="E293" i="57" s="1"/>
  <c r="I294" i="57" a="1"/>
  <c r="I294" i="57" s="1"/>
  <c r="E294" i="57" s="1"/>
  <c r="I295" i="57" a="1"/>
  <c r="I295" i="57" s="1"/>
  <c r="E295" i="57" s="1"/>
  <c r="I296" i="57" a="1"/>
  <c r="I296" i="57" s="1"/>
  <c r="E296" i="57" s="1"/>
  <c r="I297" i="57" a="1"/>
  <c r="I297" i="57" s="1"/>
  <c r="E297" i="57" s="1"/>
  <c r="I298" i="57" a="1"/>
  <c r="I298" i="57" s="1"/>
  <c r="E298" i="57" s="1"/>
  <c r="I299" i="57" a="1"/>
  <c r="I299" i="57" s="1"/>
  <c r="E299" i="57" s="1"/>
  <c r="I300" i="57" a="1"/>
  <c r="I300" i="57" s="1"/>
  <c r="E300" i="57" s="1"/>
  <c r="I301" i="57" a="1"/>
  <c r="I301" i="57" s="1"/>
  <c r="E301" i="57" s="1"/>
  <c r="I302" i="57" a="1"/>
  <c r="I302" i="57" s="1"/>
  <c r="E302" i="57" s="1"/>
  <c r="I303" i="57" a="1"/>
  <c r="I303" i="57" s="1"/>
  <c r="E303" i="57" s="1"/>
  <c r="I304" i="57" a="1"/>
  <c r="I304" i="57" s="1"/>
  <c r="E304" i="57" s="1"/>
  <c r="I305" i="57" a="1"/>
  <c r="I305" i="57" s="1"/>
  <c r="E305" i="57" s="1"/>
  <c r="I306" i="57" a="1"/>
  <c r="I306" i="57" s="1"/>
  <c r="E306" i="57" s="1"/>
  <c r="I307" i="57" a="1"/>
  <c r="I307" i="57" s="1"/>
  <c r="E307" i="57" s="1"/>
  <c r="I308" i="57" a="1"/>
  <c r="I308" i="57" s="1"/>
  <c r="E308" i="57" s="1"/>
  <c r="I309" i="57" a="1"/>
  <c r="I309" i="57" s="1"/>
  <c r="E309" i="57" s="1"/>
  <c r="I310" i="57" a="1"/>
  <c r="I310" i="57" s="1"/>
  <c r="E310" i="57" s="1"/>
  <c r="I311" i="57" a="1"/>
  <c r="I311" i="57" s="1"/>
  <c r="E311" i="57" s="1"/>
  <c r="I312" i="57" a="1"/>
  <c r="I312" i="57" s="1"/>
  <c r="E312" i="57" s="1"/>
  <c r="I314" i="57" a="1"/>
  <c r="I314" i="57" s="1"/>
  <c r="E314" i="57" s="1"/>
  <c r="I315" i="57" a="1"/>
  <c r="I315" i="57" s="1"/>
  <c r="E315" i="57" s="1"/>
  <c r="I316" i="57" a="1"/>
  <c r="I316" i="57" s="1"/>
  <c r="E316" i="57" s="1"/>
  <c r="I317" i="57" a="1"/>
  <c r="I317" i="57" s="1"/>
  <c r="E317" i="57" s="1"/>
  <c r="I318" i="57" a="1"/>
  <c r="I318" i="57" s="1"/>
  <c r="E318" i="57" s="1"/>
  <c r="I319" i="57" a="1"/>
  <c r="I319" i="57" s="1"/>
  <c r="E319" i="57" s="1"/>
  <c r="I320" i="57" a="1"/>
  <c r="I320" i="57" s="1"/>
  <c r="E320" i="57" s="1"/>
  <c r="I321" i="57" a="1"/>
  <c r="I321" i="57" s="1"/>
  <c r="E321" i="57" s="1"/>
  <c r="I322" i="57" a="1"/>
  <c r="I322" i="57" s="1"/>
  <c r="E322" i="57" s="1"/>
  <c r="I323" i="57" a="1"/>
  <c r="I323" i="57" s="1"/>
  <c r="E323" i="57" s="1"/>
  <c r="I324" i="57" a="1"/>
  <c r="I324" i="57" s="1"/>
  <c r="E324" i="57" s="1"/>
  <c r="I325" i="57" a="1"/>
  <c r="I325" i="57" s="1"/>
  <c r="E325" i="57" s="1"/>
  <c r="I326" i="57" a="1"/>
  <c r="I326" i="57" s="1"/>
  <c r="E326" i="57" s="1"/>
  <c r="I327" i="57" a="1"/>
  <c r="I327" i="57" s="1"/>
  <c r="E327" i="57" s="1"/>
  <c r="I328" i="57" a="1"/>
  <c r="I328" i="57" s="1"/>
  <c r="E328" i="57" s="1"/>
  <c r="I329" i="57" a="1"/>
  <c r="I329" i="57" s="1"/>
  <c r="E329" i="57" s="1"/>
  <c r="I330" i="57" a="1"/>
  <c r="I330" i="57" s="1"/>
  <c r="E330" i="57" s="1"/>
  <c r="I331" i="57" a="1"/>
  <c r="I331" i="57" s="1"/>
  <c r="E331" i="57" s="1"/>
  <c r="I332" i="57" a="1"/>
  <c r="I332" i="57" s="1"/>
  <c r="E332" i="57" s="1"/>
  <c r="I333" i="57" a="1"/>
  <c r="I333" i="57" s="1"/>
  <c r="E333" i="57" s="1"/>
  <c r="I334" i="57" a="1"/>
  <c r="I334" i="57" s="1"/>
  <c r="E334" i="57" s="1"/>
  <c r="I335" i="57" a="1"/>
  <c r="I335" i="57" s="1"/>
  <c r="E335" i="57" s="1"/>
  <c r="I336" i="57" a="1"/>
  <c r="I336" i="57" s="1"/>
  <c r="E336" i="57" s="1"/>
  <c r="I337" i="57" a="1"/>
  <c r="I337" i="57" s="1"/>
  <c r="E337" i="57" s="1"/>
  <c r="I338" i="57" a="1"/>
  <c r="I338" i="57" s="1"/>
  <c r="E338" i="57" s="1"/>
  <c r="I339" i="57" a="1"/>
  <c r="I339" i="57" s="1"/>
  <c r="E339" i="57" s="1"/>
  <c r="I340" i="57" a="1"/>
  <c r="I340" i="57" s="1"/>
  <c r="E340" i="57" s="1"/>
  <c r="I341" i="57" a="1"/>
  <c r="I341" i="57" s="1"/>
  <c r="E341" i="57" s="1"/>
  <c r="I342" i="57" a="1"/>
  <c r="I342" i="57" s="1"/>
  <c r="E342" i="57" s="1"/>
  <c r="I343" i="57" a="1"/>
  <c r="I343" i="57" s="1"/>
  <c r="E343" i="57" s="1"/>
  <c r="I344" i="57" a="1"/>
  <c r="I344" i="57" s="1"/>
  <c r="E344" i="57" s="1"/>
  <c r="I345" i="57" a="1"/>
  <c r="I345" i="57" s="1"/>
  <c r="E345" i="57" s="1"/>
  <c r="I346" i="57" a="1"/>
  <c r="I346" i="57" s="1"/>
  <c r="E346" i="57" s="1"/>
  <c r="I347" i="57" a="1"/>
  <c r="I347" i="57" s="1"/>
  <c r="E347" i="57" s="1"/>
  <c r="I348" i="57" a="1"/>
  <c r="I348" i="57" s="1"/>
  <c r="E348" i="57" s="1"/>
  <c r="I349" i="57" a="1"/>
  <c r="I349" i="57" s="1"/>
  <c r="E349" i="57" s="1"/>
  <c r="I350" i="57" a="1"/>
  <c r="I350" i="57" s="1"/>
  <c r="E350" i="57" s="1"/>
  <c r="I351" i="57" a="1"/>
  <c r="I351" i="57" s="1"/>
  <c r="E351" i="57" s="1"/>
  <c r="I352" i="57" a="1"/>
  <c r="I352" i="57" s="1"/>
  <c r="E352" i="57" s="1"/>
  <c r="I353" i="57" a="1"/>
  <c r="I353" i="57" s="1"/>
  <c r="E353" i="57" s="1"/>
  <c r="I354" i="57" a="1"/>
  <c r="I354" i="57" s="1"/>
  <c r="E354" i="57" s="1"/>
  <c r="I355" i="57" a="1"/>
  <c r="I355" i="57" s="1"/>
  <c r="E355" i="57" s="1"/>
  <c r="I356" i="57" a="1"/>
  <c r="I356" i="57" s="1"/>
  <c r="E356" i="57" s="1"/>
  <c r="I357" i="57" a="1"/>
  <c r="I357" i="57" s="1"/>
  <c r="E357" i="57" s="1"/>
  <c r="I358" i="57" a="1"/>
  <c r="I358" i="57" s="1"/>
  <c r="E358" i="57" s="1"/>
  <c r="I359" i="57" a="1"/>
  <c r="I359" i="57" s="1"/>
  <c r="E359" i="57" s="1"/>
  <c r="I360" i="57" a="1"/>
  <c r="I360" i="57" s="1"/>
  <c r="E360" i="57" s="1"/>
  <c r="I361" i="57" a="1"/>
  <c r="I361" i="57" s="1"/>
  <c r="E361" i="57" s="1"/>
  <c r="I188" i="57" l="1" a="1"/>
  <c r="I188" i="57" s="1"/>
  <c r="E188" i="57" s="1"/>
  <c r="I235" i="57" a="1"/>
  <c r="I235" i="57" s="1"/>
  <c r="E235" i="57" s="1"/>
  <c r="I189" i="57" a="1"/>
  <c r="I189" i="57" s="1"/>
  <c r="E189" i="57" s="1"/>
  <c r="I313" i="57" a="1"/>
  <c r="I313" i="57" s="1"/>
  <c r="E313" i="57" s="1"/>
  <c r="I277" i="57" a="1"/>
  <c r="I277" i="57" s="1"/>
  <c r="E277" i="57" s="1"/>
  <c r="I261" i="57" a="1"/>
  <c r="I261" i="57" s="1"/>
  <c r="E261" i="57" s="1"/>
  <c r="I260" i="57" a="1"/>
  <c r="I260" i="57" s="1"/>
  <c r="E260" i="57" s="1"/>
  <c r="I258" i="57" a="1"/>
  <c r="I258" i="57" s="1"/>
  <c r="E258" i="57" s="1"/>
  <c r="I257" i="57" a="1"/>
  <c r="I257" i="57" s="1"/>
  <c r="E257" i="57" s="1"/>
  <c r="I256" i="57" a="1"/>
  <c r="I256" i="57" s="1"/>
  <c r="E256" i="57" s="1"/>
  <c r="I246" i="57" a="1"/>
  <c r="I246" i="57" s="1"/>
  <c r="E246" i="57" s="1"/>
  <c r="I242" i="57" a="1"/>
  <c r="I242" i="57" s="1"/>
  <c r="E242" i="57" s="1"/>
  <c r="I236" i="57" a="1"/>
  <c r="I236" i="57" s="1"/>
  <c r="E236" i="57" s="1"/>
  <c r="I193" i="57" a="1"/>
  <c r="I193" i="57" s="1"/>
  <c r="E193" i="57" s="1"/>
  <c r="I187" i="57" a="1"/>
  <c r="I187" i="57" s="1"/>
  <c r="E187" i="57" s="1"/>
  <c r="I216" i="57" l="1" a="1"/>
  <c r="I216" i="57" s="1"/>
  <c r="E216" i="57" s="1"/>
  <c r="I243" i="57" a="1"/>
  <c r="I243" i="57" s="1"/>
  <c r="E243" i="57" s="1"/>
  <c r="I220" i="57" a="1"/>
  <c r="I220" i="57" s="1"/>
  <c r="E220" i="57" s="1"/>
  <c r="I217" i="57" a="1"/>
  <c r="I217" i="57" s="1"/>
  <c r="E217" i="57" s="1"/>
  <c r="I179" i="57" a="1"/>
  <c r="I179" i="57" s="1"/>
  <c r="E179" i="57" s="1"/>
  <c r="I198" i="57" a="1"/>
  <c r="I198" i="57" s="1"/>
  <c r="E198" i="57" s="1"/>
  <c r="I183" i="57" a="1"/>
  <c r="I183" i="57" s="1"/>
  <c r="E183" i="57" s="1"/>
  <c r="I212" i="57" a="1"/>
  <c r="I212" i="57" s="1"/>
  <c r="E212" i="57" s="1"/>
  <c r="I186" i="57" a="1"/>
  <c r="I186" i="57" s="1"/>
  <c r="E186" i="57" s="1"/>
  <c r="I240" i="57" a="1"/>
  <c r="I240" i="57" s="1"/>
  <c r="E240" i="57" s="1"/>
  <c r="I195" i="57" a="1"/>
  <c r="I195" i="57" s="1"/>
  <c r="E195" i="57" s="1"/>
  <c r="I244" i="57" a="1"/>
  <c r="I244" i="57" s="1"/>
  <c r="E244" i="57" s="1"/>
  <c r="I199" i="57" a="1"/>
  <c r="I199" i="57" s="1"/>
  <c r="E199" i="57" s="1"/>
  <c r="I248" i="57" a="1"/>
  <c r="I248" i="57" s="1"/>
  <c r="E248" i="57" s="1"/>
  <c r="I203" i="57" a="1"/>
  <c r="I203" i="57" s="1"/>
  <c r="E203" i="57" s="1"/>
  <c r="I252" i="57" a="1"/>
  <c r="I252" i="57" s="1"/>
  <c r="E252" i="57" s="1"/>
  <c r="I207" i="57" a="1"/>
  <c r="I207" i="57" s="1"/>
  <c r="E207" i="57" s="1"/>
  <c r="I197" i="57" a="1"/>
  <c r="I197" i="57" s="1"/>
  <c r="E197" i="57" s="1"/>
  <c r="I245" i="57" a="1"/>
  <c r="I245" i="57" s="1"/>
  <c r="E245" i="57" s="1"/>
  <c r="I200" i="57" a="1"/>
  <c r="I200" i="57" s="1"/>
  <c r="E200" i="57" s="1"/>
  <c r="I249" i="57" a="1"/>
  <c r="I249" i="57" s="1"/>
  <c r="E249" i="57" s="1"/>
  <c r="I204" i="57" a="1"/>
  <c r="I204" i="57" s="1"/>
  <c r="E204" i="57" s="1"/>
  <c r="I253" i="57" a="1"/>
  <c r="I253" i="57" s="1"/>
  <c r="E253" i="57" s="1"/>
  <c r="I208" i="57" a="1"/>
  <c r="I208" i="57" s="1"/>
  <c r="E208" i="57" s="1"/>
  <c r="I211" i="57" a="1"/>
  <c r="I211" i="57" s="1"/>
  <c r="E211" i="57" s="1"/>
  <c r="I241" i="57" a="1"/>
  <c r="I241" i="57" s="1"/>
  <c r="E241" i="57" s="1"/>
  <c r="I196" i="57" a="1"/>
  <c r="I196" i="57" s="1"/>
  <c r="E196" i="57" s="1"/>
  <c r="I226" i="57" a="1"/>
  <c r="I226" i="57" s="1"/>
  <c r="E226" i="57" s="1"/>
  <c r="I192" i="57" a="1"/>
  <c r="I192" i="57" s="1"/>
  <c r="E192" i="57" s="1"/>
  <c r="I250" i="57" a="1"/>
  <c r="I250" i="57" s="1"/>
  <c r="E250" i="57" s="1"/>
  <c r="I205" i="57" a="1"/>
  <c r="I205" i="57" s="1"/>
  <c r="E205" i="57" s="1"/>
  <c r="I254" i="57" a="1"/>
  <c r="I254" i="57" s="1"/>
  <c r="E254" i="57" s="1"/>
  <c r="I209" i="57" a="1"/>
  <c r="I209" i="57" s="1"/>
  <c r="E209" i="57" s="1"/>
  <c r="I191" i="57" a="1"/>
  <c r="I191" i="57" s="1"/>
  <c r="E191" i="57" s="1"/>
  <c r="I180" i="57" a="1"/>
  <c r="I180" i="57" s="1"/>
  <c r="E180" i="57" s="1"/>
  <c r="I201" i="57" a="1"/>
  <c r="I201" i="57" s="1"/>
  <c r="E201" i="57" s="1"/>
  <c r="I184" i="57" a="1"/>
  <c r="I184" i="57" s="1"/>
  <c r="E184" i="57" s="1"/>
  <c r="I247" i="57" a="1"/>
  <c r="I247" i="57" s="1"/>
  <c r="E247" i="57" s="1"/>
  <c r="I202" i="57" a="1"/>
  <c r="I202" i="57" s="1"/>
  <c r="E202" i="57" s="1"/>
  <c r="I251" i="57" a="1"/>
  <c r="I251" i="57" s="1"/>
  <c r="E251" i="57" s="1"/>
  <c r="I206" i="57" a="1"/>
  <c r="I206" i="57" s="1"/>
  <c r="E206" i="57" s="1"/>
  <c r="I255" i="57" a="1"/>
  <c r="I255" i="57" s="1"/>
  <c r="E255" i="57" s="1"/>
  <c r="I210" i="57" a="1"/>
  <c r="I210" i="57" s="1"/>
  <c r="E210" i="57" s="1"/>
  <c r="I259" i="57" a="1"/>
  <c r="I259" i="57" s="1"/>
  <c r="E259" i="57" s="1"/>
  <c r="I214" i="57" a="1"/>
  <c r="I214" i="57" s="1"/>
  <c r="E214" i="57" s="1"/>
  <c r="I213" i="57" a="1"/>
  <c r="I213" i="57" s="1"/>
  <c r="E213" i="57" s="1"/>
  <c r="I215" i="57" a="1"/>
  <c r="I215" i="57" s="1"/>
  <c r="E215" i="57" s="1"/>
  <c r="N361" i="57" a="1"/>
  <c r="N361" i="57" s="1"/>
  <c r="P361" i="57" s="1" a="1"/>
  <c r="P361" i="57" s="1"/>
  <c r="O361" i="57" a="1"/>
  <c r="O361" i="57" s="1"/>
  <c r="Q361" i="57" s="1" a="1"/>
  <c r="Q361" i="57" s="1"/>
  <c r="N269" i="57" a="1"/>
  <c r="N269" i="57" s="1"/>
  <c r="P269" i="57" s="1" a="1"/>
  <c r="P269" i="57" s="1"/>
  <c r="O269" i="57" a="1"/>
  <c r="O269" i="57" s="1"/>
  <c r="Q269" i="57" s="1" a="1"/>
  <c r="Q269" i="57" s="1"/>
  <c r="N283" i="57" a="1"/>
  <c r="N283" i="57" s="1"/>
  <c r="P283" i="57" s="1" a="1"/>
  <c r="P283" i="57" s="1"/>
  <c r="O283" i="57" a="1"/>
  <c r="O283" i="57" s="1"/>
  <c r="Q283" i="57" s="1" a="1"/>
  <c r="Q283" i="57" s="1"/>
  <c r="N271" i="57" a="1"/>
  <c r="N271" i="57" s="1"/>
  <c r="P271" i="57" s="1" a="1"/>
  <c r="P271" i="57" s="1"/>
  <c r="O271" i="57" a="1"/>
  <c r="O271" i="57" s="1"/>
  <c r="O285" i="57" a="1"/>
  <c r="O285" i="57" s="1"/>
  <c r="Q285" i="57" s="1" a="1"/>
  <c r="Q285" i="57" s="1"/>
  <c r="N285" i="57" a="1"/>
  <c r="N285" i="57" s="1"/>
  <c r="P285" i="57" s="1" a="1"/>
  <c r="P285" i="57" s="1"/>
  <c r="O293" i="57" a="1"/>
  <c r="O293" i="57" s="1"/>
  <c r="Q293" i="57" s="1" a="1"/>
  <c r="Q293" i="57" s="1"/>
  <c r="N293" i="57" a="1"/>
  <c r="N293" i="57" s="1"/>
  <c r="P293" i="57" s="1" a="1"/>
  <c r="P293" i="57" s="1"/>
  <c r="N275" i="57" a="1"/>
  <c r="N275" i="57" s="1"/>
  <c r="P275" i="57" s="1" a="1"/>
  <c r="P275" i="57" s="1"/>
  <c r="O275" i="57" a="1"/>
  <c r="O275" i="57" s="1"/>
  <c r="N281" i="57" a="1"/>
  <c r="N281" i="57" s="1"/>
  <c r="P281" i="57" s="1" a="1"/>
  <c r="P281" i="57" s="1"/>
  <c r="O281" i="57" a="1"/>
  <c r="O281" i="57" s="1"/>
  <c r="Q281" i="57" s="1" a="1"/>
  <c r="Q281" i="57" s="1"/>
  <c r="O289" i="57" a="1"/>
  <c r="O289" i="57" s="1"/>
  <c r="Q289" i="57" s="1" a="1"/>
  <c r="Q289" i="57" s="1"/>
  <c r="N289" i="57" a="1"/>
  <c r="N289" i="57" s="1"/>
  <c r="P289" i="57" s="1" a="1"/>
  <c r="P289" i="57" s="1"/>
  <c r="N297" i="57" a="1"/>
  <c r="N297" i="57" s="1"/>
  <c r="O297" i="57" a="1"/>
  <c r="O297" i="57" s="1"/>
  <c r="Q297" i="57" s="1" a="1"/>
  <c r="Q297" i="57" s="1"/>
  <c r="O277" i="57" a="1"/>
  <c r="O277" i="57" s="1"/>
  <c r="Q277" i="57" s="1" a="1"/>
  <c r="Q277" i="57" s="1"/>
  <c r="N277" i="57" a="1"/>
  <c r="N277" i="57" s="1"/>
  <c r="P277" i="57" s="1" a="1"/>
  <c r="P277" i="57" s="1"/>
  <c r="N291" i="57" a="1"/>
  <c r="N291" i="57" s="1"/>
  <c r="P291" i="57" s="1" a="1"/>
  <c r="P291" i="57" s="1"/>
  <c r="O291" i="57" a="1"/>
  <c r="O291" i="57" s="1"/>
  <c r="O273" i="57" a="1"/>
  <c r="O273" i="57" s="1"/>
  <c r="Q273" i="57" s="1" a="1"/>
  <c r="Q273" i="57" s="1"/>
  <c r="N273" i="57" a="1"/>
  <c r="N273" i="57" s="1"/>
  <c r="P273" i="57" s="1" a="1"/>
  <c r="P273" i="57" s="1"/>
  <c r="O279" i="57" a="1"/>
  <c r="O279" i="57" s="1"/>
  <c r="Q279" i="57" s="1" a="1"/>
  <c r="Q279" i="57" s="1"/>
  <c r="N279" i="57" a="1"/>
  <c r="N279" i="57" s="1"/>
  <c r="P279" i="57" s="1" a="1"/>
  <c r="P279" i="57" s="1"/>
  <c r="N287" i="57" a="1"/>
  <c r="N287" i="57" s="1"/>
  <c r="P287" i="57" s="1" a="1"/>
  <c r="P287" i="57" s="1"/>
  <c r="O287" i="57" a="1"/>
  <c r="O287" i="57" s="1"/>
  <c r="O295" i="57" a="1"/>
  <c r="O295" i="57" s="1"/>
  <c r="N295" i="57" a="1"/>
  <c r="N295" i="57" s="1"/>
  <c r="P295" i="57" s="1" a="1"/>
  <c r="P295" i="57" s="1"/>
  <c r="O272" i="57" a="1"/>
  <c r="O272" i="57" s="1"/>
  <c r="N272" i="57" a="1"/>
  <c r="N272" i="57" s="1"/>
  <c r="O276" i="57" a="1"/>
  <c r="O276" i="57" s="1"/>
  <c r="Q276" i="57" s="1" a="1"/>
  <c r="Q276" i="57" s="1"/>
  <c r="N276" i="57" a="1"/>
  <c r="N276" i="57" s="1"/>
  <c r="O278" i="57" a="1"/>
  <c r="O278" i="57" s="1"/>
  <c r="N278" i="57" a="1"/>
  <c r="N278" i="57" s="1"/>
  <c r="P278" i="57" s="1" a="1"/>
  <c r="P278" i="57" s="1"/>
  <c r="O282" i="57" a="1"/>
  <c r="O282" i="57" s="1"/>
  <c r="Q282" i="57" s="1" a="1"/>
  <c r="Q282" i="57" s="1"/>
  <c r="N282" i="57" a="1"/>
  <c r="N282" i="57" s="1"/>
  <c r="O286" i="57" a="1"/>
  <c r="O286" i="57" s="1"/>
  <c r="Q286" i="57" s="1" a="1"/>
  <c r="Q286" i="57" s="1"/>
  <c r="N286" i="57" a="1"/>
  <c r="N286" i="57" s="1"/>
  <c r="P286" i="57" s="1" a="1"/>
  <c r="P286" i="57" s="1"/>
  <c r="O290" i="57" a="1"/>
  <c r="O290" i="57" s="1"/>
  <c r="N290" i="57" a="1"/>
  <c r="N290" i="57" s="1"/>
  <c r="P290" i="57" s="1" a="1"/>
  <c r="P290" i="57" s="1"/>
  <c r="O294" i="57" a="1"/>
  <c r="O294" i="57" s="1"/>
  <c r="Q294" i="57" s="1" a="1"/>
  <c r="Q294" i="57" s="1"/>
  <c r="N294" i="57" a="1"/>
  <c r="N294" i="57" s="1"/>
  <c r="P294" i="57" s="1" a="1"/>
  <c r="P294" i="57" s="1"/>
  <c r="N298" i="57" a="1"/>
  <c r="N298" i="57" s="1"/>
  <c r="P298" i="57" s="1" a="1"/>
  <c r="P298" i="57" s="1"/>
  <c r="O298" i="57" a="1"/>
  <c r="O298" i="57" s="1"/>
  <c r="Q298" i="57" s="1" a="1"/>
  <c r="Q298" i="57" s="1"/>
  <c r="O302" i="57" a="1"/>
  <c r="O302" i="57" s="1"/>
  <c r="Q302" i="57" s="1" a="1"/>
  <c r="Q302" i="57" s="1"/>
  <c r="N302" i="57" a="1"/>
  <c r="N302" i="57" s="1"/>
  <c r="O306" i="57" a="1"/>
  <c r="O306" i="57" s="1"/>
  <c r="Q306" i="57" s="1" a="1"/>
  <c r="Q306" i="57" s="1"/>
  <c r="N306" i="57" a="1"/>
  <c r="N306" i="57" s="1"/>
  <c r="P306" i="57" s="1" a="1"/>
  <c r="P306" i="57" s="1"/>
  <c r="N310" i="57" a="1"/>
  <c r="N310" i="57" s="1"/>
  <c r="P310" i="57" s="1" a="1"/>
  <c r="P310" i="57" s="1"/>
  <c r="O310" i="57" a="1"/>
  <c r="O310" i="57" s="1"/>
  <c r="Q310" i="57" s="1" a="1"/>
  <c r="Q310" i="57" s="1"/>
  <c r="O353" i="57" a="1"/>
  <c r="O353" i="57" s="1"/>
  <c r="Q353" i="57" s="1" a="1"/>
  <c r="Q353" i="57" s="1"/>
  <c r="N353" i="57" a="1"/>
  <c r="N353" i="57" s="1"/>
  <c r="P353" i="57" s="1" a="1"/>
  <c r="P353" i="57" s="1"/>
  <c r="N355" i="57" a="1"/>
  <c r="N355" i="57" s="1"/>
  <c r="P355" i="57" s="1" a="1"/>
  <c r="P355" i="57" s="1"/>
  <c r="O355" i="57" a="1"/>
  <c r="O355" i="57" s="1"/>
  <c r="O358" i="57" a="1"/>
  <c r="O358" i="57" s="1"/>
  <c r="N358" i="57" a="1"/>
  <c r="N358" i="57" s="1"/>
  <c r="P358" i="57" s="1" a="1"/>
  <c r="P358" i="57" s="1"/>
  <c r="O265" i="57" a="1"/>
  <c r="O265" i="57" s="1"/>
  <c r="Q265" i="57" s="1" a="1"/>
  <c r="Q265" i="57" s="1"/>
  <c r="N265" i="57" a="1"/>
  <c r="N265" i="57" s="1"/>
  <c r="P265" i="57" s="1" a="1"/>
  <c r="P265" i="57" s="1"/>
  <c r="O267" i="57" a="1"/>
  <c r="O267" i="57" s="1"/>
  <c r="Q267" i="57" s="1" a="1"/>
  <c r="Q267" i="57" s="1"/>
  <c r="N267" i="57" a="1"/>
  <c r="N267" i="57" s="1"/>
  <c r="P267" i="57" s="1" a="1"/>
  <c r="P267" i="57" s="1"/>
  <c r="I268" i="57" a="1"/>
  <c r="I268" i="57" s="1"/>
  <c r="E268" i="57" s="1"/>
  <c r="O334" i="57" a="1"/>
  <c r="O334" i="57" s="1"/>
  <c r="N334" i="57" a="1"/>
  <c r="N334" i="57" s="1"/>
  <c r="P334" i="57" s="1" a="1"/>
  <c r="P334" i="57" s="1"/>
  <c r="O336" i="57" a="1"/>
  <c r="O336" i="57" s="1"/>
  <c r="N336" i="57" a="1"/>
  <c r="N336" i="57" s="1"/>
  <c r="P336" i="57" s="1" a="1"/>
  <c r="P336" i="57" s="1"/>
  <c r="O338" i="57" a="1"/>
  <c r="O338" i="57" s="1"/>
  <c r="Q338" i="57" s="1" a="1"/>
  <c r="Q338" i="57" s="1"/>
  <c r="N338" i="57" a="1"/>
  <c r="N338" i="57" s="1"/>
  <c r="P338" i="57" s="1" a="1"/>
  <c r="P338" i="57" s="1"/>
  <c r="O340" i="57" a="1"/>
  <c r="O340" i="57" s="1"/>
  <c r="Q340" i="57" s="1" a="1"/>
  <c r="Q340" i="57" s="1"/>
  <c r="N340" i="57" a="1"/>
  <c r="N340" i="57" s="1"/>
  <c r="N342" i="57" a="1"/>
  <c r="N342" i="57" s="1"/>
  <c r="P342" i="57" s="1" a="1"/>
  <c r="P342" i="57" s="1"/>
  <c r="O342" i="57" a="1"/>
  <c r="O342" i="57" s="1"/>
  <c r="N347" i="57" a="1"/>
  <c r="N347" i="57" s="1"/>
  <c r="P347" i="57" s="1" a="1"/>
  <c r="P347" i="57" s="1"/>
  <c r="O347" i="57" a="1"/>
  <c r="O347" i="57" s="1"/>
  <c r="N350" i="57" a="1"/>
  <c r="N350" i="57" s="1"/>
  <c r="P350" i="57" s="1" a="1"/>
  <c r="P350" i="57" s="1"/>
  <c r="O350" i="57" a="1"/>
  <c r="O350" i="57" s="1"/>
  <c r="I194" i="57" a="1"/>
  <c r="I194" i="57" s="1"/>
  <c r="E194" i="57" s="1"/>
  <c r="N270" i="57" a="1"/>
  <c r="N270" i="57" s="1"/>
  <c r="P270" i="57" s="1" a="1"/>
  <c r="P270" i="57" s="1"/>
  <c r="O270" i="57" a="1"/>
  <c r="O270" i="57" s="1"/>
  <c r="Q270" i="57" s="1" a="1"/>
  <c r="Q270" i="57" s="1"/>
  <c r="O274" i="57" a="1"/>
  <c r="O274" i="57" s="1"/>
  <c r="N274" i="57" a="1"/>
  <c r="N274" i="57" s="1"/>
  <c r="P274" i="57" s="1" a="1"/>
  <c r="P274" i="57" s="1"/>
  <c r="O280" i="57" a="1"/>
  <c r="O280" i="57" s="1"/>
  <c r="Q280" i="57" s="1" a="1"/>
  <c r="Q280" i="57" s="1"/>
  <c r="N280" i="57" a="1"/>
  <c r="N280" i="57" s="1"/>
  <c r="P280" i="57" s="1" a="1"/>
  <c r="P280" i="57" s="1"/>
  <c r="N284" i="57" a="1"/>
  <c r="N284" i="57" s="1"/>
  <c r="P284" i="57" s="1" a="1"/>
  <c r="P284" i="57" s="1"/>
  <c r="O284" i="57" a="1"/>
  <c r="O284" i="57" s="1"/>
  <c r="O288" i="57" a="1"/>
  <c r="O288" i="57" s="1"/>
  <c r="N288" i="57" a="1"/>
  <c r="N288" i="57" s="1"/>
  <c r="O292" i="57" a="1"/>
  <c r="O292" i="57" s="1"/>
  <c r="N292" i="57" a="1"/>
  <c r="N292" i="57" s="1"/>
  <c r="P292" i="57" s="1" a="1"/>
  <c r="P292" i="57" s="1"/>
  <c r="N296" i="57" a="1"/>
  <c r="N296" i="57" s="1"/>
  <c r="P296" i="57" s="1" a="1"/>
  <c r="P296" i="57" s="1"/>
  <c r="O296" i="57" a="1"/>
  <c r="O296" i="57" s="1"/>
  <c r="N300" i="57" a="1"/>
  <c r="N300" i="57" s="1"/>
  <c r="P300" i="57" s="1" a="1"/>
  <c r="P300" i="57" s="1"/>
  <c r="O300" i="57" a="1"/>
  <c r="O300" i="57" s="1"/>
  <c r="N304" i="57" a="1"/>
  <c r="N304" i="57" s="1"/>
  <c r="P304" i="57" s="1" a="1"/>
  <c r="P304" i="57" s="1"/>
  <c r="O304" i="57" a="1"/>
  <c r="O304" i="57" s="1"/>
  <c r="Q304" i="57" s="1" a="1"/>
  <c r="Q304" i="57" s="1"/>
  <c r="O308" i="57" a="1"/>
  <c r="O308" i="57" s="1"/>
  <c r="N308" i="57" a="1"/>
  <c r="N308" i="57" s="1"/>
  <c r="P308" i="57" s="1" a="1"/>
  <c r="P308" i="57" s="1"/>
  <c r="N312" i="57" a="1"/>
  <c r="N312" i="57" s="1"/>
  <c r="P312" i="57" s="1" a="1"/>
  <c r="P312" i="57" s="1"/>
  <c r="O312" i="57" a="1"/>
  <c r="O312" i="57" s="1"/>
  <c r="N323" i="57" a="1"/>
  <c r="N323" i="57" s="1"/>
  <c r="P323" i="57" s="1" a="1"/>
  <c r="P323" i="57" s="1"/>
  <c r="O323" i="57" a="1"/>
  <c r="O323" i="57" s="1"/>
  <c r="N344" i="57" a="1"/>
  <c r="N344" i="57" s="1"/>
  <c r="P344" i="57" s="1" a="1"/>
  <c r="P344" i="57" s="1"/>
  <c r="O344" i="57" a="1"/>
  <c r="O344" i="57" s="1"/>
  <c r="O352" i="57" a="1"/>
  <c r="O352" i="57" s="1"/>
  <c r="N352" i="57" a="1"/>
  <c r="N352" i="57" s="1"/>
  <c r="P352" i="57" s="1" a="1"/>
  <c r="P352" i="57" s="1"/>
  <c r="N354" i="57" a="1"/>
  <c r="N354" i="57" s="1"/>
  <c r="P354" i="57" s="1" a="1"/>
  <c r="P354" i="57" s="1"/>
  <c r="O354" i="57" a="1"/>
  <c r="O354" i="57" s="1"/>
  <c r="Q354" i="57" s="1" a="1"/>
  <c r="Q354" i="57" s="1"/>
  <c r="O359" i="57" a="1"/>
  <c r="O359" i="57" s="1"/>
  <c r="Q359" i="57" s="1" a="1"/>
  <c r="Q359" i="57" s="1"/>
  <c r="N359" i="57" a="1"/>
  <c r="N359" i="57" s="1"/>
  <c r="P359" i="57" s="1" a="1"/>
  <c r="P359" i="57" s="1"/>
  <c r="N266" i="57" a="1"/>
  <c r="N266" i="57" s="1"/>
  <c r="O266" i="57" a="1"/>
  <c r="O266" i="57" s="1"/>
  <c r="Q266" i="57" s="1" a="1"/>
  <c r="Q266" i="57" s="1"/>
  <c r="N268" i="57" a="1"/>
  <c r="N268" i="57" s="1"/>
  <c r="P268" i="57" s="1" a="1"/>
  <c r="P268" i="57" s="1"/>
  <c r="O268" i="57" a="1"/>
  <c r="O268" i="57" s="1"/>
  <c r="O319" i="57" a="1"/>
  <c r="O319" i="57" s="1"/>
  <c r="N319" i="57" a="1"/>
  <c r="N319" i="57" s="1"/>
  <c r="P319" i="57" s="1" a="1"/>
  <c r="P319" i="57" s="1"/>
  <c r="N333" i="57" a="1"/>
  <c r="N333" i="57" s="1"/>
  <c r="P333" i="57" s="1" a="1"/>
  <c r="P333" i="57" s="1"/>
  <c r="O333" i="57" a="1"/>
  <c r="O333" i="57" s="1"/>
  <c r="Q333" i="57" s="1" a="1"/>
  <c r="Q333" i="57" s="1"/>
  <c r="N335" i="57" a="1"/>
  <c r="N335" i="57" s="1"/>
  <c r="P335" i="57" s="1" a="1"/>
  <c r="P335" i="57" s="1"/>
  <c r="O335" i="57" a="1"/>
  <c r="O335" i="57" s="1"/>
  <c r="Q335" i="57" s="1" a="1"/>
  <c r="Q335" i="57" s="1"/>
  <c r="N337" i="57" a="1"/>
  <c r="N337" i="57" s="1"/>
  <c r="P337" i="57" s="1" a="1"/>
  <c r="P337" i="57" s="1"/>
  <c r="O337" i="57" a="1"/>
  <c r="O337" i="57" s="1"/>
  <c r="Q337" i="57" s="1" a="1"/>
  <c r="Q337" i="57" s="1"/>
  <c r="O339" i="57" a="1"/>
  <c r="O339" i="57" s="1"/>
  <c r="N339" i="57" a="1"/>
  <c r="N339" i="57" s="1"/>
  <c r="P339" i="57" s="1" a="1"/>
  <c r="P339" i="57" s="1"/>
  <c r="O341" i="57" a="1"/>
  <c r="O341" i="57" s="1"/>
  <c r="Q341" i="57" s="1" a="1"/>
  <c r="Q341" i="57" s="1"/>
  <c r="N341" i="57" a="1"/>
  <c r="N341" i="57" s="1"/>
  <c r="P341" i="57" s="1" a="1"/>
  <c r="P341" i="57" s="1"/>
  <c r="N346" i="57" a="1"/>
  <c r="N346" i="57" s="1"/>
  <c r="P346" i="57" s="1" a="1"/>
  <c r="P346" i="57" s="1"/>
  <c r="O346" i="57" a="1"/>
  <c r="O346" i="57" s="1"/>
  <c r="Q346" i="57" s="1" a="1"/>
  <c r="Q346" i="57" s="1"/>
  <c r="N360" i="57" a="1"/>
  <c r="N360" i="57" s="1"/>
  <c r="P360" i="57" s="1" a="1"/>
  <c r="P360" i="57" s="1"/>
  <c r="O360" i="57" a="1"/>
  <c r="O360" i="57" s="1"/>
  <c r="I185" i="57" a="1"/>
  <c r="I185" i="57" s="1"/>
  <c r="Q319" i="57" l="1"/>
  <c r="Q319" i="57" a="1"/>
  <c r="P266" i="57" a="1"/>
  <c r="P266" i="57" s="1"/>
  <c r="Q288" i="57"/>
  <c r="Q288" i="57" a="1"/>
  <c r="Q347" i="57" a="1"/>
  <c r="Q347" i="57" s="1"/>
  <c r="P340" i="57"/>
  <c r="P340" i="57" a="1"/>
  <c r="Q278" i="57" a="1"/>
  <c r="Q278" i="57" s="1"/>
  <c r="Q272" i="57"/>
  <c r="Q272" i="57" a="1"/>
  <c r="Q360" i="57" a="1"/>
  <c r="Q360" i="57" s="1"/>
  <c r="Q268" i="57"/>
  <c r="Q268" i="57" a="1"/>
  <c r="Q323" i="57" a="1"/>
  <c r="Q323" i="57" s="1"/>
  <c r="Q300" i="57"/>
  <c r="Q300" i="57" a="1"/>
  <c r="Q284" i="57" a="1"/>
  <c r="Q284" i="57" s="1"/>
  <c r="Q336" i="57"/>
  <c r="Q336" i="57" a="1"/>
  <c r="P282" i="57" a="1"/>
  <c r="P282" i="57" s="1"/>
  <c r="P276" i="57"/>
  <c r="P276" i="57" a="1"/>
  <c r="Q291" i="57" a="1"/>
  <c r="Q291" i="57" s="1"/>
  <c r="Q271" i="57"/>
  <c r="Q271" i="57" a="1"/>
  <c r="Q339" i="57" a="1"/>
  <c r="Q339" i="57" s="1"/>
  <c r="Q352" i="57"/>
  <c r="Q352" i="57" a="1"/>
  <c r="Q308" i="57" a="1"/>
  <c r="Q308" i="57" s="1"/>
  <c r="Q292" i="57"/>
  <c r="Q292" i="57" a="1"/>
  <c r="Q274" i="57" a="1"/>
  <c r="Q274" i="57" s="1"/>
  <c r="Q350" i="57"/>
  <c r="Q350" i="57" a="1"/>
  <c r="Q342" i="57" a="1"/>
  <c r="Q342" i="57" s="1"/>
  <c r="Q358" i="57"/>
  <c r="Q358" i="57" a="1"/>
  <c r="Q290" i="57" a="1"/>
  <c r="Q290" i="57" s="1"/>
  <c r="Q295" i="57"/>
  <c r="Q295" i="57" a="1"/>
  <c r="P297" i="57" a="1"/>
  <c r="P297" i="57" s="1"/>
  <c r="Q344" i="57"/>
  <c r="Q344" i="57" a="1"/>
  <c r="Q312" i="57" a="1"/>
  <c r="Q312" i="57" s="1"/>
  <c r="Q296" i="57"/>
  <c r="Q296" i="57" a="1"/>
  <c r="P288" i="57" a="1"/>
  <c r="P288" i="57" s="1"/>
  <c r="Q334" i="57"/>
  <c r="Q334" i="57" a="1"/>
  <c r="Q355" i="57" a="1"/>
  <c r="Q355" i="57" s="1"/>
  <c r="P302" i="57"/>
  <c r="P302" i="57" a="1"/>
  <c r="P272" i="57" a="1"/>
  <c r="P272" i="57" s="1"/>
  <c r="Q287" i="57"/>
  <c r="Q287" i="57" a="1"/>
  <c r="Q275" i="57" a="1"/>
  <c r="Q275" i="57" s="1"/>
  <c r="I182" i="57" a="1"/>
  <c r="I182" i="57" s="1"/>
  <c r="E182" i="57" s="1"/>
  <c r="I190" i="57" a="1"/>
  <c r="I190" i="57" s="1"/>
  <c r="E190" i="57" s="1"/>
  <c r="N303" i="57" a="1"/>
  <c r="N303" i="57" s="1"/>
  <c r="P303" i="57" s="1" a="1"/>
  <c r="P303" i="57" s="1"/>
  <c r="O303" i="57" a="1"/>
  <c r="O303" i="57" s="1"/>
  <c r="N349" i="57" a="1"/>
  <c r="N349" i="57" s="1"/>
  <c r="P349" i="57" s="1" a="1"/>
  <c r="P349" i="57" s="1"/>
  <c r="O349" i="57" a="1"/>
  <c r="O349" i="57" s="1"/>
  <c r="Q349" i="57" s="1" a="1"/>
  <c r="Q349" i="57" s="1"/>
  <c r="N330" i="57" a="1"/>
  <c r="N330" i="57" s="1"/>
  <c r="P330" i="57" s="1" a="1"/>
  <c r="P330" i="57" s="1"/>
  <c r="O330" i="57" a="1"/>
  <c r="O330" i="57" s="1"/>
  <c r="Q330" i="57" s="1" a="1"/>
  <c r="Q330" i="57" s="1"/>
  <c r="O331" i="57" a="1"/>
  <c r="O331" i="57" s="1"/>
  <c r="N331" i="57" a="1"/>
  <c r="N331" i="57" s="1"/>
  <c r="P331" i="57" s="1" a="1"/>
  <c r="P331" i="57" s="1"/>
  <c r="O320" i="57" a="1"/>
  <c r="O320" i="57" s="1"/>
  <c r="Q320" i="57" s="1" a="1"/>
  <c r="Q320" i="57" s="1"/>
  <c r="N320" i="57" a="1"/>
  <c r="N320" i="57" s="1"/>
  <c r="P320" i="57" s="1" a="1"/>
  <c r="P320" i="57" s="1"/>
  <c r="O309" i="57" a="1"/>
  <c r="O309" i="57" s="1"/>
  <c r="Q309" i="57" s="1" a="1"/>
  <c r="Q309" i="57" s="1"/>
  <c r="N309" i="57" a="1"/>
  <c r="N309" i="57" s="1"/>
  <c r="P309" i="57" s="1" a="1"/>
  <c r="P309" i="57" s="1"/>
  <c r="O348" i="57" a="1"/>
  <c r="O348" i="57" s="1"/>
  <c r="Q348" i="57" s="1" a="1"/>
  <c r="Q348" i="57" s="1"/>
  <c r="N348" i="57" a="1"/>
  <c r="N348" i="57" s="1"/>
  <c r="O343" i="57" a="1"/>
  <c r="O343" i="57" s="1"/>
  <c r="Q343" i="57" s="1" a="1"/>
  <c r="Q343" i="57" s="1"/>
  <c r="N343" i="57" a="1"/>
  <c r="N343" i="57" s="1"/>
  <c r="P343" i="57" s="1" a="1"/>
  <c r="P343" i="57" s="1"/>
  <c r="O329" i="57" a="1"/>
  <c r="O329" i="57" s="1"/>
  <c r="Q329" i="57" s="1" a="1"/>
  <c r="Q329" i="57" s="1"/>
  <c r="N329" i="57" a="1"/>
  <c r="N329" i="57" s="1"/>
  <c r="P329" i="57" s="1" a="1"/>
  <c r="P329" i="57" s="1"/>
  <c r="O322" i="57" a="1"/>
  <c r="O322" i="57" s="1"/>
  <c r="Q322" i="57" s="1" a="1"/>
  <c r="Q322" i="57" s="1"/>
  <c r="N322" i="57" a="1"/>
  <c r="N322" i="57" s="1"/>
  <c r="P322" i="57" s="1" a="1"/>
  <c r="P322" i="57" s="1"/>
  <c r="O315" i="57" a="1"/>
  <c r="O315" i="57" s="1"/>
  <c r="Q315" i="57" s="1" a="1"/>
  <c r="Q315" i="57" s="1"/>
  <c r="N315" i="57" a="1"/>
  <c r="N315" i="57" s="1"/>
  <c r="P315" i="57" s="1" a="1"/>
  <c r="P315" i="57" s="1"/>
  <c r="O299" i="57" a="1"/>
  <c r="O299" i="57" s="1"/>
  <c r="Q299" i="57" s="1" a="1"/>
  <c r="Q299" i="57" s="1"/>
  <c r="N299" i="57" a="1"/>
  <c r="N299" i="57" s="1"/>
  <c r="P299" i="57" s="1" a="1"/>
  <c r="P299" i="57" s="1"/>
  <c r="N305" i="57" a="1"/>
  <c r="N305" i="57" s="1"/>
  <c r="P305" i="57" s="1" a="1"/>
  <c r="P305" i="57" s="1"/>
  <c r="O305" i="57" a="1"/>
  <c r="O305" i="57" s="1"/>
  <c r="Q305" i="57" s="1" a="1"/>
  <c r="Q305" i="57" s="1"/>
  <c r="N332" i="57" a="1"/>
  <c r="N332" i="57" s="1"/>
  <c r="O332" i="57" a="1"/>
  <c r="O332" i="57" s="1"/>
  <c r="Q332" i="57" s="1" a="1"/>
  <c r="Q332" i="57" s="1"/>
  <c r="O324" i="57" a="1"/>
  <c r="O324" i="57" s="1"/>
  <c r="N324" i="57" a="1"/>
  <c r="N324" i="57" s="1"/>
  <c r="P324" i="57" s="1" a="1"/>
  <c r="P324" i="57" s="1"/>
  <c r="N318" i="57" a="1"/>
  <c r="N318" i="57" s="1"/>
  <c r="O318" i="57" a="1"/>
  <c r="O318" i="57" s="1"/>
  <c r="Q318" i="57" s="1" a="1"/>
  <c r="Q318" i="57" s="1"/>
  <c r="O311" i="57" a="1"/>
  <c r="O311" i="57" s="1"/>
  <c r="N311" i="57" a="1"/>
  <c r="N311" i="57" s="1"/>
  <c r="P311" i="57" s="1" a="1"/>
  <c r="P311" i="57" s="1"/>
  <c r="N356" i="57" a="1"/>
  <c r="N356" i="57" s="1"/>
  <c r="O356" i="57" a="1"/>
  <c r="O356" i="57" s="1"/>
  <c r="Q356" i="57" s="1" a="1"/>
  <c r="Q356" i="57" s="1"/>
  <c r="O326" i="57" a="1"/>
  <c r="O326" i="57" s="1"/>
  <c r="N326" i="57" a="1"/>
  <c r="N326" i="57" s="1"/>
  <c r="P326" i="57" s="1" a="1"/>
  <c r="P326" i="57" s="1"/>
  <c r="O316" i="57" a="1"/>
  <c r="O316" i="57" s="1"/>
  <c r="N316" i="57" a="1"/>
  <c r="N316" i="57" s="1"/>
  <c r="P316" i="57" s="1" a="1"/>
  <c r="P316" i="57" s="1"/>
  <c r="N357" i="57" a="1"/>
  <c r="N357" i="57" s="1"/>
  <c r="P357" i="57" s="1" a="1"/>
  <c r="P357" i="57" s="1"/>
  <c r="O357" i="57" a="1"/>
  <c r="O357" i="57" s="1"/>
  <c r="Q357" i="57" s="1" a="1"/>
  <c r="Q357" i="57" s="1"/>
  <c r="N327" i="57" a="1"/>
  <c r="N327" i="57" s="1"/>
  <c r="P327" i="57" s="1" a="1"/>
  <c r="P327" i="57" s="1"/>
  <c r="O327" i="57" a="1"/>
  <c r="O327" i="57" s="1"/>
  <c r="Q327" i="57" s="1" a="1"/>
  <c r="Q327" i="57" s="1"/>
  <c r="N317" i="57" a="1"/>
  <c r="N317" i="57" s="1"/>
  <c r="P317" i="57" s="1" a="1"/>
  <c r="P317" i="57" s="1"/>
  <c r="O317" i="57" a="1"/>
  <c r="O317" i="57" s="1"/>
  <c r="Q317" i="57" s="1" a="1"/>
  <c r="Q317" i="57" s="1"/>
  <c r="N301" i="57" a="1"/>
  <c r="N301" i="57" s="1"/>
  <c r="P301" i="57" s="1" a="1"/>
  <c r="P301" i="57" s="1"/>
  <c r="O301" i="57" a="1"/>
  <c r="O301" i="57" s="1"/>
  <c r="Q301" i="57" s="1" a="1"/>
  <c r="Q301" i="57" s="1"/>
  <c r="T20" i="50"/>
  <c r="N351" i="57" a="1"/>
  <c r="N351" i="57" s="1"/>
  <c r="P351" i="57" s="1" a="1"/>
  <c r="P351" i="57" s="1"/>
  <c r="O351" i="57" a="1"/>
  <c r="O351" i="57" s="1"/>
  <c r="Q351" i="57" s="1" a="1"/>
  <c r="Q351" i="57" s="1"/>
  <c r="N325" i="57" a="1"/>
  <c r="N325" i="57" s="1"/>
  <c r="P325" i="57" s="1" a="1"/>
  <c r="P325" i="57" s="1"/>
  <c r="O325" i="57" a="1"/>
  <c r="O325" i="57" s="1"/>
  <c r="Q325" i="57" s="1" a="1"/>
  <c r="Q325" i="57" s="1"/>
  <c r="O307" i="57" a="1"/>
  <c r="O307" i="57" s="1"/>
  <c r="N307" i="57" a="1"/>
  <c r="N307" i="57" s="1"/>
  <c r="P307" i="57" s="1" a="1"/>
  <c r="P307" i="57" s="1"/>
  <c r="I178" i="57" a="1"/>
  <c r="I178" i="57" s="1"/>
  <c r="N313" i="57" a="1"/>
  <c r="N313" i="57" s="1"/>
  <c r="O313" i="57" a="1"/>
  <c r="O313" i="57" s="1"/>
  <c r="Q313" i="57" s="1" a="1"/>
  <c r="Q313" i="57" s="1"/>
  <c r="N345" i="57" a="1"/>
  <c r="N345" i="57" s="1"/>
  <c r="P345" i="57" s="1" a="1"/>
  <c r="P345" i="57" s="1"/>
  <c r="O345" i="57" a="1"/>
  <c r="O345" i="57" s="1"/>
  <c r="Q345" i="57" s="1" a="1"/>
  <c r="Q345" i="57" s="1"/>
  <c r="N328" i="57" a="1"/>
  <c r="N328" i="57" s="1"/>
  <c r="P328" i="57" s="1" a="1"/>
  <c r="P328" i="57" s="1"/>
  <c r="O328" i="57" a="1"/>
  <c r="O328" i="57" s="1"/>
  <c r="O321" i="57" a="1"/>
  <c r="O321" i="57" s="1"/>
  <c r="Q321" i="57" s="1" a="1"/>
  <c r="Q321" i="57" s="1"/>
  <c r="N321" i="57" a="1"/>
  <c r="N321" i="57" s="1"/>
  <c r="P321" i="57" s="1" a="1"/>
  <c r="P321" i="57" s="1"/>
  <c r="N314" i="57" a="1"/>
  <c r="N314" i="57" s="1"/>
  <c r="P314" i="57" s="1" a="1"/>
  <c r="P314" i="57" s="1"/>
  <c r="O314" i="57" a="1"/>
  <c r="O314" i="57" s="1"/>
  <c r="Q314" i="57" s="1" a="1"/>
  <c r="Q314" i="57" s="1"/>
  <c r="E185" i="57"/>
  <c r="Q326" i="57" l="1" a="1"/>
  <c r="Q326" i="57" s="1"/>
  <c r="Q324" i="57" a="1"/>
  <c r="Q324" i="57" s="1"/>
  <c r="Q328" i="57" a="1"/>
  <c r="Q328" i="57" s="1"/>
  <c r="Q307" i="57" a="1"/>
  <c r="Q307" i="57" s="1"/>
  <c r="P348" i="57" a="1"/>
  <c r="P348" i="57" s="1"/>
  <c r="Q303" i="57" a="1"/>
  <c r="Q303" i="57" s="1"/>
  <c r="P313" i="57" a="1"/>
  <c r="P313" i="57" s="1"/>
  <c r="Q311" i="57" a="1"/>
  <c r="Q311" i="57" s="1"/>
  <c r="Q316" i="57" a="1"/>
  <c r="Q316" i="57" s="1"/>
  <c r="P356" i="57" a="1"/>
  <c r="P356" i="57" s="1"/>
  <c r="P318" i="57" a="1"/>
  <c r="P318" i="57" s="1"/>
  <c r="P332" i="57" a="1"/>
  <c r="P332" i="57" s="1"/>
  <c r="Q331" i="57" a="1"/>
  <c r="Q331" i="57" s="1"/>
  <c r="I177" i="57" a="1"/>
  <c r="I177" i="57" s="1"/>
  <c r="I181" i="57" a="1"/>
  <c r="I181" i="57" s="1"/>
  <c r="E177" i="57" l="1"/>
  <c r="I122" i="57"/>
  <c r="E181" i="57"/>
  <c r="H21" i="57"/>
  <c r="H20" i="57" s="1"/>
  <c r="H20" i="50" l="1"/>
  <c r="I117" i="57" a="1"/>
  <c r="I117" i="57" s="1"/>
  <c r="O122" i="57" a="1"/>
  <c r="O122" i="57" s="1"/>
  <c r="Q122" i="57" s="1" a="1"/>
  <c r="N122" i="57" a="1"/>
  <c r="N122" i="57" s="1"/>
  <c r="R21" i="57"/>
  <c r="R20" i="57" s="1"/>
  <c r="P122" i="57" l="1"/>
  <c r="P122" i="57" a="1"/>
  <c r="R20" i="50"/>
  <c r="O117" i="57" a="1"/>
  <c r="O117" i="57" s="1"/>
  <c r="N117" i="57" a="1"/>
  <c r="N117" i="57" s="1"/>
  <c r="M122" i="57"/>
  <c r="M21" i="57" s="1"/>
  <c r="M20" i="57" s="1"/>
  <c r="Q122" i="57"/>
  <c r="P117" i="57" l="1" a="1"/>
  <c r="P117" i="57" s="1"/>
  <c r="P21" i="57" s="1"/>
  <c r="P20" i="57" s="1"/>
  <c r="N21" i="57"/>
  <c r="N20" i="57" s="1"/>
  <c r="AE17" i="57"/>
  <c r="I21" i="57"/>
  <c r="I20" i="57" s="1"/>
  <c r="Q117" i="57" a="1"/>
  <c r="Q117" i="57" s="1"/>
  <c r="Q21" i="57" s="1"/>
  <c r="Q20" i="57" s="1"/>
  <c r="O21" i="57"/>
  <c r="O20" i="57" s="1"/>
  <c r="E21" i="57"/>
  <c r="E20" i="57" s="1"/>
  <c r="AE20" i="57"/>
</calcChain>
</file>

<file path=xl/sharedStrings.xml><?xml version="1.0" encoding="utf-8"?>
<sst xmlns="http://schemas.openxmlformats.org/spreadsheetml/2006/main" count="6771" uniqueCount="644">
  <si>
    <t>№ п/п</t>
  </si>
  <si>
    <t>1.1.</t>
  </si>
  <si>
    <t>факт</t>
  </si>
  <si>
    <t>Объект 1</t>
  </si>
  <si>
    <t>…</t>
  </si>
  <si>
    <t>Объект 2</t>
  </si>
  <si>
    <t>Ввод мощностей</t>
  </si>
  <si>
    <t>Наименование проекта</t>
  </si>
  <si>
    <t>* план в соответствии с утвержденной инвестиционной программой</t>
  </si>
  <si>
    <t>план*</t>
  </si>
  <si>
    <t>Вывод мощностей</t>
  </si>
  <si>
    <t>Оплата процентов за привлеченные кредитные ресурсы</t>
  </si>
  <si>
    <t>Энергосбережение и повышение энергетической эффективности</t>
  </si>
  <si>
    <t>Техническое перевооружение и реконструкция</t>
  </si>
  <si>
    <t>к приказу Минэнерго России</t>
  </si>
  <si>
    <t>Утверждаю</t>
  </si>
  <si>
    <t>(подпись)</t>
  </si>
  <si>
    <t>М.П.</t>
  </si>
  <si>
    <t>Приложение  № 9</t>
  </si>
  <si>
    <t>Алексеевский район</t>
  </si>
  <si>
    <t xml:space="preserve">Директор по реализации и развитию </t>
  </si>
  <si>
    <t>Голин Р.В.</t>
  </si>
  <si>
    <t>Директор по экономике и финансам</t>
  </si>
  <si>
    <t>Кириллов Ю.А.</t>
  </si>
  <si>
    <t>от «24» марта 2010 г. № 114</t>
  </si>
  <si>
    <t>км/МВА</t>
  </si>
  <si>
    <t>Казанцев А.Ф.</t>
  </si>
  <si>
    <t>Генеральный директор ЗАО "ССК"</t>
  </si>
  <si>
    <t>Мухаметшин В.С.</t>
  </si>
  <si>
    <t>«___»________ 2014 года</t>
  </si>
  <si>
    <t>Технический директор</t>
  </si>
  <si>
    <t>Отчет о вводах/выводах объектов ЗАО "Самарская сетевая компания"
1 квартал 2014 г.</t>
  </si>
  <si>
    <t>Приложение  № 7.1</t>
  </si>
  <si>
    <t>от «24» марта  2010 г. № 144</t>
  </si>
  <si>
    <t>Отчет об исполнении инвестиционной программы ЗАО "Самарская сетевая компания", млн. рублей с НДС
(1 квартал 2014 г.)</t>
  </si>
  <si>
    <t>№</t>
  </si>
  <si>
    <t xml:space="preserve">Остаток стоимости на начало года * </t>
  </si>
  <si>
    <t>Введено оформлено актами ввода в эксплуатацию) 
млн.рублей     без НДС</t>
  </si>
  <si>
    <t>Осталось профинансировать по результатам отчетного периода *</t>
  </si>
  <si>
    <t>Отклонение ***</t>
  </si>
  <si>
    <t>Причины отклонений</t>
  </si>
  <si>
    <t>всего</t>
  </si>
  <si>
    <t>1 кв</t>
  </si>
  <si>
    <t>2 кв</t>
  </si>
  <si>
    <t>3 кв</t>
  </si>
  <si>
    <t>4 кв</t>
  </si>
  <si>
    <t>млн.рублей</t>
  </si>
  <si>
    <t>%</t>
  </si>
  <si>
    <t>в том числе за счет</t>
  </si>
  <si>
    <t>план**</t>
  </si>
  <si>
    <t>факт***</t>
  </si>
  <si>
    <t>план</t>
  </si>
  <si>
    <t>за отчетный 
квартал</t>
  </si>
  <si>
    <t>за отчетный квартал</t>
  </si>
  <si>
    <t>уточнения стоимости по результатам утвержденной ПСД</t>
  </si>
  <si>
    <t>уточнения стоимости по результатм закупочных процедур</t>
  </si>
  <si>
    <t>1.</t>
  </si>
  <si>
    <t>** - план, согласно утвержденной инвестиционной программе</t>
  </si>
  <si>
    <t>Примечание: для сетевых объектов с разделением объектов на ПС, ВЛ и КЛ</t>
  </si>
  <si>
    <t>Наименование объекта*</t>
  </si>
  <si>
    <t>Плановый объем финансирования, млн. руб.*</t>
  </si>
  <si>
    <t>Оклонение фактической стоимости работ от плановой стоимости, млн. руб.</t>
  </si>
  <si>
    <t>Технические характеристики созданных объектов</t>
  </si>
  <si>
    <t xml:space="preserve">Подстанции </t>
  </si>
  <si>
    <t>Линии электропередачи</t>
  </si>
  <si>
    <t>Всего</t>
  </si>
  <si>
    <t>ПИР</t>
  </si>
  <si>
    <t>СМР</t>
  </si>
  <si>
    <t>оборудование и материалы</t>
  </si>
  <si>
    <t>прочие</t>
  </si>
  <si>
    <t>год ввода в эксплуатацию</t>
  </si>
  <si>
    <t>Нормативный срок службы, лет</t>
  </si>
  <si>
    <t>Количество и марка силовых трансформаторов, шт</t>
  </si>
  <si>
    <t>Мощность, МВА</t>
  </si>
  <si>
    <t>год ввода в эксплуа-тацию</t>
  </si>
  <si>
    <t>Тип опор</t>
  </si>
  <si>
    <t>Марка кабеля</t>
  </si>
  <si>
    <t>* - с разделением объектов на ПС, ВЛ и КЛ с указанием уровня напряжения</t>
  </si>
  <si>
    <t>** - согласно проектно-сметной документации с учетом перевода в прогнозные цены планируемого периода с НДС</t>
  </si>
  <si>
    <t>Приложение  №  7.2</t>
  </si>
  <si>
    <t>Объем финансирования
 [отчетный год с НДС]</t>
  </si>
  <si>
    <t>Освоено 
(закрыто актами 
выполненных работ)
млн.рублей с НДС</t>
  </si>
  <si>
    <t>протяженность, Км</t>
  </si>
  <si>
    <t>Фактически освоено (закрыто актами выполненных работ), млн. руб. с НДС</t>
  </si>
  <si>
    <t>Фактически профинансировано, млн. руб. с НДС</t>
  </si>
  <si>
    <t>Отчет об исполнении основных этапов работ по реализации инвестиционной программы ЗАО "Самарская сетевая компания" 
(представляется ежеквартально)</t>
  </si>
  <si>
    <t>факт тыс. руб</t>
  </si>
  <si>
    <t>факт млн. руб</t>
  </si>
  <si>
    <t>факт всего</t>
  </si>
  <si>
    <t xml:space="preserve">СМР </t>
  </si>
  <si>
    <t>ГСП, ЗУ, прочие затраты и  др.</t>
  </si>
  <si>
    <t>за 3 кв. ВСЕГО</t>
  </si>
  <si>
    <t>ВСЕГО профинансировано</t>
  </si>
  <si>
    <t>освоено всего</t>
  </si>
  <si>
    <t>3 кв. финансир</t>
  </si>
  <si>
    <t>Введено за 9 мес.</t>
  </si>
  <si>
    <t>Введено за 3 кв.</t>
  </si>
  <si>
    <t>без НДС</t>
  </si>
  <si>
    <t>/</t>
  </si>
  <si>
    <t>итог</t>
  </si>
  <si>
    <t>1 квартал</t>
  </si>
  <si>
    <t>2 квартал</t>
  </si>
  <si>
    <t>итого</t>
  </si>
  <si>
    <t>всего из УКС</t>
  </si>
  <si>
    <t>Итого</t>
  </si>
  <si>
    <t>ФИНАНСИРОВАНИЕ</t>
  </si>
  <si>
    <t>МОЩНОСТЬ</t>
  </si>
  <si>
    <t>мощность из укс 3 квартал</t>
  </si>
  <si>
    <t>Протяженность</t>
  </si>
  <si>
    <t>кл35</t>
  </si>
  <si>
    <t>вл6/10</t>
  </si>
  <si>
    <t>кл6/10</t>
  </si>
  <si>
    <t>вл0,4</t>
  </si>
  <si>
    <t>кл0,4</t>
  </si>
  <si>
    <t>протяженность</t>
  </si>
  <si>
    <t>сумма кварталов</t>
  </si>
  <si>
    <t>3 Квартал</t>
  </si>
  <si>
    <t>закрытие</t>
  </si>
  <si>
    <t>введено</t>
  </si>
  <si>
    <t>отчетный</t>
  </si>
  <si>
    <t>Безенчукский район</t>
  </si>
  <si>
    <t>Борский район</t>
  </si>
  <si>
    <t>Волжский район</t>
  </si>
  <si>
    <t>Повышение надежности энергоснабжения п. Петра-Дубрава</t>
  </si>
  <si>
    <t>Елховский район</t>
  </si>
  <si>
    <t>Камышлинский район</t>
  </si>
  <si>
    <t>Кинельский район</t>
  </si>
  <si>
    <t>Кинель-Черкасский район</t>
  </si>
  <si>
    <t>Клявлинский район</t>
  </si>
  <si>
    <t>Кошкинский район</t>
  </si>
  <si>
    <t>Красноармейский район</t>
  </si>
  <si>
    <t>Красноярский район</t>
  </si>
  <si>
    <t>Пестравский район</t>
  </si>
  <si>
    <t>Приволжский район</t>
  </si>
  <si>
    <t>г.о. Самара</t>
  </si>
  <si>
    <t>Сергиевский район</t>
  </si>
  <si>
    <t>Ставропольский район</t>
  </si>
  <si>
    <t>г. Чапаевск</t>
  </si>
  <si>
    <t>Реконструкция КВЛ-6 кВ Ф-Титовка ГПП-1 ВПХ</t>
  </si>
  <si>
    <t>Челно-Вершинский район</t>
  </si>
  <si>
    <t>Шенталинский район</t>
  </si>
  <si>
    <t>«___»________ 2015 года</t>
  </si>
  <si>
    <t>Спецтехника, реконструкция производственных баз</t>
  </si>
  <si>
    <t>1.2.</t>
  </si>
  <si>
    <t>Создание систем противоаварийной и режимной автоматики</t>
  </si>
  <si>
    <t>1.3.</t>
  </si>
  <si>
    <t xml:space="preserve">Создание систем телемеханики  и связи </t>
  </si>
  <si>
    <t>1.4.</t>
  </si>
  <si>
    <t>Установка устройств регулирования напряжения и компенсации реактивной мощности</t>
  </si>
  <si>
    <t>2.</t>
  </si>
  <si>
    <t>Новое строительство</t>
  </si>
  <si>
    <t>2.1.</t>
  </si>
  <si>
    <t>2.2.</t>
  </si>
  <si>
    <t>Прочее новое строительство</t>
  </si>
  <si>
    <t xml:space="preserve"> за 1 квартал 2015 года</t>
  </si>
  <si>
    <t>Реконструкция ВЛ-0,4 кВ от КТП А 1917/160 кВА с заменой на КТП 250 кВА</t>
  </si>
  <si>
    <t>Реконструкция ВЛ-0,4 кВ от КТП БОР 108/315 кВА  с заменой КТП на 400 кВА</t>
  </si>
  <si>
    <t>Реконструкция ВЛ-0,4 кВ от КТП БОР 112/160 кВА  с заменой КТП на 250 кВА</t>
  </si>
  <si>
    <t>Реконструкция ВЛ-10 кВ Ф3 ПС Выползнево уч-к 300/121-173</t>
  </si>
  <si>
    <t>Реконструкция ВЛ-0,4 кВ от КТП Р 105/250 кВА с заменой КТП</t>
  </si>
  <si>
    <t>Реконструкция ВЛ-10 кВ Ф-21 от КТП 2106/160кВА до оп № 2100/26  с заменой КТП на 250 кВа</t>
  </si>
  <si>
    <t>Реконструкция ВЛ-10 кВ Ф-23 от КТП 2309/400кВА до оп №2300/8  с заменой КТП на 630 кВа</t>
  </si>
  <si>
    <t>Реконструкция ВЛ-6 кВ Ф-6 (Подлесный) от ТП 603/160кВА до оп №613/1 и ВЛ-0,4 кВ от ТП 603 заменой ТП на КТП 250 кВа</t>
  </si>
  <si>
    <t>Реконструкция ВЛ-6кВ Ф-2 (Подлесный) от ТП "Подлесная" до оп №201/1 с заменой ТП/250кВА на КТП 400 кВА</t>
  </si>
  <si>
    <t xml:space="preserve">Реконструкция ВЛ-10 кВ Ф-19 от КТП 1906/2х100 и КТП 1908/100 до оп №1900/92  с заменой КТП 1906/2х100 на 400 кВА и КТП 1908/100 на 250 кВА </t>
  </si>
  <si>
    <t>Реконструкция ВЛ-10кВ Ф-14 от КТП1401 до оп№1400/44 с установкой РЛНД</t>
  </si>
  <si>
    <t>Реконструкция КЛ-10кВ Ф-16 от ЗТП Шоссейная(21) до оп№1600/25 с установкой РЛНД и монтажем резервного кабеля</t>
  </si>
  <si>
    <t>Реконструкция существующей инфраструктуры объектов электросетевого хозяйства в районе с. Ширяево в целях обеспечения надежности электроснабжения туристического комплекса "Жигулевская жемчужина"</t>
  </si>
  <si>
    <t xml:space="preserve">Реконструкция инфраструктуры объектов электросетевого хозяйства (в том числе с развитием связей между объектами территориальных сетевых организаций), в целях обеспечения надежности электроснабжения п. Петра-Дубрава, п. Стройкерамика </t>
  </si>
  <si>
    <t>Реконструкция ВЛ-0,4 кВ от  КТП КМ 304/630 кВА с заменой КТП</t>
  </si>
  <si>
    <t>Реконструкция ВЛ-0,4 кВ от  КТП КМ 603/400 кВА с заменой КТП</t>
  </si>
  <si>
    <t>Реконструкция ВЛ-0,4 кВ от КТП КМШ 513/160 кВА с заменой КТП</t>
  </si>
  <si>
    <t>г.Кинель</t>
  </si>
  <si>
    <t>Реконструкция ВКЛ-6 кВ Ф-22 ПС Головная</t>
  </si>
  <si>
    <t>Реконструкция ВКЛ-6 кВ Ф-19 ПС Локомотивное депо</t>
  </si>
  <si>
    <t>Реконструкция ВКЛ-6 кВ Ф-49 ПС Локомотивное депо</t>
  </si>
  <si>
    <t>Реконструкция ВЛ-0,4 кВ от КТП Ком 2004/250 кВА с заменой КТП</t>
  </si>
  <si>
    <t xml:space="preserve">Реконструкция ВЛ-10 кВ Ф-17 КЛВ </t>
  </si>
  <si>
    <t>Реконструкция КЛ-6 кВ ЕЛЗ-4</t>
  </si>
  <si>
    <t>Реконструкция ВЛ-0,4 кВ от КТП КРМ 408/160 кВА с заменой на КТП 250 кВА</t>
  </si>
  <si>
    <t xml:space="preserve">Реконструкция ВЛ-0,4 кВ от КТП КШК 702/250 с заменой КТП </t>
  </si>
  <si>
    <t>Реконструкция ВЛ-0,4 кВ от КТП Зц 317/100 с заменой на КТП 160 кВА</t>
  </si>
  <si>
    <t>Реконструкция ВЛ-0,4кВ  от КТП Кяр  619/400 кВА с заменой КТП</t>
  </si>
  <si>
    <t>Реконструкция ВЛ-10 кВ Ф-7 ПС Пестравка</t>
  </si>
  <si>
    <t>Реконструкция ВЛ-0,4 кВ от КТП 411/400 кВА  с заменой КТП на 630кВА</t>
  </si>
  <si>
    <t>Реконструкция ВЛ-10 кВ Ф-3 ПС Обшаровка уч-к 309/1-53 + 310/1-4</t>
  </si>
  <si>
    <t>Реконструкция ВЛ-0,4 кВ от  КТП Пр 610/160 кВА с заменой КТП</t>
  </si>
  <si>
    <t>Реконструкция ВЛ-0,4 кВ от  КТП Пр 503/250 кВА с заменой КТП</t>
  </si>
  <si>
    <t>Реконструкция ВЛ-0,4 кВ от  КТП Об 1207/250 кВА с заменой КТП 250</t>
  </si>
  <si>
    <t>г.Самара</t>
  </si>
  <si>
    <t>Реконструкция существующей инфраструктуры объектов электросетевого хозяйства в г.о. Самара, в целях обеспечения надежности электроснабжения спортивного комплекса, в том числе установка доп. РТП-10кВ, подключение данной РТП от СамТЭЦ и новой ПС-110/10кВ</t>
  </si>
  <si>
    <t>Реконструкция, инфраструктуры объектов электросетевого хозяйства в г.о. Самара (в том числе с развитием связей между объектами территориальных сетевых организаций), в целях обеспечения надежности электроснабжения ОЭС в районе п. Красный пахарь</t>
  </si>
  <si>
    <t>Реконструкция ВЛ-10 кВ СРГ-3 ПС Сергиевская</t>
  </si>
  <si>
    <t xml:space="preserve">Реконструкция, инфраструктуры объектов электросетевого хозяйства в г.о.Тольятти (в том числе с развитием связей между объектами территориальных сетевых организаций), в целях обеспечения надежности электроснабжения ОЭЗ в Ставропольском районе </t>
  </si>
  <si>
    <t>Реконструкция ВЛ-10 кВ Ф-6 ПС "Хрящёвка"</t>
  </si>
  <si>
    <t>Реконструкция ВЛ-10 кВ Ф-1 ПС "Лопатино"</t>
  </si>
  <si>
    <t>Реконструкция ВЛ-10 кВ Ф-19 ПС "Хрящёвка"</t>
  </si>
  <si>
    <t>г.о Тольятти</t>
  </si>
  <si>
    <t>Реконструкция питающих кабелей 10кВ от ГПП-3000000 до РП-31715000 15 квартала Автозаводского района</t>
  </si>
  <si>
    <t>г.Чапаевск</t>
  </si>
  <si>
    <t>Реконструкция ВЛ-10 кВ Ф-18 ПС Томыловская</t>
  </si>
  <si>
    <t xml:space="preserve">Реконструкция ВЛ, КЛ -10 кВ Ф-2 ПС"Чапаевская" </t>
  </si>
  <si>
    <t>Реконструкция ВЛ-10 кВ ЧВ-14 с установкой реклоузера</t>
  </si>
  <si>
    <t>Реконструкция ВЛ-0,4 кВ от КТП ЧВ 1416/250 кВА с заменой КТП и установкой дополнительной КТП 100 кВА</t>
  </si>
  <si>
    <t>Реконструкция ВЛ-0,4 кВ от КТП Ш-307/160 кВА с заменой на КТП 250 кВА</t>
  </si>
  <si>
    <t>Реконструкция электросетевого хоз-ва Самарской обл., связанная с ТП</t>
  </si>
  <si>
    <t xml:space="preserve">Рекон. ВЛ-6 кВ Ф-9 ПС Придорож. отпайка от оп. 900/63 до 909/32, от оп. 909/30 до КТП 914/160 кВА с заменой КТП 160 кВА на КТП 250 кВА, от оп. 900/48 до КТП 901/630 кВА с заменой КТП, от оп.  901/4 до КТП 902/60 кВА с заменой КТП 60 кВА на КТП 100 кВА </t>
  </si>
  <si>
    <t>Реконструкция, инфраструктуры объектов электросетевого хозяйства в г.о. Самара, в целях обеспечения надежности электр. снабж. объектов социального и коммунально-бытового назначения в границах ул. Ив.Булкина, Блюхера Энтузиастов и К.Маркса</t>
  </si>
  <si>
    <t>Реконструкция, инфраструктуры объектов электросетевого хозяйства в г.о. Самара в целях обеспечения надежности электроснабжения жилой застройке в районе ул.Комсомольской, ул.М.Горького, ул.Крупской, ул. Кутякова на берегу р.Волга</t>
  </si>
  <si>
    <t>Реконструкция, инфраструктуры объектов электросетевого хозяйства в г.о. Самара в целях обеспечения надежности электроснабжения объектов  социального и коммунально-бытового назначения в границах ул. Дыбенко, Авроры, Энтузиастов и Лучистый переулок</t>
  </si>
  <si>
    <t>Реконструкция, инфраструктуры объектов электросетевого хозяйства в г.о. Самара  в целях обеспечения надежности электроснабжения объектов Южный город, Заречье в Волжском районе</t>
  </si>
  <si>
    <t>1 квартал 2015 г.</t>
  </si>
  <si>
    <t>Строительство внешнего электроснабжения животноводческого комплекса, п. Заволжский</t>
  </si>
  <si>
    <t>Богатовский район</t>
  </si>
  <si>
    <t>Строительство внешнего  электроснабжения 204 одноэтажных жилых домов, с. Богатое, ул.Зеленая, Овражная, Газовиков, Дальняя, Безымянная, Крайняя, Спортивная</t>
  </si>
  <si>
    <t>Большеглушицкий район</t>
  </si>
  <si>
    <t xml:space="preserve">Строительство внешнего электроснабжения физкультурно-оздоровительного комплекса, с. Большая Глушица, ул. Гагарина </t>
  </si>
  <si>
    <t>Строительство внешнего  электроснабжения 13-ти одноквартирных жилых дома в.с. Елховка, ул.Молодежная</t>
  </si>
  <si>
    <t>Исаклинский район</t>
  </si>
  <si>
    <t>Строительство внешнего электроснабжения квартала жилой застройки, с. Исаклы</t>
  </si>
  <si>
    <t>Строительство внешнего электроснабжения 60-ти одноквартирных жилых домов, с. Кошки, ул. им. Самаркина</t>
  </si>
  <si>
    <t>Строительство внешнего электроснабжения двухэтажных многоквартирных жилых домов в с. Камышла</t>
  </si>
  <si>
    <t>г.о. Кинель</t>
  </si>
  <si>
    <t>Строительство внешнего электроснабжения жилой застройки в районе улиц Перспективная и 27 Партсъезда</t>
  </si>
  <si>
    <t>Строительство внешнего электроснабжения Физкультурно-оздоровительного комплекса в с.п. Богдановка</t>
  </si>
  <si>
    <t>Строительство внешнего электроснабжения Жживотноводческого комплекса в с. Старый Маклауш</t>
  </si>
  <si>
    <t>Строительство внешнего электроснабжения индивидуальной жилищной застройки, с.Красноармейское п. Ленинский</t>
  </si>
  <si>
    <t>Строительство внешнего электроснабжения детского сада в с. Красный Яр, ул Луговая</t>
  </si>
  <si>
    <t>Строительство внешнего электроснабжения многоэтажной жилой застройки в  п. Мирный</t>
  </si>
  <si>
    <t>г.о. Новокуйбышевск</t>
  </si>
  <si>
    <t>Строительство внешнего электроснабжения жилого района "Южный" в г.о.Новокуйбышевск</t>
  </si>
  <si>
    <t>Строительство внешнего электроснабжения жилой малоэтажной многоквартирной застройки в г.о.Новокуйбышевск</t>
  </si>
  <si>
    <t>Строительство внешнего электроснабжения многоэтажной жилой застройки в г.о.Новокуйбышевск, в районе ж/д по ул.Свердлова, 25А</t>
  </si>
  <si>
    <t>г.о. Отрадный</t>
  </si>
  <si>
    <t>Строительство внешнего электроснабжения индивидуальной жилой застройки в юговосточной части г. Отрадный</t>
  </si>
  <si>
    <t>Строительство внешнего электроснабжения  завода по переработке молока в юго-восточной части г. Отрадный</t>
  </si>
  <si>
    <t>Строительство внешнего электроснабжения Жилищно-коммунальной застройки ул. Ленина в г.о. Отрадный (район ул.Мичурина)</t>
  </si>
  <si>
    <t>Строительство внешнего электроснабжения  жилищно-коммунальной застройки и  детского сада в г. Отрадный, ул. Первомайская</t>
  </si>
  <si>
    <t>Строительство внешнего электроснабжения индивидуальной жилой застройки в районе ул. Осиновское шоссе г. Отрадный</t>
  </si>
  <si>
    <t>Строительство внешнего электроснабжения квартала жилой застройки с.Пестравка</t>
  </si>
  <si>
    <t>Строительство внешнего электроснабжения квартала жилой застройки с.Приволжье, ул. Аксакова, ул. Лермонтова</t>
  </si>
  <si>
    <t>Строительство схемы внешнего электроснабжения объектов социального и коммунально-бытового назначения в границах ул. Ленинская, Вилоновская, Урицкого, Мечникова Железнодорожного и Ленинского районов.</t>
  </si>
  <si>
    <t>Строительство внешнего электроснабжения ледового дворца в п. Суходол, ул.Суслова</t>
  </si>
  <si>
    <t>Строительство внешнего электроснабжения жилых застроек в п. Сергиевск</t>
  </si>
  <si>
    <t>Строительство внешнего электроснабжения жилых застроек в п. Суходол</t>
  </si>
  <si>
    <t>Хворостянский район</t>
  </si>
  <si>
    <t>Строительство внешнего электроснабжения малоэтажной жилой застройки</t>
  </si>
  <si>
    <t>г.о. Чапаевск</t>
  </si>
  <si>
    <t>Строительство внешнего электроснабжения жилых застроек, г. Чапаевск, ул.К.Маркса, Рабочая, Октябрьская, Ватутина, Молодогвардейская, Черняховского</t>
  </si>
  <si>
    <t>Строительство внешнего электроснабжения завода по изготовлению сухих строительных смесей, г. Чапаевск, район автодороги Самара-Волгоград</t>
  </si>
  <si>
    <t>Строительство внешнего электроснабжения жилой застройки в с. Шентала ул. Куйбышева</t>
  </si>
  <si>
    <t>Шигонский район</t>
  </si>
  <si>
    <t>Строительство внешнего электроснабжения жилой застройки в с. Муранки ул. Советская, Луговая, Добрая, Новая</t>
  </si>
  <si>
    <t>"Строительство ВЛ-0,4 кВ от КТП СМ 222/400 кВА" Самарская область,  Волжский район, п.г.т. Смышляевка, ул. Куйбышева , 55Б</t>
  </si>
  <si>
    <t>"Строительство ВЛ-0,4 кВ от опоры 11 КТП 601/400 кВА"  , Волжский р-н, п. Стройкерамика, СТ "Средняя Падовка", уч. 162</t>
  </si>
  <si>
    <t>«Строительство ВЛ-0,4кВ от
 ТП 171/2х630кВА»  , г. Кинель, ул. 3-я Юго-западная, уч. 16, 21, ул. 4-я Юго-западная, уч. 8, 10, 20, ул. 5-я Юго-западная, уч. 3, 4, 5, 10, 11</t>
  </si>
  <si>
    <t>"Строительство ВЛ-0,4кВ от опоры 200/7 КТП 83/250кВА"  , г. Кинель, мкр. Лебедь, ул. Дворцовая, 18</t>
  </si>
  <si>
    <t>"Строительство ВЛ-0,4 кВ от ТП 175/250 кВА"   ,  г. Кинель, ул. Планерная, уч. 6</t>
  </si>
  <si>
    <t>«Строительство ВЛ-0,4кВ от опоры 100/7 КТП 81/250кВА»  , г. Кинель, в р-не склада коры завода Кинельский, уч. 28</t>
  </si>
  <si>
    <t>«Строительство ВЛ-0,4кВ от опор 201/13, 203/8 ТП 133/250кВА»  , г. Кинель (Студенцы), пер. Школьный, 16а, 18</t>
  </si>
  <si>
    <t>"Строительство ВЛ-0,4кВ от опоры № 101/10 КТП 181/250кВА" Самарская облсть, г.Кинель (Горный),     СДТ "Вагонник", уч. 68, 141, к/н 63:03:0210002:550</t>
  </si>
  <si>
    <t>"Строительство ВЛ-0,4кВ 
от от опоры 4/3, 9, 100/7 ТП 62/250кВА"  , г. Кинель (Елшняги), СДТ "Вагонное депо" ст. Кинель, массив 1, уч. 139, ул. Раздольная, СДТ "Локомотивное депо", к/н 63:03:0206001:912, СДТ Хлебозавода, уч. 60, 71</t>
  </si>
  <si>
    <t>"Строительство ВЛ-0,4кВ
 от опоры 300/7, 400/12, 4/9/4 ТП 180/160кВА"   , г. Кинель (Лебедь), ул. Железнодорожная, 27Б, СДТ ст. Кинель, 10, 10, 11, 12, 23, 33, 35, 68</t>
  </si>
  <si>
    <t>"Строительство ВЛ-0,4кВ 
от опоры 101/11 ТП 43/100кВА"  , г. Кинель (Лебедь), СДТ "Водоканал", линия 1, уч. 31</t>
  </si>
  <si>
    <t>Строительство ВЛ-0,4кВ от опор 300/3, 401/3 КТП 147/2х250кВА»  , г. Кинель, п. СХИ, р-н Поволжский МИС, уч. 36, 33, к/н 63:03:0301004:576</t>
  </si>
  <si>
    <t>"Строительство ВЛ-0,4кВ от опоры 100/1 ЗТП 11/320кВА"  ,  г. Кинель, мкр. Горный,  СДТ Вагонное депо, уч. 35,  к/н 63:03:0210003:533</t>
  </si>
  <si>
    <t>"Строительство ВЛ-0,4кВ от опоры 300/14 КТП 89/160кВА"  , г. Кинель (Лебедь), ул. Железнодорожная, 64Б</t>
  </si>
  <si>
    <t>"Строительство ВЛ-0,4кВ от
 опоры 100/13 ТП 11/320кВА"  , г. Кинель (Горный), СДТ ПМК-2, 1-я линия, уч. 44</t>
  </si>
  <si>
    <t>"Строительство ВЛ-0,4кВ от опоры 100/3 ТП 72/100кВА"  , г. Кинель (Горный), СДТ "Искра", уч. 104</t>
  </si>
  <si>
    <t>"Строительство ВЛ-0,4кВ от опоры 400/16 КТП 147/2х250кВА"  , г. Кинель, массив Советы, СДТ "Самарская ГСС", уч. 165</t>
  </si>
  <si>
    <t>"Строительство ВЛ-0,4кВ от опор 5/15, 201, 301 ТП 61/250кВА"  , г. Кинель (Елшняги), ул. Луганская, 11, СТД "Локомативное депо", линия 1, уч. 17, линия 4, уч. 7, 10, 12, 13, 14, 26, 29,  к/н 63:03:020502:0008(0),   к/н 63:03:0203008:507</t>
  </si>
  <si>
    <t>"Строительство ВЛ-0,4кВ от опоры 200/1 КТП 83/250кВА"  , г. Кинель (Лебедь), СДТ Хлебозавода, линия 2, уч. 15, 17</t>
  </si>
  <si>
    <t>"Строительство ВЛ-0,4кВ 
от опоры 100/12 КТП Л2502/320кВА"  , Волжский р-н,   п. Новоберезовский, уч. 31</t>
  </si>
  <si>
    <t>«Строительство ВЛ-0,4кВ от
 КТП 56/400кВА»  , Нефтегорский р-н, г. Нефтегорск, ул. Промышленности, 8Д</t>
  </si>
  <si>
    <t>«Строительство ВЛ-0,4кВ от ТП 10/400кВА»  , Нефтегорский р-н, г. Нефтегорск, ул. Беговая, стр. 6, 8</t>
  </si>
  <si>
    <t>«Строительство ВЛ-0,4кВ от опоры 402/10 КТП ОС 2703/400кВА»  , Безенчукский  р-н, п.г.т. Безенчук, ул. Ф.Разина, к/н 63:12:1403044:143</t>
  </si>
  <si>
    <t>«Строительство ВЛ-0,4кВ 
от КТП ПЕР 805/250кВА»  , Безенчукский  р-н, п.г.т. Безенчук, ул. Чапаева, 2К, к/н 63:12:1403039:31</t>
  </si>
  <si>
    <t>«Строительство ВЛ-0,4кВ
 от опоры 103/8 ЗТП 34/400кВА»  , г. Новокуйбышевск, кв.23А, уч.11</t>
  </si>
  <si>
    <t>«Строительство ВЛ-0,4 кВ от опоры 300/7 КТП 1608/100кВА»  , г.Новокуйбышевск, п. Шмидта, уч. 61</t>
  </si>
  <si>
    <t>«Строительство ВЛ-0,4кВ от опоры 107/7  КТП 34/400кВА»  , г.Новокуйбышевск, ул. Минская, уч.51А</t>
  </si>
  <si>
    <t>«Строительство ВЛ-0,4кВ от опоры 200/1 КТП 95/400кВА»  , г. Новокуйбышевск,                                                           СТД "Железнодорожник"                                                          массив 36, уч. 84</t>
  </si>
  <si>
    <t>«Строительство КЛ-0,4кВ
 от ЗТП СОЛ 201/2х400кВА»  , г.о. Отрадный, ул. Первомайская, 40</t>
  </si>
  <si>
    <t>«Строительство ВЛ-0,4кВ от ЗТП 312/250кВА»  , Приволжский р-н, с.Приволжье, ул.Космонавтов,                                         к/н 63:30:0601008:289</t>
  </si>
  <si>
    <t>«Строительство ВЛ-0,4кВ 
от КТП ЦАР 1008/630кВА»  , Красноярский р-н, с.Малая Царевщина, ул.Шоссейная, 49А</t>
  </si>
  <si>
    <t>Строительство ВЛ-0,4кВ от  опоры 100/5 КТП КЛВ 1415/250кВА  ,  Клявлинский район, ст. Клявлино, ул. Ворошилова, 11</t>
  </si>
  <si>
    <t xml:space="preserve">"Строительство ВЛ-0,4кВ от КТП КЛВ 1018/160кВА"
   , Клявлинский район, с. Старые Сосны, ул. Центральная, 4А, 10А, 18А </t>
  </si>
  <si>
    <t>"Строительство ВЛ-0,4кВ от
 опоры 100/8 КТП Л 2513/630кВА"  , Волжский р-н,  с. Лопатино, ул. Юбилейная, 132</t>
  </si>
  <si>
    <t>«Строительство ВЛ-0,4кВ от 
опоры 103/3 КТП 605/250кВА»  , Большечерниговский р-н,                                         с. Августовка, ул. Ново-Садовая, 5</t>
  </si>
  <si>
    <t>"Строительство ВЛ-0,4 кВ от КТП КУ 1316/400кВА" 
 , Кинель-Черкасский р-н, п. Подгорный, ул. Энтузиастов, 22</t>
  </si>
  <si>
    <t xml:space="preserve">"Строительство ВЛ-0,4кВ от КТП КЛВ 411/250кВА"  ,  Клявлинский район, ст. Клявлино, ул. Октябрьская, 35 </t>
  </si>
  <si>
    <t>"Строительство ВЛ-0,4кВ от опоры 100/16 ТП ОВ 3001/250кВА" 
 , Волжский р-н, п. Верхняя Подстепновка, ул. Специалистов, к/н 63:17:0504003:1043</t>
  </si>
  <si>
    <t>"Строительство ВЛ-0,4кВ от опоры 300/9 КТП 2019/400кВА и от КТП 2019/400кВА" 
  , Волжский р-н, с. Курумоч, ул. Ягодная, уч. 18, ул. Волжская, 5</t>
  </si>
  <si>
    <t xml:space="preserve">"Строительство КЛ-0,4кВ от распределительного пункта 0,4 кВ (трансформаторной подстанции № 3141220)"  , г. Тольятти, Автозаводской район, 12 квартал, ул. Автостроителй, 68а      </t>
  </si>
  <si>
    <t>"Строительство кабельной линии 0,23кВ от  трансформаторной подстанции ТП-3131012"  , г. Тольятти, 10 квартал Автозаводского района,  южнее ж.д. по ул. Ворошилова, 12 (стр. № ХVI-Б-4)</t>
  </si>
  <si>
    <t>"Строительство КЛ- 0,4кВ от распределительного пункта 0,4кВ (трансформаторной подстанции № 2070301)" Самарская обл., г. Тольятти, Автозаводской район, 3 квартал, проспект Московский, 39</t>
  </si>
  <si>
    <t>"Строительство ВЛИ-0, кВ от КТП-1280352  Ф-2 до роектируемой опоры 0,4кВ"  , пос.Приморский, ул. Победы,уч.№ 5</t>
  </si>
  <si>
    <t>"Строительство КЛ-0,4кВ от Ф №П1, ТП №3090416 до магазина "Айсберг" Самарская обл. г.Тольятти, Автозаводский район, 4 квартал, южнее жилого дома №7 по бульвару Курчатова</t>
  </si>
  <si>
    <t>«Строительство ВЛ-0,4кВ от опоры 300/2 ТП 107/400кВА»  , г. Кинель, п. Усть-Кинельский, гаражный массив в р-не жилого дома № 1 по ул. Испытателей, уч. 1</t>
  </si>
  <si>
    <t xml:space="preserve"> «Строительство ВЛ-0,4кВ от опоры 309/10 ТП 222/630кВА»  , Кинельский район, п.г.т. Алексеевка, ул. Полевая, 43Б</t>
  </si>
  <si>
    <t>«Строительство ВЛ-0,4кВ от опоры 300/17 КТП 62/250кВА»  , г. Кинель (Елшняги), ул. Сиреневая, уч. 57</t>
  </si>
  <si>
    <t>«Строительство ВЛ-0,4кВ от опоры 102/10 КТП БОР 1407/400кВА»  , Борский р-н, п. Новоборский, пер. Нефтяников, 11</t>
  </si>
  <si>
    <t>«Строительство ВЛ-0,4кВ от опоры 200/6 ЗТП БОР 111/160кВА»  , Борский р-н, с. Борское, пер. Ленинградский, 28</t>
  </si>
  <si>
    <t xml:space="preserve"> «Строительство ВЛ-0,4кВ от опоры 100/4 КТП БОР 201/400кВА»  , Борский р-н, с. Борское, ул. Вишневая, 5В</t>
  </si>
  <si>
    <t xml:space="preserve"> «Строительство ВЛ-0,4кВ от опоры 100/12 КТП Ор 812/160кВА»  , Алексеевский р-н, п. Ленинградская, б/н</t>
  </si>
  <si>
    <t>«Строительство ВЛ-0,4кВ от опоры 301/12 КТП НБ 502/250кВА»  , Красноярский р-н, с. Новый Буян, ул. Кооперативная, уч. 1А</t>
  </si>
  <si>
    <t>«Строительство ВЛ-0,4кВ от опоры 300/8 КТП ЕЛХ 410/400кВА»  , Елховский р-н, с. Елховка, уч. 12</t>
  </si>
  <si>
    <t xml:space="preserve"> «Строительство ВЛ-0,4кВ от опоры 200/17 КТП ЕЛХ 411/250кВА»  , Елховский р-н, с. Елховка, ул. Школьная, 25а</t>
  </si>
  <si>
    <t xml:space="preserve"> «Строительство ВЛ-0,4кВ от опоры 100/37 КТП ЕЛХ 417/400кВА»  , Елховский р-н, с. Елховка, ул. Красноармейская, 44д</t>
  </si>
  <si>
    <t xml:space="preserve"> «Строительство ВЛ-0,4кВ от опоры 200/33 КТП 2009/160+250кВА»  , Волжский р-н, с. Курумоч, массив в р-не ГРП-19, уч. 94</t>
  </si>
  <si>
    <t xml:space="preserve"> «Строительство КВЛ-0,4кВ от КТП РЦ 1104/250кВА»  , Красноярский р-н, п.г.т. Новосемейкино, ул. Горная, уч. 20А;</t>
  </si>
  <si>
    <t>«Строительство двух КЛ-0,4кВ от РУ-0,4кВ РП-2 «Фрегат»/4х1000кВА»  , г.о. Самара, пересечение ул. Аврора и пр. К. Маркса, к/н 63:01:0632002:0217</t>
  </si>
  <si>
    <t>"ЛЭП-0,4кВ от опоры №15 (ф-5 КТП-1280316) до проектируемой опоры 0,4кВ"  , Ставропольский р-он, пос. Приморский, ул. Спортивная, участок № 14-А</t>
  </si>
  <si>
    <t>"ВЛ-0,23кВ от ПП-86 ТП № 3161408 (ТП-1408) до границы земельного участка светофорного объекта", расположенного в Автозаводском р-не г.Тольятти, пересечение ул. Автостроителей и ул..Дзержинского</t>
  </si>
  <si>
    <t>"Строительство ВЛ-10кВ от опоры 10кВ №6 яч.15 РП-1280000, установка новой КТП 1280353 и строительство ВЛ-0,4кВ" Самарская обл., Ставропольский р-н, пос. Приморский, ул. Ясная, участок № 1А</t>
  </si>
  <si>
    <t>«Строительство ВЛ-0,4кВ 
от опоры 100/12 КТП СВД 4211/250кВА»  , Сергиевский р-н, с. Сергиевск, ул. Юбилейная, уч. 33, 35, 37, 39, 41</t>
  </si>
  <si>
    <t>«Строительство ВЛ-0,4кВ от опоры 400/5 ЗТП 21/250кВА»  , Волжский р-н, п. Смышляевка, ул. Шоссейная, к/н 63:17:0309005:1182</t>
  </si>
  <si>
    <t>«Строительство ВЛ-0,4кВ от опоры 202/8 КТП 507/160кВА»  , Пестравский район, с. Пестравка, ул. Свободы, 15</t>
  </si>
  <si>
    <t>«Строительство ВЛ-0,4кВ от опоры 300/10 КТП 180/160кВА»  , г. Кинель (Лебедь), СДТ ст. Кинель, уч. 22</t>
  </si>
  <si>
    <t xml:space="preserve">«Строительство ВЛ-0,4кВ от опоры 308 КТП 601/400кВА»  , Волжский р-н, п.г.т. Стройкерамика, ул. Лермонтова, к/н 63:17:0304002:1015 </t>
  </si>
  <si>
    <t>«Строительство ВЛ-0,4кВ от опоры 200/15 КТП 180/160кВА»  , г. Кинель (Лебедь), СДТ ст. Кинель, линия 1, 
уч. 3</t>
  </si>
  <si>
    <t>«Строительство ВЛ-0,4кВ от опоры 200/21 КТП М 606/250кВА»  , Волжский р-н, с. Рубежное, уч. 93, 195</t>
  </si>
  <si>
    <t xml:space="preserve">«Строительство ВЛ-0,4кВ от опоры 101/22 КТП СРН 810/250кВА»  , Сергиевский район, п.г.т. Суходол, ул. Суслова, к/н 63:31:1102011:1153 </t>
  </si>
  <si>
    <t>«Строительство ВЛ-0,4кВ от опор 100/10, 101/12, 103/9 КТП СВД 4201/250кВА»  , Сергиевский район, с. Суходол, ул. Суворова 61, 63; ул. Школьная 69, 86, 88</t>
  </si>
  <si>
    <t xml:space="preserve">«Строительство ВЛ-0,4кВ от опоры 305 КТП 807/250кВА»  , Волжский р-н, с/т «Спутник-2», Смышляевский массив, ул. 1 Падовская, уч. 3 </t>
  </si>
  <si>
    <t>«Строительство ВЛ-0,4кВ от 
опоры 300/24 КТП КЯР 206/400кВА»  , Красноярский р-н, с. Нижняя Солонцовка, ул. Степная, уч. 27А</t>
  </si>
  <si>
    <t>«Строительство ВЛ-0,4кВ от опоры 100/7 КТП 405/160кВА»  , Сергиевский район, с. Сергиевск, ул. Ленина, 83а-1</t>
  </si>
  <si>
    <t xml:space="preserve">«Строительство ВЛ-0,4кВ от опоры 400/12 ТП 133/320кВА»  , г. Кинель, ул. Гвардейская, 1а </t>
  </si>
  <si>
    <t xml:space="preserve"> «Строительство ВЛ-0,4кВ от опоры 100/24 КТП БОР 117/400кВА»  , Борский р-н, с. Борское, ул. Совхозная, 7</t>
  </si>
  <si>
    <t>«Строительство ВЛ-0,4кВ от опоры 112 КТП 23/250кВА»  , Волжский р-н, пос. Дубовый гай,  к/н 63:17:0301008:342, 63:17:0301008:343</t>
  </si>
  <si>
    <t>«Строительство ВЛ-0,4кВ от КТП СРН 805/250кВА»  , Сергиевский район, п.г.т. Суходол, ул. Пушкина</t>
  </si>
  <si>
    <t xml:space="preserve">«Строительство ВЛ-0,4кВ от опоры 101/15 КТП 312/400кВА»  , Сергиевский район, с. Красносельское, в р-не ул. Ленина, д. 42 </t>
  </si>
  <si>
    <t>«Строительство ВЛ-0,4кВ от опоры 205/2 ЗТП НО 1105/630+400кВА»  , г. Отрадный, р-н УПТК (1 очередь), гараж 53, 97, 
111, 187</t>
  </si>
  <si>
    <t>«Строительство ВЛ-0,4кВ от ЦРП 2/2х100кВА»  , г. Отрадный, садоводство "Нефтяник" (р-н стадиона) квартал 20, уч. 32</t>
  </si>
  <si>
    <t>«Строительство ВЛ-0,4кВ от опор 202/1, 2000/11 КТП 149/250кВА»  , г. Новокуйбышевск, ул. Новая, уч. 10, СТД «Славянка», кв. 7, уч. 24А</t>
  </si>
  <si>
    <t>«Строительство ВЛ-0,4кВ от опоры 101/2А КТП СВД 4208/250кВА» 
 , Сергиевский район, п. Суходол,  ул. Самарская,
 д. 15</t>
  </si>
  <si>
    <t xml:space="preserve">«Строительство ВЛ-0,4кВ 
от ЗТП ЗАП 1420/100кВА»  ,  Безенчукский р-н, п.г.т. Безенчук, ул. Кольцова, </t>
  </si>
  <si>
    <t>«КЛ 0,4кВ от ТП № 1140003 (ТП-РПД-СКБ) до границы зем. уч. мойки  ООО «Сервис ЛТД»  в Автозаводском р-не г. Тольятти, :                          Южное шоссе №121</t>
  </si>
  <si>
    <t>"ЛП 0,4 кВ от ТП № 4191904 (ТП-1904) 10/0,4 кВ до  ПР-0,4 кВ и от ПР-0,4 кВ, расположенного  в 19 квартале Автозаводского района г. Тольятти, юго-восточнее жилого дома по ул. 70 лет Октября, 58А</t>
  </si>
  <si>
    <t>ТМГ-630</t>
  </si>
  <si>
    <t>СВ-95</t>
  </si>
  <si>
    <t>СИП-2</t>
  </si>
  <si>
    <t>АСБ</t>
  </si>
  <si>
    <t xml:space="preserve"> за 2 квартал 2015 года</t>
  </si>
  <si>
    <t>«___»________ 2015 г.</t>
  </si>
  <si>
    <t xml:space="preserve">«Строительство ВЛ-0,4кВ от опоры 302/9 КТП 110/160кВА» 
Самарская область, Пестравский район, с. Пестравка, ул. Физкультурная, д. 3
</t>
  </si>
  <si>
    <t>«Строительство ВЛ-0,4кВ от опоры 202/14 КТП 507/160кВА» Самарская область, Пестравский район, с. Пестравка, ул. Спортивная, 14</t>
  </si>
  <si>
    <t>«Строительство ВЛ-0,4кВ от опоры 200/8 КТП ОС 201/160кВА» Самарская область, г. Отрадный, СТ "Строитель" (Алексеевский массив), кв. 1А, уч. 3</t>
  </si>
  <si>
    <t>«Строительство ВЛ-0,4кВ от опоры 213/12 ЗТП НО 3005/100кВА» Самарская область, г. Отрадный, садоводство "Раздолье", поле 1, уч. 139</t>
  </si>
  <si>
    <t>«Строительство ВЛ-0,4кВ от опоры 100/15 КТП МУХ 404/100кВА» Самарская область, г. Отрадный, р-н заправки ОУТТ, гараж 151</t>
  </si>
  <si>
    <t>«Строительство ВЛ-0,4кВ от опоры 203/3 ЗТП НО 1105/630+400кВА» Самарская область, г. Отрадный, р-н УПТК,
 гараж 85</t>
  </si>
  <si>
    <t xml:space="preserve">«Строительство ВЛ-0,4кВ от опоры 100/8 КТП МУХ КНС 523/160кВА» Самарская область, г. Отрадный, садоводство "Нефтяник" (р-н очистных сооружений) квартал 27, уч.1А
</t>
  </si>
  <si>
    <t>Строительство ВЛ-0,4кВ от опор 100/4, 100/8 КТП НО 3211/2х400кВА» Самарская область, г. Отрадный, ул. Чернышевского, гараж 213, 453, 537, 550</t>
  </si>
  <si>
    <t>«Строительство ВЛ-0,4кВ от опоры 100/13 ЗТП НО 3206/2х160кВА» Самарская область, г. Отрадный, р-н СУМР, 2 очередь - гараж 39</t>
  </si>
  <si>
    <t>«Строительство ВЛ-0,4кВ от опоры 207/1 КТП Мух КНС 524/250кВА» Самарская область, г. Отрадный, ул. 6-й Северный проезд, гараж 108А</t>
  </si>
  <si>
    <t>«Строительство ВЛ-0,4кВ от опоры 200/5 КТП МУХ КНС 524/250кВА» Самарская область, г. Отрадный, ул.6-й Северный проезд, гараж 201а</t>
  </si>
  <si>
    <t>«Строительство ВЛ-0,4кВ от опоры 100/3 КТП НО 1104/250кВА» Самарская область, г. Отрадный, р-н ПМК-6 (1 очередь), гараж 141,142</t>
  </si>
  <si>
    <t>«Строительство ВЛ-0,4кВ от опоры 700/2 ЗТП НО 1104/250кВА» Самарская область, г. Отрадный, р-н ПМК-6 (1 очередь), гараж 23, 207А, 216, 205</t>
  </si>
  <si>
    <t>«Строительство ВЛ-0,4кВ от опоры 102/4 ЗТП МУХ 507/160кВА» Самарская область, г. Отрадный, ул. Ленинградская, гараж 31</t>
  </si>
  <si>
    <t>«Строительство ВЛ-0,4кВ от опоры 700/4 ЗТП
 НО 1104/250кВА» Самарская область, г. Отрадный, ул. Железнодорожная, гараж 15, к/н 63-63-06/014/2009-009</t>
  </si>
  <si>
    <t>«Установка ТМ-250кВА взамен существующего в ТП Ж1-75/180кВА» Самарская область, г. Жигулевск, ул. Муравленко, к/н 63:02:0303016:656</t>
  </si>
  <si>
    <t>«Строительство ВЛ-0,4кВ от КТП ЖСМ 12-11/2х250кВА» Самарская область, г. Жигулевск, ГСК-15, к/н 63:02:0103004:1326</t>
  </si>
  <si>
    <t>«Строительство ВЛ-0,4кВ от опоры 100/8 ТП ЯБ 7-10/2х630кВА» 
Самарская область, г. Жигулевск, гаражный кооператив 15, к/н 63:02:0103004:719</t>
  </si>
  <si>
    <t>Строительство ВЛ-0,4кВ от опоры 200/32 КТП Б14 197/320+400кВА» Самарская область, г. Жигулевск, СТ "Заря", уч.74</t>
  </si>
  <si>
    <t>«Строительство ВЛ-0,4кВ от опоры 200/6 КТП ЖТ 11-155/2х630кВА» Самарская область, г. Жигулевск, ул. Строителей, 1</t>
  </si>
  <si>
    <t>«Строительство ВЛ-0,4кВ от опоры 107/2 ТП З 530/250кВА» 
Самарская область, г. Жигулевск, Солнечная поляна, СНТ "Волжские зори", массив 1, уч. 23</t>
  </si>
  <si>
    <t xml:space="preserve">
«Строительство ВЛ-0,4кВ от опоры 107/15 КТП 201/160кВА» Самарская область, Волжский р-н, п. Подлесный, ул. Речная, 3; ул. Вишневая, 1</t>
  </si>
  <si>
    <t>«Строительство ВЛ-0,4кВ от КТП Подлесная/160кВА» Самарская область, Волжский р-н, п. Подлесный, ул. Дерибасовская, 8</t>
  </si>
  <si>
    <t>«Строительство 
ВЛ-0,4кВ от опоры 100/19 ТП 603/160кВА» Самарская область, Волжский р-н, п. Подлесный, ул. Ярославская, уч. 2</t>
  </si>
  <si>
    <t xml:space="preserve"> «Строительство ВЛ-0,4кВ от опоры 500/4 ТП 10/400кВА» Самарская область, Нефтегорский р-н, г.о. Нефтегорск, ул. Мирная, 3</t>
  </si>
  <si>
    <t>«Строительство ВЛ-0,4кВ от опор 500/1, 500/8 ТП 10/400кВА» Самарская область, Нефтегорский р-н, г. Нефтегорск, ул. Физкультурная, 4; ул. Беговая, 14</t>
  </si>
  <si>
    <t>«Строительство ВЛ-0,4кВ от опоры 300/29 КТП КОЛ 717/250кВА» 
Самарская область, Красноармейский р-он, с. Красноармейское, ул. Полевая, 70</t>
  </si>
  <si>
    <t>«Строительство ВЛ-0,4кВ от опоры 100/1 КТП КОЛ 222/160кВА» Самарская область, Красноармейский р-он, с. Красноармейское, ул. Молодежная, 2</t>
  </si>
  <si>
    <t>«Строительство ВЛ-0,4кВ от опоры 102/2 МТП КОЛ 202/100кВА»
 Самарская область, Красноармейский р-он, с. Красноармейское, ул. Шоссейная, к/н 63:25:0504019:783</t>
  </si>
  <si>
    <t>«Строительство ВЛ-0,4кВ от опоры 100/13
 КТП КОЛ 224/250кВА» Самарская область, Красноармейский р-он, с.Красноармейское, пл. Строителей, 30</t>
  </si>
  <si>
    <t>«Строительство ВЛ-0,4кВ от опоры 103/2 КТП РЦ 3101/2х400кВА» Самарская область, Красноярский р-н, п.г.т. Новосемейкино ул. Мичурина, уч. 84</t>
  </si>
  <si>
    <t>«Строительство ВЛ-0,4кВ от ТП 55/250кВА» Самарская область, Красноглинский р-н, п. Береза, уч.12</t>
  </si>
  <si>
    <t>«Строительство ВЛ-0,4кВ от опоры 500/6 КТП 109/400кВА» Самарская область, Волжский р-н, с. Рождествено, ул. Пацаева, 18</t>
  </si>
  <si>
    <t>«Строительство ВЛ-0,4кВ от опоры 401/4 КТП В3 Гранный 1123/320кВА» Самарская область, г. Новокуйбышевск, СДТ "Дорпрофсоже" КБШ ж/д, квартал 27 Пригородного лесничества, к/н 63:04:0101005:0317</t>
  </si>
  <si>
    <t>«Строительство ВЛ
-0,4кВ от опоры 100/4  КТП 164/400кВА» Самарская область, г. Новокуйбышевск, СТД "Ветеран" (р-н п.Русло), к/н 63:04:0201045:0067</t>
  </si>
  <si>
    <t>«Строительство ВЛ-0,4кВ от опор 419, 421 КТП 2106/160кВА» Самарская область, Волжский р-н, с. Спиридоновка, ул. Фестивальная, уч. 14; ул. Мира, уч. 31</t>
  </si>
  <si>
    <t>"Строительство ВЛ-0,4кВ от опоры 100/10 КТП 807/400кВА" Самарская область, Волжский р-н, СНТ "Прогресс", ул. Нулевая, 8</t>
  </si>
  <si>
    <t>«Строительство ВЛ-0,4кВ от  опоры  200/16 ТП ОВ 3008/250кВА» 
Самарская область, Волжский р-н, Верхняя Подстепновка, ул. Лесная, 50</t>
  </si>
  <si>
    <t>«Строительство ВЛ-0,4кВ от опоры 200/1 ТП 112/400кВА» Самарская область, Кинельский р-н, п.г.т. Усть-Кинельский, СДТ Племпредприятие, линия 2, уч. 4</t>
  </si>
  <si>
    <t>"Строительство ВЛ-0,4кВ от КТП 404/400кВА"
 Самарская область, Волжский р-н, п. Стройкерамика, ул. Дружбы, 9</t>
  </si>
  <si>
    <t>"Строительство ВЛ-0,4кВ от опор 300/9, 300/12, 300/17 КТП 807/400кВА" 
Самарская область, Волжский р-н, СТ "Спутник-1", уч.208, 230, 232, 378</t>
  </si>
  <si>
    <t xml:space="preserve">"Строительство ВЛ-0,4кВ от опоры 100/2 КТП 807/250кВА" Самарская область, Волжский район, СТ "Спутник-2", Смышляевский массив, ул. 1 Смышляевская, уч. 45, 56, 86, 88, 102 </t>
  </si>
  <si>
    <t>"Строительство ВЛ-0,4кВ от КТП 180/160кВА" Самарская область, г. Кинель (Лебедь), СДТ Локомотивное депо, линия 7, уч. 6, СДТ ПМК-4, линия 15, уч. 6, СДТ ст. Кинель, к/н 63:03:0203007:544, к/н 63:030203007:539</t>
  </si>
  <si>
    <t>«Строительство ВЛ-0,4кВ от КТП М 605/250кВА» 
Самарская область, Волжский р-н, МСПП «Рубежное», южная часть квартала 63:17:0702003, по северу примыкает к п. Рубежный, к/н 63:17:0702003:613, ул. Краснополянская, 12</t>
  </si>
  <si>
    <t xml:space="preserve">"Строительство ВЛ-0,4кВ от опоры 100/9  ЗТП 168/400кВА"
 Самарская область, г. Новокуйбышевск, СДТ "Славянка", кв. 20а, уч. № 9 </t>
  </si>
  <si>
    <t xml:space="preserve">«Строительство ВЛ-0,4кВ от ТП 47/100кВА» Самарская область, г. Кинель, мкр. Горный массив, массив Бобровка, СДТ ПМС-208, уч. 63 </t>
  </si>
  <si>
    <t>"Строительство ВЛ-0,4кВ от опоры 313/6 ТП 164/400+630кВА" Самарская область, г. Кинель, ул. Герцена, 60А, 60Б</t>
  </si>
  <si>
    <t>«Строительство ВЛ-0,4кВ от опоры 300/6 КТП БОР 509/250кВА» Самарская область, Борский р-он, с. Борское, ул. Ст. Разина, 
159-М</t>
  </si>
  <si>
    <t>«Строительство ВЛ-0,4кВ от КТП 1325/400кВА», Самарская область, Волжский район, коттеджный мкр. «Дубрава», ул. Лучевая, 26, ул. Фруктовая, 19</t>
  </si>
  <si>
    <t xml:space="preserve">«Строительство ВЛ-0,4кВ от  ТП 4901/630кВА» Самарская область, Волжский р-н, п. НПС Дружба, в районе                ул. Полевой, уч. 113 </t>
  </si>
  <si>
    <t xml:space="preserve">"Строительство ВЛ-0,4кВ от
 опоры 201/3 ТП ОВ 3008/250кВА" Самарская область, Волжский р-н, СДТ " Дружба", п/о КНОС Стромилово, уч. 326А </t>
  </si>
  <si>
    <t xml:space="preserve">Строительство ВЛ-0,4кВ от опоры 202/24 ТП 
14/400кВА» Самарская область, г.о. Кинель (Елшняги), ул. Елшняги, 
уч. 104 </t>
  </si>
  <si>
    <t xml:space="preserve">Строительство ВЛ-0,4кВ 
от опоры 300/12 КТП 62/250кВА" Самарская область, г. Кинель (Елшняги), СДТ НГЧ-5, уч. 14 </t>
  </si>
  <si>
    <t>«Строительство ВЛ-0,4кВ от опоры 100/27 ТП БОР 117/400кВА» Самарская область, с. Борское, ул. Промышленная, д. 70</t>
  </si>
  <si>
    <t xml:space="preserve">«Строительство ВЛ-0,4кВ от опоры 100/2 КТП 201/100кВА» Самарская область, г. Новокуйбышевск, в р-не бывшего стадиона «Строитель», 105 км, к/н 63:04:0301018:374 </t>
  </si>
  <si>
    <t xml:space="preserve">Строительство ВЛ-0,4кВ от КТП 807/250кВА» Самарская область, Волжский р-н, СТ "Спутник", ул. Нулевая, 17, 19, 201 СТ "Спутник-1", уч. 139, 141, 143, 154, 185, 233, 371, 398, ул. 2 Падовская, уч.16, 17, ул. 7-я Падовская, уч. 375, ул. Нулевая, 34, 157 </t>
  </si>
  <si>
    <t xml:space="preserve">«Строительство ВЛ-0,4кВ от КТП 1325/400кВА» Самарская область, Волжский район, п.г.т. Стройкерамика,  
ул.  Межевая, уч. 2, 6, 8, 9, 10, 12, 17, 19, 20, ул. Ближняя, уч. 3, 9, 11, 15, 17, 19, ул. Угловая, уч. 1, 2, 5, 8, 9, 11
</t>
  </si>
  <si>
    <t>"Строительство
 ВЛ-0,4кВ от ТП 5/320+400кВА" Самарская область, Красноглинский район, п. Береза, кв. 1, д. 11</t>
  </si>
  <si>
    <t xml:space="preserve">"Строительство ВЛ-0,4кВ от опоры 300/4 КТП КИН 602/160кВА" Самарская область, Красноярский р-н, п.г.т. Мирный, Спутник-2, гараж 28 </t>
  </si>
  <si>
    <t>«Строительство КЛ-0,4кВ от ЗТП 14/2х400кВА» Самарская область, г. Новокуйбышевск, ул. Кадомцева, квартал № 41, уч. № 4</t>
  </si>
  <si>
    <t xml:space="preserve">«Строительство ВЛ-0,4кВ от опоры 401/19 КТП КИН 601/250кВА» Самарская область, Красноярский р-н, Светлопольская волость, СНТ «Буровик», массив 1, уч. 482 </t>
  </si>
  <si>
    <t>"Строительство ВЛ-0,4кВ от опоры 200/12 КТП КЯР 734/250кВА" Самарская область, Красноярский р-н, п. Жареный Бугор, ул. Зеленая, д. 38-А</t>
  </si>
  <si>
    <t>«Строительство ВЛ-0,4кВ от опоры 200/12 КТП КЯР 229/100кВА» Самарская область, Красноярский р-н, с. Нижняя Солонцовка, ул. Озерная, д. 23</t>
  </si>
  <si>
    <t>«Строительство ВЛ-0,4кВ от опоры 100/4 КТП КЯР 229/100кВА» Самарская область, Красноярский р-н, с. Нижняя Солонцовка, ул. Песчаная, 13а, ул. Сосновая, 33</t>
  </si>
  <si>
    <t>"Строительство ВЛ-0,4кВ от опоры 718 КТП 814/400кВА" Самарская область, Волжский район, массив Энергетик, ул. Дорожная, уч. 23</t>
  </si>
  <si>
    <t xml:space="preserve">"Строительство ВЛ-0,4кВ от опоры 300/9/1 КТП 225/400кВА" Самарская область, Волжский р-н, п. Смышляевка, ул. Озерная, 1, 2, 4, ул. Коммунистическая (теплицы), к/н 63:17:0310002:45, к/н 63:17:0310002:67 </t>
  </si>
  <si>
    <t>«Строительство ВЛ-0,4кВ от опор 300/8, 300/12 КТП КУР 1621/160кВА» Самарская область, Волжский р-н, п. Власть Труда, ул. Новая, уч. 41; ул. Солнечная, 69, 75</t>
  </si>
  <si>
    <t>«Строительство ВЛ-0,4кВ от опоры 202/6 КТП КУР 936/100кВА» Самарская область, Волжский р-н, с. Курумоч, массив в р-не фабричного гаража, правая сторона, уч. 126</t>
  </si>
  <si>
    <t xml:space="preserve">«Строительство ВЛ-0,4кВ от опоры 100/9 КТП 304/400кВА» Самарская область, Волжский р-н, с. Рождествено, ул. Советская, уч. 26А </t>
  </si>
  <si>
    <t>"Строительство ВЛ-0,4кВ от опоры 500/4 ЗТП ДСК 6031/2х630кВА" Самарская область, Красноярский р-н, Новосемейкино, СНТ "Трудовой сад", ул. Центральная, уч. 50</t>
  </si>
  <si>
    <t xml:space="preserve">«Строительство ВЛ-0,4кВ от опор 313/14, 313/17 КТП РЦ 2003/250кВА» Самарская область, Красноярский р-н, с. Старосемейкино, ул. Лесная, уч. 45, 62, 62А, 63, 70 </t>
  </si>
  <si>
    <t>"Строительство КЛ-0,4кВ от  ТП № 4181610, ф-П2"                                                                    Самарская область,  г.Тольятти, Автозаводский район, 16 квартал, юго-западнее здания Цветной б-р, 15а</t>
  </si>
  <si>
    <t>"Строительство КЛ-0,4кВ от ТП № 3131014"                                                            Самарская область, г. Тольятти, Автозаводский район, 10квартал, ул. Свердлова, 22</t>
  </si>
  <si>
    <t>"Строительство КЛ -0,4кВ от ТП-3120401"                                                      Самарская область, г. Тольятти, 4 квартал  Автозаводского  района на пересечении ул. Свердлова и ул. Юбилейной</t>
  </si>
  <si>
    <t>«ЛЭП-0,4 кВ от опоры № 8 (трансформаторной подстанции № 2101307 (ТП 1307)) до тонара ИП Мардалиева А.А., расположенного в Автозаводском районе г. Тольятти, 13 квартал, ул.Ворошилова, севернее дома №53»</t>
  </si>
  <si>
    <t>«Строительство КЛ-0,4кВ от                                    ТП № 3171511 Ф-7»                                           Самарская область, г.Тольятти,  15 квартал Автозаводского района, юго-западнее здания №38 по ул. Дзержинского</t>
  </si>
  <si>
    <t>Линия электропередач 0,4кВ от распределительного пункта 0,4кВ, устанавливаемого в трансформаторной подстанции №3171513 (ТП-1513) 10/0,4кВ до ночной автостоянки ООО СиВ"</t>
  </si>
  <si>
    <t>«Электроснабжение жилого дома, расположенного по адресу: Самарская область, Ставропольский район, Подстепкинская волость, участок Никаноровой М.С.»</t>
  </si>
  <si>
    <t>«Строительство ВЛ-0,4 кВ от опоры 500/3 ЗТП 21/250кВА» Самарская область, Волжский р-н, п.Смышляевка, ул. Вокзальная, 43Б</t>
  </si>
  <si>
    <t>«Строительство ВЛ-0,4 кВ от КТП 804/400кВА» Самарская область, Волжский р-н, СНТ "Металлург", массив Смышляевская Гора-1, уч.3</t>
  </si>
  <si>
    <t>«Строительство ВЛ-0,4 кВ от КТП 23/250кВА» Самарская область, Волжский р-н, п.Дубовый Гай, к/н 63:17:0301008:126, к/н 63:17:0301008:114, к/н 63:17:0301008:113</t>
  </si>
  <si>
    <t>«Строительство ВЛ-0,4кВ от опоры 413 КТП 212/400кВА» Самарская область, Волжский р-н, 
п. Смышляевка, ул. Мичурина, 20 Б</t>
  </si>
  <si>
    <t>«Строительство ВЛ-0,4кВ от опоры 201/6, 201/7 КТП 180/160кВА» Самарская область, г.Кинель (Лебедь), СДТ ст.Кинель, уч. 56, 59, 71, 72, к/н 63:03:0202005:560</t>
  </si>
  <si>
    <t>«Строительство ВЛ-0,4кВ от опоры 200/5 ТП 112/400кВА» Самарская область, Кинельский р-н, п.г.т. Усть-Кинельский, СДТ Племпредприятие, линия 3, уч. 2, 7</t>
  </si>
  <si>
    <t>«Строительство ВЛ-0,4кВ от опоры 124/3 КТП 510/400кВА» Самарская область, Волжский р-н, п.г.т.Смышляевка, ул.Аэродромная-2, уч. 7, 29</t>
  </si>
  <si>
    <t xml:space="preserve">«Строительство ВЛ-0,4кВ от ТП 171/2х630кВА» Самарская область, г.Кинель, ул. 1-я юго-западная, уч. 3, 13 </t>
  </si>
  <si>
    <t>«Строительство ВЛ-0,4кВ от КТП 89/160кВА» Самарская область, г.Кинель, мкр Лебедь, СДТ ПМК-4, уч. 28</t>
  </si>
  <si>
    <t>«Строительство ВЛ-0,4кВ от опор 204, 404 КТП 221/400кВА» Самарская область, Волжский р-он, п.г.т. Смышляевка, ул. Раздольная, уч. 78, 81</t>
  </si>
  <si>
    <t>«Строительство ВЛ-0,4кВ от опоры 300/7 КТП 224/160кВА» Самарская область, Кинельский р-н, п. Алексеевка, ул. Фрунзе, 35</t>
  </si>
  <si>
    <t>«Строительство ВЛ-0,4кВ от опоры 146/6  РП 3/2х630кВА» Самарская область, г. Кинель, ул. Фестивальная, 2В</t>
  </si>
  <si>
    <t>«Строительство ВЛ-0,4кВ от опоры 102/4 КТП КИН 621/400кВА» Самарская область, Красноярский р-н, п.г.т. Мирный, ул. Раздольная, уч.71</t>
  </si>
  <si>
    <t>"Строительство КЛ -0,4кВ Ф-2П  ТП № 1010109" г.Тольятти, Автозаводской район, 1 квартал, ул. Революционная, 24</t>
  </si>
  <si>
    <t>"Строительство КЛ-0,4кВ от                                      ТП № 4191913, ф. П1" Самарская область, г.Тольятти, 19 квартал Автозаводского района, западнее жилого дома №67 по Южному шоссе</t>
  </si>
  <si>
    <t>"Кабельная линия 0,4кВ от трансформаторной подстанции  ТП № 2030305 (ТП-305А) до рекламных конструкций пилон адвокадского бюро "Стратегия", рассположенных в г.Тольятти в районе зданий  № 4 и  № 8 по Новому проезду"</t>
  </si>
  <si>
    <t>«Строительство ВЛ-0,4кВ 
от опоры 100/5 КТП ЧВ 1004/250кВА» Самарская область, Челно-Вершинский р-н, п. Челно-Вершины, ул. 1-й м-район, Б23-1, к/н 63:35:0802016:1269</t>
  </si>
  <si>
    <t xml:space="preserve">«Строительство ВЛ-0,4кВ от 
опоры 400/4 КТП ЧВ 1413/160кВА» Самарская область, Челно-Вершинский р-н, с. Челно-Вершины, ул. Мира, 29 </t>
  </si>
  <si>
    <t>"Строительство КТП № 1280355  (КТП-355)" г.Тольятти, северо-западнее объекта недвижимого имущества , имеющего адрес: бульвар
 Приморский, 55</t>
  </si>
  <si>
    <t>"Строительство ВЛ-0,4кВ от опоры 100/3 КТП РЗ 58-27/250кВА" Самарская область, г.о. Жигулевск, ул. Березовая, 19</t>
  </si>
  <si>
    <t>"Строительство ВЛ-0,4кВ Ф-6 от КТП-1280307" Самарская область, м.р. Ставропольский, сельское поселение Приморский, поселок Приморский, ул.Советская участок №14/2</t>
  </si>
  <si>
    <t>"Строительство ВЛ-0,4кВ от КТП Ж11-57/100кВА" Самарская область, г. Жигулевск,  СНТ «Восход», уч. 33</t>
  </si>
  <si>
    <t>2 квартал 2015 г.</t>
  </si>
  <si>
    <t>1 КВ</t>
  </si>
  <si>
    <t>2кв</t>
  </si>
  <si>
    <t>2 кв.</t>
  </si>
  <si>
    <t>ТМГ-25</t>
  </si>
  <si>
    <t>2015 г.</t>
  </si>
  <si>
    <t>1 кв. 
2015 г.</t>
  </si>
  <si>
    <t>2 кв. 
2015 г.</t>
  </si>
  <si>
    <t>3 кв. 
2015 г.</t>
  </si>
  <si>
    <t>4 кв. 
2015 г.</t>
  </si>
  <si>
    <t>3 квартал 2015 г.</t>
  </si>
  <si>
    <t xml:space="preserve"> за 3 квартал 2015 года</t>
  </si>
  <si>
    <t xml:space="preserve"> «Строительство ВЛ-0,4кВ от опоры 201/3 ЗТП 2/250кВА» Самарская область, 
г. Кинель, ул. Лазо, 6
</t>
  </si>
  <si>
    <t>«Строительство ВЛ-0,4кВ 
от опоры 100/4 ЗТП 115/2х250кВА» Самарская область, г. Новокуйбышевск, р-н автостоянки кв. 71, 
к/н 63:04:0202041:41,
 к/н 63:04:0203041:0133</t>
  </si>
  <si>
    <t>«Строительство КЛ-0,4кВ от РЩ на д.19 по ул. Миронова ЗТП 27/320кВА» Самарская область, г. Новокуйбышевск, ул. Миронова, д. 21</t>
  </si>
  <si>
    <t xml:space="preserve">«Строительство КЛ-0,4кВ от ЗТП 27/320кВА» Самарская область, г. Новокуйбышевск, ул. Миронова, д. 19
</t>
  </si>
  <si>
    <t xml:space="preserve"> «Строительство ВЛ-0,4кВ от опоры 201/9 КТП КЯР 512/250кВА» Самарская область,  Красноярский р-н, с. Красный Яр, ул. Молодежная, 32</t>
  </si>
  <si>
    <t xml:space="preserve"> «Строительство ВЛ-0,4кВ от опор 300/17, 300/19, 337 ЗТП 6/2х400кВА» Самарская область, Волжский р-н, СДТ «Дубрава», уч. 231, 276, 367, 372, 373, 1002</t>
  </si>
  <si>
    <t xml:space="preserve"> «Строительство ВЛ-0,4кВ от опор 100/12, 300/13 КТП 22/400кВА» Самарская область, Волжский р-н, п. Заярье, уч. 15, 43, к/н 63:17:0303006:1393, СДТ «Озерное», уч. 240</t>
  </si>
  <si>
    <t>«Строительство ВЛ-0,4кВ от опоры 101/13 КТП КЯР 206/400кВА» Самарская область, Красноярский р-н, с. Нижняя Солонцовка, ул. Раздольная, 71, 73</t>
  </si>
  <si>
    <t>«Строительство ВЛ-10кВ от опоры 1400/134 Ф-14 ПС 110/35/10кВ «Борское» Самарская область, Борский р-н, п. Новоборский, ул. Производственная, 1</t>
  </si>
  <si>
    <t>«Строительство ВЛ-0,4кВ от опоры 100/30  КТП А 2010/160кВА» Самарская область, Алексеевский р-н, с. Алексеевка, ул. Южная, 5</t>
  </si>
  <si>
    <t>«Строительство ВЛ-0,4кВ от опоры 200/7 КТП 508/160кВА» Самарская область, Камышлинский р-н, с. Камышла, ул. Победы, 94Д</t>
  </si>
  <si>
    <t>«Строительство ВЛ-0,4кВ от КТП Ш 234/400кВА» Самарская область, Шенталинский р-н, ст. Шентала, ул. С.А. Петрова,
 д. 2</t>
  </si>
  <si>
    <t>«Строительство ВЛ-0,4кВ от опоры 101/4  КТП 314/160кВА» Самарская область, Шенталинский р-н, ст. Шентала, ул. Калинина, д. 21а</t>
  </si>
  <si>
    <t>«Строительство КЛ-10кВ от опоры 100/51 с установкой новой КТП 10/0,4кВ/160кВА» Самарская обл., Большечерниговский р-н, с. Большая Черниговка, ул. Солнечная, 10</t>
  </si>
  <si>
    <t>«Строительство ВЛ-0,4кВ от КТП САХ 112/250кВА» Самарская область, Кинель-Черкасский р-н, с. Тимашево, ул. Комсомольская, 4Ж</t>
  </si>
  <si>
    <t>«Строительство ВЛ-0,4кВ от опоры 300/2 КТП КУ 1309/250кВА» Самарская область, Кинель-Черкасский р-н, с. Кротовка, ул. Ленинская, 30А</t>
  </si>
  <si>
    <t xml:space="preserve"> «Строительство ВЛ-0,4кВ от опоры 100/33 КТП БГЛ 215/160кВА» Самарская область, Большеглушицкий  р-н,  с. Большая Глушица, ул. Киевская, 12</t>
  </si>
  <si>
    <t xml:space="preserve"> «Строительство ВЛ-0,4кВ от опоры 101/4 МТП Ч 307/160кВА» Самарская область, Кинель-Черкасский р-он, с. Кинель-Черкассы,  ул. Старшины Лукьянова, 3</t>
  </si>
  <si>
    <t xml:space="preserve"> «Строительство ВЛ-0,4кВ от опоры 400/17 КТП 420/160кВА» Самарская область, Хворостянский  р-н, с. Хворостянка, ул. Новая, к/н 63:34:0801066:133</t>
  </si>
  <si>
    <t xml:space="preserve"> «Строительство ВЛ-0,4кВ от РУ-0,4кВ КТП НОВ 102/100кВА» Самарская область, Хворостянский  р-н, с. Новокуровка, к/н 63:34:0502005:8157</t>
  </si>
  <si>
    <t>«Строительство ВЛ-0,4кВ от опоры 200/11  КТП 402/100кВА» Самарская область, Хворостянский  р-н, с. Хворостянка, ул. Солнечная, д. 15, 18</t>
  </si>
  <si>
    <t>«Строительство ВЛ-0,4кВ от опоры 200/8  КТП НОВ 110/250кВА» Самарская область, Хворостянский р-н, с. Елань, ул. Молодежная, 3</t>
  </si>
  <si>
    <t xml:space="preserve"> «Строительство ВЛ-0,4кВ от опоры 203/5  КТП 311/250кВА» Самарская область, Хворостянский р-н, с. Хворостянка, Комсомольский пер., д.1</t>
  </si>
  <si>
    <t>«Строительство ВЛ-0,4кВ от опоры 305/4  КТП КШК 509/100кВА» Самарская область, Кошкинский  р-н, ст. Погрузная, ул. Рабочая, 1</t>
  </si>
  <si>
    <t>«Строительство ВЛ-0,4кВ от опоры 4/15  КТП ГР 1610/160кВА» Самарская область, Кинельский  р-н, с. Георгиевка, ул. Ново-Шоссейная, уч. 63</t>
  </si>
  <si>
    <t>«Строительство ВЛ-0,4кВ от опоры 300/5  КТП КШК 1115/250кВА» Самарская область, Кошкинский  р-н, с. Кошки, ул. Садовая, д. 10</t>
  </si>
  <si>
    <t xml:space="preserve"> «Строительство ВЛ-0,4кВ от КТП 906/100кВА» Самарская область, Приволжский р-н, в границах КСХП "Приволжье", к/н 63:30:0401006:18</t>
  </si>
  <si>
    <t>«Строительство ВЛ-0,4кВ от опоры 100/1  КТП 402/160кВА» Самарская область, Приволжский р-н, с. Приволжье, ул. Новосадовая, к/н 63:30:0601028:94</t>
  </si>
  <si>
    <t xml:space="preserve"> «Строительство ВЛ-0,4кВ от опоры 300/9  КТП 314/250кВА» Самарская область, Приволжский р-н, с. Приволжье, ул. 50 лет Октября, к/н 63:30:0601009:156</t>
  </si>
  <si>
    <t>«Строительство ВЛ-0,4кВ от опоры 200/9 ЗТП 1502/400кВА» Самарская область, Приволжский р-н, п. Ильмень, ул. Центральная, к/н 63:30:0402008:178</t>
  </si>
  <si>
    <t>«Строительство ВЛ-0,4кВ от опор 200/2, 200/13 КТП 805/250кВА» Самарская область, Безенчукский р-н, п.г.т. Безенчук, ул. Офицерская, 6; ул. Почтовая, к/н 63:12:1403040:38</t>
  </si>
  <si>
    <t xml:space="preserve"> «Строительство ВЛ-0,4кВ от КТП 509/400кВА» Самарская область, Безенчукский р-н, п.г.т. Безенчук, ул. Пушкина, 9, гараж 1</t>
  </si>
  <si>
    <t xml:space="preserve"> «Строительство ВЛ-0,4кВ от опор 402/16, 402/20 КТП ОС 2703/400кВА» Самарская область, Безенчукский р-н, п.г.т. Безенчук, ул. Ф.Разина, к/н 63:12:1403044:63, 63:12:1403044:87</t>
  </si>
  <si>
    <t xml:space="preserve">
«Строительство ВЛ-0,4кВ от опоры 900/5 ЗТП ЗАП 2002/400кВА» Самарская область, Безенчукский р-н, п.г.т. Безенчук, ул. Советская, д. 168, к/н 63-63-12/013/2009-245, гараж 15, 18
</t>
  </si>
  <si>
    <t xml:space="preserve"> «Строительство ВЛ-0,4кВ КТП А 1624/400кВА» Самарская область, Безенчукский р-н, с. Екатериновка, ул. Ленина, д.1-а</t>
  </si>
  <si>
    <t xml:space="preserve"> «Строительство ВЛ-0,4кВ от опоры 100/15 КТП НАТ 212/160кВА» Самарская область, Безенчукский р-н, с. Иоганесфельд, ул. Молодежная, 7</t>
  </si>
  <si>
    <t xml:space="preserve"> «Строительство ВЛ-0,4кВ от КТП 1105/160кВА» Самарская область, Красноглинский р-н, с. Ясная Поляна, ул. Приозерная, уч. 57, 13</t>
  </si>
  <si>
    <t xml:space="preserve">
«Строительство ВЛ-0,4кВ от опоры 401/30 КТП ПРОМ 1703/400кВА» Самарская область, г. Отрадный, садоводство "Строитель" (Васильевский массив), кв.13,уч. 327, 328
</t>
  </si>
  <si>
    <t xml:space="preserve"> «Строительство ВЛ-0,4кВ от опоры 201/2 ЗТП СОЛ 101/2х320кВА» Самарская область, г.о. Отрадный, ул. Сабирзянова, д.8, кв. 2</t>
  </si>
  <si>
    <t xml:space="preserve"> «Строительство ВЛ-0,4кВ от опоры 100/4 КТП НО 1102/400кВА» Самарская область, г. Отрадный, р-н ПМК-6 (2 очередь), гараж 13, 18, 19, 20-В, 20-Г, 24, 25, 26, 32, 39, 40, 55, 64, 65, 71, 82, 83, 85, 86, 92, 95, 97, б/н</t>
  </si>
  <si>
    <t xml:space="preserve"> «Строительство ВЛ-0,4кВ от опоры 100/9 КТП ПРОМ 1702/160кВА» Самарская область, г. Отрадный, ул. Южная (2 очередь), гараж 296</t>
  </si>
  <si>
    <t xml:space="preserve"> «Строительство ВЛ-0,4кВ от опоры 601/4 КТП МУХ 206/2х250кВА» Самарская область, г.о. Отрадный, ул. Кинельская, гараж 23</t>
  </si>
  <si>
    <t xml:space="preserve"> «Строительство ВЛ-0,4кВ от КТП МУХ 401/400кВА» Самарская область, 
г. Отрадный, р-н геофизики, гараж 33,63, ул. Гайдара (2 очередь) гараж 28
</t>
  </si>
  <si>
    <t xml:space="preserve"> «Строительство ВЛ-0,4кВ от опоры 100/2 ЗТП НО 1104/250кВА» Самарская область, г. Отрадный, р-н ПМК-6, гараж 246, 250</t>
  </si>
  <si>
    <t xml:space="preserve">
 «Строительство ВЛ-0,4кВ от КТП ПРОМ 1702/160кВА» Самарская область, 
г. Отрадный, садоводство «Строитель», Приветский массив - прав. сторона, квартал 1, уч. 35
</t>
  </si>
  <si>
    <t xml:space="preserve"> «Строительство ВЛ-0,4кВ от опоры 303/10 ЗТП 207/2х400кВА» Самарская область, г.о. Отрадный, ул. Буровиков, гараж 36, 38, 43, 49, 49А</t>
  </si>
  <si>
    <t xml:space="preserve">
 «Строительство ВЛ-0,4кВ от ЗТП СОЛ 103/2х400кВА» Самарская область, 
г.о. Отрадный, р-н ЗЖБИ, гараж 230
</t>
  </si>
  <si>
    <t xml:space="preserve">
«Строительство ВЛ-0,4кВ от ЗТП НО 3206/2х160кВА» Самарская область, 
г. Отрадный, р-н УПТК (1 очередь) гараж 145; р-н СУМР (1 очередь), гараж 46, 58
</t>
  </si>
  <si>
    <t xml:space="preserve"> «Строительство ВЛ-10кВ от опоры 300/6 с установкой новой КТП 10/0,4кВ/63кВА и строительство ВЛ-0,4кВ от вновь установленной КТП 10/0,4кВ/63кВА, строительство ВЛ-0,4кВ от опоры 400/9 ТП 402/400кВА» Самарская область, Волжский р-н, с. Рождествено, ул. Фрунзе, б/н</t>
  </si>
  <si>
    <t>«Строительство КЛ-0,4кВ от КТП БЗЧ 508/160кВА» Самарская область, Безенчукский р-н, п.г.т. Безенчук, ул. Луговцева, к/н 63:12:1402004:86</t>
  </si>
  <si>
    <t xml:space="preserve"> «Строительство ВЛ 0,4кВ от опоры 112/6 КТП РЗ 58-27/250кВА»                                                                                              Самарская область, г.о. Жигулевск, ГСК-17, уч. 40</t>
  </si>
  <si>
    <t xml:space="preserve"> «Строительство ВЛ-0,4кВ от опоры 104/2 КТП М 31-28/250кВА» Самарская область, г.о. Жигулевск, с/о "Водник-1", уч. 15</t>
  </si>
  <si>
    <t xml:space="preserve"> «Строительство ВЛ-0,4кВ от опор 200/14, 205/3 КТП З 207/400кВА» Самарская область, г.о. Жигулевск, с. Зольное СНТ «Природа», массив 2, уч.1, массив 4, уч.13</t>
  </si>
  <si>
    <t xml:space="preserve"> «Строительство ВЛ-0,4кВ от опоры 305/1 КТП Б 403/250кВА» Самарская область, г.о. Жигулевск, ул. Пугачевская, 4А</t>
  </si>
  <si>
    <t xml:space="preserve"> «Строительство ВЛ-0,4кВ от опоры 200/5 КТП З 520/250кВА» Самарская область, г. Жигулевск, с. Солнечная Поляна СНТ "Садовод-1", уч. 43</t>
  </si>
  <si>
    <t>«Строительство ВЛ 0,4кВ от опоры № 49 Ф 7 КТП № 1280317» Самарская область, Ставропольский район, поселок Приморский, ул. Спортивная, уч. № 13А</t>
  </si>
  <si>
    <t xml:space="preserve"> «Строительство ВЛ-0,4кВ от КТП ГЛ 7-14/100кВА» Самарская область, 
г.о. Жигулевск, с/о "Дубки", уч. 406
</t>
  </si>
  <si>
    <t xml:space="preserve">«Строительство ВЛ-0,4кВ от ТП Ж 3-24/2х250кВА» Самарская область, г. Жигулевск, ул. Гидростроителей, 10
</t>
  </si>
  <si>
    <t xml:space="preserve">«Строительство КЛ-0,4кВ от КТП 64/400кВА» Самарская область, г. Чапаевск, 
ул. Ленина, д. 61А
</t>
  </si>
  <si>
    <t xml:space="preserve"> «Строительство ВЛ-0,4кВ от опоры 200/14 КТП КЯР 506/160кВА» Самарская область, Красноярский р-он, ул. Спортивная, 7</t>
  </si>
  <si>
    <t>«Строительство ВЛ-0,4кВ от КТП 709/160кВА» Самарская область, Красноярский р-н, п. Жареный Бугор, ул. Центральная, 7</t>
  </si>
  <si>
    <t>«Строительство ВЛ-0,4кВ от опоры 102/4 КТП КЯР 519/250кВА» Самарская область, Красноярский р-н, с. Красный Яр, ул. Луговая, 48, 48А</t>
  </si>
  <si>
    <t xml:space="preserve">  «Строительство ВЛ-0,4кВ от опоры 300/9 КТП 631/160кВА» Самарская область, Красноярский р-н, п.г.т. Мирный, ул. Строителей, уч. 72</t>
  </si>
  <si>
    <t>«Строительство ВЛ-0,4кВ от опор 118, 204 ЗТП 6/2х400кВА» Самарская область, Волжский р-н, п.г.т. Петра-Дубрава, ул. Садовая, уч. 9, 112</t>
  </si>
  <si>
    <t>«Строительство ВЛ-0,4кВ от опоры 611 КТП 219/630кВА» Самарская область, Волжский р-н, п.г.т. Смышляевка, ул. Чапаева, 10А</t>
  </si>
  <si>
    <t xml:space="preserve"> «Строительство КЛ-0,4кВ ЗТП 36/400кВА» Самарская область, г. Кинель, ул. Украинская, 85</t>
  </si>
  <si>
    <t xml:space="preserve">
«Строительство КЛ-0,4кВ от ЗТП 120/2х400кВА» Самарская область, 
г. Новокуйбышевск, пр. Победы, 28
</t>
  </si>
  <si>
    <t xml:space="preserve">
«Строительство КЛ-0,4кВ от ЗТП 78/630+320кВА» Самарская область, 
г. Новокуйбышевск, пр. Победы, 27
</t>
  </si>
  <si>
    <t>«Строительство ВЛ-0,4кВ от опоры 204/15 КТП КУР 2013/250+400кВА» Самарская область, Волжский р-н, с. Курумоч, СТ Жигулевской птицефабрики, уч. 158</t>
  </si>
  <si>
    <t xml:space="preserve"> «Строительство ВЛ-0,4кВ от опоры 400/21 КТП КУР 2019/400кВА» Самарская область, Волжский р-н, с. Курумоч, ул. Молодежная, д. 25а</t>
  </si>
  <si>
    <t xml:space="preserve">  «Строительство ВЛ-0,4кВ от опоры 100/17 КТП КУР 1622/160кВА и от КТП КУР 1622/160кВА» Самарская область, Волжский р-н, п. Власть Труда, ул. Светлая, 
52, к/н 63:17:2404003:1404
</t>
  </si>
  <si>
    <t xml:space="preserve"> «Строительство ВЛ-0,4кВ от КТП КУР 1223/250кВА» Самарская область, Волжский р-н, п. Власть труда, уч. 25, 26, 27, 28, 30, 100; к/н 63:17:2404004:1737; к/н 63:17:2404004:1738</t>
  </si>
  <si>
    <t xml:space="preserve">  «Строительство ВЛ-0,4кВ от опоры 800/17 ТП М 605/250кВА» Самарская область, Волжский р-н, МСПП «Рубежное», южная часть квартала 63:17:0702003 по северу примыкает к п. Рубежный, к/н 63:17:0702003:616, 63:17:0702003:593, 63:17:0702003:594</t>
  </si>
  <si>
    <t xml:space="preserve">  «Строительство ВЛ-0,4кВ от опоры 300/11 ТП ПР 809/400кВА» Самарская область, Волжский р-н, НПС «Дружба», в районе ул. Совхозной, уч. 122</t>
  </si>
  <si>
    <t>«Строительство ВЛ-0,4кВ от опоры 100/15 ТП ПР 809/400кВА» Самарская область, Волжский р-н, с. Лопатино, ул. Степная, уч. 1Б</t>
  </si>
  <si>
    <t xml:space="preserve"> «Строительство ВЛ-0,4кВ от опоры 100/8 КТП Л 2513/630кВА» Самарская область, Волжский р-н, с. Лопатино, ул. Юбилейная, уч. 123</t>
  </si>
  <si>
    <t xml:space="preserve">  
«Строительство ВЛ-0,4кВ от ЗТП БГЛ 206/400кВА, строительство ВЛ-0,4кВ 
от КТП БГЛ 101/250кВА» Самарская область, Большеглушицкий р-н, с. Большая Глушица, ул. Бакинская, 3-Б
</t>
  </si>
  <si>
    <t xml:space="preserve">  «Строительство ВЛ-0,4кВ от опоры 500/17 КТП АЛК 120/250кВА» Самарская область, Кинельский р-н, с. Чубовка, ул. Ново-Полевая, 5</t>
  </si>
  <si>
    <t xml:space="preserve">  «Строительство ВЛ-0,4кВ от опоры 101/8 КТП Ч 428/160кВА» Самарская область, Кинель-Черкасский р-н, с. Кинель-Черкассы, ул. Фестивальная, 5</t>
  </si>
  <si>
    <t>«Строительство ВЛ-0,4кВ от опоры 100/18 КТП Ч 416/100кВА» Самарская область, Кинель-Черкасский р-он, с. Кинель-Черкассы, ул. Чехова, 58</t>
  </si>
  <si>
    <t xml:space="preserve"> «Строительство ВЛ-0,4кВ от ТП Ч 310/630кВА» Самарская область, Кинель-Черкасский р-он, с. Кинель-Черкассы, ул. Механизаторов, уч. 1X, 13</t>
  </si>
  <si>
    <t>«Строительство ВЛ-0,4кВ от опоры 101/9 КТП ОВ 3002/400кВА» Самарская область, Волжский р-н, п. Верхняя Подстепновка. ул. Специалистов, 41</t>
  </si>
  <si>
    <t>«Строительство ВЛ-0,4кВ от опоры 201/8 КТП 224/250кВА» Самарская область, Приволжский р-н, с. Приволжье, ул. Аксакова, к/н 63:30:0601020:342</t>
  </si>
  <si>
    <t>«Строительство ВЛ-0,4кВ от опоры 101/1 КТП НО 3211/2х400кВА» Самарская область, г.о. Отрадный, ул. Чернышевского, гараж 556</t>
  </si>
  <si>
    <t xml:space="preserve"> «Строительство ВЛ-0,4кВ от п/п на гараже №15 КТП НО 1104/250кВА» Самарская область, г. Отрадный, ул. Железнодорожная. 59, гараж, к/н 63-63-06/016/2009-191; 63:06:0306007:260
</t>
  </si>
  <si>
    <t>«Строительство ВЛ-0,4кВ от ПШ №213 КТП НО 3211/2х400кВА» Самарская область, г.о. Отрадный, ул. Чернышевского, гараж 202</t>
  </si>
  <si>
    <t>«Строительство ВЛ-0,4кВ от КТП КМШ 508/160кВА» Самарская область, Камышлинский р-н, с. Камышла, пер. Строителей, д. 2а</t>
  </si>
  <si>
    <t xml:space="preserve">
«Строительство КЛ-6кВ от КТП 172/160кВА» Самарская область, г.о. Новокуйбышевск, в р-не нефтеперекачки с. Воскресенка. СТ Рябинушка»;
</t>
  </si>
  <si>
    <t xml:space="preserve">«Строительство ВЛ-0,4кВ от опоры 201/2 КТП ЯБ 7-12/250кВА» Самарская область, г.о. Жигулевск, с/о «Яблонька». п. Яблоневый овраг, к/н 63:02:0103011:556
</t>
  </si>
  <si>
    <t xml:space="preserve"> «Строительство ВЛ-0,4кВ от ЗТП 129/250кВА» Самарская область, г.о. Новокуйбышевск, ул. Кирова, 8В</t>
  </si>
  <si>
    <t>«Строительство КЛ-0,4кВ КТП 131/400кВА» Самарская область, г. Новокуйбышевск, ул. Дзержинского, 24</t>
  </si>
  <si>
    <t xml:space="preserve">«Строительство ВЛ-0,4кВ от ЗТП 162/2х160кВА» Самарская область, г. Новокуйбышевск, кв. 42, гараж 111, к/н 63:04:0202062:280
</t>
  </si>
  <si>
    <t xml:space="preserve"> «Строительство КЛ-0,4кВ от ЗТП 152/2х400кВА» Самарская область, г. Новокуйбышевск, ул. Свердлова, в районе жилого дома №18, к/н 63:04:0203041:5253</t>
  </si>
  <si>
    <t>«Строительство ВЛ-0,4кВ от опор 100/19, 101/13 КТП КЯР 619/400кВА» Самарская область, Красноярский р-н, с. Красный Яр, ул. Комсомольская, 123А, ул. Кооперативная, 113А</t>
  </si>
  <si>
    <t xml:space="preserve"> «Строительство ВЛ-0,4кВ от опоры 200/7 ТП 220/160кВА» Самарская область, г.о. Кинель, п.г.т. Алексеевка, ул. Чкалова, 19В</t>
  </si>
  <si>
    <t>«Строительство ВЛ-0,4кВ от опор 100/5, 100/16 КТП Х 105/250кВА» Самарская область, Красноярский р-н, п. Вулкан, ул. Строителей, д. 25, 34А</t>
  </si>
  <si>
    <t xml:space="preserve">«Строительство ВЛ-0,4кВ от опор 300/6, 401/10 ТП 147/2х250кВА» Самарская область, г. Кинель, п.г.т. Усть-Кинельский, СДТ «Поволжский» МИС, к/н 63:03:0301004:773, уч. 15, 26, 60, 75, 78, СДТ «ПФ ВИСХОМ», 3 линия, уч. 5
</t>
  </si>
  <si>
    <t xml:space="preserve"> «Строительство КЛ-0,4кВ от ЗТП 76/400+250кВА» Самарская область, г. Новокуйбышевск, пр. Победы, 45
</t>
  </si>
  <si>
    <t xml:space="preserve"> «Строительство ВЛ-0,4кВ от опоры 707/8 КТП 220/250кВА» Самарская область, Волжский р-н, п.г.т. Смышляевка, СДТ "Дружба", массив 1, ул. 11, уч. 22</t>
  </si>
  <si>
    <t xml:space="preserve">«Строительство ВЛ-0,4кВ от опоры 300/10 КТП КШК 505/250кВА» Самарская область, Кошкинский р-н, с. Кошки, ул. Березовая, 29;
</t>
  </si>
  <si>
    <t xml:space="preserve">  «Строительство ВЛ-0,4кВ от опоры 103/2 КТП КШК 504/160кВА» Самарская область, Кошкинский р-н, с. Кошки, ул. Преображенская, д. 51;</t>
  </si>
  <si>
    <t xml:space="preserve"> «Строительство ВЛ-0,4кВ от опоры 100/2 КТП ПРОМ 1708/250кВА» Самарская область, г.о. Отрадный, ул. Кооперативная, д. 73</t>
  </si>
  <si>
    <t xml:space="preserve"> «Строительство ВЛ-0,4кВ от опоры 100/7, от проходного шкафа 0,4кВ вблизи гаража №97  ЗТП 1102/400кВА» Самарская область, г.о. Отрадный, р-н ПМК-6 (2 очередь), гараж 269, 274</t>
  </si>
  <si>
    <t xml:space="preserve"> «Строительство ВЛ-0,4кВ от опоры 302/3 КТП 402/400кВА» Самарская область, Волжский р-н, п. Усинский, ул. Больничная, 11</t>
  </si>
  <si>
    <t>«Строительство ВЛ-0,4кВ от опоры 102/1 КТП 603/250кВА» Самарская область, Волжский р-н, с. Рождествено, ул. Пионерская, уч.19</t>
  </si>
  <si>
    <t>«Строительство ВЛ-0,4кВ от опоры 201/20 КТП 305/400кВА» Самарская область, Волжский р-н, п. Рождествено, ул. Луговая, 132а</t>
  </si>
  <si>
    <t xml:space="preserve"> «Строительство ВЛ-0,4кВ от опоры 400/14  КТП 109/400кВА» Самарская область, Волжский р-н, п. Рождествено, ул. Совхозная, 25</t>
  </si>
  <si>
    <t xml:space="preserve"> «Строительство ВЛ-0,4кВ от опоры 201/3 КТП 102/250кВА» Самарская область, Волжский р-н, с. Рождествено, ул. Фрунзе, 11, 15</t>
  </si>
  <si>
    <t xml:space="preserve"> «Строительство ВЛ-0,4кВ от ТП 36/2х630кВА» Самарская область, Красноглинский р-н, п. Береза, ул. Лесная, к/н 63:01:0352001:700</t>
  </si>
  <si>
    <t xml:space="preserve"> «Строительство ВЛ-0,4кВ от КТП 301/63кВА» Самарская область, Волжский р-н, с. Подгоры, к/н 63:17:0202001:161</t>
  </si>
  <si>
    <t xml:space="preserve"> «Строительство ВЛ-0,4кВ от опоры 100/6  КТП Р 218/400кВА» Самарская область, Волжский р-н, АОЗТ сельхоз. предприятие «Самарское», к/н 63:17:0000000:4068</t>
  </si>
  <si>
    <t>«Строительство ВЛ-0,4кВ от опор 107/21, 108/9, 119/15 КТП 201/160кВА» Самарская область, Волжский р-н, п. Подлесный, Черновский с/с, к/н 63:17:0904008:1606, ул. Вишневая, 8, пр. Прибрежный, уч. 2, ул. Рябиновая, 24</t>
  </si>
  <si>
    <t xml:space="preserve"> «Строительство ВЛ-0,4кВ от Ф 2 новой КТП 6/0,4кВ/160кВА опора № 11» Самарская обл., г. о. Жигулевск, СДТ «40 лет Октября» проезд 10, уч. 13</t>
  </si>
  <si>
    <t>«Строительство ВЛ-0,4кВ от Ф-1 КТП РЗ-63-106/2х630кВА» Самарская обл., г. о. Жигулевск, ул. Морквашинская, около дома №49, к/н 63:02:0206009:3</t>
  </si>
  <si>
    <t xml:space="preserve"> «Строительство двух КЛ-6кВ в разрез Ф-53 ПС 110/35/6кВ «Ремзавод» до вновь установленной КТП 6/0,4/250кВА, установка КТП 6/0,4/250кВА» Самарская область, г. Жигулёвск, МКР-10, позиция 13</t>
  </si>
  <si>
    <t xml:space="preserve"> «Строительство ВЛ-0,4кВ от опоры 500/2 ЗТП 406/400кВА» Самарская область, Волжский р-н, п. Стройкерамика, ул. Народная, между домами 1 и 2, гаражи 11, 12, 14, 18</t>
  </si>
  <si>
    <t>«Строительство ВЛ-0,4кВ от ЗТП 406/400кВА» Самарская область, Волжский р-н, п.г.т. Стройкерамика, ул. Народная, гараж 51, 55, 57, 58, 59, 60, 61, 63, 66</t>
  </si>
  <si>
    <t xml:space="preserve">«Строительство ВЛ-0,4кВ от опоры 201/16 КТП 89/160кВА» Самарская область, г. Кинель (Лебедь), ул. Железнодорожная, 65
</t>
  </si>
  <si>
    <t xml:space="preserve">«Строительство КЛ-0,4кВ от ЗТП 15/250+320кВА» Самарская область,
 г. Новокуйбышевск, ул. Кадомцева, 7
</t>
  </si>
  <si>
    <t xml:space="preserve"> «Строительство ВЛ-0,4кВ от опоры 100/10 КТП КЯР 410/100кВА» Самарская область, Красноярский р-н, с. Красный Яр, ул. Степная, уч. 63А</t>
  </si>
  <si>
    <t xml:space="preserve"> «Строительство ВЛ-0,4кВ от опоры 113/19 ЗТП 6/2х400кВА» Самарская область, Волжский р-н, СДТ «Дубрава», в п. Петра Дубрава, 91, 159, 160, 162А, 165, 168</t>
  </si>
  <si>
    <t xml:space="preserve">
 «Строительство ВЛ-10кВ от опоры 10кВ №23 ВЛ  по ул. Красномосковской в с. Подстепки, установка КТП 1280356 и ст. ВЛ-0,4кВ Ф-1 КТП 280356» Самар. обл, Подстепки, ул. Бажова, уч. № 1,5, 10
</t>
  </si>
  <si>
    <t xml:space="preserve"> «Строительство ВЛ-6кВ от опоры 1404/1 с установкой новой КТП 6/0,4кВ/160кВА и строительство ВЛ-0,4кВ от вновь установленной КТП 6/0,4кВ/160кВА» Самар. область, г. Жигулевск, СНТ «40 лет Октября»</t>
  </si>
  <si>
    <t xml:space="preserve">«Строительство ВЛ-0,4кВ от новой КТП 6/0,4кВ/160 кВА» Самарская область г. Жигулевск, с/о Спутник </t>
  </si>
  <si>
    <t>«Строительство ВЛ-0,4кВ от ТП 119/160кВА» Самарская область, г. Кинель (Студенцы), СДТ «Поволжский» МИС</t>
  </si>
  <si>
    <t>Реконструкция ВЛ-0,4 кВ от КТП Кр 912/100 кВА с заменой КТП на 250 кВА</t>
  </si>
  <si>
    <t>Реконструкция ВЛ-0,4 кВ от КТП Кр 914/250 кВА с заменой КТП</t>
  </si>
  <si>
    <t xml:space="preserve">Реконструкция ВЛ-10 кВ Ф-13 Кутулук </t>
  </si>
  <si>
    <t>Реконструкция ВЛ-6 кВ КУР-16</t>
  </si>
  <si>
    <t>Отклонение фактической стоимости работ от плановой стоимости, млн. руб.</t>
  </si>
  <si>
    <t>3 кв.</t>
  </si>
  <si>
    <t>ТМГ-160</t>
  </si>
  <si>
    <t>Реконструкция ВЛ-0,4 кВ от КТП Ч 312/250 кВА с заменой КТП на 400 кВА</t>
  </si>
  <si>
    <t>Реконструкция ВЛ-0,4 кВ от КТП КЛВ 411/250 кВА с заменой КТП</t>
  </si>
  <si>
    <t>Реконструкция ВЛ-10 кВ СТБ-2</t>
  </si>
  <si>
    <t>Самара</t>
  </si>
  <si>
    <t xml:space="preserve">Реконструкция ТП 6/0,4 кВ 6110 </t>
  </si>
  <si>
    <t>Повышение надежности энергоснабжения п. Тимофеевка</t>
  </si>
  <si>
    <t>Реконструкция ВЛ-10 кВ Ф-3 ПС "Выползово"</t>
  </si>
  <si>
    <t>Реконструкция ВЛ-0,4 кВ от ЗТП Ч 103/2х160 кВА с заменой ЗТП на КТП 400 кВА и установкой дополнительной КТП 250 кВА для перераспределения нагрузки</t>
  </si>
  <si>
    <t>Реконструкция ВЛ-0,4 кВ от КТП КЛВ 1702/250 кВА с заменой КТП</t>
  </si>
  <si>
    <t>Реконструкция ВЛ-0,4 кВ от КТП С 1218/400 кВА с заменой КТП и  установкой дополнительно двух  КТП 250 кВА</t>
  </si>
  <si>
    <t>Реконструкция ВКЛ-6кВ Ф-49 ПС Локомотивное депо</t>
  </si>
  <si>
    <t>Реконструкция ВЛ-0,4кВ от КТП Кяр 619/400 кВА с заменой КТП</t>
  </si>
  <si>
    <t xml:space="preserve"> за 4 квартал 2015 года</t>
  </si>
  <si>
    <t>«___»________ 2016 года</t>
  </si>
  <si>
    <t>Реконструкция ВЛ-10 кВ Ф-3 ПС Выползово</t>
  </si>
  <si>
    <t>Электроснабжение физкультурно-спортивного комплекса. г.о.Самара, Промышленный р-н,в границах улиц Александра Матросова ул. Ставропольской, ул. Ново-Вокзальной, пр.Ю.Пионеров</t>
  </si>
  <si>
    <t>Электроснабжение физкультурно-спортивного комплекса. г.о.Самара Промышленный р-н Костромской Пер (63:01:0735001:659)</t>
  </si>
  <si>
    <t>Прокладка КЛ-6кВ от ЗРУ СГРЭС до РП-201, 205, 207, 227, 228</t>
  </si>
  <si>
    <t>Строительство КЛ-6кВ от ПС "Центральная-2" до РП-213 (II)</t>
  </si>
  <si>
    <t>Строительство КЛ-10кВ от ПС "Центральная-2" до РП-250 (II)</t>
  </si>
  <si>
    <t>Замена оборудования в ТП-1511 А,Б</t>
  </si>
  <si>
    <t>Установка оборудования в ТП-1504 А,Б. Ремонт строительной части.</t>
  </si>
  <si>
    <t>Перевод нагрузки с ТП-3133 и ТП-3209 на ТП-3395</t>
  </si>
  <si>
    <t>Монтаж оборудования в ТП-228</t>
  </si>
  <si>
    <t>Реконструкция в ТП-1432</t>
  </si>
  <si>
    <t>Строительство 2КТП "Континент" и сооружение 2КЛ 10 кВ от ТП-3108. Прокладка 4КЛ 0,4 кВ от 2КТП до строящегося жилого дома №57 на Заводском шоссе</t>
  </si>
  <si>
    <t>Замена оборудования в ТП-2087</t>
  </si>
  <si>
    <t>Реконструкция ВЛ-0,4 кВ от КТП С 1218/400 кВА с заменой КТП  и установкой дополнительно двух КТП 250 кВА</t>
  </si>
  <si>
    <t>АО "СГЭС" (г. Сызрань) 9 мес.</t>
  </si>
  <si>
    <t>ЗАО "СГЭС" (г. Самара) 9 мес.</t>
  </si>
  <si>
    <t>ЗАО "ССК"  9 мес.</t>
  </si>
  <si>
    <t>за  2015 г.</t>
  </si>
  <si>
    <t>СВ-110</t>
  </si>
  <si>
    <t>ТМГ-400</t>
  </si>
  <si>
    <t>ТМГ-250</t>
  </si>
  <si>
    <t>СВ-95
СВ-110</t>
  </si>
  <si>
    <t>СИП-2
СИП-3</t>
  </si>
  <si>
    <t>СИП-3</t>
  </si>
  <si>
    <t>СИП-2
АСБ-10</t>
  </si>
  <si>
    <t>ТМГ-2х1250</t>
  </si>
  <si>
    <t>ТМГ-250
ТМГ-2х400</t>
  </si>
  <si>
    <t>ТМГ-2х1000</t>
  </si>
  <si>
    <t>АСБ-10
АПвПУ-10
АПвБбШв-1</t>
  </si>
  <si>
    <t>АСБ-6</t>
  </si>
  <si>
    <t>ТМГ-2х630</t>
  </si>
  <si>
    <t>ТМ-400
ТМГ-400</t>
  </si>
  <si>
    <t>СИП-5
АСБ-1</t>
  </si>
  <si>
    <t>СЦС-7</t>
  </si>
  <si>
    <t>ТМГ-2х400</t>
  </si>
  <si>
    <t>за 2015 г.</t>
  </si>
  <si>
    <t>Новое строительство для обеспечения технологического присоединения новых и дополнительных нагрузок</t>
  </si>
  <si>
    <t xml:space="preserve">Директор по развитию </t>
  </si>
  <si>
    <t>Розенцвайг Е.А.</t>
  </si>
  <si>
    <t>Кучканов А.Д.</t>
  </si>
  <si>
    <t>Плановый объем финансирования, млн. руб.сНДС</t>
  </si>
  <si>
    <t>Реконструкция электросетевого оборудования в целях повышения надежности и качества электроснабжения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</si>
</sst>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р_._-;\-* #,##0.00_р_._-;_-* &quot;-&quot;??_р_._-;_-@_-"/>
    <numFmt numFmtId="165" formatCode="#,##0.0"/>
    <numFmt numFmtId="166" formatCode="0.000"/>
    <numFmt numFmtId="167" formatCode="0.0"/>
    <numFmt numFmtId="168" formatCode="0.000000"/>
  </numFmts>
  <fonts count="41" x14ac:knownFonts="1">
    <font>
      <sz val="12"/>
      <name val="Times New Roman"/>
      <charset val="204"/>
    </font>
    <font>
      <sz val="12"/>
      <name val="Times New Roman"/>
      <family val="1"/>
      <charset val="204"/>
    </font>
    <font>
      <sz val="12"/>
      <name val="Times New Roman"/>
      <family val="1"/>
      <charset val="204"/>
    </font>
    <font>
      <b/>
      <sz val="12"/>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2"/>
      <color indexed="8"/>
      <name val="Times New Roman"/>
      <family val="1"/>
      <charset val="204"/>
    </font>
    <font>
      <b/>
      <sz val="20"/>
      <name val="Times New Roman"/>
      <family val="1"/>
      <charset val="204"/>
    </font>
    <font>
      <sz val="14"/>
      <name val="Times New Roman"/>
      <family val="1"/>
      <charset val="204"/>
    </font>
    <font>
      <sz val="16"/>
      <name val="Times New Roman"/>
      <family val="1"/>
      <charset val="204"/>
    </font>
    <font>
      <sz val="11"/>
      <name val="Times New Roman"/>
      <family val="1"/>
      <charset val="204"/>
    </font>
    <font>
      <b/>
      <sz val="18"/>
      <name val="Times New Roman"/>
      <family val="1"/>
      <charset val="204"/>
    </font>
    <font>
      <sz val="18"/>
      <name val="Times New Roman"/>
      <family val="1"/>
      <charset val="204"/>
    </font>
    <font>
      <b/>
      <sz val="16"/>
      <name val="Times New Roman"/>
      <family val="1"/>
      <charset val="204"/>
    </font>
    <font>
      <b/>
      <sz val="11"/>
      <name val="Times New Roman"/>
      <family val="1"/>
      <charset val="204"/>
    </font>
    <font>
      <sz val="11"/>
      <name val="Arial Cyr"/>
      <charset val="204"/>
    </font>
    <font>
      <sz val="10"/>
      <name val="Times New Roman"/>
      <family val="1"/>
      <charset val="204"/>
    </font>
    <font>
      <b/>
      <sz val="14"/>
      <name val="Times New Roman"/>
      <family val="1"/>
      <charset val="204"/>
    </font>
    <font>
      <b/>
      <sz val="12"/>
      <color rgb="FFFF0000"/>
      <name val="Times New Roman"/>
      <family val="1"/>
      <charset val="204"/>
    </font>
    <font>
      <sz val="12"/>
      <color rgb="FFFF0000"/>
      <name val="Times New Roman"/>
      <family val="1"/>
      <charset val="204"/>
    </font>
    <font>
      <b/>
      <sz val="10"/>
      <name val="Times New Roman"/>
      <family val="1"/>
      <charset val="204"/>
    </font>
    <font>
      <sz val="14"/>
      <color rgb="FFFF0000"/>
      <name val="Times New Roman"/>
      <family val="1"/>
      <charset val="204"/>
    </font>
    <font>
      <sz val="11"/>
      <name val="Calibri"/>
      <family val="2"/>
      <scheme val="minor"/>
    </font>
    <font>
      <b/>
      <sz val="22"/>
      <name val="Times New Roman"/>
      <family val="1"/>
      <charset val="204"/>
    </font>
    <font>
      <b/>
      <sz val="16"/>
      <color rgb="FFFF0000"/>
      <name val="Times New Roman"/>
      <family val="1"/>
      <charset val="204"/>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rgb="FFFF0000"/>
        <bgColor indexed="64"/>
      </patternFill>
    </fill>
    <fill>
      <patternFill patternType="solid">
        <fgColor rgb="FF92D050"/>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diagonal/>
    </border>
    <border>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diagonal/>
    </border>
    <border>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8">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7" borderId="1" applyNumberFormat="0" applyAlignment="0" applyProtection="0"/>
    <xf numFmtId="0" fontId="7" fillId="20" borderId="2" applyNumberFormat="0" applyAlignment="0" applyProtection="0"/>
    <xf numFmtId="0" fontId="8" fillId="20" borderId="1" applyNumberFormat="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6" applyNumberFormat="0" applyFill="0" applyAlignment="0" applyProtection="0"/>
    <xf numFmtId="0" fontId="13" fillId="21" borderId="7" applyNumberFormat="0" applyAlignment="0" applyProtection="0"/>
    <xf numFmtId="0" fontId="14" fillId="0" borderId="0" applyNumberFormat="0" applyFill="0" applyBorder="0" applyAlignment="0" applyProtection="0"/>
    <xf numFmtId="0" fontId="15" fillId="22" borderId="0" applyNumberFormat="0" applyBorder="0" applyAlignment="0" applyProtection="0"/>
    <xf numFmtId="0" fontId="21" fillId="0" borderId="0"/>
    <xf numFmtId="0" fontId="2" fillId="0" borderId="0"/>
    <xf numFmtId="0" fontId="21" fillId="0" borderId="0"/>
    <xf numFmtId="0" fontId="16" fillId="3" borderId="0" applyNumberFormat="0" applyBorder="0" applyAlignment="0" applyProtection="0"/>
    <xf numFmtId="0" fontId="17" fillId="0" borderId="0" applyNumberFormat="0" applyFill="0" applyBorder="0" applyAlignment="0" applyProtection="0"/>
    <xf numFmtId="0" fontId="4" fillId="23" borderId="8" applyNumberFormat="0" applyFont="0" applyAlignment="0" applyProtection="0"/>
    <xf numFmtId="0" fontId="18" fillId="0" borderId="9" applyNumberFormat="0" applyFill="0" applyAlignment="0" applyProtection="0"/>
    <xf numFmtId="0" fontId="19" fillId="0" borderId="0" applyNumberFormat="0" applyFill="0" applyBorder="0" applyAlignment="0" applyProtection="0"/>
    <xf numFmtId="164" fontId="1" fillId="0" borderId="0" applyFont="0" applyFill="0" applyBorder="0" applyAlignment="0" applyProtection="0"/>
    <xf numFmtId="0" fontId="20" fillId="4" borderId="0" applyNumberFormat="0" applyBorder="0" applyAlignment="0" applyProtection="0"/>
    <xf numFmtId="0" fontId="1" fillId="0" borderId="0"/>
    <xf numFmtId="0" fontId="1" fillId="0" borderId="0"/>
  </cellStyleXfs>
  <cellXfs count="1085">
    <xf numFmtId="0" fontId="0" fillId="0" borderId="0" xfId="0"/>
    <xf numFmtId="0" fontId="2" fillId="0" borderId="10" xfId="0" applyNumberFormat="1" applyFont="1" applyFill="1" applyBorder="1" applyAlignment="1">
      <alignment horizontal="center" vertical="center"/>
    </xf>
    <xf numFmtId="0" fontId="2" fillId="0" borderId="11" xfId="0" applyNumberFormat="1" applyFont="1" applyFill="1" applyBorder="1" applyAlignment="1">
      <alignment horizontal="center" vertical="center" wrapText="1"/>
    </xf>
    <xf numFmtId="0" fontId="2" fillId="0" borderId="10" xfId="38" applyFont="1" applyFill="1" applyBorder="1" applyAlignment="1">
      <alignment horizontal="left" vertical="top" wrapText="1"/>
    </xf>
    <xf numFmtId="0" fontId="3" fillId="0" borderId="10" xfId="38" applyFont="1" applyFill="1" applyBorder="1" applyAlignment="1">
      <alignment horizontal="left" vertical="top" wrapText="1"/>
    </xf>
    <xf numFmtId="0" fontId="2" fillId="0" borderId="12" xfId="0" applyNumberFormat="1" applyFont="1" applyFill="1" applyBorder="1" applyAlignment="1">
      <alignment horizontal="center" vertical="center" wrapText="1"/>
    </xf>
    <xf numFmtId="0" fontId="3" fillId="0" borderId="12" xfId="0" applyNumberFormat="1"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2" fillId="0" borderId="13" xfId="0" applyNumberFormat="1" applyFont="1" applyFill="1" applyBorder="1" applyAlignment="1">
      <alignment horizontal="center" vertical="center" wrapText="1"/>
    </xf>
    <xf numFmtId="0" fontId="2" fillId="0" borderId="11" xfId="0" applyNumberFormat="1" applyFont="1" applyFill="1" applyBorder="1" applyAlignment="1">
      <alignment horizontal="center" vertical="center"/>
    </xf>
    <xf numFmtId="0" fontId="26" fillId="0" borderId="14" xfId="0" applyNumberFormat="1" applyFont="1" applyFill="1" applyBorder="1"/>
    <xf numFmtId="0" fontId="2" fillId="0" borderId="10" xfId="0" applyFont="1" applyFill="1" applyBorder="1"/>
    <xf numFmtId="0" fontId="26" fillId="0" borderId="11" xfId="0" applyNumberFormat="1" applyFont="1" applyFill="1" applyBorder="1"/>
    <xf numFmtId="0" fontId="26" fillId="0" borderId="15" xfId="0" applyNumberFormat="1" applyFont="1" applyFill="1" applyBorder="1"/>
    <xf numFmtId="0" fontId="2" fillId="0" borderId="16" xfId="0" applyFont="1" applyFill="1" applyBorder="1"/>
    <xf numFmtId="0" fontId="27" fillId="0" borderId="0" xfId="0" applyFont="1" applyFill="1" applyAlignment="1"/>
    <xf numFmtId="0" fontId="27" fillId="0" borderId="0" xfId="0" applyFont="1" applyFill="1" applyAlignment="1">
      <alignment horizontal="center" vertical="center"/>
    </xf>
    <xf numFmtId="2" fontId="27" fillId="0" borderId="0" xfId="0" applyNumberFormat="1" applyFont="1" applyFill="1" applyBorder="1"/>
    <xf numFmtId="0" fontId="27" fillId="0" borderId="0" xfId="0" applyFont="1" applyFill="1"/>
    <xf numFmtId="0" fontId="28" fillId="0" borderId="0" xfId="0" applyFont="1" applyFill="1" applyAlignment="1">
      <alignment vertical="center"/>
    </xf>
    <xf numFmtId="0" fontId="26" fillId="0" borderId="0" xfId="0" applyFont="1" applyFill="1" applyAlignment="1">
      <alignment horizontal="center" vertical="center"/>
    </xf>
    <xf numFmtId="0" fontId="2" fillId="0" borderId="0" xfId="0" applyFont="1" applyFill="1"/>
    <xf numFmtId="2" fontId="2" fillId="0" borderId="10" xfId="0" applyNumberFormat="1" applyFont="1" applyFill="1" applyBorder="1" applyAlignment="1">
      <alignment horizontal="center" vertical="center"/>
    </xf>
    <xf numFmtId="2" fontId="3" fillId="0" borderId="10" xfId="0" applyNumberFormat="1" applyFont="1" applyFill="1" applyBorder="1" applyAlignment="1">
      <alignment horizontal="center" vertical="center"/>
    </xf>
    <xf numFmtId="2" fontId="2" fillId="0" borderId="0" xfId="0" applyNumberFormat="1" applyFont="1" applyFill="1"/>
    <xf numFmtId="0" fontId="3" fillId="0" borderId="18" xfId="0" applyFont="1" applyFill="1" applyBorder="1" applyAlignment="1">
      <alignment horizontal="center" vertical="center" wrapText="1"/>
    </xf>
    <xf numFmtId="2" fontId="3" fillId="0" borderId="10" xfId="0" applyNumberFormat="1" applyFont="1" applyFill="1" applyBorder="1" applyAlignment="1">
      <alignment horizontal="center" vertical="center" wrapText="1"/>
    </xf>
    <xf numFmtId="0" fontId="2" fillId="0" borderId="10" xfId="0" applyFont="1" applyFill="1" applyBorder="1" applyAlignment="1">
      <alignment horizontal="center" vertical="center"/>
    </xf>
    <xf numFmtId="0" fontId="2" fillId="0" borderId="0" xfId="0" applyFont="1" applyFill="1" applyAlignment="1">
      <alignment horizontal="right"/>
    </xf>
    <xf numFmtId="0" fontId="24" fillId="0" borderId="0" xfId="0" applyFont="1" applyFill="1" applyAlignment="1">
      <alignment horizontal="right" vertical="center" wrapText="1"/>
    </xf>
    <xf numFmtId="2" fontId="2" fillId="0" borderId="10" xfId="0" applyNumberFormat="1" applyFont="1" applyFill="1" applyBorder="1" applyAlignment="1">
      <alignment horizontal="center" vertical="center" wrapText="1"/>
    </xf>
    <xf numFmtId="2" fontId="2" fillId="0" borderId="10" xfId="0" applyNumberFormat="1" applyFont="1" applyFill="1" applyBorder="1"/>
    <xf numFmtId="2" fontId="2" fillId="0" borderId="18"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0" fontId="2" fillId="0" borderId="18" xfId="0" applyFont="1" applyFill="1" applyBorder="1" applyAlignment="1">
      <alignment horizontal="center" vertical="center"/>
    </xf>
    <xf numFmtId="0" fontId="2" fillId="0" borderId="19" xfId="0" applyFont="1" applyFill="1" applyBorder="1"/>
    <xf numFmtId="0" fontId="2" fillId="0" borderId="16" xfId="0" applyFont="1" applyFill="1" applyBorder="1" applyAlignment="1">
      <alignment horizontal="center" vertical="center"/>
    </xf>
    <xf numFmtId="0" fontId="2" fillId="0" borderId="20" xfId="0" applyFont="1" applyFill="1" applyBorder="1"/>
    <xf numFmtId="0" fontId="2" fillId="0" borderId="0" xfId="0" applyFont="1" applyFill="1" applyBorder="1"/>
    <xf numFmtId="0" fontId="24" fillId="0" borderId="0" xfId="0" applyFont="1" applyFill="1"/>
    <xf numFmtId="0" fontId="3" fillId="0" borderId="10" xfId="0" applyNumberFormat="1" applyFont="1" applyFill="1" applyBorder="1" applyAlignment="1">
      <alignment vertical="top" wrapText="1"/>
    </xf>
    <xf numFmtId="0" fontId="2" fillId="0" borderId="10" xfId="0" applyNumberFormat="1" applyFont="1" applyFill="1" applyBorder="1" applyAlignment="1">
      <alignment horizontal="left" vertical="center" wrapText="1"/>
    </xf>
    <xf numFmtId="0" fontId="3" fillId="0" borderId="10" xfId="0" applyNumberFormat="1" applyFont="1" applyFill="1" applyBorder="1" applyAlignment="1">
      <alignment horizontal="left" vertical="center" wrapText="1"/>
    </xf>
    <xf numFmtId="0" fontId="2" fillId="0" borderId="10" xfId="0" applyNumberFormat="1" applyFont="1" applyFill="1" applyBorder="1" applyAlignment="1">
      <alignment horizontal="left" vertical="top" wrapText="1"/>
    </xf>
    <xf numFmtId="0" fontId="3" fillId="0" borderId="10" xfId="0" applyNumberFormat="1" applyFont="1" applyFill="1" applyBorder="1" applyAlignment="1">
      <alignment horizontal="left" vertical="top" wrapText="1"/>
    </xf>
    <xf numFmtId="0" fontId="3" fillId="0" borderId="10" xfId="38" applyFont="1" applyFill="1" applyBorder="1" applyAlignment="1">
      <alignment vertical="center" wrapText="1"/>
    </xf>
    <xf numFmtId="0" fontId="3" fillId="0" borderId="10" xfId="0" applyFont="1" applyFill="1" applyBorder="1" applyAlignment="1">
      <alignment horizontal="justify" vertical="center" wrapText="1"/>
    </xf>
    <xf numFmtId="0" fontId="3" fillId="0" borderId="10" xfId="38"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0" xfId="38" applyFont="1" applyFill="1" applyBorder="1" applyAlignment="1">
      <alignment vertical="top" wrapText="1"/>
    </xf>
    <xf numFmtId="0" fontId="3" fillId="0" borderId="10" xfId="38" applyFont="1" applyFill="1" applyBorder="1" applyAlignment="1">
      <alignment vertical="top" wrapText="1"/>
    </xf>
    <xf numFmtId="0" fontId="3" fillId="0" borderId="10" xfId="0" applyFont="1" applyFill="1" applyBorder="1" applyAlignment="1">
      <alignment vertical="top" wrapText="1"/>
    </xf>
    <xf numFmtId="0" fontId="2" fillId="0" borderId="10"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10" xfId="0" applyFont="1" applyFill="1" applyBorder="1" applyAlignment="1">
      <alignment horizontal="left" wrapText="1"/>
    </xf>
    <xf numFmtId="0" fontId="27" fillId="0" borderId="0" xfId="0" applyFont="1" applyFill="1" applyAlignment="1">
      <alignment vertical="center"/>
    </xf>
    <xf numFmtId="0" fontId="3" fillId="0" borderId="10" xfId="0" applyFont="1" applyFill="1" applyBorder="1" applyAlignment="1" applyProtection="1">
      <alignment horizontal="center" vertical="center" wrapText="1"/>
      <protection locked="0"/>
    </xf>
    <xf numFmtId="0" fontId="2" fillId="0" borderId="10" xfId="37" applyNumberFormat="1" applyFont="1" applyFill="1" applyBorder="1" applyAlignment="1">
      <alignment horizontal="left" vertical="center" wrapText="1"/>
    </xf>
    <xf numFmtId="0" fontId="2" fillId="0" borderId="0" xfId="0" applyFont="1" applyFill="1" applyAlignment="1">
      <alignment horizontal="center" vertical="center"/>
    </xf>
    <xf numFmtId="166" fontId="2" fillId="0" borderId="0" xfId="0" applyNumberFormat="1" applyFont="1" applyFill="1"/>
    <xf numFmtId="0" fontId="23" fillId="0" borderId="0" xfId="0" applyFont="1" applyFill="1" applyAlignment="1">
      <alignment horizontal="center"/>
    </xf>
    <xf numFmtId="0" fontId="3" fillId="0" borderId="0" xfId="0" applyFont="1" applyFill="1" applyAlignment="1">
      <alignment horizontal="center"/>
    </xf>
    <xf numFmtId="0" fontId="23" fillId="0" borderId="0" xfId="0" applyFont="1" applyFill="1"/>
    <xf numFmtId="0" fontId="2" fillId="0" borderId="21" xfId="0" applyFont="1" applyFill="1" applyBorder="1"/>
    <xf numFmtId="0" fontId="24" fillId="0" borderId="21" xfId="0" applyFont="1" applyFill="1" applyBorder="1"/>
    <xf numFmtId="166" fontId="3" fillId="0" borderId="10" xfId="0" applyNumberFormat="1" applyFont="1" applyFill="1" applyBorder="1" applyAlignment="1" applyProtection="1">
      <alignment horizontal="center" vertical="center" wrapText="1"/>
      <protection locked="0"/>
    </xf>
    <xf numFmtId="0" fontId="3" fillId="0" borderId="10" xfId="0" applyFont="1" applyFill="1" applyBorder="1" applyAlignment="1" applyProtection="1">
      <alignment horizontal="center" vertical="distributed"/>
      <protection locked="0"/>
    </xf>
    <xf numFmtId="0" fontId="3" fillId="0" borderId="11" xfId="0" applyFont="1" applyFill="1" applyBorder="1" applyAlignment="1">
      <alignment horizontal="center" vertical="center" wrapText="1"/>
    </xf>
    <xf numFmtId="166" fontId="3" fillId="0" borderId="10" xfId="0" applyNumberFormat="1" applyFont="1" applyFill="1" applyBorder="1" applyAlignment="1">
      <alignment horizontal="center" vertical="center" wrapText="1"/>
    </xf>
    <xf numFmtId="16" fontId="3" fillId="0" borderId="11" xfId="0" applyNumberFormat="1" applyFont="1" applyFill="1" applyBorder="1" applyAlignment="1">
      <alignment horizontal="center" vertical="center" wrapText="1"/>
    </xf>
    <xf numFmtId="166" fontId="2" fillId="0" borderId="10" xfId="0" applyNumberFormat="1" applyFont="1" applyFill="1" applyBorder="1"/>
    <xf numFmtId="166" fontId="2" fillId="0" borderId="10" xfId="0" applyNumberFormat="1" applyFont="1" applyFill="1" applyBorder="1" applyAlignment="1">
      <alignment horizontal="center" vertical="center" wrapText="1"/>
    </xf>
    <xf numFmtId="0" fontId="2" fillId="0" borderId="10" xfId="0" applyFont="1" applyFill="1" applyBorder="1" applyAlignment="1">
      <alignment horizontal="left" wrapText="1"/>
    </xf>
    <xf numFmtId="0" fontId="2" fillId="0" borderId="10" xfId="0" applyFont="1" applyFill="1" applyBorder="1" applyAlignment="1">
      <alignment horizontal="center" vertical="center" wrapText="1"/>
    </xf>
    <xf numFmtId="166" fontId="2" fillId="0" borderId="10" xfId="0" applyNumberFormat="1" applyFont="1" applyFill="1" applyBorder="1" applyAlignment="1">
      <alignment horizontal="left" wrapText="1"/>
    </xf>
    <xf numFmtId="0" fontId="2" fillId="0" borderId="10" xfId="0" applyNumberFormat="1" applyFont="1" applyFill="1" applyBorder="1" applyAlignment="1">
      <alignment horizontal="center" vertical="center" wrapText="1"/>
    </xf>
    <xf numFmtId="166" fontId="3" fillId="0" borderId="18" xfId="0" applyNumberFormat="1"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19" xfId="0" applyFont="1" applyFill="1" applyBorder="1" applyAlignment="1">
      <alignment horizontal="center" vertical="center"/>
    </xf>
    <xf numFmtId="0" fontId="2" fillId="0" borderId="22" xfId="0" applyFont="1" applyFill="1" applyBorder="1"/>
    <xf numFmtId="166" fontId="2" fillId="0" borderId="16" xfId="0"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3" fillId="0" borderId="10" xfId="0" applyFont="1" applyFill="1" applyBorder="1" applyAlignment="1" applyProtection="1">
      <alignment vertical="center" wrapText="1"/>
      <protection locked="0"/>
    </xf>
    <xf numFmtId="0" fontId="24" fillId="0" borderId="23" xfId="0" applyFont="1" applyFill="1" applyBorder="1"/>
    <xf numFmtId="2" fontId="24" fillId="0" borderId="23" xfId="0" applyNumberFormat="1" applyFont="1" applyFill="1" applyBorder="1" applyAlignment="1">
      <alignment horizontal="right" vertical="top" wrapText="1"/>
    </xf>
    <xf numFmtId="0" fontId="3" fillId="0" borderId="0" xfId="0" applyFont="1" applyFill="1"/>
    <xf numFmtId="2" fontId="3" fillId="0" borderId="10" xfId="0" applyNumberFormat="1" applyFont="1" applyFill="1" applyBorder="1" applyAlignment="1">
      <alignment horizontal="center" vertical="distributed"/>
    </xf>
    <xf numFmtId="166" fontId="3" fillId="0" borderId="10" xfId="0" applyNumberFormat="1" applyFont="1" applyFill="1" applyBorder="1" applyAlignment="1">
      <alignment horizontal="center" vertical="distributed"/>
    </xf>
    <xf numFmtId="166" fontId="2" fillId="0" borderId="18" xfId="0" applyNumberFormat="1" applyFont="1" applyFill="1" applyBorder="1" applyAlignment="1">
      <alignment horizontal="center" vertical="center" wrapText="1"/>
    </xf>
    <xf numFmtId="166" fontId="2" fillId="0" borderId="10" xfId="0" applyNumberFormat="1" applyFont="1" applyFill="1" applyBorder="1" applyAlignment="1">
      <alignment horizontal="left" vertical="center" wrapText="1"/>
    </xf>
    <xf numFmtId="166" fontId="2" fillId="0" borderId="10" xfId="0" applyNumberFormat="1" applyFont="1" applyFill="1" applyBorder="1" applyAlignment="1">
      <alignment horizontal="left" vertical="top" wrapText="1"/>
    </xf>
    <xf numFmtId="2" fontId="2" fillId="0" borderId="10" xfId="0" applyNumberFormat="1" applyFont="1" applyFill="1" applyBorder="1" applyAlignment="1">
      <alignment horizontal="left" vertical="center" wrapText="1"/>
    </xf>
    <xf numFmtId="0" fontId="2" fillId="0" borderId="18" xfId="0" applyFont="1" applyFill="1" applyBorder="1" applyAlignment="1">
      <alignment vertical="center"/>
    </xf>
    <xf numFmtId="166" fontId="2" fillId="0" borderId="18" xfId="0" applyNumberFormat="1" applyFont="1" applyFill="1" applyBorder="1" applyAlignment="1">
      <alignment horizontal="center" vertical="center"/>
    </xf>
    <xf numFmtId="0" fontId="3" fillId="0" borderId="0" xfId="0" applyFont="1" applyFill="1" applyBorder="1" applyAlignment="1">
      <alignment horizontal="center" vertical="center" wrapText="1"/>
    </xf>
    <xf numFmtId="0" fontId="25" fillId="0" borderId="0" xfId="0" applyFont="1" applyFill="1"/>
    <xf numFmtId="0" fontId="25" fillId="0" borderId="0" xfId="0" applyFont="1" applyFill="1" applyAlignment="1">
      <alignment horizontal="center" vertical="center"/>
    </xf>
    <xf numFmtId="0" fontId="25" fillId="0" borderId="0" xfId="0" applyFont="1" applyFill="1" applyAlignment="1">
      <alignment horizontal="left" wrapText="1"/>
    </xf>
    <xf numFmtId="1" fontId="2" fillId="0" borderId="10" xfId="0" applyNumberFormat="1" applyFont="1" applyFill="1" applyBorder="1" applyAlignment="1">
      <alignment horizontal="center" vertical="center" wrapText="1"/>
    </xf>
    <xf numFmtId="0" fontId="2" fillId="0" borderId="14" xfId="0" applyNumberFormat="1" applyFont="1" applyFill="1" applyBorder="1" applyAlignment="1">
      <alignment horizontal="center" vertical="center"/>
    </xf>
    <xf numFmtId="0" fontId="3" fillId="0" borderId="24" xfId="38" applyFont="1" applyFill="1" applyBorder="1" applyAlignment="1">
      <alignment vertical="center" wrapText="1"/>
    </xf>
    <xf numFmtId="0" fontId="2" fillId="0" borderId="0" xfId="0" applyFont="1" applyFill="1" applyAlignment="1">
      <alignment wrapText="1"/>
    </xf>
    <xf numFmtId="2" fontId="3" fillId="0" borderId="0" xfId="0" applyNumberFormat="1" applyFont="1" applyFill="1"/>
    <xf numFmtId="0" fontId="2" fillId="0" borderId="25" xfId="0" applyFont="1" applyFill="1" applyBorder="1" applyAlignment="1">
      <alignment horizontal="left" wrapText="1"/>
    </xf>
    <xf numFmtId="0" fontId="2" fillId="0" borderId="25" xfId="0" applyFont="1" applyFill="1" applyBorder="1"/>
    <xf numFmtId="2" fontId="2" fillId="0" borderId="25" xfId="0" applyNumberFormat="1" applyFont="1" applyFill="1" applyBorder="1"/>
    <xf numFmtId="166" fontId="2" fillId="0" borderId="25" xfId="0" applyNumberFormat="1" applyFont="1" applyFill="1" applyBorder="1"/>
    <xf numFmtId="4" fontId="2" fillId="0" borderId="26" xfId="44" applyNumberFormat="1" applyFont="1" applyFill="1" applyBorder="1" applyAlignment="1">
      <alignment horizontal="center" vertical="center"/>
    </xf>
    <xf numFmtId="4" fontId="2" fillId="0" borderId="25" xfId="0" applyNumberFormat="1" applyFont="1" applyFill="1" applyBorder="1" applyAlignment="1">
      <alignment horizontal="center" vertical="center"/>
    </xf>
    <xf numFmtId="4" fontId="2" fillId="0" borderId="26" xfId="0" applyNumberFormat="1" applyFont="1" applyFill="1" applyBorder="1" applyAlignment="1">
      <alignment horizontal="center" vertical="center"/>
    </xf>
    <xf numFmtId="0" fontId="2" fillId="0" borderId="10" xfId="0" applyFont="1" applyFill="1" applyBorder="1" applyAlignment="1">
      <alignment horizontal="center"/>
    </xf>
    <xf numFmtId="2" fontId="2" fillId="0" borderId="19" xfId="0" applyNumberFormat="1" applyFont="1" applyFill="1" applyBorder="1" applyAlignment="1">
      <alignment horizontal="center" vertical="center"/>
    </xf>
    <xf numFmtId="2" fontId="24" fillId="0" borderId="0" xfId="0" applyNumberFormat="1" applyFont="1" applyFill="1" applyBorder="1" applyAlignment="1">
      <alignment horizontal="right" vertical="top" wrapText="1"/>
    </xf>
    <xf numFmtId="166" fontId="2" fillId="0" borderId="0" xfId="0" applyNumberFormat="1" applyFont="1" applyFill="1" applyBorder="1" applyAlignment="1">
      <alignment horizontal="center" vertical="center" wrapText="1"/>
    </xf>
    <xf numFmtId="0" fontId="2" fillId="0" borderId="0" xfId="0" applyFont="1" applyFill="1" applyBorder="1" applyAlignment="1">
      <alignment vertical="center"/>
    </xf>
    <xf numFmtId="166" fontId="2" fillId="0" borderId="0" xfId="0" applyNumberFormat="1" applyFont="1" applyFill="1" applyBorder="1" applyAlignment="1">
      <alignment horizontal="center" vertical="center"/>
    </xf>
    <xf numFmtId="2" fontId="2" fillId="0" borderId="0" xfId="0" applyNumberFormat="1" applyFont="1" applyFill="1" applyBorder="1"/>
    <xf numFmtId="0" fontId="3" fillId="0" borderId="10" xfId="0" applyFont="1" applyFill="1" applyBorder="1"/>
    <xf numFmtId="166" fontId="3" fillId="0" borderId="26"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2" fontId="3" fillId="0" borderId="18" xfId="0" applyNumberFormat="1" applyFont="1" applyFill="1" applyBorder="1" applyAlignment="1">
      <alignment horizontal="center" vertical="center" wrapText="1"/>
    </xf>
    <xf numFmtId="2" fontId="2" fillId="0" borderId="19" xfId="0" applyNumberFormat="1" applyFont="1" applyFill="1" applyBorder="1"/>
    <xf numFmtId="2" fontId="2" fillId="0" borderId="0" xfId="0" applyNumberFormat="1" applyFont="1" applyFill="1" applyAlignment="1">
      <alignment horizontal="center" vertical="center"/>
    </xf>
    <xf numFmtId="4" fontId="2" fillId="0" borderId="25" xfId="44" applyNumberFormat="1" applyFont="1" applyFill="1" applyBorder="1" applyAlignment="1">
      <alignment horizontal="center" vertical="center"/>
    </xf>
    <xf numFmtId="0" fontId="2" fillId="0" borderId="25" xfId="0" applyNumberFormat="1" applyFont="1" applyFill="1" applyBorder="1" applyAlignment="1">
      <alignment horizontal="left" vertical="center" wrapText="1"/>
    </xf>
    <xf numFmtId="4" fontId="32" fillId="0" borderId="25" xfId="0" applyNumberFormat="1" applyFont="1" applyFill="1" applyBorder="1" applyAlignment="1">
      <alignment horizontal="center" vertical="center" wrapText="1"/>
    </xf>
    <xf numFmtId="0" fontId="33" fillId="0" borderId="0" xfId="0" applyFont="1" applyFill="1"/>
    <xf numFmtId="2" fontId="2" fillId="25" borderId="0" xfId="0" applyNumberFormat="1" applyFont="1" applyFill="1" applyAlignment="1">
      <alignment horizontal="center" vertical="center"/>
    </xf>
    <xf numFmtId="2" fontId="2" fillId="25" borderId="0" xfId="0" applyNumberFormat="1" applyFont="1" applyFill="1"/>
    <xf numFmtId="166" fontId="2" fillId="25" borderId="0" xfId="0" applyNumberFormat="1" applyFont="1" applyFill="1" applyAlignment="1">
      <alignment horizontal="center" vertical="center"/>
    </xf>
    <xf numFmtId="166" fontId="3" fillId="25" borderId="0" xfId="0" applyNumberFormat="1" applyFont="1" applyFill="1" applyAlignment="1">
      <alignment horizontal="center" vertical="center"/>
    </xf>
    <xf numFmtId="166" fontId="3" fillId="25" borderId="10" xfId="0" applyNumberFormat="1" applyFont="1" applyFill="1" applyBorder="1" applyAlignment="1" applyProtection="1">
      <alignment horizontal="center" vertical="center" wrapText="1"/>
      <protection locked="0"/>
    </xf>
    <xf numFmtId="2" fontId="3" fillId="25" borderId="10" xfId="0" applyNumberFormat="1" applyFont="1" applyFill="1" applyBorder="1" applyAlignment="1">
      <alignment horizontal="center" vertical="center" wrapText="1"/>
    </xf>
    <xf numFmtId="166" fontId="3" fillId="25" borderId="10" xfId="0" applyNumberFormat="1" applyFont="1" applyFill="1" applyBorder="1" applyAlignment="1">
      <alignment horizontal="center" vertical="center" wrapText="1"/>
    </xf>
    <xf numFmtId="2" fontId="2" fillId="25" borderId="10" xfId="0" applyNumberFormat="1" applyFont="1" applyFill="1" applyBorder="1" applyAlignment="1">
      <alignment horizontal="center" vertical="center"/>
    </xf>
    <xf numFmtId="2" fontId="2" fillId="25" borderId="10" xfId="0" applyNumberFormat="1" applyFont="1" applyFill="1" applyBorder="1"/>
    <xf numFmtId="166" fontId="2" fillId="25" borderId="10" xfId="0" applyNumberFormat="1" applyFont="1" applyFill="1" applyBorder="1" applyAlignment="1">
      <alignment horizontal="center" vertical="center"/>
    </xf>
    <xf numFmtId="2" fontId="2" fillId="25" borderId="10" xfId="0" applyNumberFormat="1" applyFont="1" applyFill="1" applyBorder="1" applyAlignment="1">
      <alignment horizontal="center" vertical="center" wrapText="1"/>
    </xf>
    <xf numFmtId="0" fontId="2" fillId="25" borderId="0" xfId="0" applyFont="1" applyFill="1" applyAlignment="1">
      <alignment horizontal="center" vertical="center"/>
    </xf>
    <xf numFmtId="2" fontId="2" fillId="25" borderId="19" xfId="0" applyNumberFormat="1" applyFont="1" applyFill="1" applyBorder="1" applyAlignment="1">
      <alignment horizontal="center" vertical="center"/>
    </xf>
    <xf numFmtId="2" fontId="2" fillId="25" borderId="19" xfId="0" applyNumberFormat="1" applyFont="1" applyFill="1" applyBorder="1"/>
    <xf numFmtId="2" fontId="31" fillId="25" borderId="10" xfId="0" applyNumberFormat="1" applyFont="1" applyFill="1" applyBorder="1" applyAlignment="1">
      <alignment horizontal="center" vertical="center"/>
    </xf>
    <xf numFmtId="2" fontId="2" fillId="25" borderId="16" xfId="0" applyNumberFormat="1" applyFont="1" applyFill="1" applyBorder="1" applyAlignment="1">
      <alignment horizontal="center" vertical="center"/>
    </xf>
    <xf numFmtId="166" fontId="2" fillId="25" borderId="16" xfId="0" applyNumberFormat="1" applyFont="1" applyFill="1" applyBorder="1" applyAlignment="1">
      <alignment horizontal="center" vertical="center"/>
    </xf>
    <xf numFmtId="2" fontId="26" fillId="25" borderId="0" xfId="0" applyNumberFormat="1" applyFont="1" applyFill="1" applyAlignment="1">
      <alignment vertical="center"/>
    </xf>
    <xf numFmtId="0" fontId="2" fillId="26" borderId="11" xfId="0" applyNumberFormat="1" applyFont="1" applyFill="1" applyBorder="1" applyAlignment="1">
      <alignment horizontal="center" vertical="center" wrapText="1"/>
    </xf>
    <xf numFmtId="2" fontId="2" fillId="26" borderId="10" xfId="0" applyNumberFormat="1" applyFont="1" applyFill="1" applyBorder="1" applyAlignment="1">
      <alignment horizontal="center" vertical="center" wrapText="1"/>
    </xf>
    <xf numFmtId="166" fontId="2" fillId="26" borderId="10" xfId="0" applyNumberFormat="1" applyFont="1" applyFill="1" applyBorder="1" applyAlignment="1">
      <alignment horizontal="center" vertical="center"/>
    </xf>
    <xf numFmtId="0" fontId="2" fillId="26" borderId="10" xfId="0" applyFont="1" applyFill="1" applyBorder="1" applyAlignment="1">
      <alignment horizontal="left" wrapText="1"/>
    </xf>
    <xf numFmtId="0" fontId="2" fillId="26" borderId="10" xfId="0" applyNumberFormat="1" applyFont="1" applyFill="1" applyBorder="1" applyAlignment="1">
      <alignment horizontal="center" vertical="center" wrapText="1"/>
    </xf>
    <xf numFmtId="0" fontId="2" fillId="26" borderId="10" xfId="0" applyFont="1" applyFill="1" applyBorder="1" applyAlignment="1">
      <alignment horizontal="center" vertical="center"/>
    </xf>
    <xf numFmtId="0" fontId="2" fillId="26" borderId="10" xfId="0" applyFont="1" applyFill="1" applyBorder="1" applyAlignment="1">
      <alignment horizontal="center" vertical="center" wrapText="1"/>
    </xf>
    <xf numFmtId="0" fontId="2" fillId="26" borderId="0" xfId="0" applyFont="1" applyFill="1"/>
    <xf numFmtId="0" fontId="2" fillId="26" borderId="10" xfId="0" applyFont="1" applyFill="1" applyBorder="1"/>
    <xf numFmtId="166" fontId="2" fillId="27" borderId="10" xfId="0" applyNumberFormat="1" applyFont="1" applyFill="1" applyBorder="1" applyAlignment="1">
      <alignment horizontal="center" vertical="center"/>
    </xf>
    <xf numFmtId="166" fontId="2" fillId="25" borderId="0" xfId="0" applyNumberFormat="1" applyFont="1" applyFill="1"/>
    <xf numFmtId="166" fontId="3" fillId="25" borderId="0" xfId="0" applyNumberFormat="1" applyFont="1" applyFill="1" applyAlignment="1">
      <alignment horizontal="center"/>
    </xf>
    <xf numFmtId="166" fontId="24" fillId="25" borderId="0" xfId="0" applyNumberFormat="1" applyFont="1" applyFill="1" applyAlignment="1">
      <alignment horizontal="right" vertical="center" wrapText="1"/>
    </xf>
    <xf numFmtId="166" fontId="24" fillId="25" borderId="0" xfId="0" applyNumberFormat="1" applyFont="1" applyFill="1" applyAlignment="1">
      <alignment horizontal="center" vertical="center" wrapText="1"/>
    </xf>
    <xf numFmtId="166" fontId="2" fillId="25" borderId="10" xfId="0" applyNumberFormat="1" applyFont="1" applyFill="1" applyBorder="1"/>
    <xf numFmtId="166" fontId="2" fillId="27" borderId="10" xfId="0" applyNumberFormat="1" applyFont="1" applyFill="1" applyBorder="1" applyAlignment="1">
      <alignment horizontal="center" vertical="center" wrapText="1"/>
    </xf>
    <xf numFmtId="166" fontId="2" fillId="25" borderId="16" xfId="0" applyNumberFormat="1" applyFont="1" applyFill="1" applyBorder="1"/>
    <xf numFmtId="166" fontId="24" fillId="25" borderId="0" xfId="0" applyNumberFormat="1" applyFont="1" applyFill="1" applyAlignment="1">
      <alignment horizontal="center" vertical="center"/>
    </xf>
    <xf numFmtId="166" fontId="24" fillId="25" borderId="0" xfId="0" applyNumberFormat="1" applyFont="1" applyFill="1"/>
    <xf numFmtId="166" fontId="27" fillId="25" borderId="0" xfId="0" applyNumberFormat="1" applyFont="1" applyFill="1" applyAlignment="1"/>
    <xf numFmtId="166" fontId="29" fillId="25" borderId="0" xfId="0" applyNumberFormat="1" applyFont="1" applyFill="1" applyAlignment="1"/>
    <xf numFmtId="166" fontId="25" fillId="25" borderId="0" xfId="0" applyNumberFormat="1" applyFont="1" applyFill="1" applyAlignment="1"/>
    <xf numFmtId="166" fontId="29" fillId="25" borderId="0" xfId="0" applyNumberFormat="1" applyFont="1" applyFill="1" applyBorder="1" applyAlignment="1"/>
    <xf numFmtId="166" fontId="25" fillId="25" borderId="0" xfId="0" applyNumberFormat="1" applyFont="1" applyFill="1" applyBorder="1" applyAlignment="1"/>
    <xf numFmtId="166" fontId="26" fillId="25" borderId="0" xfId="0" applyNumberFormat="1" applyFont="1" applyFill="1" applyAlignment="1">
      <alignment vertical="center"/>
    </xf>
    <xf numFmtId="166" fontId="2" fillId="24" borderId="0" xfId="0" applyNumberFormat="1" applyFont="1" applyFill="1"/>
    <xf numFmtId="166" fontId="3" fillId="24" borderId="0" xfId="0" applyNumberFormat="1" applyFont="1" applyFill="1" applyAlignment="1">
      <alignment horizontal="center"/>
    </xf>
    <xf numFmtId="166" fontId="3" fillId="24" borderId="10" xfId="0" applyNumberFormat="1" applyFont="1" applyFill="1" applyBorder="1" applyAlignment="1" applyProtection="1">
      <alignment horizontal="center" vertical="center" wrapText="1"/>
      <protection locked="0"/>
    </xf>
    <xf numFmtId="2" fontId="3" fillId="24" borderId="10" xfId="0" applyNumberFormat="1" applyFont="1" applyFill="1" applyBorder="1" applyAlignment="1">
      <alignment horizontal="center" vertical="center" wrapText="1"/>
    </xf>
    <xf numFmtId="166" fontId="2" fillId="24" borderId="10" xfId="0" applyNumberFormat="1" applyFont="1" applyFill="1" applyBorder="1" applyAlignment="1">
      <alignment horizontal="center" vertical="center"/>
    </xf>
    <xf numFmtId="166" fontId="2" fillId="24" borderId="10" xfId="0" applyNumberFormat="1" applyFont="1" applyFill="1" applyBorder="1"/>
    <xf numFmtId="166" fontId="2" fillId="24" borderId="10" xfId="0" applyNumberFormat="1" applyFont="1" applyFill="1" applyBorder="1" applyAlignment="1">
      <alignment horizontal="center" vertical="center" wrapText="1"/>
    </xf>
    <xf numFmtId="166" fontId="3" fillId="24" borderId="10" xfId="0" applyNumberFormat="1" applyFont="1" applyFill="1" applyBorder="1" applyAlignment="1">
      <alignment horizontal="center" vertical="center" wrapText="1"/>
    </xf>
    <xf numFmtId="166" fontId="2" fillId="24" borderId="16" xfId="0" applyNumberFormat="1" applyFont="1" applyFill="1" applyBorder="1"/>
    <xf numFmtId="166" fontId="24" fillId="24" borderId="0" xfId="0" applyNumberFormat="1" applyFont="1" applyFill="1"/>
    <xf numFmtId="166" fontId="2" fillId="24" borderId="0" xfId="0" applyNumberFormat="1" applyFont="1" applyFill="1" applyAlignment="1">
      <alignment horizontal="center" vertical="center"/>
    </xf>
    <xf numFmtId="166" fontId="3" fillId="24" borderId="0" xfId="0" applyNumberFormat="1" applyFont="1" applyFill="1" applyAlignment="1">
      <alignment horizontal="center" vertical="center"/>
    </xf>
    <xf numFmtId="166" fontId="2" fillId="24" borderId="16" xfId="0" applyNumberFormat="1" applyFont="1" applyFill="1" applyBorder="1" applyAlignment="1">
      <alignment horizontal="center" vertical="center"/>
    </xf>
    <xf numFmtId="166" fontId="24" fillId="24" borderId="0" xfId="0" applyNumberFormat="1" applyFont="1" applyFill="1" applyAlignment="1">
      <alignment horizontal="center" vertical="center"/>
    </xf>
    <xf numFmtId="166" fontId="27" fillId="24" borderId="0" xfId="0" applyNumberFormat="1" applyFont="1" applyFill="1" applyAlignment="1">
      <alignment horizontal="center" vertical="center"/>
    </xf>
    <xf numFmtId="166" fontId="27" fillId="24" borderId="0" xfId="0" applyNumberFormat="1" applyFont="1" applyFill="1" applyBorder="1" applyAlignment="1">
      <alignment horizontal="center" vertical="center"/>
    </xf>
    <xf numFmtId="166" fontId="28" fillId="24" borderId="0" xfId="0" applyNumberFormat="1" applyFont="1" applyFill="1" applyAlignment="1">
      <alignment vertical="center"/>
    </xf>
    <xf numFmtId="166" fontId="26" fillId="24" borderId="0" xfId="0" applyNumberFormat="1" applyFont="1" applyFill="1" applyAlignment="1">
      <alignment horizontal="center" vertical="center"/>
    </xf>
    <xf numFmtId="0" fontId="2" fillId="28" borderId="11" xfId="0" applyNumberFormat="1" applyFont="1" applyFill="1" applyBorder="1" applyAlignment="1">
      <alignment horizontal="center" vertical="center" wrapText="1"/>
    </xf>
    <xf numFmtId="2" fontId="2" fillId="28" borderId="10" xfId="0" applyNumberFormat="1" applyFont="1" applyFill="1" applyBorder="1" applyAlignment="1">
      <alignment horizontal="center" vertical="center" wrapText="1"/>
    </xf>
    <xf numFmtId="166" fontId="2" fillId="28" borderId="10" xfId="0" applyNumberFormat="1" applyFont="1" applyFill="1" applyBorder="1" applyAlignment="1">
      <alignment horizontal="center" vertical="center"/>
    </xf>
    <xf numFmtId="0" fontId="3" fillId="28" borderId="10" xfId="0" applyFont="1" applyFill="1" applyBorder="1" applyAlignment="1">
      <alignment horizontal="center" vertical="center" wrapText="1"/>
    </xf>
    <xf numFmtId="0" fontId="2" fillId="28" borderId="10" xfId="0" applyFont="1" applyFill="1" applyBorder="1" applyAlignment="1">
      <alignment horizontal="left" wrapText="1"/>
    </xf>
    <xf numFmtId="0" fontId="2" fillId="28" borderId="10" xfId="0" applyNumberFormat="1" applyFont="1" applyFill="1" applyBorder="1" applyAlignment="1">
      <alignment horizontal="center" vertical="center" wrapText="1"/>
    </xf>
    <xf numFmtId="0" fontId="2" fillId="28" borderId="10" xfId="0" applyFont="1" applyFill="1" applyBorder="1" applyAlignment="1">
      <alignment horizontal="center" vertical="center"/>
    </xf>
    <xf numFmtId="0" fontId="2" fillId="28" borderId="10" xfId="0" applyFont="1" applyFill="1" applyBorder="1" applyAlignment="1">
      <alignment horizontal="center" vertical="center" wrapText="1"/>
    </xf>
    <xf numFmtId="0" fontId="2" fillId="28" borderId="0" xfId="0" applyFont="1" applyFill="1"/>
    <xf numFmtId="0" fontId="2" fillId="28" borderId="25" xfId="0" applyFont="1" applyFill="1" applyBorder="1" applyAlignment="1">
      <alignment horizontal="left" wrapText="1"/>
    </xf>
    <xf numFmtId="0" fontId="2" fillId="28" borderId="10" xfId="0" applyFont="1" applyFill="1" applyBorder="1"/>
    <xf numFmtId="2" fontId="2" fillId="28" borderId="0" xfId="0" applyNumberFormat="1" applyFont="1" applyFill="1"/>
    <xf numFmtId="0" fontId="2" fillId="28" borderId="10" xfId="0" applyFont="1" applyFill="1" applyBorder="1" applyAlignment="1">
      <alignment horizontal="center"/>
    </xf>
    <xf numFmtId="0" fontId="23" fillId="0" borderId="0" xfId="0" applyFont="1" applyFill="1" applyAlignment="1">
      <alignment horizontal="center"/>
    </xf>
    <xf numFmtId="0" fontId="24" fillId="0" borderId="0" xfId="0" applyFont="1" applyFill="1" applyAlignment="1">
      <alignment horizontal="right" vertical="center" wrapText="1"/>
    </xf>
    <xf numFmtId="0" fontId="24" fillId="0" borderId="0" xfId="0" applyFont="1" applyFill="1" applyAlignment="1">
      <alignment horizontal="right"/>
    </xf>
    <xf numFmtId="166" fontId="3" fillId="24" borderId="10" xfId="0" applyNumberFormat="1" applyFont="1" applyFill="1" applyBorder="1" applyAlignment="1" applyProtection="1">
      <alignment horizontal="center" vertical="center" wrapText="1"/>
      <protection locked="0"/>
    </xf>
    <xf numFmtId="166" fontId="3" fillId="25" borderId="10" xfId="0" applyNumberFormat="1" applyFont="1" applyFill="1" applyBorder="1" applyAlignment="1" applyProtection="1">
      <alignment horizontal="center" vertical="center" wrapText="1"/>
      <protection locked="0"/>
    </xf>
    <xf numFmtId="0" fontId="1" fillId="0" borderId="10" xfId="38" applyFont="1" applyFill="1" applyBorder="1" applyAlignment="1">
      <alignment horizontal="left" vertical="center" wrapText="1"/>
    </xf>
    <xf numFmtId="49" fontId="1" fillId="0" borderId="17" xfId="38" applyNumberFormat="1" applyFont="1" applyFill="1" applyBorder="1" applyAlignment="1">
      <alignment horizontal="center" vertical="center" wrapText="1"/>
    </xf>
    <xf numFmtId="0" fontId="1" fillId="0" borderId="17" xfId="38" applyNumberFormat="1" applyFont="1" applyFill="1" applyBorder="1" applyAlignment="1">
      <alignment horizontal="center" vertical="center" wrapText="1"/>
    </xf>
    <xf numFmtId="0" fontId="23" fillId="0" borderId="0" xfId="0" applyFont="1" applyFill="1" applyAlignment="1">
      <alignment horizontal="center"/>
    </xf>
    <xf numFmtId="0" fontId="24" fillId="0" borderId="0" xfId="0" applyFont="1" applyFill="1" applyAlignment="1">
      <alignment horizontal="right"/>
    </xf>
    <xf numFmtId="0" fontId="3" fillId="0" borderId="11"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0" borderId="18" xfId="0" applyFont="1" applyFill="1" applyBorder="1"/>
    <xf numFmtId="0" fontId="3" fillId="0" borderId="10" xfId="0" applyFont="1" applyFill="1" applyBorder="1" applyAlignment="1" applyProtection="1">
      <alignment horizontal="center" vertical="center" wrapText="1"/>
      <protection locked="0"/>
    </xf>
    <xf numFmtId="0" fontId="1" fillId="0" borderId="0" xfId="47" applyFont="1" applyFill="1"/>
    <xf numFmtId="0" fontId="1" fillId="0" borderId="0" xfId="47" applyFont="1" applyFill="1" applyAlignment="1">
      <alignment horizontal="right"/>
    </xf>
    <xf numFmtId="0" fontId="32" fillId="0" borderId="0" xfId="47" applyFont="1" applyFill="1"/>
    <xf numFmtId="0" fontId="1" fillId="0" borderId="0" xfId="47" applyFont="1" applyFill="1" applyAlignment="1">
      <alignment horizontal="left"/>
    </xf>
    <xf numFmtId="0" fontId="24" fillId="0" borderId="0" xfId="47" applyFont="1" applyFill="1"/>
    <xf numFmtId="0" fontId="24" fillId="27" borderId="0" xfId="47" applyFont="1" applyFill="1"/>
    <xf numFmtId="0" fontId="32" fillId="27" borderId="0" xfId="47" applyFont="1" applyFill="1"/>
    <xf numFmtId="0" fontId="24" fillId="0" borderId="0" xfId="47" applyFont="1" applyFill="1" applyAlignment="1">
      <alignment horizontal="right"/>
    </xf>
    <xf numFmtId="0" fontId="1" fillId="27" borderId="0" xfId="47" applyFont="1" applyFill="1"/>
    <xf numFmtId="0" fontId="23" fillId="0" borderId="0" xfId="47" applyFont="1" applyFill="1" applyAlignment="1">
      <alignment horizontal="center"/>
    </xf>
    <xf numFmtId="0" fontId="36" fillId="0" borderId="0" xfId="47" applyFont="1" applyFill="1" applyAlignment="1">
      <alignment horizontal="center"/>
    </xf>
    <xf numFmtId="0" fontId="23" fillId="27" borderId="0" xfId="47" applyFont="1" applyFill="1" applyAlignment="1">
      <alignment horizontal="center"/>
    </xf>
    <xf numFmtId="0" fontId="36" fillId="27" borderId="0" xfId="47" applyFont="1" applyFill="1" applyAlignment="1">
      <alignment horizontal="center"/>
    </xf>
    <xf numFmtId="0" fontId="24" fillId="0" borderId="0" xfId="47" applyFont="1" applyFill="1" applyAlignment="1">
      <alignment horizontal="right" vertical="center" wrapText="1"/>
    </xf>
    <xf numFmtId="0" fontId="32" fillId="0" borderId="0" xfId="47" applyFont="1" applyFill="1" applyAlignment="1">
      <alignment horizontal="right" vertical="center" wrapText="1"/>
    </xf>
    <xf numFmtId="0" fontId="24" fillId="0" borderId="0" xfId="47" applyFont="1" applyFill="1" applyAlignment="1">
      <alignment horizontal="left" vertical="center" wrapText="1"/>
    </xf>
    <xf numFmtId="0" fontId="24" fillId="27" borderId="0" xfId="47" applyFont="1" applyFill="1" applyAlignment="1">
      <alignment horizontal="right" vertical="center" wrapText="1"/>
    </xf>
    <xf numFmtId="0" fontId="32" fillId="0" borderId="0" xfId="47" applyFont="1" applyFill="1" applyAlignment="1">
      <alignment horizontal="right"/>
    </xf>
    <xf numFmtId="0" fontId="24" fillId="27" borderId="0" xfId="47" applyFont="1" applyFill="1" applyAlignment="1">
      <alignment horizontal="right"/>
    </xf>
    <xf numFmtId="0" fontId="24" fillId="0" borderId="0" xfId="47" applyFont="1" applyFill="1" applyBorder="1"/>
    <xf numFmtId="0" fontId="32" fillId="0" borderId="0" xfId="47" applyFont="1" applyFill="1" applyBorder="1"/>
    <xf numFmtId="0" fontId="3" fillId="0" borderId="11" xfId="47" applyFont="1" applyFill="1" applyBorder="1" applyAlignment="1">
      <alignment horizontal="center"/>
    </xf>
    <xf numFmtId="0" fontId="3" fillId="0" borderId="18" xfId="47" applyFont="1" applyFill="1" applyBorder="1" applyAlignment="1">
      <alignment horizontal="center"/>
    </xf>
    <xf numFmtId="0" fontId="3" fillId="0" borderId="11" xfId="47" applyNumberFormat="1" applyFont="1" applyFill="1" applyBorder="1" applyAlignment="1">
      <alignment horizontal="center" vertical="center" wrapText="1"/>
    </xf>
    <xf numFmtId="0" fontId="3" fillId="0" borderId="18" xfId="47" applyFont="1" applyFill="1" applyBorder="1" applyAlignment="1">
      <alignment horizontal="left" vertical="center" wrapText="1"/>
    </xf>
    <xf numFmtId="0" fontId="3" fillId="0" borderId="26" xfId="47" applyFont="1" applyFill="1" applyBorder="1" applyAlignment="1">
      <alignment horizontal="left" vertical="center" wrapText="1"/>
    </xf>
    <xf numFmtId="0" fontId="3" fillId="0" borderId="17" xfId="47" applyFont="1" applyFill="1" applyBorder="1" applyAlignment="1">
      <alignment horizontal="left" vertical="center" wrapText="1"/>
    </xf>
    <xf numFmtId="0" fontId="3" fillId="0" borderId="25" xfId="47" applyFont="1" applyFill="1" applyBorder="1" applyAlignment="1">
      <alignment horizontal="left" vertical="center" wrapText="1"/>
    </xf>
    <xf numFmtId="2" fontId="3" fillId="0" borderId="25" xfId="47" applyNumberFormat="1" applyFont="1" applyFill="1" applyBorder="1" applyAlignment="1">
      <alignment horizontal="left" vertical="center" wrapText="1"/>
    </xf>
    <xf numFmtId="0" fontId="1" fillId="0" borderId="26" xfId="47" applyFont="1" applyFill="1" applyBorder="1" applyAlignment="1">
      <alignment horizontal="right" vertical="center"/>
    </xf>
    <xf numFmtId="2" fontId="3" fillId="0" borderId="17" xfId="47" applyNumberFormat="1" applyFont="1" applyFill="1" applyBorder="1" applyAlignment="1">
      <alignment horizontal="left" vertical="center" wrapText="1"/>
    </xf>
    <xf numFmtId="2" fontId="3" fillId="0" borderId="26" xfId="47" applyNumberFormat="1" applyFont="1" applyFill="1" applyBorder="1" applyAlignment="1">
      <alignment horizontal="left" vertical="center" wrapText="1"/>
    </xf>
    <xf numFmtId="2" fontId="3" fillId="0" borderId="17" xfId="47" applyNumberFormat="1" applyFont="1" applyFill="1" applyBorder="1" applyAlignment="1">
      <alignment horizontal="center" vertical="center"/>
    </xf>
    <xf numFmtId="2" fontId="3" fillId="0" borderId="25" xfId="47" applyNumberFormat="1" applyFont="1" applyFill="1" applyBorder="1" applyAlignment="1">
      <alignment horizontal="center" vertical="center"/>
    </xf>
    <xf numFmtId="2" fontId="1" fillId="0" borderId="25" xfId="47" applyNumberFormat="1" applyFont="1" applyFill="1" applyBorder="1" applyAlignment="1">
      <alignment vertical="center"/>
    </xf>
    <xf numFmtId="0" fontId="3" fillId="0" borderId="26" xfId="47" applyFont="1" applyFill="1" applyBorder="1" applyAlignment="1">
      <alignment horizontal="center"/>
    </xf>
    <xf numFmtId="0" fontId="3" fillId="0" borderId="17" xfId="47" applyFont="1" applyFill="1" applyBorder="1" applyAlignment="1">
      <alignment horizontal="center"/>
    </xf>
    <xf numFmtId="2" fontId="3" fillId="0" borderId="25" xfId="47" applyNumberFormat="1" applyFont="1" applyFill="1" applyBorder="1" applyAlignment="1">
      <alignment vertical="center"/>
    </xf>
    <xf numFmtId="0" fontId="32" fillId="0" borderId="26" xfId="47" applyFont="1" applyFill="1" applyBorder="1" applyAlignment="1">
      <alignment horizontal="right" vertical="center"/>
    </xf>
    <xf numFmtId="2" fontId="3" fillId="0" borderId="17" xfId="47" applyNumberFormat="1" applyFont="1" applyFill="1" applyBorder="1" applyAlignment="1">
      <alignment horizontal="left" vertical="center"/>
    </xf>
    <xf numFmtId="167" fontId="3" fillId="0" borderId="26" xfId="47" applyNumberFormat="1" applyFont="1" applyFill="1" applyBorder="1" applyAlignment="1">
      <alignment horizontal="left" vertical="center"/>
    </xf>
    <xf numFmtId="167" fontId="3" fillId="0" borderId="17" xfId="47" applyNumberFormat="1" applyFont="1" applyFill="1" applyBorder="1" applyAlignment="1">
      <alignment horizontal="left" vertical="center"/>
    </xf>
    <xf numFmtId="2" fontId="3" fillId="0" borderId="25" xfId="47" applyNumberFormat="1" applyFont="1" applyFill="1" applyBorder="1" applyAlignment="1">
      <alignment horizontal="left" vertical="center"/>
    </xf>
    <xf numFmtId="2" fontId="3" fillId="27" borderId="25" xfId="47" applyNumberFormat="1" applyFont="1" applyFill="1" applyBorder="1" applyAlignment="1">
      <alignment horizontal="left" vertical="center"/>
    </xf>
    <xf numFmtId="0" fontId="32" fillId="27" borderId="26" xfId="47" applyFont="1" applyFill="1" applyBorder="1" applyAlignment="1">
      <alignment horizontal="right" vertical="center"/>
    </xf>
    <xf numFmtId="2" fontId="3" fillId="27" borderId="17" xfId="47" applyNumberFormat="1" applyFont="1" applyFill="1" applyBorder="1" applyAlignment="1">
      <alignment horizontal="left" vertical="center"/>
    </xf>
    <xf numFmtId="2" fontId="3" fillId="0" borderId="10" xfId="47" applyNumberFormat="1" applyFont="1" applyFill="1" applyBorder="1" applyAlignment="1">
      <alignment horizontal="center" vertical="center"/>
    </xf>
    <xf numFmtId="16" fontId="3" fillId="0" borderId="11" xfId="47" applyNumberFormat="1" applyFont="1" applyFill="1" applyBorder="1" applyAlignment="1">
      <alignment horizontal="center" vertical="center" wrapText="1"/>
    </xf>
    <xf numFmtId="2" fontId="1" fillId="0" borderId="25" xfId="47" applyNumberFormat="1" applyFont="1" applyFill="1" applyBorder="1" applyAlignment="1">
      <alignment horizontal="right" vertical="center" wrapText="1"/>
    </xf>
    <xf numFmtId="2" fontId="1" fillId="0" borderId="26" xfId="47" applyNumberFormat="1" applyFont="1" applyFill="1" applyBorder="1" applyAlignment="1">
      <alignment horizontal="right" vertical="center" wrapText="1"/>
    </xf>
    <xf numFmtId="2" fontId="1" fillId="0" borderId="17" xfId="47" applyNumberFormat="1" applyFont="1" applyFill="1" applyBorder="1" applyAlignment="1">
      <alignment horizontal="center" vertical="center" wrapText="1"/>
    </xf>
    <xf numFmtId="0" fontId="1" fillId="0" borderId="25" xfId="47" applyFont="1" applyFill="1" applyBorder="1" applyAlignment="1">
      <alignment horizontal="right" vertical="center"/>
    </xf>
    <xf numFmtId="0" fontId="36" fillId="0" borderId="26" xfId="47" applyFont="1" applyFill="1" applyBorder="1" applyAlignment="1">
      <alignment horizontal="center"/>
    </xf>
    <xf numFmtId="0" fontId="3" fillId="0" borderId="17" xfId="47" applyFont="1" applyFill="1" applyBorder="1" applyAlignment="1">
      <alignment horizontal="left"/>
    </xf>
    <xf numFmtId="0" fontId="1" fillId="0" borderId="25" xfId="47" applyFont="1" applyFill="1" applyBorder="1" applyAlignment="1">
      <alignment vertical="top"/>
    </xf>
    <xf numFmtId="0" fontId="1" fillId="0" borderId="26" xfId="47" applyFont="1" applyFill="1" applyBorder="1" applyAlignment="1">
      <alignment vertical="top"/>
    </xf>
    <xf numFmtId="0" fontId="3" fillId="27" borderId="26" xfId="47" applyFont="1" applyFill="1" applyBorder="1" applyAlignment="1">
      <alignment horizontal="center"/>
    </xf>
    <xf numFmtId="0" fontId="36" fillId="27" borderId="26" xfId="47" applyFont="1" applyFill="1" applyBorder="1" applyAlignment="1">
      <alignment horizontal="center"/>
    </xf>
    <xf numFmtId="0" fontId="37" fillId="0" borderId="0" xfId="47" applyFont="1" applyFill="1"/>
    <xf numFmtId="0" fontId="3" fillId="0" borderId="10" xfId="47" applyNumberFormat="1" applyFont="1" applyFill="1" applyBorder="1" applyAlignment="1">
      <alignment vertical="top" wrapText="1"/>
    </xf>
    <xf numFmtId="0" fontId="1" fillId="0" borderId="25" xfId="47" applyFont="1" applyFill="1" applyBorder="1"/>
    <xf numFmtId="0" fontId="1" fillId="0" borderId="26" xfId="47" applyFont="1" applyFill="1" applyBorder="1"/>
    <xf numFmtId="2" fontId="1" fillId="0" borderId="17" xfId="47" applyNumberFormat="1" applyFont="1" applyFill="1" applyBorder="1" applyAlignment="1">
      <alignment horizontal="left" vertical="center" wrapText="1"/>
    </xf>
    <xf numFmtId="2" fontId="1" fillId="0" borderId="17" xfId="47" applyNumberFormat="1" applyFont="1" applyFill="1" applyBorder="1" applyAlignment="1">
      <alignment horizontal="center" vertical="center"/>
    </xf>
    <xf numFmtId="2" fontId="1" fillId="0" borderId="26" xfId="47" applyNumberFormat="1" applyFont="1" applyFill="1" applyBorder="1" applyAlignment="1">
      <alignment horizontal="center" vertical="center"/>
    </xf>
    <xf numFmtId="167" fontId="1" fillId="0" borderId="26" xfId="47" applyNumberFormat="1" applyFont="1" applyFill="1" applyBorder="1" applyAlignment="1">
      <alignment horizontal="right" vertical="center" wrapText="1"/>
    </xf>
    <xf numFmtId="2" fontId="1" fillId="0" borderId="17" xfId="47" applyNumberFormat="1" applyFont="1" applyFill="1" applyBorder="1"/>
    <xf numFmtId="2" fontId="1" fillId="0" borderId="26" xfId="47" applyNumberFormat="1" applyFont="1" applyFill="1" applyBorder="1"/>
    <xf numFmtId="167" fontId="1" fillId="0" borderId="25" xfId="47" applyNumberFormat="1" applyFont="1" applyFill="1" applyBorder="1" applyAlignment="1">
      <alignment horizontal="right" vertical="center" wrapText="1"/>
    </xf>
    <xf numFmtId="2" fontId="1" fillId="27" borderId="25" xfId="47" applyNumberFormat="1" applyFont="1" applyFill="1" applyBorder="1" applyAlignment="1">
      <alignment vertical="center"/>
    </xf>
    <xf numFmtId="2" fontId="1" fillId="0" borderId="25" xfId="47" applyNumberFormat="1" applyFont="1" applyFill="1" applyBorder="1" applyAlignment="1">
      <alignment horizontal="right" vertical="center"/>
    </xf>
    <xf numFmtId="2" fontId="1" fillId="27" borderId="25" xfId="47" applyNumberFormat="1" applyFont="1" applyFill="1" applyBorder="1" applyAlignment="1">
      <alignment horizontal="right" vertical="center"/>
    </xf>
    <xf numFmtId="0" fontId="1" fillId="0" borderId="25" xfId="47" applyNumberFormat="1" applyFont="1" applyFill="1" applyBorder="1" applyAlignment="1">
      <alignment horizontal="center" vertical="center"/>
    </xf>
    <xf numFmtId="0" fontId="1" fillId="0" borderId="26" xfId="47" applyNumberFormat="1" applyFont="1" applyFill="1" applyBorder="1" applyAlignment="1">
      <alignment horizontal="center" vertical="center"/>
    </xf>
    <xf numFmtId="0" fontId="1" fillId="0" borderId="17" xfId="47" applyFont="1" applyFill="1" applyBorder="1" applyAlignment="1">
      <alignment horizontal="left" vertical="center"/>
    </xf>
    <xf numFmtId="0" fontId="1" fillId="27" borderId="17" xfId="47" applyFont="1" applyFill="1" applyBorder="1" applyAlignment="1">
      <alignment horizontal="left" vertical="center"/>
    </xf>
    <xf numFmtId="166" fontId="1" fillId="0" borderId="17" xfId="47" applyNumberFormat="1" applyFont="1" applyFill="1" applyBorder="1" applyAlignment="1">
      <alignment horizontal="center" vertical="center" wrapText="1"/>
    </xf>
    <xf numFmtId="2" fontId="1" fillId="0" borderId="17" xfId="47" applyNumberFormat="1" applyFont="1" applyFill="1" applyBorder="1" applyAlignment="1">
      <alignment horizontal="left" vertical="center"/>
    </xf>
    <xf numFmtId="2" fontId="32" fillId="0" borderId="26" xfId="47" applyNumberFormat="1" applyFont="1" applyFill="1" applyBorder="1" applyAlignment="1">
      <alignment horizontal="right" vertical="center"/>
    </xf>
    <xf numFmtId="2" fontId="32" fillId="27" borderId="26" xfId="47" applyNumberFormat="1" applyFont="1" applyFill="1" applyBorder="1" applyAlignment="1">
      <alignment horizontal="right" vertical="center"/>
    </xf>
    <xf numFmtId="2" fontId="1" fillId="27" borderId="17" xfId="47" applyNumberFormat="1" applyFont="1" applyFill="1" applyBorder="1" applyAlignment="1">
      <alignment horizontal="left" vertical="center"/>
    </xf>
    <xf numFmtId="2" fontId="1" fillId="0" borderId="17" xfId="47" applyNumberFormat="1" applyFont="1" applyFill="1" applyBorder="1" applyAlignment="1">
      <alignment vertical="center"/>
    </xf>
    <xf numFmtId="2" fontId="1" fillId="27" borderId="17" xfId="47" applyNumberFormat="1" applyFont="1" applyFill="1" applyBorder="1" applyAlignment="1">
      <alignment vertical="center"/>
    </xf>
    <xf numFmtId="0" fontId="1" fillId="0" borderId="10" xfId="47" applyFont="1" applyFill="1" applyBorder="1"/>
    <xf numFmtId="0" fontId="1" fillId="27" borderId="25" xfId="47" applyFont="1" applyFill="1" applyBorder="1" applyAlignment="1">
      <alignment horizontal="right" vertical="center"/>
    </xf>
    <xf numFmtId="0" fontId="1" fillId="0" borderId="12" xfId="47" applyNumberFormat="1" applyFont="1" applyFill="1" applyBorder="1" applyAlignment="1">
      <alignment horizontal="center" vertical="center" wrapText="1"/>
    </xf>
    <xf numFmtId="0" fontId="1" fillId="0" borderId="18" xfId="47" applyFont="1" applyFill="1" applyBorder="1" applyAlignment="1">
      <alignment horizontal="left" vertical="center" wrapText="1"/>
    </xf>
    <xf numFmtId="0" fontId="3" fillId="0" borderId="25" xfId="47" applyFont="1" applyFill="1" applyBorder="1" applyAlignment="1">
      <alignment horizontal="right" vertical="center" wrapText="1"/>
    </xf>
    <xf numFmtId="0" fontId="3" fillId="0" borderId="26" xfId="47" applyFont="1" applyFill="1" applyBorder="1" applyAlignment="1">
      <alignment horizontal="right" vertical="center" wrapText="1"/>
    </xf>
    <xf numFmtId="0" fontId="3" fillId="0" borderId="24" xfId="47" applyFont="1" applyFill="1" applyBorder="1" applyAlignment="1">
      <alignment horizontal="center" vertical="center" wrapText="1"/>
    </xf>
    <xf numFmtId="0" fontId="3" fillId="0" borderId="26" xfId="47" applyFont="1" applyFill="1" applyBorder="1" applyAlignment="1">
      <alignment horizontal="center" vertical="center" wrapText="1"/>
    </xf>
    <xf numFmtId="0" fontId="3" fillId="0" borderId="17" xfId="47" applyFont="1" applyFill="1" applyBorder="1" applyAlignment="1">
      <alignment horizontal="center" vertical="center" wrapText="1"/>
    </xf>
    <xf numFmtId="165" fontId="3" fillId="0" borderId="25" xfId="47" applyNumberFormat="1" applyFont="1" applyFill="1" applyBorder="1" applyAlignment="1">
      <alignment horizontal="center" vertical="center" wrapText="1"/>
    </xf>
    <xf numFmtId="166" fontId="3" fillId="0" borderId="25" xfId="47" applyNumberFormat="1" applyFont="1" applyFill="1" applyBorder="1" applyAlignment="1">
      <alignment horizontal="left" vertical="center" wrapText="1"/>
    </xf>
    <xf numFmtId="0" fontId="1" fillId="0" borderId="25" xfId="47" applyFont="1" applyFill="1" applyBorder="1" applyAlignment="1">
      <alignment horizontal="right" vertical="center" wrapText="1"/>
    </xf>
    <xf numFmtId="0" fontId="1" fillId="0" borderId="17" xfId="47" applyFont="1" applyFill="1" applyBorder="1" applyAlignment="1">
      <alignment horizontal="center" vertical="center"/>
    </xf>
    <xf numFmtId="49" fontId="1" fillId="0" borderId="17" xfId="47" applyNumberFormat="1" applyFont="1" applyFill="1" applyBorder="1" applyAlignment="1">
      <alignment horizontal="center" vertical="center"/>
    </xf>
    <xf numFmtId="0" fontId="1" fillId="0" borderId="17" xfId="47" applyFont="1" applyFill="1" applyBorder="1" applyAlignment="1">
      <alignment horizontal="center" vertical="center" wrapText="1"/>
    </xf>
    <xf numFmtId="49" fontId="1" fillId="0" borderId="17" xfId="47" applyNumberFormat="1" applyFont="1" applyFill="1" applyBorder="1"/>
    <xf numFmtId="2" fontId="26" fillId="0" borderId="26" xfId="47" applyNumberFormat="1" applyFont="1" applyFill="1" applyBorder="1" applyAlignment="1">
      <alignment horizontal="center" vertical="center"/>
    </xf>
    <xf numFmtId="0" fontId="1" fillId="0" borderId="17" xfId="47" applyNumberFormat="1" applyFont="1" applyFill="1" applyBorder="1" applyAlignment="1">
      <alignment horizontal="center" vertical="center"/>
    </xf>
    <xf numFmtId="0" fontId="1" fillId="0" borderId="41" xfId="47" applyFont="1" applyFill="1" applyBorder="1"/>
    <xf numFmtId="0" fontId="1" fillId="0" borderId="37" xfId="47" applyFont="1" applyFill="1" applyBorder="1"/>
    <xf numFmtId="0" fontId="3" fillId="27" borderId="37" xfId="47" applyFont="1" applyFill="1" applyBorder="1" applyAlignment="1">
      <alignment horizontal="center"/>
    </xf>
    <xf numFmtId="0" fontId="36" fillId="27" borderId="37" xfId="47" applyFont="1" applyFill="1" applyBorder="1" applyAlignment="1">
      <alignment horizontal="center"/>
    </xf>
    <xf numFmtId="0" fontId="1" fillId="0" borderId="38" xfId="47" applyFont="1" applyFill="1" applyBorder="1"/>
    <xf numFmtId="0" fontId="1" fillId="0" borderId="39" xfId="47" applyFont="1" applyFill="1" applyBorder="1"/>
    <xf numFmtId="0" fontId="1" fillId="0" borderId="40" xfId="47" applyFont="1" applyFill="1" applyBorder="1"/>
    <xf numFmtId="2" fontId="1" fillId="0" borderId="38" xfId="47" applyNumberFormat="1" applyFont="1" applyFill="1" applyBorder="1"/>
    <xf numFmtId="0" fontId="32" fillId="0" borderId="38" xfId="47" applyFont="1" applyFill="1" applyBorder="1"/>
    <xf numFmtId="0" fontId="1" fillId="0" borderId="39" xfId="47" applyFont="1" applyFill="1" applyBorder="1" applyAlignment="1">
      <alignment horizontal="left"/>
    </xf>
    <xf numFmtId="0" fontId="1" fillId="27" borderId="38" xfId="47" applyFont="1" applyFill="1" applyBorder="1" applyAlignment="1">
      <alignment horizontal="left"/>
    </xf>
    <xf numFmtId="0" fontId="32" fillId="27" borderId="38" xfId="47" applyFont="1" applyFill="1" applyBorder="1" applyAlignment="1">
      <alignment horizontal="left"/>
    </xf>
    <xf numFmtId="0" fontId="1" fillId="0" borderId="0" xfId="47" applyFont="1" applyFill="1" applyBorder="1"/>
    <xf numFmtId="0" fontId="1" fillId="0" borderId="0" xfId="47" applyFont="1" applyFill="1" applyBorder="1" applyAlignment="1">
      <alignment horizontal="left" vertical="center" wrapText="1"/>
    </xf>
    <xf numFmtId="0" fontId="1" fillId="0" borderId="0" xfId="47" applyFont="1" applyFill="1" applyBorder="1" applyAlignment="1">
      <alignment horizontal="left"/>
    </xf>
    <xf numFmtId="0" fontId="1" fillId="27" borderId="0" xfId="47" applyFont="1" applyFill="1" applyBorder="1"/>
    <xf numFmtId="0" fontId="32" fillId="27" borderId="0" xfId="47" applyFont="1" applyFill="1" applyBorder="1"/>
    <xf numFmtId="0" fontId="25" fillId="0" borderId="0" xfId="47" applyFont="1" applyFill="1"/>
    <xf numFmtId="0" fontId="27" fillId="0" borderId="0" xfId="47" applyFont="1" applyFill="1" applyAlignment="1"/>
    <xf numFmtId="0" fontId="36" fillId="0" borderId="0" xfId="47" applyFont="1" applyFill="1" applyAlignment="1"/>
    <xf numFmtId="0" fontId="24" fillId="0" borderId="0" xfId="47" applyFont="1" applyFill="1" applyAlignment="1">
      <alignment horizontal="left"/>
    </xf>
    <xf numFmtId="166" fontId="24" fillId="0" borderId="0" xfId="47" applyNumberFormat="1" applyFont="1" applyFill="1" applyAlignment="1">
      <alignment horizontal="center" vertical="center"/>
    </xf>
    <xf numFmtId="0" fontId="28" fillId="0" borderId="0" xfId="47" applyFont="1" applyFill="1" applyAlignment="1">
      <alignment vertical="center"/>
    </xf>
    <xf numFmtId="0" fontId="32" fillId="0" borderId="0" xfId="47" applyFont="1" applyFill="1" applyAlignment="1">
      <alignment vertical="center"/>
    </xf>
    <xf numFmtId="0" fontId="28" fillId="0" borderId="0" xfId="47" applyFont="1" applyFill="1" applyAlignment="1">
      <alignment horizontal="left" vertical="center"/>
    </xf>
    <xf numFmtId="0" fontId="26" fillId="0" borderId="0" xfId="47" applyFont="1" applyFill="1" applyAlignment="1">
      <alignment vertical="center"/>
    </xf>
    <xf numFmtId="166" fontId="1" fillId="24" borderId="10" xfId="0" applyNumberFormat="1" applyFont="1" applyFill="1" applyBorder="1" applyAlignment="1">
      <alignment horizontal="center" vertical="center" wrapText="1"/>
    </xf>
    <xf numFmtId="0" fontId="2" fillId="24" borderId="0" xfId="0" applyFont="1" applyFill="1" applyAlignment="1">
      <alignment horizontal="center" vertical="center"/>
    </xf>
    <xf numFmtId="0" fontId="2" fillId="27" borderId="18" xfId="0" applyFont="1" applyFill="1" applyBorder="1" applyAlignment="1">
      <alignment horizontal="center" vertical="center" wrapText="1"/>
    </xf>
    <xf numFmtId="0" fontId="1" fillId="0" borderId="0" xfId="0" applyFont="1" applyFill="1"/>
    <xf numFmtId="2" fontId="24" fillId="0" borderId="0" xfId="0" applyNumberFormat="1" applyFont="1" applyFill="1" applyBorder="1" applyAlignment="1">
      <alignment horizontal="center" vertical="top" wrapText="1"/>
    </xf>
    <xf numFmtId="0" fontId="30"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2"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2" fillId="25" borderId="0" xfId="0" applyFont="1" applyFill="1"/>
    <xf numFmtId="0" fontId="3" fillId="25" borderId="10" xfId="0" applyFont="1" applyFill="1" applyBorder="1" applyAlignment="1">
      <alignment horizontal="center" vertical="center" wrapText="1"/>
    </xf>
    <xf numFmtId="0" fontId="2" fillId="25" borderId="19" xfId="0" applyFont="1" applyFill="1" applyBorder="1"/>
    <xf numFmtId="0" fontId="2" fillId="25" borderId="0" xfId="0" applyFont="1" applyFill="1" applyBorder="1" applyAlignment="1">
      <alignment horizontal="center" vertical="center" wrapText="1"/>
    </xf>
    <xf numFmtId="0" fontId="27" fillId="25" borderId="0" xfId="0" applyFont="1" applyFill="1" applyAlignment="1"/>
    <xf numFmtId="0" fontId="27" fillId="25" borderId="0" xfId="0" applyFont="1" applyFill="1" applyAlignment="1">
      <alignment horizontal="left"/>
    </xf>
    <xf numFmtId="0" fontId="27" fillId="25" borderId="0" xfId="0" applyFont="1" applyFill="1"/>
    <xf numFmtId="0" fontId="2" fillId="25" borderId="10" xfId="0" applyFont="1" applyFill="1" applyBorder="1" applyAlignment="1">
      <alignment horizontal="center" vertical="center"/>
    </xf>
    <xf numFmtId="0" fontId="2" fillId="25" borderId="16" xfId="0" applyFont="1" applyFill="1" applyBorder="1" applyAlignment="1">
      <alignment horizontal="center" vertical="center"/>
    </xf>
    <xf numFmtId="0" fontId="25" fillId="25" borderId="0" xfId="0" applyFont="1" applyFill="1" applyAlignment="1">
      <alignment horizontal="center" vertical="center"/>
    </xf>
    <xf numFmtId="166" fontId="2" fillId="25" borderId="10" xfId="38" applyNumberFormat="1" applyFont="1" applyFill="1" applyBorder="1" applyAlignment="1">
      <alignment horizontal="left" vertical="top" wrapText="1"/>
    </xf>
    <xf numFmtId="166" fontId="25" fillId="25" borderId="0" xfId="0" applyNumberFormat="1" applyFont="1" applyFill="1" applyAlignment="1">
      <alignment horizontal="center" vertical="center"/>
    </xf>
    <xf numFmtId="0" fontId="26" fillId="25" borderId="0" xfId="0" applyFont="1" applyFill="1" applyAlignment="1">
      <alignment vertical="center"/>
    </xf>
    <xf numFmtId="2" fontId="2" fillId="27" borderId="10" xfId="0" applyNumberFormat="1" applyFont="1" applyFill="1" applyBorder="1" applyAlignment="1">
      <alignment horizontal="center" vertical="center" wrapText="1"/>
    </xf>
    <xf numFmtId="2" fontId="2" fillId="27" borderId="10" xfId="0" applyNumberFormat="1" applyFont="1" applyFill="1" applyBorder="1" applyAlignment="1">
      <alignment horizontal="center" vertical="center"/>
    </xf>
    <xf numFmtId="166" fontId="3" fillId="26" borderId="10" xfId="0" applyNumberFormat="1" applyFont="1" applyFill="1" applyBorder="1" applyAlignment="1">
      <alignment horizontal="center" vertical="center" wrapText="1"/>
    </xf>
    <xf numFmtId="166" fontId="2" fillId="26" borderId="10" xfId="0" applyNumberFormat="1" applyFont="1" applyFill="1" applyBorder="1" applyAlignment="1">
      <alignment horizontal="center" vertical="center" wrapText="1"/>
    </xf>
    <xf numFmtId="2" fontId="2" fillId="26" borderId="10" xfId="0" applyNumberFormat="1" applyFont="1" applyFill="1" applyBorder="1" applyAlignment="1">
      <alignment horizontal="center" vertical="center"/>
    </xf>
    <xf numFmtId="0" fontId="2" fillId="26" borderId="18" xfId="0" applyFont="1" applyFill="1" applyBorder="1" applyAlignment="1">
      <alignment horizontal="center" vertical="center" wrapText="1"/>
    </xf>
    <xf numFmtId="2" fontId="2" fillId="26" borderId="0" xfId="0" applyNumberFormat="1" applyFont="1" applyFill="1" applyBorder="1" applyAlignment="1">
      <alignment horizontal="center" vertical="center" wrapText="1"/>
    </xf>
    <xf numFmtId="166" fontId="2" fillId="26" borderId="0" xfId="0" applyNumberFormat="1" applyFont="1" applyFill="1" applyBorder="1" applyAlignment="1">
      <alignment horizontal="center" vertical="center" wrapText="1"/>
    </xf>
    <xf numFmtId="2" fontId="3" fillId="26" borderId="10" xfId="0" applyNumberFormat="1" applyFont="1" applyFill="1" applyBorder="1" applyAlignment="1">
      <alignment horizontal="center" vertical="center" wrapText="1"/>
    </xf>
    <xf numFmtId="166" fontId="2" fillId="26" borderId="0" xfId="0" applyNumberFormat="1" applyFont="1" applyFill="1"/>
    <xf numFmtId="166" fontId="2" fillId="26" borderId="10" xfId="0" applyNumberFormat="1" applyFont="1" applyFill="1" applyBorder="1"/>
    <xf numFmtId="0" fontId="27" fillId="25" borderId="0" xfId="0" applyFont="1" applyFill="1" applyAlignment="1">
      <alignment horizontal="center" vertical="center"/>
    </xf>
    <xf numFmtId="2" fontId="1" fillId="27" borderId="10" xfId="0" applyNumberFormat="1" applyFont="1" applyFill="1" applyBorder="1" applyAlignment="1">
      <alignment horizontal="center" vertical="center"/>
    </xf>
    <xf numFmtId="0" fontId="1" fillId="0" borderId="0" xfId="0" applyFont="1" applyFill="1" applyBorder="1"/>
    <xf numFmtId="166" fontId="3" fillId="0" borderId="0" xfId="0" applyNumberFormat="1" applyFont="1" applyFill="1" applyBorder="1" applyAlignment="1">
      <alignment horizontal="center" vertical="center"/>
    </xf>
    <xf numFmtId="0" fontId="3" fillId="26" borderId="26" xfId="47" applyFont="1" applyFill="1" applyBorder="1" applyAlignment="1">
      <alignment horizontal="left" vertical="center" wrapText="1"/>
    </xf>
    <xf numFmtId="0" fontId="3" fillId="26" borderId="17" xfId="47" applyFont="1" applyFill="1" applyBorder="1" applyAlignment="1">
      <alignment horizontal="left" vertical="center" wrapText="1"/>
    </xf>
    <xf numFmtId="0" fontId="3" fillId="26" borderId="25" xfId="47" applyFont="1" applyFill="1" applyBorder="1" applyAlignment="1">
      <alignment horizontal="left" vertical="center" wrapText="1"/>
    </xf>
    <xf numFmtId="0" fontId="1" fillId="26" borderId="26" xfId="47" applyFont="1" applyFill="1" applyBorder="1" applyAlignment="1">
      <alignment horizontal="right" vertical="center"/>
    </xf>
    <xf numFmtId="2" fontId="1" fillId="26" borderId="17" xfId="47" applyNumberFormat="1" applyFont="1" applyFill="1" applyBorder="1" applyAlignment="1">
      <alignment horizontal="center" vertical="center" wrapText="1"/>
    </xf>
    <xf numFmtId="0" fontId="3" fillId="26" borderId="26" xfId="47" applyFont="1" applyFill="1" applyBorder="1" applyAlignment="1">
      <alignment horizontal="center"/>
    </xf>
    <xf numFmtId="0" fontId="3" fillId="26" borderId="17" xfId="47" applyFont="1" applyFill="1" applyBorder="1" applyAlignment="1">
      <alignment horizontal="center"/>
    </xf>
    <xf numFmtId="2" fontId="1" fillId="26" borderId="25" xfId="47" applyNumberFormat="1" applyFont="1" applyFill="1" applyBorder="1" applyAlignment="1">
      <alignment vertical="center"/>
    </xf>
    <xf numFmtId="0" fontId="1" fillId="26" borderId="25" xfId="47" applyFont="1" applyFill="1" applyBorder="1"/>
    <xf numFmtId="0" fontId="1" fillId="26" borderId="26" xfId="47" applyFont="1" applyFill="1" applyBorder="1"/>
    <xf numFmtId="0" fontId="36" fillId="26" borderId="26" xfId="47" applyFont="1" applyFill="1" applyBorder="1" applyAlignment="1">
      <alignment horizontal="center"/>
    </xf>
    <xf numFmtId="0" fontId="1" fillId="26" borderId="0" xfId="47" applyFont="1" applyFill="1"/>
    <xf numFmtId="0" fontId="1" fillId="25" borderId="0" xfId="47" applyFont="1" applyFill="1"/>
    <xf numFmtId="2" fontId="1" fillId="25" borderId="25" xfId="47" applyNumberFormat="1" applyFont="1" applyFill="1" applyBorder="1" applyAlignment="1">
      <alignment vertical="center"/>
    </xf>
    <xf numFmtId="0" fontId="3" fillId="25" borderId="26" xfId="47" applyFont="1" applyFill="1" applyBorder="1" applyAlignment="1">
      <alignment horizontal="center"/>
    </xf>
    <xf numFmtId="0" fontId="3" fillId="25" borderId="17" xfId="47" applyFont="1" applyFill="1" applyBorder="1" applyAlignment="1">
      <alignment horizontal="center"/>
    </xf>
    <xf numFmtId="2" fontId="3" fillId="25" borderId="17" xfId="47" applyNumberFormat="1" applyFont="1" applyFill="1" applyBorder="1" applyAlignment="1">
      <alignment horizontal="center" vertical="center"/>
    </xf>
    <xf numFmtId="2" fontId="3" fillId="25" borderId="25" xfId="47" applyNumberFormat="1" applyFont="1" applyFill="1" applyBorder="1" applyAlignment="1">
      <alignment horizontal="center" vertical="center"/>
    </xf>
    <xf numFmtId="2" fontId="3" fillId="25" borderId="17" xfId="47" applyNumberFormat="1" applyFont="1" applyFill="1" applyBorder="1" applyAlignment="1">
      <alignment horizontal="left" vertical="center"/>
    </xf>
    <xf numFmtId="0" fontId="1" fillId="25" borderId="0" xfId="47" applyFont="1" applyFill="1" applyBorder="1"/>
    <xf numFmtId="0" fontId="24" fillId="25" borderId="0" xfId="47" applyFont="1" applyFill="1"/>
    <xf numFmtId="0" fontId="3" fillId="25" borderId="26" xfId="47" applyFont="1" applyFill="1" applyBorder="1" applyAlignment="1">
      <alignment horizontal="left" vertical="center" wrapText="1"/>
    </xf>
    <xf numFmtId="0" fontId="1" fillId="25" borderId="26" xfId="47" applyFont="1" applyFill="1" applyBorder="1" applyAlignment="1">
      <alignment horizontal="right" vertical="center"/>
    </xf>
    <xf numFmtId="2" fontId="1" fillId="25" borderId="26" xfId="47" applyNumberFormat="1" applyFont="1" applyFill="1" applyBorder="1" applyAlignment="1">
      <alignment horizontal="center" vertical="center" wrapText="1"/>
    </xf>
    <xf numFmtId="0" fontId="1" fillId="25" borderId="25" xfId="47" applyFont="1" applyFill="1" applyBorder="1" applyAlignment="1">
      <alignment horizontal="right" vertical="center"/>
    </xf>
    <xf numFmtId="0" fontId="3" fillId="25" borderId="17" xfId="47" applyFont="1" applyFill="1" applyBorder="1" applyAlignment="1">
      <alignment horizontal="left" vertical="center"/>
    </xf>
    <xf numFmtId="0" fontId="3" fillId="25" borderId="25" xfId="47" applyFont="1" applyFill="1" applyBorder="1" applyAlignment="1">
      <alignment horizontal="center"/>
    </xf>
    <xf numFmtId="2" fontId="1" fillId="25" borderId="0" xfId="47" applyNumberFormat="1" applyFont="1" applyFill="1"/>
    <xf numFmtId="2" fontId="3" fillId="25" borderId="26" xfId="47" applyNumberFormat="1" applyFont="1" applyFill="1" applyBorder="1" applyAlignment="1">
      <alignment horizontal="left" vertical="center" wrapText="1"/>
    </xf>
    <xf numFmtId="0" fontId="3" fillId="25" borderId="25" xfId="47" applyFont="1" applyFill="1" applyBorder="1" applyAlignment="1">
      <alignment horizontal="right" vertical="center"/>
    </xf>
    <xf numFmtId="166" fontId="3" fillId="25" borderId="26" xfId="47" applyNumberFormat="1" applyFont="1" applyFill="1" applyBorder="1" applyAlignment="1">
      <alignment horizontal="center" vertical="center"/>
    </xf>
    <xf numFmtId="2" fontId="1" fillId="25" borderId="26" xfId="47" applyNumberFormat="1" applyFont="1" applyFill="1" applyBorder="1" applyAlignment="1">
      <alignment horizontal="center" vertical="center"/>
    </xf>
    <xf numFmtId="2" fontId="1" fillId="25" borderId="26" xfId="47" applyNumberFormat="1" applyFont="1" applyFill="1" applyBorder="1"/>
    <xf numFmtId="0" fontId="1" fillId="25" borderId="25" xfId="47" applyFont="1" applyFill="1" applyBorder="1" applyAlignment="1">
      <alignment vertical="center"/>
    </xf>
    <xf numFmtId="2" fontId="1" fillId="25" borderId="25" xfId="47" applyNumberFormat="1" applyFont="1" applyFill="1" applyBorder="1" applyAlignment="1">
      <alignment horizontal="right" vertical="center"/>
    </xf>
    <xf numFmtId="2" fontId="1" fillId="25" borderId="17" xfId="47" applyNumberFormat="1" applyFont="1" applyFill="1" applyBorder="1" applyAlignment="1">
      <alignment horizontal="center" vertical="center"/>
    </xf>
    <xf numFmtId="0" fontId="1" fillId="25" borderId="17" xfId="47" applyFont="1" applyFill="1" applyBorder="1" applyAlignment="1">
      <alignment horizontal="left" vertical="center"/>
    </xf>
    <xf numFmtId="166" fontId="1" fillId="25" borderId="26" xfId="47" applyNumberFormat="1" applyFont="1" applyFill="1" applyBorder="1" applyAlignment="1">
      <alignment horizontal="center" vertical="center" wrapText="1"/>
    </xf>
    <xf numFmtId="2" fontId="1" fillId="25" borderId="17" xfId="47" applyNumberFormat="1" applyFont="1" applyFill="1" applyBorder="1" applyAlignment="1">
      <alignment horizontal="left" vertical="center"/>
    </xf>
    <xf numFmtId="2" fontId="1" fillId="25" borderId="26" xfId="47" applyNumberFormat="1" applyFont="1" applyFill="1" applyBorder="1" applyAlignment="1">
      <alignment horizontal="right" vertical="center"/>
    </xf>
    <xf numFmtId="2" fontId="1" fillId="25" borderId="17" xfId="47" applyNumberFormat="1" applyFont="1" applyFill="1" applyBorder="1" applyAlignment="1">
      <alignment vertical="center"/>
    </xf>
    <xf numFmtId="0" fontId="3" fillId="25" borderId="26" xfId="47" applyFont="1" applyFill="1" applyBorder="1" applyAlignment="1">
      <alignment horizontal="right" vertical="center"/>
    </xf>
    <xf numFmtId="2" fontId="3" fillId="25" borderId="26" xfId="47" applyNumberFormat="1" applyFont="1" applyFill="1" applyBorder="1" applyAlignment="1">
      <alignment horizontal="right" vertical="center"/>
    </xf>
    <xf numFmtId="2" fontId="3" fillId="25" borderId="25" xfId="47" applyNumberFormat="1" applyFont="1" applyFill="1" applyBorder="1" applyAlignment="1">
      <alignment horizontal="right" vertical="center"/>
    </xf>
    <xf numFmtId="165" fontId="3" fillId="25" borderId="17" xfId="47" applyNumberFormat="1" applyFont="1" applyFill="1" applyBorder="1" applyAlignment="1">
      <alignment horizontal="center" vertical="center" wrapText="1"/>
    </xf>
    <xf numFmtId="2" fontId="3" fillId="25" borderId="26" xfId="47" applyNumberFormat="1" applyFont="1" applyFill="1" applyBorder="1" applyAlignment="1">
      <alignment horizontal="center" vertical="center"/>
    </xf>
    <xf numFmtId="0" fontId="1" fillId="25" borderId="26" xfId="47" applyFont="1" applyFill="1" applyBorder="1" applyAlignment="1">
      <alignment horizontal="center" vertical="center"/>
    </xf>
    <xf numFmtId="49" fontId="1" fillId="25" borderId="26" xfId="38" applyNumberFormat="1" applyFont="1" applyFill="1" applyBorder="1" applyAlignment="1">
      <alignment horizontal="center" vertical="center" wrapText="1"/>
    </xf>
    <xf numFmtId="0" fontId="1" fillId="25" borderId="26" xfId="38" applyNumberFormat="1" applyFont="1" applyFill="1" applyBorder="1" applyAlignment="1">
      <alignment horizontal="center" vertical="center" wrapText="1"/>
    </xf>
    <xf numFmtId="49" fontId="1" fillId="25" borderId="26" xfId="47" applyNumberFormat="1" applyFont="1" applyFill="1" applyBorder="1" applyAlignment="1">
      <alignment horizontal="center" vertical="center"/>
    </xf>
    <xf numFmtId="0" fontId="1" fillId="25" borderId="26" xfId="47" applyFont="1" applyFill="1" applyBorder="1" applyAlignment="1">
      <alignment horizontal="center" vertical="center" wrapText="1"/>
    </xf>
    <xf numFmtId="49" fontId="1" fillId="25" borderId="26" xfId="47" applyNumberFormat="1" applyFont="1" applyFill="1" applyBorder="1"/>
    <xf numFmtId="0" fontId="1" fillId="25" borderId="26" xfId="47" applyNumberFormat="1" applyFont="1" applyFill="1" applyBorder="1" applyAlignment="1">
      <alignment horizontal="center" vertical="center"/>
    </xf>
    <xf numFmtId="49" fontId="1" fillId="25" borderId="17" xfId="38" applyNumberFormat="1" applyFont="1" applyFill="1" applyBorder="1" applyAlignment="1">
      <alignment horizontal="center" vertical="center" wrapText="1"/>
    </xf>
    <xf numFmtId="2" fontId="1" fillId="25" borderId="0" xfId="47" applyNumberFormat="1" applyFont="1" applyFill="1" applyBorder="1"/>
    <xf numFmtId="0" fontId="25" fillId="25" borderId="0" xfId="47" applyFont="1" applyFill="1"/>
    <xf numFmtId="2" fontId="24" fillId="25" borderId="0" xfId="47" applyNumberFormat="1" applyFont="1" applyFill="1"/>
    <xf numFmtId="2" fontId="27" fillId="25" borderId="0" xfId="47" applyNumberFormat="1" applyFont="1" applyFill="1" applyBorder="1"/>
    <xf numFmtId="0" fontId="27" fillId="25" borderId="0" xfId="47" applyFont="1" applyFill="1"/>
    <xf numFmtId="2" fontId="27" fillId="25" borderId="0" xfId="47" applyNumberFormat="1" applyFont="1" applyFill="1"/>
    <xf numFmtId="2" fontId="3" fillId="25" borderId="17" xfId="47" applyNumberFormat="1" applyFont="1" applyFill="1" applyBorder="1" applyAlignment="1">
      <alignment horizontal="center" vertical="center" wrapText="1"/>
    </xf>
    <xf numFmtId="0" fontId="3" fillId="25" borderId="17" xfId="47" applyFont="1" applyFill="1" applyBorder="1" applyAlignment="1">
      <alignment horizontal="center" vertical="center" wrapText="1"/>
    </xf>
    <xf numFmtId="0" fontId="1" fillId="25" borderId="0" xfId="47" applyFont="1" applyFill="1" applyAlignment="1">
      <alignment horizontal="center" vertical="center"/>
    </xf>
    <xf numFmtId="0" fontId="1" fillId="25" borderId="17" xfId="47" applyFont="1" applyFill="1" applyBorder="1" applyAlignment="1">
      <alignment horizontal="center" vertical="center"/>
    </xf>
    <xf numFmtId="0" fontId="1" fillId="25" borderId="0" xfId="47" applyFont="1" applyFill="1" applyBorder="1" applyAlignment="1">
      <alignment horizontal="center" vertical="center"/>
    </xf>
    <xf numFmtId="166" fontId="24" fillId="25" borderId="0" xfId="47" applyNumberFormat="1" applyFont="1" applyFill="1" applyAlignment="1">
      <alignment horizontal="center" vertical="center"/>
    </xf>
    <xf numFmtId="0" fontId="27" fillId="25" borderId="0" xfId="47" applyFont="1" applyFill="1" applyAlignment="1">
      <alignment horizontal="center" vertical="center"/>
    </xf>
    <xf numFmtId="0" fontId="3" fillId="25" borderId="25" xfId="47" applyFont="1" applyFill="1" applyBorder="1" applyAlignment="1">
      <alignment horizontal="center" vertical="center"/>
    </xf>
    <xf numFmtId="0" fontId="1" fillId="25" borderId="25" xfId="47" applyFont="1" applyFill="1" applyBorder="1" applyAlignment="1">
      <alignment horizontal="center" vertical="center"/>
    </xf>
    <xf numFmtId="2" fontId="1" fillId="25" borderId="25" xfId="47" applyNumberFormat="1" applyFont="1" applyFill="1" applyBorder="1" applyAlignment="1">
      <alignment horizontal="center" vertical="center"/>
    </xf>
    <xf numFmtId="0" fontId="1" fillId="25" borderId="25" xfId="47" applyFont="1" applyFill="1" applyBorder="1" applyAlignment="1">
      <alignment horizontal="center" vertical="center" wrapText="1"/>
    </xf>
    <xf numFmtId="0" fontId="24" fillId="25" borderId="0" xfId="47" applyFont="1" applyFill="1" applyAlignment="1">
      <alignment horizontal="center" vertical="center"/>
    </xf>
    <xf numFmtId="2" fontId="27" fillId="25" borderId="0" xfId="47" applyNumberFormat="1" applyFont="1" applyFill="1" applyBorder="1" applyAlignment="1">
      <alignment horizontal="center" vertical="center"/>
    </xf>
    <xf numFmtId="2" fontId="28" fillId="25" borderId="0" xfId="47" applyNumberFormat="1" applyFont="1" applyFill="1" applyBorder="1" applyAlignment="1">
      <alignment horizontal="center" vertical="center"/>
    </xf>
    <xf numFmtId="0" fontId="28" fillId="25" borderId="0" xfId="47" applyFont="1" applyFill="1" applyAlignment="1">
      <alignment horizontal="center" vertical="center"/>
    </xf>
    <xf numFmtId="2" fontId="1" fillId="25" borderId="0" xfId="47" applyNumberFormat="1" applyFont="1" applyFill="1" applyAlignment="1">
      <alignment horizontal="center" vertical="center"/>
    </xf>
    <xf numFmtId="2" fontId="1" fillId="25" borderId="0" xfId="47" applyNumberFormat="1" applyFont="1" applyFill="1" applyBorder="1" applyAlignment="1">
      <alignment horizontal="center" vertical="center"/>
    </xf>
    <xf numFmtId="2" fontId="24" fillId="25" borderId="0" xfId="47" applyNumberFormat="1" applyFont="1" applyFill="1" applyAlignment="1">
      <alignment horizontal="center" vertical="center"/>
    </xf>
    <xf numFmtId="2" fontId="27" fillId="25" borderId="0" xfId="47" applyNumberFormat="1" applyFont="1" applyFill="1" applyAlignment="1">
      <alignment horizontal="center" vertical="center"/>
    </xf>
    <xf numFmtId="0" fontId="3" fillId="25" borderId="10" xfId="0" applyFont="1" applyFill="1" applyBorder="1" applyAlignment="1">
      <alignment horizontal="center" vertical="center" wrapText="1"/>
    </xf>
    <xf numFmtId="0" fontId="3" fillId="0" borderId="10" xfId="0" applyFont="1" applyFill="1" applyBorder="1" applyAlignment="1" applyProtection="1">
      <alignment horizontal="center" vertical="center" wrapText="1"/>
      <protection locked="0"/>
    </xf>
    <xf numFmtId="0" fontId="2" fillId="0" borderId="18" xfId="0" applyFont="1" applyFill="1" applyBorder="1"/>
    <xf numFmtId="0" fontId="3" fillId="0" borderId="10" xfId="0" applyFont="1" applyFill="1" applyBorder="1" applyAlignment="1">
      <alignment horizontal="center" vertical="center" wrapText="1"/>
    </xf>
    <xf numFmtId="0" fontId="1" fillId="0" borderId="10" xfId="0" applyNumberFormat="1" applyFont="1" applyFill="1" applyBorder="1" applyAlignment="1">
      <alignment horizontal="left" vertical="center" wrapText="1"/>
    </xf>
    <xf numFmtId="0" fontId="2" fillId="26" borderId="14" xfId="0" applyNumberFormat="1" applyFont="1" applyFill="1" applyBorder="1" applyAlignment="1">
      <alignment horizontal="center" vertical="center"/>
    </xf>
    <xf numFmtId="0" fontId="1" fillId="26" borderId="10" xfId="0" applyNumberFormat="1" applyFont="1" applyFill="1" applyBorder="1" applyAlignment="1">
      <alignment horizontal="left" vertical="center" wrapText="1"/>
    </xf>
    <xf numFmtId="166" fontId="24" fillId="0" borderId="0" xfId="0" applyNumberFormat="1" applyFont="1" applyFill="1" applyAlignment="1">
      <alignment horizontal="center" vertical="center" wrapText="1"/>
    </xf>
    <xf numFmtId="166" fontId="2" fillId="0" borderId="0" xfId="0" applyNumberFormat="1" applyFont="1" applyFill="1" applyAlignment="1">
      <alignment horizontal="center" vertical="center"/>
    </xf>
    <xf numFmtId="166" fontId="3" fillId="0" borderId="0" xfId="0" applyNumberFormat="1" applyFont="1" applyFill="1" applyAlignment="1">
      <alignment horizontal="center" vertical="center"/>
    </xf>
    <xf numFmtId="166" fontId="2" fillId="0" borderId="16" xfId="0" applyNumberFormat="1" applyFont="1" applyFill="1" applyBorder="1" applyAlignment="1">
      <alignment horizontal="center" vertical="center"/>
    </xf>
    <xf numFmtId="0" fontId="24" fillId="0" borderId="0" xfId="0" applyFont="1" applyFill="1" applyAlignment="1">
      <alignment horizontal="center" vertical="center"/>
    </xf>
    <xf numFmtId="0" fontId="3" fillId="0" borderId="0" xfId="0" applyFont="1" applyFill="1" applyAlignment="1">
      <alignment horizontal="center" vertical="center"/>
    </xf>
    <xf numFmtId="0" fontId="2" fillId="0" borderId="20" xfId="0" applyFont="1" applyFill="1" applyBorder="1" applyAlignment="1">
      <alignment horizontal="center" vertical="center"/>
    </xf>
    <xf numFmtId="0" fontId="2" fillId="27" borderId="18" xfId="0" applyFont="1" applyFill="1" applyBorder="1" applyAlignment="1">
      <alignment horizontal="center" vertical="center"/>
    </xf>
    <xf numFmtId="0" fontId="2" fillId="26" borderId="0" xfId="0" applyFont="1" applyFill="1" applyBorder="1"/>
    <xf numFmtId="0" fontId="24" fillId="0" borderId="0" xfId="0" applyFont="1" applyFill="1" applyAlignment="1">
      <alignment horizontal="center" vertical="center" wrapText="1"/>
    </xf>
    <xf numFmtId="0" fontId="2" fillId="26" borderId="19" xfId="0" applyFont="1" applyFill="1" applyBorder="1"/>
    <xf numFmtId="0" fontId="2" fillId="26" borderId="22" xfId="0" applyFont="1" applyFill="1" applyBorder="1"/>
    <xf numFmtId="2" fontId="2" fillId="26" borderId="0" xfId="0" applyNumberFormat="1" applyFont="1" applyFill="1" applyBorder="1"/>
    <xf numFmtId="2" fontId="2" fillId="25" borderId="10" xfId="38" applyNumberFormat="1" applyFont="1" applyFill="1" applyBorder="1" applyAlignment="1">
      <alignment horizontal="left" vertical="top" wrapText="1"/>
    </xf>
    <xf numFmtId="2" fontId="25" fillId="25" borderId="0" xfId="0" applyNumberFormat="1" applyFont="1" applyFill="1" applyAlignment="1">
      <alignment horizontal="center" vertical="center"/>
    </xf>
    <xf numFmtId="2" fontId="28" fillId="25" borderId="0" xfId="0" applyNumberFormat="1" applyFont="1" applyFill="1" applyAlignment="1">
      <alignment vertical="center"/>
    </xf>
    <xf numFmtId="2" fontId="2" fillId="27" borderId="19" xfId="0" applyNumberFormat="1" applyFont="1" applyFill="1" applyBorder="1" applyAlignment="1">
      <alignment horizontal="center" vertical="center"/>
    </xf>
    <xf numFmtId="0" fontId="3" fillId="26" borderId="25" xfId="47" applyFont="1" applyFill="1" applyBorder="1" applyAlignment="1">
      <alignment horizontal="center"/>
    </xf>
    <xf numFmtId="0" fontId="1" fillId="26" borderId="25" xfId="47" applyFont="1" applyFill="1" applyBorder="1" applyAlignment="1">
      <alignment horizontal="right" vertical="center"/>
    </xf>
    <xf numFmtId="0" fontId="3" fillId="26" borderId="17" xfId="47" applyFont="1" applyFill="1" applyBorder="1" applyAlignment="1">
      <alignment horizontal="left" vertical="center"/>
    </xf>
    <xf numFmtId="0" fontId="3" fillId="26" borderId="17" xfId="47" applyFont="1" applyFill="1" applyBorder="1" applyAlignment="1">
      <alignment horizontal="left"/>
    </xf>
    <xf numFmtId="0" fontId="1" fillId="27" borderId="26" xfId="47" applyFont="1" applyFill="1" applyBorder="1" applyAlignment="1">
      <alignment horizontal="left" vertical="center" wrapText="1"/>
    </xf>
    <xf numFmtId="0" fontId="1" fillId="27" borderId="17" xfId="47" applyFont="1" applyFill="1" applyBorder="1" applyAlignment="1">
      <alignment horizontal="center" vertical="center"/>
    </xf>
    <xf numFmtId="0" fontId="1" fillId="27" borderId="25" xfId="47" applyFont="1" applyFill="1" applyBorder="1" applyAlignment="1">
      <alignment horizontal="center" vertical="center"/>
    </xf>
    <xf numFmtId="2" fontId="1" fillId="27" borderId="25" xfId="47" applyNumberFormat="1" applyFont="1" applyFill="1" applyBorder="1" applyAlignment="1">
      <alignment horizontal="center" vertical="center"/>
    </xf>
    <xf numFmtId="0" fontId="3" fillId="27" borderId="26" xfId="47" applyFont="1" applyFill="1" applyBorder="1" applyAlignment="1">
      <alignment horizontal="center"/>
    </xf>
    <xf numFmtId="0" fontId="3" fillId="25" borderId="25" xfId="47" applyFont="1" applyFill="1" applyBorder="1" applyAlignment="1">
      <alignment horizontal="center"/>
    </xf>
    <xf numFmtId="0" fontId="3" fillId="25" borderId="26" xfId="47" applyFont="1" applyFill="1" applyBorder="1" applyAlignment="1">
      <alignment horizontal="center"/>
    </xf>
    <xf numFmtId="0" fontId="3" fillId="25" borderId="17" xfId="47" applyFont="1" applyFill="1" applyBorder="1" applyAlignment="1">
      <alignment horizontal="center"/>
    </xf>
    <xf numFmtId="0" fontId="3" fillId="0" borderId="26" xfId="47" applyFont="1" applyFill="1" applyBorder="1" applyAlignment="1">
      <alignment horizontal="center"/>
    </xf>
    <xf numFmtId="0" fontId="3" fillId="0" borderId="17" xfId="47" applyFont="1" applyFill="1" applyBorder="1" applyAlignment="1">
      <alignment horizontal="center"/>
    </xf>
    <xf numFmtId="0" fontId="24" fillId="0" borderId="0" xfId="47" applyFont="1" applyFill="1" applyAlignment="1">
      <alignment horizontal="right" vertical="center" wrapText="1"/>
    </xf>
    <xf numFmtId="0" fontId="2" fillId="0" borderId="18" xfId="0" applyFont="1" applyFill="1" applyBorder="1"/>
    <xf numFmtId="0" fontId="3" fillId="0" borderId="10" xfId="0" applyFont="1" applyFill="1" applyBorder="1" applyAlignment="1">
      <alignment horizontal="center" vertical="center" wrapText="1"/>
    </xf>
    <xf numFmtId="2" fontId="3" fillId="25" borderId="10" xfId="0" applyNumberFormat="1" applyFont="1" applyFill="1" applyBorder="1" applyAlignment="1">
      <alignment horizontal="center" vertical="center" wrapText="1"/>
    </xf>
    <xf numFmtId="0" fontId="24" fillId="0" borderId="0" xfId="0" applyFont="1" applyFill="1" applyAlignment="1">
      <alignment horizontal="left" vertical="center"/>
    </xf>
    <xf numFmtId="0" fontId="2" fillId="0" borderId="0" xfId="0" applyFont="1" applyFill="1" applyAlignment="1">
      <alignment horizontal="left" vertical="center"/>
    </xf>
    <xf numFmtId="0" fontId="3" fillId="0" borderId="10" xfId="0" applyFont="1" applyFill="1" applyBorder="1" applyAlignment="1">
      <alignment horizontal="center" vertical="center" wrapText="1"/>
    </xf>
    <xf numFmtId="0" fontId="1" fillId="0" borderId="42" xfId="0" applyFont="1" applyFill="1" applyBorder="1" applyAlignment="1">
      <alignment horizontal="center" vertical="center" wrapText="1"/>
    </xf>
    <xf numFmtId="0" fontId="3" fillId="0" borderId="25" xfId="0" applyNumberFormat="1" applyFont="1" applyFill="1" applyBorder="1" applyAlignment="1">
      <alignment vertical="top" wrapText="1"/>
    </xf>
    <xf numFmtId="0" fontId="1" fillId="0" borderId="10" xfId="0" applyFont="1" applyFill="1" applyBorder="1" applyAlignment="1">
      <alignment horizontal="center" vertical="center" wrapText="1"/>
    </xf>
    <xf numFmtId="0" fontId="1" fillId="0" borderId="10" xfId="0" applyNumberFormat="1" applyFont="1" applyFill="1" applyBorder="1" applyAlignment="1">
      <alignment vertical="center" wrapText="1"/>
    </xf>
    <xf numFmtId="0" fontId="3" fillId="0" borderId="25" xfId="38" applyFont="1" applyFill="1" applyBorder="1" applyAlignment="1">
      <alignment vertical="center" wrapText="1"/>
    </xf>
    <xf numFmtId="0" fontId="26" fillId="0" borderId="10" xfId="0" applyNumberFormat="1" applyFont="1" applyFill="1" applyBorder="1" applyAlignment="1">
      <alignment vertical="top" wrapText="1"/>
    </xf>
    <xf numFmtId="0" fontId="1" fillId="0" borderId="10" xfId="0" applyNumberFormat="1" applyFont="1" applyFill="1" applyBorder="1" applyAlignment="1">
      <alignment vertical="top" wrapText="1"/>
    </xf>
    <xf numFmtId="0" fontId="1" fillId="0" borderId="10" xfId="38" applyFont="1" applyFill="1" applyBorder="1" applyAlignment="1">
      <alignment horizontal="left" vertical="top" wrapText="1"/>
    </xf>
    <xf numFmtId="0" fontId="26" fillId="0" borderId="10" xfId="38" applyFont="1" applyFill="1" applyBorder="1" applyAlignment="1">
      <alignment horizontal="left" vertical="top" wrapText="1"/>
    </xf>
    <xf numFmtId="0" fontId="3" fillId="0" borderId="25" xfId="38" applyFont="1" applyFill="1" applyBorder="1" applyAlignment="1">
      <alignment horizontal="left" vertical="center" wrapText="1"/>
    </xf>
    <xf numFmtId="0" fontId="3" fillId="0" borderId="25" xfId="0" applyNumberFormat="1" applyFont="1" applyFill="1" applyBorder="1" applyAlignment="1">
      <alignment horizontal="left" vertical="center" wrapText="1"/>
    </xf>
    <xf numFmtId="0" fontId="1" fillId="0" borderId="25" xfId="0" applyNumberFormat="1" applyFont="1" applyFill="1" applyBorder="1" applyAlignment="1">
      <alignment vertical="center" wrapText="1"/>
    </xf>
    <xf numFmtId="0" fontId="3" fillId="0" borderId="25" xfId="38" applyFont="1" applyFill="1" applyBorder="1" applyAlignment="1">
      <alignment vertical="top" wrapText="1"/>
    </xf>
    <xf numFmtId="0" fontId="3" fillId="0" borderId="25" xfId="0" applyNumberFormat="1" applyFont="1" applyFill="1" applyBorder="1" applyAlignment="1">
      <alignment horizontal="left" vertical="top" wrapText="1"/>
    </xf>
    <xf numFmtId="0" fontId="1" fillId="0" borderId="25" xfId="38" applyFont="1" applyFill="1" applyBorder="1" applyAlignment="1">
      <alignment horizontal="left" vertical="center" wrapText="1"/>
    </xf>
    <xf numFmtId="0" fontId="1" fillId="0" borderId="25" xfId="38" applyFont="1" applyFill="1" applyBorder="1" applyAlignment="1">
      <alignment vertical="top" wrapText="1"/>
    </xf>
    <xf numFmtId="0" fontId="1" fillId="0" borderId="25" xfId="0" applyNumberFormat="1" applyFont="1" applyFill="1" applyBorder="1" applyAlignment="1">
      <alignment horizontal="left" vertical="center" wrapText="1"/>
    </xf>
    <xf numFmtId="0" fontId="1" fillId="0" borderId="25" xfId="38" applyFont="1" applyFill="1" applyBorder="1" applyAlignment="1">
      <alignment vertical="center" wrapText="1"/>
    </xf>
    <xf numFmtId="0" fontId="26" fillId="0" borderId="10" xfId="0" applyNumberFormat="1" applyFont="1" applyFill="1" applyBorder="1" applyAlignment="1">
      <alignment horizontal="left" vertical="top" wrapText="1"/>
    </xf>
    <xf numFmtId="0" fontId="1" fillId="0" borderId="10" xfId="38" applyFont="1" applyFill="1" applyBorder="1" applyAlignment="1">
      <alignment vertical="center" wrapText="1"/>
    </xf>
    <xf numFmtId="0" fontId="3" fillId="0" borderId="25" xfId="0" applyFont="1" applyFill="1" applyBorder="1" applyAlignment="1">
      <alignment vertical="center" wrapText="1"/>
    </xf>
    <xf numFmtId="2" fontId="1" fillId="0" borderId="25" xfId="0" applyNumberFormat="1" applyFont="1" applyFill="1" applyBorder="1" applyAlignment="1">
      <alignment horizontal="center" vertical="center"/>
    </xf>
    <xf numFmtId="2" fontId="1" fillId="0" borderId="17" xfId="0" applyNumberFormat="1" applyFont="1" applyFill="1" applyBorder="1" applyAlignment="1">
      <alignment horizontal="center" vertical="center"/>
    </xf>
    <xf numFmtId="2" fontId="3" fillId="0" borderId="25" xfId="0" applyNumberFormat="1" applyFont="1" applyFill="1" applyBorder="1" applyAlignment="1">
      <alignment horizontal="center" vertical="center"/>
    </xf>
    <xf numFmtId="2" fontId="1" fillId="0" borderId="25" xfId="38" applyNumberFormat="1" applyFont="1" applyFill="1" applyBorder="1" applyAlignment="1">
      <alignment horizontal="center" vertical="center"/>
    </xf>
    <xf numFmtId="0" fontId="1" fillId="0" borderId="17" xfId="38" applyFont="1" applyFill="1" applyBorder="1" applyAlignment="1">
      <alignment horizontal="left" vertical="top" wrapText="1"/>
    </xf>
    <xf numFmtId="2" fontId="3" fillId="0" borderId="17" xfId="0" applyNumberFormat="1" applyFont="1" applyFill="1" applyBorder="1" applyAlignment="1">
      <alignment horizontal="center" vertical="center"/>
    </xf>
    <xf numFmtId="2" fontId="1" fillId="0" borderId="17" xfId="38" applyNumberFormat="1" applyFont="1" applyFill="1" applyBorder="1" applyAlignment="1">
      <alignment horizontal="center" vertical="center"/>
    </xf>
    <xf numFmtId="0" fontId="1" fillId="0" borderId="17" xfId="38" applyFont="1" applyFill="1" applyBorder="1" applyAlignment="1">
      <alignment horizontal="center" vertical="center" wrapText="1"/>
    </xf>
    <xf numFmtId="2" fontId="1" fillId="0" borderId="26" xfId="0" applyNumberFormat="1" applyFont="1" applyFill="1" applyBorder="1" applyAlignment="1">
      <alignment horizontal="center" vertical="center"/>
    </xf>
    <xf numFmtId="2" fontId="3" fillId="0" borderId="26" xfId="0" applyNumberFormat="1" applyFont="1" applyFill="1" applyBorder="1" applyAlignment="1">
      <alignment horizontal="center" vertical="center"/>
    </xf>
    <xf numFmtId="2" fontId="1" fillId="0" borderId="26" xfId="38" applyNumberFormat="1" applyFont="1" applyFill="1" applyBorder="1" applyAlignment="1">
      <alignment horizontal="center" vertical="center"/>
    </xf>
    <xf numFmtId="0" fontId="36" fillId="0" borderId="26" xfId="47" applyFont="1" applyFill="1" applyBorder="1" applyAlignment="1">
      <alignment horizontal="right" vertical="center"/>
    </xf>
    <xf numFmtId="2" fontId="1" fillId="0" borderId="0" xfId="47" applyNumberFormat="1" applyFont="1" applyFill="1"/>
    <xf numFmtId="0" fontId="1" fillId="27" borderId="26" xfId="47" applyFont="1" applyFill="1" applyBorder="1" applyAlignment="1">
      <alignment horizontal="left" vertical="center"/>
    </xf>
    <xf numFmtId="2" fontId="1" fillId="27" borderId="26" xfId="47" applyNumberFormat="1" applyFont="1" applyFill="1" applyBorder="1" applyAlignment="1">
      <alignment horizontal="left" vertical="center"/>
    </xf>
    <xf numFmtId="2" fontId="1" fillId="27" borderId="26" xfId="47" applyNumberFormat="1" applyFont="1" applyFill="1" applyBorder="1" applyAlignment="1">
      <alignment vertical="center"/>
    </xf>
    <xf numFmtId="0" fontId="1" fillId="0" borderId="43" xfId="47" applyFont="1" applyFill="1" applyBorder="1"/>
    <xf numFmtId="0" fontId="1" fillId="26" borderId="43" xfId="47" applyFont="1" applyFill="1" applyBorder="1"/>
    <xf numFmtId="0" fontId="1" fillId="0" borderId="17" xfId="47" applyFont="1" applyFill="1" applyBorder="1"/>
    <xf numFmtId="2" fontId="1" fillId="27" borderId="25" xfId="47" applyNumberFormat="1" applyFont="1" applyFill="1" applyBorder="1" applyAlignment="1">
      <alignment horizontal="center" vertical="center" wrapText="1"/>
    </xf>
    <xf numFmtId="0" fontId="1" fillId="0" borderId="11" xfId="0" applyNumberFormat="1" applyFont="1" applyFill="1" applyBorder="1" applyAlignment="1">
      <alignment horizontal="center" vertical="center" wrapText="1"/>
    </xf>
    <xf numFmtId="0" fontId="1" fillId="0" borderId="10" xfId="0" applyFont="1" applyFill="1" applyBorder="1" applyAlignment="1">
      <alignment horizontal="left" vertical="center" wrapText="1"/>
    </xf>
    <xf numFmtId="0" fontId="1" fillId="0" borderId="10" xfId="0" applyFont="1" applyFill="1" applyBorder="1" applyAlignment="1"/>
    <xf numFmtId="0" fontId="1" fillId="0" borderId="10" xfId="38" applyFont="1" applyFill="1" applyBorder="1" applyAlignment="1">
      <alignment vertical="top" wrapText="1"/>
    </xf>
    <xf numFmtId="0" fontId="1" fillId="0" borderId="11" xfId="0" applyNumberFormat="1" applyFont="1" applyFill="1" applyBorder="1" applyAlignment="1">
      <alignment horizontal="center" vertical="center"/>
    </xf>
    <xf numFmtId="0" fontId="1" fillId="0" borderId="10" xfId="0" applyFont="1" applyFill="1" applyBorder="1" applyAlignment="1">
      <alignment vertical="top" wrapText="1"/>
    </xf>
    <xf numFmtId="0" fontId="1" fillId="0" borderId="10" xfId="0" applyFont="1" applyFill="1" applyBorder="1" applyAlignment="1">
      <alignment horizontal="left" vertical="top" wrapText="1"/>
    </xf>
    <xf numFmtId="0" fontId="1" fillId="0" borderId="10" xfId="0" applyNumberFormat="1" applyFont="1" applyFill="1" applyBorder="1" applyAlignment="1">
      <alignment horizontal="left" vertical="top" wrapText="1"/>
    </xf>
    <xf numFmtId="0" fontId="26" fillId="26" borderId="12" xfId="47" applyNumberFormat="1" applyFont="1" applyFill="1" applyBorder="1"/>
    <xf numFmtId="0" fontId="3" fillId="26" borderId="37" xfId="47" applyFont="1" applyFill="1" applyBorder="1" applyAlignment="1">
      <alignment horizontal="left" vertical="center" wrapText="1"/>
    </xf>
    <xf numFmtId="0" fontId="3" fillId="26" borderId="44" xfId="47" applyFont="1" applyFill="1" applyBorder="1" applyAlignment="1">
      <alignment horizontal="left" vertical="center" wrapText="1"/>
    </xf>
    <xf numFmtId="0" fontId="3" fillId="26" borderId="41" xfId="47" applyFont="1" applyFill="1" applyBorder="1" applyAlignment="1">
      <alignment horizontal="left" vertical="center" wrapText="1"/>
    </xf>
    <xf numFmtId="2" fontId="1" fillId="26" borderId="44" xfId="47" applyNumberFormat="1" applyFont="1" applyFill="1" applyBorder="1" applyAlignment="1">
      <alignment horizontal="center" vertical="center" wrapText="1"/>
    </xf>
    <xf numFmtId="0" fontId="1" fillId="27" borderId="37" xfId="47" applyFont="1" applyFill="1" applyBorder="1" applyAlignment="1">
      <alignment horizontal="left" vertical="center" wrapText="1"/>
    </xf>
    <xf numFmtId="0" fontId="1" fillId="27" borderId="44" xfId="47" applyFont="1" applyFill="1" applyBorder="1" applyAlignment="1">
      <alignment horizontal="center" vertical="center"/>
    </xf>
    <xf numFmtId="0" fontId="3" fillId="26" borderId="41" xfId="47" applyFont="1" applyFill="1" applyBorder="1" applyAlignment="1">
      <alignment horizontal="center"/>
    </xf>
    <xf numFmtId="0" fontId="3" fillId="26" borderId="37" xfId="47" applyFont="1" applyFill="1" applyBorder="1" applyAlignment="1">
      <alignment horizontal="center"/>
    </xf>
    <xf numFmtId="0" fontId="1" fillId="26" borderId="41" xfId="47" applyFont="1" applyFill="1" applyBorder="1" applyAlignment="1">
      <alignment horizontal="right" vertical="center"/>
    </xf>
    <xf numFmtId="0" fontId="1" fillId="26" borderId="37" xfId="47" applyFont="1" applyFill="1" applyBorder="1" applyAlignment="1">
      <alignment horizontal="right" vertical="center"/>
    </xf>
    <xf numFmtId="0" fontId="3" fillId="26" borderId="44" xfId="47" applyFont="1" applyFill="1" applyBorder="1" applyAlignment="1">
      <alignment horizontal="left" vertical="center"/>
    </xf>
    <xf numFmtId="2" fontId="1" fillId="27" borderId="37" xfId="47" applyNumberFormat="1" applyFont="1" applyFill="1" applyBorder="1" applyAlignment="1">
      <alignment horizontal="center" vertical="center"/>
    </xf>
    <xf numFmtId="2" fontId="1" fillId="26" borderId="37" xfId="47" applyNumberFormat="1" applyFont="1" applyFill="1" applyBorder="1" applyAlignment="1">
      <alignment vertical="center"/>
    </xf>
    <xf numFmtId="0" fontId="3" fillId="26" borderId="44" xfId="47" applyFont="1" applyFill="1" applyBorder="1" applyAlignment="1">
      <alignment horizontal="center"/>
    </xf>
    <xf numFmtId="0" fontId="36" fillId="26" borderId="37" xfId="47" applyFont="1" applyFill="1" applyBorder="1" applyAlignment="1">
      <alignment horizontal="center"/>
    </xf>
    <xf numFmtId="0" fontId="3" fillId="26" borderId="44" xfId="47" applyFont="1" applyFill="1" applyBorder="1" applyAlignment="1">
      <alignment horizontal="left"/>
    </xf>
    <xf numFmtId="0" fontId="1" fillId="26" borderId="41" xfId="47" applyFont="1" applyFill="1" applyBorder="1"/>
    <xf numFmtId="0" fontId="1" fillId="26" borderId="37" xfId="47" applyFont="1" applyFill="1" applyBorder="1"/>
    <xf numFmtId="0" fontId="26" fillId="0" borderId="0" xfId="47" applyNumberFormat="1" applyFont="1" applyFill="1" applyBorder="1"/>
    <xf numFmtId="0" fontId="1" fillId="25" borderId="0" xfId="47" applyFont="1" applyFill="1" applyBorder="1" applyAlignment="1">
      <alignment horizontal="right" vertical="center"/>
    </xf>
    <xf numFmtId="2" fontId="1" fillId="0" borderId="0" xfId="47" applyNumberFormat="1" applyFont="1" applyFill="1" applyBorder="1"/>
    <xf numFmtId="0" fontId="1" fillId="27" borderId="0" xfId="47" applyFont="1" applyFill="1" applyBorder="1" applyAlignment="1">
      <alignment horizontal="left"/>
    </xf>
    <xf numFmtId="0" fontId="32" fillId="27" borderId="0" xfId="47" applyFont="1" applyFill="1" applyBorder="1" applyAlignment="1">
      <alignment horizontal="left"/>
    </xf>
    <xf numFmtId="0" fontId="1" fillId="0" borderId="26" xfId="47" applyFont="1" applyFill="1" applyBorder="1" applyAlignment="1">
      <alignment horizontal="center" vertical="center" wrapText="1"/>
    </xf>
    <xf numFmtId="2" fontId="1" fillId="0" borderId="26" xfId="47" applyNumberFormat="1" applyFont="1" applyFill="1" applyBorder="1" applyAlignment="1">
      <alignment horizontal="center" vertical="center" wrapText="1"/>
    </xf>
    <xf numFmtId="49" fontId="1" fillId="0" borderId="17" xfId="47" applyNumberFormat="1" applyFont="1" applyFill="1" applyBorder="1" applyAlignment="1">
      <alignment horizontal="center"/>
    </xf>
    <xf numFmtId="0" fontId="0" fillId="0" borderId="10" xfId="0" applyBorder="1" applyAlignment="1">
      <alignment wrapText="1"/>
    </xf>
    <xf numFmtId="0" fontId="26" fillId="0" borderId="11" xfId="47" applyNumberFormat="1" applyFont="1" applyFill="1" applyBorder="1" applyAlignment="1">
      <alignment horizontal="center" vertical="center"/>
    </xf>
    <xf numFmtId="0" fontId="26" fillId="0" borderId="12" xfId="47" applyNumberFormat="1" applyFont="1" applyFill="1" applyBorder="1" applyAlignment="1">
      <alignment horizontal="center" vertical="center"/>
    </xf>
    <xf numFmtId="2" fontId="3" fillId="25" borderId="10" xfId="0" applyNumberFormat="1" applyFont="1" applyFill="1" applyBorder="1" applyAlignment="1">
      <alignment horizontal="center" vertical="center" wrapText="1"/>
    </xf>
    <xf numFmtId="0" fontId="3" fillId="0" borderId="10" xfId="0" applyFont="1" applyFill="1" applyBorder="1" applyAlignment="1" applyProtection="1">
      <alignment horizontal="center" vertical="center" wrapText="1"/>
      <protection locked="0"/>
    </xf>
    <xf numFmtId="1" fontId="2" fillId="26" borderId="10" xfId="0" applyNumberFormat="1" applyFont="1" applyFill="1" applyBorder="1" applyAlignment="1">
      <alignment horizontal="center" vertical="center"/>
    </xf>
    <xf numFmtId="1" fontId="1" fillId="26" borderId="10" xfId="0" applyNumberFormat="1" applyFont="1" applyFill="1" applyBorder="1" applyAlignment="1">
      <alignment horizontal="center" vertical="center"/>
    </xf>
    <xf numFmtId="0" fontId="1" fillId="0" borderId="10" xfId="0" applyFont="1" applyBorder="1" applyAlignment="1">
      <alignment wrapText="1"/>
    </xf>
    <xf numFmtId="2" fontId="2" fillId="26" borderId="19" xfId="0" applyNumberFormat="1" applyFont="1" applyFill="1" applyBorder="1"/>
    <xf numFmtId="2" fontId="2" fillId="26" borderId="19" xfId="0" applyNumberFormat="1" applyFont="1" applyFill="1" applyBorder="1" applyAlignment="1">
      <alignment horizontal="center" vertical="center"/>
    </xf>
    <xf numFmtId="0" fontId="3" fillId="0" borderId="10" xfId="0" applyFont="1" applyFill="1" applyBorder="1" applyAlignment="1">
      <alignment horizontal="center" vertical="center" wrapText="1"/>
    </xf>
    <xf numFmtId="0" fontId="3" fillId="0" borderId="10" xfId="0" applyFont="1" applyFill="1" applyBorder="1" applyAlignment="1" applyProtection="1">
      <alignment horizontal="center" vertical="center" wrapText="1"/>
      <protection locked="0"/>
    </xf>
    <xf numFmtId="0" fontId="3" fillId="0" borderId="10" xfId="0" applyFont="1" applyFill="1" applyBorder="1" applyAlignment="1">
      <alignment horizontal="center" vertical="center" wrapText="1"/>
    </xf>
    <xf numFmtId="0" fontId="0" fillId="0" borderId="10" xfId="0" applyFill="1" applyBorder="1" applyAlignment="1">
      <alignment horizontal="center" vertical="center"/>
    </xf>
    <xf numFmtId="0" fontId="0" fillId="30" borderId="10" xfId="0" applyFill="1" applyBorder="1" applyAlignment="1">
      <alignment horizontal="center" vertical="center"/>
    </xf>
    <xf numFmtId="0" fontId="38" fillId="30" borderId="10" xfId="0" applyFont="1" applyFill="1" applyBorder="1" applyAlignment="1">
      <alignment horizontal="center" vertical="center"/>
    </xf>
    <xf numFmtId="0" fontId="38" fillId="31" borderId="10" xfId="0" applyFont="1" applyFill="1" applyBorder="1" applyAlignment="1">
      <alignment horizontal="center" vertical="center"/>
    </xf>
    <xf numFmtId="0" fontId="0" fillId="31" borderId="10" xfId="0" applyFill="1" applyBorder="1" applyAlignment="1">
      <alignment horizontal="center" vertical="center"/>
    </xf>
    <xf numFmtId="0" fontId="0" fillId="30" borderId="10" xfId="0" applyFill="1" applyBorder="1" applyAlignment="1">
      <alignment horizontal="center"/>
    </xf>
    <xf numFmtId="0" fontId="0" fillId="30" borderId="10" xfId="0" applyFont="1" applyFill="1" applyBorder="1" applyAlignment="1">
      <alignment horizontal="center" vertical="center"/>
    </xf>
    <xf numFmtId="0" fontId="0" fillId="31" borderId="10" xfId="0" applyFont="1" applyFill="1" applyBorder="1" applyAlignment="1">
      <alignment horizontal="center" vertical="center"/>
    </xf>
    <xf numFmtId="0" fontId="0" fillId="0" borderId="10" xfId="0" applyFill="1" applyBorder="1" applyAlignment="1">
      <alignment horizontal="left" wrapText="1"/>
    </xf>
    <xf numFmtId="0" fontId="0" fillId="0" borderId="10" xfId="0" applyFill="1" applyBorder="1" applyAlignment="1">
      <alignment horizontal="left" vertical="center" wrapText="1"/>
    </xf>
    <xf numFmtId="0" fontId="0" fillId="0" borderId="10" xfId="0" applyFill="1" applyBorder="1" applyAlignment="1">
      <alignment horizontal="left" vertical="top" wrapText="1"/>
    </xf>
    <xf numFmtId="0" fontId="0" fillId="29" borderId="10" xfId="0" applyFill="1" applyBorder="1" applyAlignment="1">
      <alignment horizontal="center" vertical="center"/>
    </xf>
    <xf numFmtId="0" fontId="0" fillId="29" borderId="10" xfId="0" applyFill="1" applyBorder="1" applyAlignment="1">
      <alignment horizontal="left" vertical="top" wrapText="1"/>
    </xf>
    <xf numFmtId="0" fontId="2" fillId="29" borderId="0" xfId="0" applyFont="1" applyFill="1" applyBorder="1" applyAlignment="1">
      <alignment horizontal="center" vertical="center" wrapText="1"/>
    </xf>
    <xf numFmtId="0" fontId="2" fillId="29" borderId="0" xfId="0" applyFont="1" applyFill="1"/>
    <xf numFmtId="2" fontId="2" fillId="26" borderId="10" xfId="0" applyNumberFormat="1" applyFont="1" applyFill="1" applyBorder="1"/>
    <xf numFmtId="2" fontId="3" fillId="0" borderId="10" xfId="0" applyNumberFormat="1" applyFont="1" applyFill="1" applyBorder="1"/>
    <xf numFmtId="2" fontId="2" fillId="32" borderId="10" xfId="0" applyNumberFormat="1" applyFont="1" applyFill="1" applyBorder="1" applyAlignment="1">
      <alignment horizontal="center" vertical="center" wrapText="1"/>
    </xf>
    <xf numFmtId="2" fontId="2" fillId="32" borderId="10" xfId="0" applyNumberFormat="1" applyFont="1" applyFill="1" applyBorder="1"/>
    <xf numFmtId="0" fontId="3" fillId="0" borderId="26" xfId="47" applyFont="1" applyFill="1" applyBorder="1" applyAlignment="1">
      <alignment horizontal="center" vertical="center" wrapText="1"/>
    </xf>
    <xf numFmtId="0" fontId="3" fillId="0" borderId="17" xfId="47" applyFont="1" applyFill="1" applyBorder="1" applyAlignment="1">
      <alignment horizontal="center" vertical="center" wrapText="1"/>
    </xf>
    <xf numFmtId="0" fontId="3" fillId="0" borderId="26" xfId="47" applyFont="1" applyFill="1" applyBorder="1" applyAlignment="1">
      <alignment horizontal="center"/>
    </xf>
    <xf numFmtId="0" fontId="3" fillId="0" borderId="17" xfId="47" applyFont="1" applyFill="1" applyBorder="1" applyAlignment="1">
      <alignment horizontal="center"/>
    </xf>
    <xf numFmtId="0" fontId="3" fillId="25" borderId="25" xfId="47" applyFont="1" applyFill="1" applyBorder="1" applyAlignment="1">
      <alignment horizontal="center"/>
    </xf>
    <xf numFmtId="0" fontId="3" fillId="25" borderId="26" xfId="47" applyFont="1" applyFill="1" applyBorder="1" applyAlignment="1">
      <alignment horizontal="center"/>
    </xf>
    <xf numFmtId="0" fontId="3" fillId="27" borderId="26" xfId="47" applyFont="1" applyFill="1" applyBorder="1" applyAlignment="1">
      <alignment horizontal="center"/>
    </xf>
    <xf numFmtId="2" fontId="3" fillId="25" borderId="10" xfId="0" applyNumberFormat="1" applyFont="1" applyFill="1" applyBorder="1" applyAlignment="1">
      <alignment horizontal="center" vertical="center" wrapText="1"/>
    </xf>
    <xf numFmtId="2" fontId="3" fillId="26" borderId="10" xfId="0" applyNumberFormat="1" applyFont="1" applyFill="1" applyBorder="1" applyAlignment="1">
      <alignment horizontal="center" vertical="center"/>
    </xf>
    <xf numFmtId="2" fontId="3" fillId="27" borderId="19" xfId="0" applyNumberFormat="1" applyFont="1" applyFill="1" applyBorder="1" applyAlignment="1">
      <alignment horizontal="center" vertical="center"/>
    </xf>
    <xf numFmtId="2" fontId="2" fillId="26" borderId="18" xfId="0" applyNumberFormat="1" applyFont="1" applyFill="1" applyBorder="1" applyAlignment="1">
      <alignment horizontal="center" vertical="center" wrapText="1"/>
    </xf>
    <xf numFmtId="2" fontId="2" fillId="0" borderId="18" xfId="0" applyNumberFormat="1" applyFont="1" applyFill="1" applyBorder="1" applyAlignment="1">
      <alignment horizontal="center" vertical="center" wrapText="1"/>
    </xf>
    <xf numFmtId="2" fontId="2" fillId="0" borderId="10" xfId="0" applyNumberFormat="1" applyFont="1" applyFill="1" applyBorder="1" applyAlignment="1">
      <alignment horizontal="left" wrapText="1"/>
    </xf>
    <xf numFmtId="2" fontId="2" fillId="0" borderId="18" xfId="0" applyNumberFormat="1" applyFont="1" applyFill="1" applyBorder="1"/>
    <xf numFmtId="2" fontId="2" fillId="0" borderId="10" xfId="0" applyNumberFormat="1" applyFont="1" applyFill="1" applyBorder="1" applyAlignment="1">
      <alignment horizontal="left" vertical="top" wrapText="1"/>
    </xf>
    <xf numFmtId="2" fontId="2" fillId="0" borderId="22" xfId="0" applyNumberFormat="1" applyFont="1" applyFill="1" applyBorder="1"/>
    <xf numFmtId="2" fontId="2" fillId="26" borderId="22" xfId="0" applyNumberFormat="1" applyFont="1" applyFill="1" applyBorder="1"/>
    <xf numFmtId="2" fontId="3" fillId="32" borderId="10" xfId="0" applyNumberFormat="1" applyFont="1" applyFill="1" applyBorder="1"/>
    <xf numFmtId="2" fontId="3" fillId="26" borderId="19" xfId="0" applyNumberFormat="1" applyFont="1" applyFill="1" applyBorder="1"/>
    <xf numFmtId="2" fontId="3" fillId="26" borderId="19" xfId="0" applyNumberFormat="1" applyFont="1" applyFill="1" applyBorder="1" applyAlignment="1">
      <alignment horizontal="center" vertical="center"/>
    </xf>
    <xf numFmtId="2" fontId="2" fillId="32" borderId="19" xfId="0" applyNumberFormat="1" applyFont="1" applyFill="1" applyBorder="1"/>
    <xf numFmtId="2" fontId="2" fillId="0" borderId="18" xfId="0" applyNumberFormat="1" applyFont="1" applyFill="1" applyBorder="1" applyAlignment="1">
      <alignment vertical="center"/>
    </xf>
    <xf numFmtId="2" fontId="3" fillId="33" borderId="19" xfId="0" applyNumberFormat="1" applyFont="1" applyFill="1" applyBorder="1"/>
    <xf numFmtId="49" fontId="1" fillId="0" borderId="26" xfId="38" applyNumberFormat="1" applyFont="1" applyFill="1" applyBorder="1" applyAlignment="1">
      <alignment horizontal="center" vertical="center" wrapText="1"/>
    </xf>
    <xf numFmtId="2" fontId="3" fillId="0" borderId="26" xfId="47" applyNumberFormat="1" applyFont="1" applyFill="1" applyBorder="1" applyAlignment="1">
      <alignment horizontal="center" vertical="center"/>
    </xf>
    <xf numFmtId="0" fontId="32" fillId="0" borderId="26" xfId="47" applyFont="1" applyFill="1" applyBorder="1"/>
    <xf numFmtId="0" fontId="1" fillId="0" borderId="17" xfId="47" applyFont="1" applyFill="1" applyBorder="1" applyAlignment="1">
      <alignment horizontal="left"/>
    </xf>
    <xf numFmtId="0" fontId="1" fillId="27" borderId="26" xfId="47" applyFont="1" applyFill="1" applyBorder="1" applyAlignment="1">
      <alignment horizontal="left"/>
    </xf>
    <xf numFmtId="0" fontId="32" fillId="27" borderId="26" xfId="47" applyFont="1" applyFill="1" applyBorder="1" applyAlignment="1">
      <alignment horizontal="left"/>
    </xf>
    <xf numFmtId="0" fontId="1" fillId="0" borderId="23" xfId="47" applyFont="1" applyFill="1" applyBorder="1"/>
    <xf numFmtId="2" fontId="1" fillId="26" borderId="26" xfId="47" applyNumberFormat="1" applyFont="1" applyFill="1" applyBorder="1" applyAlignment="1">
      <alignment vertical="center"/>
    </xf>
    <xf numFmtId="0" fontId="1" fillId="0" borderId="44" xfId="47" applyFont="1" applyFill="1" applyBorder="1"/>
    <xf numFmtId="2" fontId="1" fillId="0" borderId="37" xfId="47" applyNumberFormat="1" applyFont="1" applyFill="1" applyBorder="1"/>
    <xf numFmtId="0" fontId="32" fillId="0" borderId="37" xfId="47" applyFont="1" applyFill="1" applyBorder="1"/>
    <xf numFmtId="0" fontId="1" fillId="0" borderId="44" xfId="47" applyFont="1" applyFill="1" applyBorder="1" applyAlignment="1">
      <alignment horizontal="left"/>
    </xf>
    <xf numFmtId="0" fontId="1" fillId="27" borderId="37" xfId="47" applyFont="1" applyFill="1" applyBorder="1" applyAlignment="1">
      <alignment horizontal="left"/>
    </xf>
    <xf numFmtId="0" fontId="32" fillId="27" borderId="37" xfId="47" applyFont="1" applyFill="1" applyBorder="1" applyAlignment="1">
      <alignment horizontal="left"/>
    </xf>
    <xf numFmtId="2" fontId="3" fillId="0" borderId="19" xfId="0" applyNumberFormat="1" applyFont="1" applyFill="1" applyBorder="1" applyAlignment="1">
      <alignment horizontal="center" vertical="center"/>
    </xf>
    <xf numFmtId="2" fontId="3" fillId="0" borderId="19" xfId="0" applyNumberFormat="1" applyFont="1" applyFill="1" applyBorder="1"/>
    <xf numFmtId="0" fontId="1" fillId="0" borderId="17" xfId="0" applyNumberFormat="1" applyFont="1" applyFill="1" applyBorder="1" applyAlignment="1">
      <alignment horizontal="center" vertical="center" wrapText="1"/>
    </xf>
    <xf numFmtId="2" fontId="1" fillId="0" borderId="10" xfId="0" applyNumberFormat="1" applyFont="1" applyFill="1" applyBorder="1" applyAlignment="1">
      <alignment horizontal="center" vertical="center" wrapText="1"/>
    </xf>
    <xf numFmtId="2" fontId="1" fillId="0" borderId="10" xfId="0" applyNumberFormat="1" applyFont="1" applyFill="1" applyBorder="1" applyAlignment="1">
      <alignment horizontal="center" vertical="center"/>
    </xf>
    <xf numFmtId="2" fontId="1" fillId="25" borderId="10" xfId="0" applyNumberFormat="1" applyFont="1" applyFill="1" applyBorder="1" applyAlignment="1">
      <alignment horizontal="center" vertical="center"/>
    </xf>
    <xf numFmtId="2" fontId="1" fillId="0" borderId="10" xfId="0" applyNumberFormat="1" applyFont="1" applyFill="1" applyBorder="1"/>
    <xf numFmtId="2" fontId="1" fillId="27" borderId="17" xfId="47" applyNumberFormat="1" applyFont="1" applyFill="1" applyBorder="1" applyAlignment="1">
      <alignment horizontal="center" vertical="center"/>
    </xf>
    <xf numFmtId="2" fontId="1" fillId="26" borderId="25" xfId="47" applyNumberFormat="1" applyFont="1" applyFill="1" applyBorder="1" applyAlignment="1">
      <alignment horizontal="right" vertical="center"/>
    </xf>
    <xf numFmtId="2" fontId="1" fillId="26" borderId="26" xfId="47" applyNumberFormat="1" applyFont="1" applyFill="1" applyBorder="1" applyAlignment="1">
      <alignment horizontal="right" vertical="center"/>
    </xf>
    <xf numFmtId="2" fontId="3" fillId="26" borderId="17" xfId="47" applyNumberFormat="1" applyFont="1" applyFill="1" applyBorder="1" applyAlignment="1">
      <alignment horizontal="left" vertical="center"/>
    </xf>
    <xf numFmtId="2" fontId="3" fillId="26" borderId="25" xfId="47" applyNumberFormat="1" applyFont="1" applyFill="1" applyBorder="1" applyAlignment="1">
      <alignment horizontal="center"/>
    </xf>
    <xf numFmtId="2" fontId="3" fillId="26" borderId="26" xfId="47" applyNumberFormat="1" applyFont="1" applyFill="1" applyBorder="1" applyAlignment="1">
      <alignment horizontal="center"/>
    </xf>
    <xf numFmtId="166" fontId="1" fillId="27" borderId="17" xfId="47" applyNumberFormat="1" applyFont="1" applyFill="1" applyBorder="1" applyAlignment="1">
      <alignment horizontal="center" vertical="center"/>
    </xf>
    <xf numFmtId="0" fontId="3" fillId="32" borderId="26" xfId="47" applyFont="1" applyFill="1" applyBorder="1" applyAlignment="1">
      <alignment horizontal="left" vertical="center" wrapText="1"/>
    </xf>
    <xf numFmtId="2" fontId="1" fillId="27" borderId="26" xfId="47" applyNumberFormat="1" applyFont="1" applyFill="1" applyBorder="1" applyAlignment="1">
      <alignment horizontal="left" vertical="center" wrapText="1"/>
    </xf>
    <xf numFmtId="2" fontId="3" fillId="26" borderId="17" xfId="47" applyNumberFormat="1" applyFont="1" applyFill="1" applyBorder="1" applyAlignment="1">
      <alignment horizontal="center"/>
    </xf>
    <xf numFmtId="0" fontId="3" fillId="25" borderId="17" xfId="47" applyFont="1" applyFill="1" applyBorder="1" applyAlignment="1">
      <alignment horizontal="center" vertical="center"/>
    </xf>
    <xf numFmtId="2" fontId="33" fillId="32" borderId="10" xfId="0" applyNumberFormat="1" applyFont="1" applyFill="1" applyBorder="1" applyAlignment="1">
      <alignment horizontal="center" vertical="center" wrapText="1"/>
    </xf>
    <xf numFmtId="0" fontId="2" fillId="25" borderId="14" xfId="0" applyNumberFormat="1" applyFont="1" applyFill="1" applyBorder="1" applyAlignment="1">
      <alignment horizontal="center" vertical="center"/>
    </xf>
    <xf numFmtId="0" fontId="0" fillId="25" borderId="10" xfId="0" applyFill="1" applyBorder="1" applyAlignment="1">
      <alignment wrapText="1"/>
    </xf>
    <xf numFmtId="0" fontId="2" fillId="25" borderId="22" xfId="0" applyFont="1" applyFill="1" applyBorder="1"/>
    <xf numFmtId="2" fontId="2" fillId="25" borderId="0" xfId="0" applyNumberFormat="1" applyFont="1" applyFill="1" applyBorder="1"/>
    <xf numFmtId="0" fontId="2" fillId="25" borderId="0" xfId="0" applyFont="1" applyFill="1" applyBorder="1"/>
    <xf numFmtId="0" fontId="0" fillId="0" borderId="10" xfId="0" applyFill="1" applyBorder="1" applyAlignment="1">
      <alignment horizontal="center" vertical="top" wrapText="1"/>
    </xf>
    <xf numFmtId="0" fontId="0" fillId="0" borderId="10" xfId="0" applyFill="1" applyBorder="1" applyAlignment="1">
      <alignment horizontal="center" wrapText="1"/>
    </xf>
    <xf numFmtId="0" fontId="0" fillId="0" borderId="10" xfId="0" applyFill="1" applyBorder="1" applyAlignment="1">
      <alignment horizontal="center" vertical="center" wrapText="1"/>
    </xf>
    <xf numFmtId="166" fontId="1" fillId="27" borderId="10" xfId="0" applyNumberFormat="1" applyFont="1" applyFill="1" applyBorder="1" applyAlignment="1">
      <alignment horizontal="center" vertical="center"/>
    </xf>
    <xf numFmtId="166" fontId="1" fillId="0" borderId="10" xfId="0" applyNumberFormat="1" applyFont="1" applyFill="1" applyBorder="1" applyAlignment="1">
      <alignment horizontal="center" vertical="center"/>
    </xf>
    <xf numFmtId="0" fontId="1" fillId="0" borderId="18" xfId="0" applyFont="1" applyFill="1" applyBorder="1" applyAlignment="1">
      <alignment horizontal="center" vertical="center"/>
    </xf>
    <xf numFmtId="168" fontId="3" fillId="0" borderId="10" xfId="0" applyNumberFormat="1" applyFont="1" applyFill="1" applyBorder="1" applyAlignment="1">
      <alignment horizontal="center" vertical="center" wrapText="1"/>
    </xf>
    <xf numFmtId="168" fontId="2" fillId="0" borderId="10" xfId="0" applyNumberFormat="1" applyFont="1" applyFill="1" applyBorder="1" applyAlignment="1">
      <alignment horizontal="center" vertical="center"/>
    </xf>
    <xf numFmtId="168" fontId="2" fillId="27" borderId="10" xfId="0" applyNumberFormat="1" applyFont="1" applyFill="1" applyBorder="1" applyAlignment="1">
      <alignment horizontal="center" vertical="center"/>
    </xf>
    <xf numFmtId="168" fontId="1" fillId="0" borderId="10" xfId="0" applyNumberFormat="1" applyFont="1" applyFill="1" applyBorder="1" applyAlignment="1">
      <alignment horizontal="center" vertical="center"/>
    </xf>
    <xf numFmtId="0" fontId="3" fillId="0" borderId="17" xfId="47" applyFont="1" applyFill="1" applyBorder="1" applyAlignment="1">
      <alignment horizontal="center"/>
    </xf>
    <xf numFmtId="0" fontId="24" fillId="0" borderId="0" xfId="47" applyFont="1" applyFill="1" applyAlignment="1">
      <alignment horizontal="right" vertical="center" wrapText="1"/>
    </xf>
    <xf numFmtId="2" fontId="2" fillId="24" borderId="10" xfId="0" applyNumberFormat="1" applyFont="1" applyFill="1" applyBorder="1" applyAlignment="1">
      <alignment horizontal="center" vertical="center" wrapText="1"/>
    </xf>
    <xf numFmtId="2" fontId="2" fillId="24" borderId="10" xfId="0" applyNumberFormat="1" applyFont="1" applyFill="1" applyBorder="1" applyAlignment="1">
      <alignment horizontal="center" vertical="center"/>
    </xf>
    <xf numFmtId="2" fontId="1" fillId="24" borderId="10" xfId="0" applyNumberFormat="1" applyFont="1" applyFill="1" applyBorder="1" applyAlignment="1">
      <alignment horizontal="center" vertical="center" wrapText="1"/>
    </xf>
    <xf numFmtId="2" fontId="1" fillId="0" borderId="18" xfId="0" applyNumberFormat="1" applyFont="1" applyFill="1" applyBorder="1" applyAlignment="1">
      <alignment horizontal="center" vertical="center"/>
    </xf>
    <xf numFmtId="2" fontId="3" fillId="27" borderId="10" xfId="0" applyNumberFormat="1" applyFont="1" applyFill="1" applyBorder="1" applyAlignment="1">
      <alignment horizontal="center" vertical="center" wrapText="1"/>
    </xf>
    <xf numFmtId="2" fontId="1" fillId="26" borderId="10" xfId="0" applyNumberFormat="1" applyFont="1" applyFill="1" applyBorder="1" applyAlignment="1">
      <alignment horizontal="center" vertical="center"/>
    </xf>
    <xf numFmtId="2" fontId="1" fillId="27" borderId="18" xfId="0" applyNumberFormat="1" applyFont="1" applyFill="1" applyBorder="1" applyAlignment="1">
      <alignment horizontal="center" vertical="center"/>
    </xf>
    <xf numFmtId="2" fontId="29" fillId="32" borderId="10" xfId="0" applyNumberFormat="1" applyFont="1" applyFill="1" applyBorder="1" applyAlignment="1">
      <alignment horizontal="center" vertical="center" wrapText="1"/>
    </xf>
    <xf numFmtId="0" fontId="1" fillId="26" borderId="17" xfId="47" applyFont="1" applyFill="1" applyBorder="1"/>
    <xf numFmtId="2" fontId="1" fillId="0" borderId="25" xfId="47" applyNumberFormat="1" applyFont="1" applyFill="1" applyBorder="1"/>
    <xf numFmtId="2" fontId="1" fillId="0" borderId="41" xfId="47" applyNumberFormat="1" applyFont="1" applyFill="1" applyBorder="1"/>
    <xf numFmtId="2" fontId="3" fillId="0" borderId="17" xfId="38" applyNumberFormat="1" applyFont="1" applyFill="1" applyBorder="1" applyAlignment="1">
      <alignment horizontal="center" vertical="center" wrapText="1"/>
    </xf>
    <xf numFmtId="2" fontId="3" fillId="25" borderId="25" xfId="38" applyNumberFormat="1" applyFont="1" applyFill="1" applyBorder="1" applyAlignment="1">
      <alignment horizontal="center" vertical="center" wrapText="1"/>
    </xf>
    <xf numFmtId="0" fontId="3" fillId="26" borderId="26" xfId="47" applyFont="1" applyFill="1" applyBorder="1" applyAlignment="1">
      <alignment horizontal="right" vertical="center"/>
    </xf>
    <xf numFmtId="2" fontId="3" fillId="25" borderId="17" xfId="38" applyNumberFormat="1" applyFont="1" applyFill="1" applyBorder="1" applyAlignment="1">
      <alignment horizontal="center" vertical="center" wrapText="1"/>
    </xf>
    <xf numFmtId="2" fontId="1" fillId="27" borderId="26" xfId="47" applyNumberFormat="1" applyFont="1" applyFill="1" applyBorder="1" applyAlignment="1">
      <alignment horizontal="center" vertical="center" wrapText="1"/>
    </xf>
    <xf numFmtId="2" fontId="1" fillId="27" borderId="25" xfId="0" applyNumberFormat="1" applyFont="1" applyFill="1" applyBorder="1" applyAlignment="1">
      <alignment horizontal="center" vertical="center"/>
    </xf>
    <xf numFmtId="0" fontId="1" fillId="27" borderId="26" xfId="47" applyFont="1" applyFill="1" applyBorder="1" applyAlignment="1">
      <alignment horizontal="right" vertical="center"/>
    </xf>
    <xf numFmtId="2" fontId="1" fillId="27" borderId="17" xfId="0" applyNumberFormat="1" applyFont="1" applyFill="1" applyBorder="1" applyAlignment="1">
      <alignment horizontal="center" vertical="center"/>
    </xf>
    <xf numFmtId="0" fontId="3" fillId="0" borderId="10" xfId="0" applyFont="1" applyFill="1" applyBorder="1" applyAlignment="1">
      <alignment vertical="center" wrapText="1"/>
    </xf>
    <xf numFmtId="2" fontId="29" fillId="32" borderId="10" xfId="0" applyNumberFormat="1" applyFont="1" applyFill="1" applyBorder="1"/>
    <xf numFmtId="166" fontId="27" fillId="24" borderId="0" xfId="0" applyNumberFormat="1" applyFont="1" applyFill="1"/>
    <xf numFmtId="0" fontId="27" fillId="24" borderId="0" xfId="0" applyFont="1" applyFill="1" applyAlignment="1">
      <alignment horizontal="center" vertical="center"/>
    </xf>
    <xf numFmtId="166" fontId="27" fillId="25" borderId="0" xfId="0" applyNumberFormat="1" applyFont="1" applyFill="1"/>
    <xf numFmtId="166" fontId="28" fillId="25" borderId="0" xfId="0" applyNumberFormat="1" applyFont="1" applyFill="1"/>
    <xf numFmtId="0" fontId="28" fillId="0" borderId="0" xfId="0" applyFont="1" applyFill="1"/>
    <xf numFmtId="166" fontId="28" fillId="24" borderId="0" xfId="0" applyNumberFormat="1" applyFont="1" applyFill="1" applyAlignment="1">
      <alignment horizontal="center" vertical="center"/>
    </xf>
    <xf numFmtId="166" fontId="28" fillId="24" borderId="0" xfId="0" applyNumberFormat="1" applyFont="1" applyFill="1"/>
    <xf numFmtId="0" fontId="28" fillId="24" borderId="0" xfId="0" applyFont="1" applyFill="1" applyAlignment="1">
      <alignment horizontal="center" vertical="center"/>
    </xf>
    <xf numFmtId="0" fontId="24" fillId="0" borderId="0" xfId="47" applyFont="1" applyFill="1" applyBorder="1" applyAlignment="1">
      <alignment horizontal="right"/>
    </xf>
    <xf numFmtId="0" fontId="24" fillId="0" borderId="21" xfId="47" applyFont="1" applyFill="1" applyBorder="1" applyAlignment="1">
      <alignment horizontal="right" vertical="center" wrapText="1"/>
    </xf>
    <xf numFmtId="0" fontId="24" fillId="27" borderId="21" xfId="47" applyFont="1" applyFill="1" applyBorder="1" applyAlignment="1">
      <alignment horizontal="right" vertical="center" wrapText="1"/>
    </xf>
    <xf numFmtId="0" fontId="32" fillId="27" borderId="21" xfId="47" applyFont="1" applyFill="1" applyBorder="1" applyAlignment="1">
      <alignment horizontal="right" vertical="center" wrapText="1"/>
    </xf>
    <xf numFmtId="0" fontId="1" fillId="27" borderId="21" xfId="47" applyFont="1" applyFill="1" applyBorder="1"/>
    <xf numFmtId="0" fontId="1" fillId="0" borderId="21" xfId="47" applyFont="1" applyFill="1" applyBorder="1"/>
    <xf numFmtId="0" fontId="24" fillId="0" borderId="45" xfId="47" applyFont="1" applyFill="1" applyBorder="1" applyAlignment="1">
      <alignment horizontal="right"/>
    </xf>
    <xf numFmtId="0" fontId="24" fillId="27" borderId="45" xfId="47" applyFont="1" applyFill="1" applyBorder="1" applyAlignment="1">
      <alignment horizontal="right"/>
    </xf>
    <xf numFmtId="0" fontId="32" fillId="27" borderId="45" xfId="47" applyFont="1" applyFill="1" applyBorder="1" applyAlignment="1">
      <alignment horizontal="right"/>
    </xf>
    <xf numFmtId="0" fontId="1" fillId="0" borderId="10" xfId="0" applyFont="1" applyFill="1" applyBorder="1" applyAlignment="1" applyProtection="1">
      <alignment horizontal="center" vertical="center" wrapText="1"/>
      <protection locked="0"/>
    </xf>
    <xf numFmtId="0" fontId="1" fillId="32" borderId="10" xfId="0" applyNumberFormat="1" applyFont="1" applyFill="1" applyBorder="1" applyAlignment="1">
      <alignment horizontal="left" vertical="top" wrapText="1"/>
    </xf>
    <xf numFmtId="0" fontId="3" fillId="0" borderId="26" xfId="47" applyFont="1" applyFill="1" applyBorder="1" applyAlignment="1">
      <alignment horizontal="center" vertical="center" wrapText="1"/>
    </xf>
    <xf numFmtId="0" fontId="3" fillId="27" borderId="17" xfId="47" applyFont="1" applyFill="1" applyBorder="1" applyAlignment="1">
      <alignment horizontal="center"/>
    </xf>
    <xf numFmtId="0" fontId="3" fillId="0" borderId="10" xfId="0" applyFont="1" applyFill="1" applyBorder="1" applyAlignment="1">
      <alignment horizontal="center" vertical="center" wrapText="1"/>
    </xf>
    <xf numFmtId="2" fontId="3" fillId="0" borderId="0" xfId="47" applyNumberFormat="1" applyFont="1" applyFill="1" applyBorder="1" applyAlignment="1">
      <alignment horizontal="center" vertical="center"/>
    </xf>
    <xf numFmtId="0" fontId="3" fillId="27" borderId="44" xfId="47" applyFont="1" applyFill="1" applyBorder="1" applyAlignment="1">
      <alignment horizontal="center"/>
    </xf>
    <xf numFmtId="0" fontId="1" fillId="27" borderId="17" xfId="47" applyFont="1" applyFill="1" applyBorder="1" applyAlignment="1">
      <alignment horizontal="left"/>
    </xf>
    <xf numFmtId="0" fontId="1" fillId="27" borderId="44" xfId="47" applyFont="1" applyFill="1" applyBorder="1" applyAlignment="1">
      <alignment horizontal="left"/>
    </xf>
    <xf numFmtId="0" fontId="1" fillId="27" borderId="39" xfId="47" applyFont="1" applyFill="1" applyBorder="1" applyAlignment="1">
      <alignment horizontal="left"/>
    </xf>
    <xf numFmtId="0" fontId="3" fillId="0" borderId="10" xfId="47" applyFont="1" applyFill="1" applyBorder="1" applyAlignment="1">
      <alignment horizontal="center"/>
    </xf>
    <xf numFmtId="0" fontId="3" fillId="0" borderId="10" xfId="47" applyNumberFormat="1" applyFont="1" applyFill="1" applyBorder="1" applyAlignment="1">
      <alignment horizontal="center" vertical="center" wrapText="1"/>
    </xf>
    <xf numFmtId="16" fontId="3" fillId="0" borderId="10" xfId="47" applyNumberFormat="1" applyFont="1" applyFill="1" applyBorder="1" applyAlignment="1">
      <alignment horizontal="center" vertical="center" wrapText="1"/>
    </xf>
    <xf numFmtId="0" fontId="1" fillId="0" borderId="10" xfId="47" applyNumberFormat="1" applyFont="1" applyFill="1" applyBorder="1" applyAlignment="1">
      <alignment horizontal="center" vertical="center" wrapText="1"/>
    </xf>
    <xf numFmtId="0" fontId="1" fillId="26" borderId="10" xfId="47"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1" fillId="0" borderId="10" xfId="0" applyNumberFormat="1" applyFont="1" applyFill="1" applyBorder="1" applyAlignment="1">
      <alignment horizontal="center" vertical="center" wrapText="1"/>
    </xf>
    <xf numFmtId="0" fontId="1" fillId="0" borderId="10" xfId="47" applyNumberFormat="1" applyFont="1" applyFill="1" applyBorder="1" applyAlignment="1">
      <alignment horizontal="center" vertical="center"/>
    </xf>
    <xf numFmtId="0" fontId="3" fillId="32" borderId="26" xfId="47" applyFont="1" applyFill="1" applyBorder="1"/>
    <xf numFmtId="0" fontId="3" fillId="0" borderId="10" xfId="47" applyFont="1" applyFill="1" applyBorder="1" applyAlignment="1">
      <alignment horizontal="left" vertical="center" wrapText="1"/>
    </xf>
    <xf numFmtId="0" fontId="37" fillId="0" borderId="0" xfId="47" applyFont="1" applyFill="1" applyBorder="1"/>
    <xf numFmtId="0" fontId="2" fillId="0" borderId="45" xfId="0" applyFont="1" applyFill="1" applyBorder="1"/>
    <xf numFmtId="0" fontId="24" fillId="0" borderId="45" xfId="0" applyFont="1" applyFill="1" applyBorder="1"/>
    <xf numFmtId="0" fontId="2" fillId="0" borderId="32" xfId="0" applyFont="1" applyFill="1" applyBorder="1" applyAlignment="1">
      <alignment horizontal="center" vertical="center"/>
    </xf>
    <xf numFmtId="2" fontId="2" fillId="0" borderId="32" xfId="0" applyNumberFormat="1" applyFont="1" applyFill="1" applyBorder="1" applyAlignment="1">
      <alignment horizontal="center" vertical="center"/>
    </xf>
    <xf numFmtId="0" fontId="3" fillId="0" borderId="26" xfId="47" applyFont="1" applyFill="1" applyBorder="1" applyAlignment="1">
      <alignment horizontal="center"/>
    </xf>
    <xf numFmtId="0" fontId="3" fillId="0" borderId="17" xfId="47" applyFont="1" applyFill="1" applyBorder="1" applyAlignment="1">
      <alignment horizontal="center"/>
    </xf>
    <xf numFmtId="0" fontId="3" fillId="25" borderId="25" xfId="47" applyFont="1" applyFill="1" applyBorder="1" applyAlignment="1">
      <alignment horizontal="center"/>
    </xf>
    <xf numFmtId="0" fontId="3" fillId="25" borderId="26" xfId="47" applyFont="1" applyFill="1" applyBorder="1" applyAlignment="1">
      <alignment horizontal="center"/>
    </xf>
    <xf numFmtId="0" fontId="3" fillId="25" borderId="17" xfId="47" applyFont="1" applyFill="1" applyBorder="1" applyAlignment="1">
      <alignment horizontal="center"/>
    </xf>
    <xf numFmtId="0" fontId="3" fillId="27" borderId="26" xfId="47" applyFont="1" applyFill="1" applyBorder="1" applyAlignment="1">
      <alignment horizontal="center"/>
    </xf>
    <xf numFmtId="0" fontId="3" fillId="27" borderId="17" xfId="47" applyFont="1" applyFill="1" applyBorder="1" applyAlignment="1">
      <alignment horizontal="center"/>
    </xf>
    <xf numFmtId="0" fontId="1" fillId="0" borderId="25" xfId="47" applyFont="1" applyFill="1" applyBorder="1" applyAlignment="1">
      <alignment horizontal="center" vertical="center"/>
    </xf>
    <xf numFmtId="0" fontId="3" fillId="0" borderId="25" xfId="47" applyFont="1" applyFill="1" applyBorder="1" applyAlignment="1">
      <alignment horizontal="center" vertical="center"/>
    </xf>
    <xf numFmtId="2" fontId="1" fillId="0" borderId="25" xfId="47" applyNumberFormat="1" applyFont="1" applyFill="1" applyBorder="1" applyAlignment="1">
      <alignment horizontal="center" vertical="center"/>
    </xf>
    <xf numFmtId="2" fontId="1" fillId="0" borderId="25" xfId="47" applyNumberFormat="1" applyFont="1" applyFill="1" applyBorder="1" applyAlignment="1">
      <alignment horizontal="center" vertical="center" wrapText="1"/>
    </xf>
    <xf numFmtId="0" fontId="3" fillId="0" borderId="17" xfId="47" applyFont="1" applyFill="1" applyBorder="1" applyAlignment="1">
      <alignment horizontal="center" vertical="center"/>
    </xf>
    <xf numFmtId="166" fontId="2" fillId="0" borderId="19" xfId="0" applyNumberFormat="1" applyFont="1" applyFill="1" applyBorder="1" applyAlignment="1">
      <alignment horizontal="center" vertical="center"/>
    </xf>
    <xf numFmtId="0" fontId="1" fillId="0" borderId="0" xfId="47" applyFont="1" applyFill="1" applyAlignment="1">
      <alignment horizontal="center" vertical="center"/>
    </xf>
    <xf numFmtId="0" fontId="32" fillId="0" borderId="21" xfId="47" applyFont="1" applyFill="1" applyBorder="1" applyAlignment="1">
      <alignment horizontal="right" vertical="center" wrapText="1"/>
    </xf>
    <xf numFmtId="166" fontId="3" fillId="0" borderId="26" xfId="47" applyNumberFormat="1" applyFont="1" applyFill="1" applyBorder="1" applyAlignment="1">
      <alignment horizontal="center" vertical="center"/>
    </xf>
    <xf numFmtId="0" fontId="3" fillId="0" borderId="17" xfId="47" applyFont="1" applyFill="1" applyBorder="1" applyAlignment="1">
      <alignment horizontal="left" vertical="center"/>
    </xf>
    <xf numFmtId="0" fontId="3" fillId="0" borderId="37" xfId="47" applyFont="1" applyFill="1" applyBorder="1" applyAlignment="1">
      <alignment horizontal="center"/>
    </xf>
    <xf numFmtId="0" fontId="36" fillId="0" borderId="37" xfId="47" applyFont="1" applyFill="1" applyBorder="1" applyAlignment="1">
      <alignment horizontal="center"/>
    </xf>
    <xf numFmtId="0" fontId="3" fillId="0" borderId="44" xfId="47" applyFont="1" applyFill="1" applyBorder="1" applyAlignment="1">
      <alignment horizontal="center"/>
    </xf>
    <xf numFmtId="0" fontId="1" fillId="0" borderId="25" xfId="47" applyFont="1" applyFill="1" applyBorder="1" applyAlignment="1">
      <alignment horizontal="center" vertical="center" wrapText="1"/>
    </xf>
    <xf numFmtId="0" fontId="1" fillId="0" borderId="26" xfId="47" applyFont="1" applyFill="1" applyBorder="1" applyAlignment="1">
      <alignment horizontal="left" vertical="center" wrapText="1"/>
    </xf>
    <xf numFmtId="0" fontId="3" fillId="0" borderId="37" xfId="47" applyFont="1" applyFill="1" applyBorder="1" applyAlignment="1">
      <alignment horizontal="left" vertical="center" wrapText="1"/>
    </xf>
    <xf numFmtId="0" fontId="3" fillId="0" borderId="44" xfId="47" applyFont="1" applyFill="1" applyBorder="1" applyAlignment="1">
      <alignment horizontal="left" vertical="center" wrapText="1"/>
    </xf>
    <xf numFmtId="0" fontId="3" fillId="0" borderId="41" xfId="47" applyFont="1" applyFill="1" applyBorder="1" applyAlignment="1">
      <alignment horizontal="left" vertical="center" wrapText="1"/>
    </xf>
    <xf numFmtId="2" fontId="1" fillId="0" borderId="44" xfId="47" applyNumberFormat="1" applyFont="1" applyFill="1" applyBorder="1" applyAlignment="1">
      <alignment horizontal="center" vertical="center" wrapText="1"/>
    </xf>
    <xf numFmtId="2" fontId="1" fillId="0" borderId="37" xfId="47" applyNumberFormat="1" applyFont="1" applyFill="1" applyBorder="1" applyAlignment="1">
      <alignment vertical="center"/>
    </xf>
    <xf numFmtId="0" fontId="3" fillId="0" borderId="44" xfId="47" applyFont="1" applyFill="1" applyBorder="1" applyAlignment="1">
      <alignment horizontal="left"/>
    </xf>
    <xf numFmtId="0" fontId="0" fillId="0" borderId="10" xfId="0" applyFill="1" applyBorder="1" applyAlignment="1">
      <alignment wrapText="1"/>
    </xf>
    <xf numFmtId="0" fontId="3" fillId="0" borderId="26" xfId="47" applyFont="1" applyFill="1" applyBorder="1"/>
    <xf numFmtId="0" fontId="40" fillId="0" borderId="37" xfId="47" applyFont="1" applyFill="1" applyBorder="1"/>
    <xf numFmtId="0" fontId="4" fillId="0" borderId="10" xfId="0" applyFont="1" applyFill="1" applyBorder="1" applyAlignment="1">
      <alignment horizontal="center" vertical="center" wrapText="1"/>
    </xf>
    <xf numFmtId="2" fontId="1" fillId="0" borderId="26" xfId="47" applyNumberFormat="1" applyFont="1" applyFill="1" applyBorder="1" applyAlignment="1">
      <alignment vertical="center"/>
    </xf>
    <xf numFmtId="0" fontId="1" fillId="0" borderId="0" xfId="47" applyFont="1" applyFill="1" applyBorder="1" applyAlignment="1">
      <alignment horizontal="center" vertical="center"/>
    </xf>
    <xf numFmtId="0" fontId="24" fillId="0" borderId="0" xfId="47" applyFont="1" applyFill="1" applyAlignment="1">
      <alignment horizontal="center" vertical="center"/>
    </xf>
    <xf numFmtId="2" fontId="24" fillId="0" borderId="0" xfId="47" applyNumberFormat="1" applyFont="1" applyFill="1"/>
    <xf numFmtId="2" fontId="31" fillId="0" borderId="10" xfId="0" applyNumberFormat="1" applyFont="1" applyFill="1" applyBorder="1" applyAlignment="1">
      <alignment horizontal="center" vertical="center"/>
    </xf>
    <xf numFmtId="2" fontId="31" fillId="0" borderId="19" xfId="0" applyNumberFormat="1" applyFont="1" applyFill="1" applyBorder="1" applyAlignment="1">
      <alignment horizontal="center" vertical="center"/>
    </xf>
    <xf numFmtId="2" fontId="29" fillId="0" borderId="10" xfId="0" applyNumberFormat="1" applyFont="1" applyFill="1" applyBorder="1"/>
    <xf numFmtId="0" fontId="1" fillId="0" borderId="19" xfId="0" applyFont="1" applyFill="1" applyBorder="1"/>
    <xf numFmtId="2" fontId="2" fillId="0" borderId="16" xfId="0" applyNumberFormat="1" applyFont="1" applyFill="1" applyBorder="1" applyAlignment="1">
      <alignment horizontal="center" vertical="center"/>
    </xf>
    <xf numFmtId="166" fontId="25" fillId="0" borderId="0" xfId="0" applyNumberFormat="1" applyFont="1" applyFill="1" applyAlignment="1">
      <alignment horizontal="center" vertical="center"/>
    </xf>
    <xf numFmtId="2" fontId="25" fillId="0" borderId="0" xfId="0" applyNumberFormat="1" applyFont="1" applyFill="1" applyAlignment="1">
      <alignment horizontal="center" vertical="center"/>
    </xf>
    <xf numFmtId="2" fontId="3" fillId="0" borderId="0" xfId="0" applyNumberFormat="1" applyFont="1" applyFill="1" applyAlignment="1">
      <alignment horizontal="center" vertical="center"/>
    </xf>
    <xf numFmtId="2" fontId="3" fillId="0" borderId="0" xfId="0" applyNumberFormat="1" applyFont="1" applyFill="1" applyAlignment="1">
      <alignment horizontal="center"/>
    </xf>
    <xf numFmtId="0" fontId="24" fillId="0" borderId="0" xfId="0" applyFont="1" applyFill="1" applyAlignment="1">
      <alignment horizontal="center" vertical="top"/>
    </xf>
    <xf numFmtId="2" fontId="24" fillId="0" borderId="0" xfId="0" applyNumberFormat="1" applyFont="1" applyFill="1" applyAlignment="1">
      <alignment horizontal="right" vertical="center" wrapText="1"/>
    </xf>
    <xf numFmtId="2" fontId="3" fillId="0" borderId="10" xfId="0" applyNumberFormat="1" applyFont="1" applyFill="1" applyBorder="1" applyAlignment="1" applyProtection="1">
      <alignment horizontal="center" vertical="center" wrapText="1"/>
      <protection locked="0"/>
    </xf>
    <xf numFmtId="166" fontId="1" fillId="0" borderId="10" xfId="0" applyNumberFormat="1" applyFont="1" applyFill="1" applyBorder="1" applyAlignment="1">
      <alignment horizontal="center" vertical="center" wrapText="1"/>
    </xf>
    <xf numFmtId="4" fontId="2" fillId="0" borderId="18" xfId="0" applyNumberFormat="1" applyFont="1" applyFill="1" applyBorder="1" applyAlignment="1">
      <alignment horizontal="center" vertical="center"/>
    </xf>
    <xf numFmtId="2" fontId="3" fillId="0" borderId="10" xfId="0" applyNumberFormat="1" applyFont="1" applyFill="1" applyBorder="1" applyAlignment="1">
      <alignment horizontal="center" wrapText="1"/>
    </xf>
    <xf numFmtId="2" fontId="2" fillId="0" borderId="16" xfId="0" applyNumberFormat="1" applyFont="1" applyFill="1" applyBorder="1"/>
    <xf numFmtId="2" fontId="24" fillId="0" borderId="0" xfId="0" applyNumberFormat="1" applyFont="1" applyFill="1" applyAlignment="1">
      <alignment horizontal="center" vertical="center"/>
    </xf>
    <xf numFmtId="2" fontId="24" fillId="0" borderId="0" xfId="0" applyNumberFormat="1" applyFont="1" applyFill="1"/>
    <xf numFmtId="0" fontId="27" fillId="0" borderId="0" xfId="0" applyFont="1" applyFill="1" applyBorder="1"/>
    <xf numFmtId="0" fontId="24" fillId="0" borderId="0" xfId="0" applyFont="1" applyFill="1" applyBorder="1"/>
    <xf numFmtId="0" fontId="2" fillId="0" borderId="23" xfId="0" applyFont="1" applyFill="1" applyBorder="1"/>
    <xf numFmtId="2" fontId="28" fillId="0" borderId="0" xfId="0" applyNumberFormat="1" applyFont="1" applyFill="1" applyAlignment="1">
      <alignment vertical="center"/>
    </xf>
    <xf numFmtId="16" fontId="3" fillId="0" borderId="10" xfId="0" applyNumberFormat="1" applyFont="1" applyFill="1" applyBorder="1" applyAlignment="1">
      <alignment horizontal="center" vertical="center" wrapText="1"/>
    </xf>
    <xf numFmtId="0" fontId="2" fillId="0" borderId="33" xfId="0" applyNumberFormat="1" applyFont="1" applyFill="1" applyBorder="1" applyAlignment="1">
      <alignment horizontal="center" vertical="center" wrapText="1"/>
    </xf>
    <xf numFmtId="0" fontId="2" fillId="0" borderId="33" xfId="0" applyNumberFormat="1" applyFont="1" applyFill="1" applyBorder="1" applyAlignment="1">
      <alignment horizontal="center" vertical="center"/>
    </xf>
    <xf numFmtId="0" fontId="26" fillId="0" borderId="33" xfId="0" applyNumberFormat="1" applyFont="1" applyFill="1" applyBorder="1"/>
    <xf numFmtId="0" fontId="26" fillId="0" borderId="10" xfId="0" applyNumberFormat="1" applyFont="1" applyFill="1" applyBorder="1"/>
    <xf numFmtId="0" fontId="26" fillId="0" borderId="16" xfId="0" applyNumberFormat="1" applyFont="1" applyFill="1" applyBorder="1"/>
    <xf numFmtId="0" fontId="26" fillId="0" borderId="0" xfId="0" applyFont="1" applyFill="1" applyAlignment="1">
      <alignment vertical="center"/>
    </xf>
    <xf numFmtId="0" fontId="27" fillId="0" borderId="0" xfId="47" applyFont="1" applyFill="1" applyAlignment="1">
      <alignment horizontal="center" vertical="center"/>
    </xf>
    <xf numFmtId="2" fontId="27" fillId="0" borderId="0" xfId="47" applyNumberFormat="1" applyFont="1" applyFill="1" applyBorder="1" applyAlignment="1">
      <alignment horizontal="center" vertical="center"/>
    </xf>
    <xf numFmtId="2" fontId="27" fillId="0" borderId="0" xfId="47" applyNumberFormat="1" applyFont="1" applyFill="1" applyBorder="1"/>
    <xf numFmtId="2" fontId="28" fillId="0" borderId="0" xfId="47" applyNumberFormat="1" applyFont="1" applyFill="1" applyBorder="1" applyAlignment="1">
      <alignment horizontal="center" vertical="center"/>
    </xf>
    <xf numFmtId="0" fontId="27" fillId="0" borderId="0" xfId="47" applyFont="1" applyFill="1"/>
    <xf numFmtId="0" fontId="2" fillId="0" borderId="32" xfId="0" applyFont="1" applyFill="1" applyBorder="1"/>
    <xf numFmtId="0" fontId="1" fillId="0" borderId="11" xfId="0" applyFont="1" applyFill="1" applyBorder="1" applyAlignment="1">
      <alignment horizontal="center" vertical="center" wrapText="1"/>
    </xf>
    <xf numFmtId="0" fontId="1" fillId="0" borderId="10" xfId="0" applyFont="1" applyFill="1" applyBorder="1"/>
    <xf numFmtId="2" fontId="22" fillId="0" borderId="10" xfId="0" applyNumberFormat="1" applyFont="1" applyFill="1" applyBorder="1" applyAlignment="1">
      <alignment horizontal="center" vertical="center"/>
    </xf>
    <xf numFmtId="2" fontId="35" fillId="0" borderId="0" xfId="0" applyNumberFormat="1" applyFont="1" applyFill="1" applyBorder="1" applyAlignment="1">
      <alignment horizontal="center" vertical="center" wrapText="1"/>
    </xf>
    <xf numFmtId="0" fontId="35" fillId="0" borderId="0" xfId="0" applyFont="1" applyFill="1"/>
    <xf numFmtId="0" fontId="3" fillId="0" borderId="26" xfId="47" applyFont="1" applyFill="1" applyBorder="1" applyAlignment="1">
      <alignment horizontal="center" vertical="center" wrapText="1"/>
    </xf>
    <xf numFmtId="0" fontId="3" fillId="0" borderId="17" xfId="47" applyFont="1" applyFill="1" applyBorder="1" applyAlignment="1">
      <alignment horizontal="center" vertical="center" wrapText="1"/>
    </xf>
    <xf numFmtId="0" fontId="3" fillId="0" borderId="26" xfId="47" applyFont="1" applyFill="1" applyBorder="1" applyAlignment="1">
      <alignment horizontal="center"/>
    </xf>
    <xf numFmtId="0" fontId="3" fillId="0" borderId="25" xfId="47" applyFont="1" applyFill="1" applyBorder="1" applyAlignment="1">
      <alignment horizontal="center"/>
    </xf>
    <xf numFmtId="0" fontId="3" fillId="0" borderId="17" xfId="47" applyFont="1" applyFill="1" applyBorder="1" applyAlignment="1">
      <alignment horizontal="center"/>
    </xf>
    <xf numFmtId="0" fontId="23" fillId="0" borderId="0" xfId="47" applyFont="1" applyFill="1" applyAlignment="1">
      <alignment horizontal="center"/>
    </xf>
    <xf numFmtId="2" fontId="3" fillId="0" borderId="25" xfId="47" applyNumberFormat="1" applyFont="1" applyFill="1" applyBorder="1" applyAlignment="1">
      <alignment horizontal="center" vertical="center" wrapText="1"/>
    </xf>
    <xf numFmtId="2" fontId="3" fillId="0" borderId="17" xfId="47" applyNumberFormat="1" applyFont="1" applyFill="1" applyBorder="1" applyAlignment="1">
      <alignment horizontal="center" vertical="center" wrapText="1"/>
    </xf>
    <xf numFmtId="165" fontId="3" fillId="0" borderId="25" xfId="47" applyNumberFormat="1" applyFont="1" applyFill="1" applyBorder="1" applyAlignment="1">
      <alignment horizontal="center" vertical="center" wrapText="1"/>
    </xf>
    <xf numFmtId="0" fontId="24" fillId="0" borderId="0" xfId="47" applyFont="1" applyFill="1" applyAlignment="1">
      <alignment horizontal="right" vertical="center" wrapText="1"/>
    </xf>
    <xf numFmtId="0" fontId="23" fillId="0" borderId="0" xfId="0" applyFont="1" applyFill="1" applyAlignment="1">
      <alignment horizontal="center"/>
    </xf>
    <xf numFmtId="0" fontId="24" fillId="0" borderId="0" xfId="0" applyFont="1" applyFill="1" applyAlignment="1">
      <alignment horizontal="right"/>
    </xf>
    <xf numFmtId="0" fontId="3" fillId="0" borderId="11"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2" fillId="0" borderId="18" xfId="0" applyFont="1" applyFill="1" applyBorder="1"/>
    <xf numFmtId="2" fontId="3" fillId="0" borderId="10" xfId="0" applyNumberFormat="1" applyFont="1" applyFill="1" applyBorder="1" applyAlignment="1">
      <alignment horizontal="center" vertical="center" wrapText="1"/>
    </xf>
    <xf numFmtId="0" fontId="27" fillId="0" borderId="0" xfId="0" applyFont="1" applyFill="1" applyAlignment="1">
      <alignment horizontal="left"/>
    </xf>
    <xf numFmtId="0" fontId="24" fillId="0" borderId="0" xfId="0" applyFont="1" applyFill="1" applyAlignment="1">
      <alignment horizontal="right" vertical="center" wrapText="1"/>
    </xf>
    <xf numFmtId="0" fontId="3" fillId="0" borderId="10" xfId="0" applyFont="1" applyFill="1" applyBorder="1" applyAlignment="1" applyProtection="1">
      <alignment horizontal="center" vertical="center" wrapText="1"/>
      <protection locked="0"/>
    </xf>
    <xf numFmtId="166" fontId="3" fillId="0" borderId="10" xfId="0" applyNumberFormat="1" applyFont="1" applyFill="1" applyBorder="1" applyAlignment="1" applyProtection="1">
      <alignment horizontal="center" vertical="center" wrapText="1"/>
      <protection locked="0"/>
    </xf>
    <xf numFmtId="0" fontId="24" fillId="0" borderId="0" xfId="0" applyFont="1" applyFill="1" applyAlignment="1">
      <alignment horizontal="right" vertical="center"/>
    </xf>
    <xf numFmtId="4" fontId="22" fillId="0" borderId="10" xfId="0" applyNumberFormat="1" applyFont="1" applyFill="1" applyBorder="1" applyAlignment="1">
      <alignment horizontal="center" vertical="center"/>
    </xf>
    <xf numFmtId="0" fontId="3" fillId="0" borderId="10" xfId="0" applyNumberFormat="1" applyFont="1" applyFill="1" applyBorder="1" applyAlignment="1">
      <alignment vertical="center" wrapText="1"/>
    </xf>
    <xf numFmtId="0" fontId="26" fillId="0" borderId="10" xfId="0" applyNumberFormat="1" applyFont="1" applyFill="1" applyBorder="1" applyAlignment="1">
      <alignment vertical="center" wrapText="1"/>
    </xf>
    <xf numFmtId="0" fontId="1" fillId="0" borderId="19" xfId="0" applyNumberFormat="1" applyFont="1" applyFill="1" applyBorder="1" applyAlignment="1">
      <alignment vertical="center" wrapText="1"/>
    </xf>
    <xf numFmtId="0" fontId="1" fillId="0" borderId="19" xfId="0" applyNumberFormat="1" applyFont="1" applyFill="1" applyBorder="1" applyAlignment="1">
      <alignment horizontal="left" vertical="center" wrapText="1"/>
    </xf>
    <xf numFmtId="4" fontId="22" fillId="0" borderId="19" xfId="0" applyNumberFormat="1" applyFont="1" applyFill="1" applyBorder="1" applyAlignment="1">
      <alignment horizontal="center" vertical="center"/>
    </xf>
    <xf numFmtId="0" fontId="2" fillId="0" borderId="21" xfId="0" applyFont="1" applyFill="1" applyBorder="1" applyAlignment="1">
      <alignment horizontal="center" vertical="center"/>
    </xf>
    <xf numFmtId="2" fontId="2" fillId="0" borderId="10" xfId="38" applyNumberFormat="1" applyFont="1" applyFill="1" applyBorder="1" applyAlignment="1">
      <alignment horizontal="center" vertical="center" wrapText="1"/>
    </xf>
    <xf numFmtId="2" fontId="3" fillId="0" borderId="10" xfId="0" applyNumberFormat="1" applyFont="1" applyFill="1" applyBorder="1" applyAlignment="1">
      <alignment horizontal="center" vertical="center" wrapText="1"/>
    </xf>
    <xf numFmtId="2" fontId="29" fillId="0" borderId="0" xfId="0" applyNumberFormat="1" applyFont="1" applyFill="1" applyAlignment="1"/>
    <xf numFmtId="2" fontId="25" fillId="0" borderId="0" xfId="0" applyNumberFormat="1" applyFont="1" applyFill="1" applyAlignment="1"/>
    <xf numFmtId="2" fontId="25" fillId="0" borderId="0" xfId="0" applyNumberFormat="1" applyFont="1" applyFill="1" applyBorder="1" applyAlignment="1"/>
    <xf numFmtId="2" fontId="35" fillId="0" borderId="0" xfId="0" applyNumberFormat="1" applyFont="1" applyFill="1" applyAlignment="1">
      <alignment horizontal="center" vertical="center"/>
    </xf>
    <xf numFmtId="2" fontId="1" fillId="0" borderId="10" xfId="0" applyNumberFormat="1" applyFont="1" applyFill="1" applyBorder="1" applyAlignment="1">
      <alignment horizontal="center"/>
    </xf>
    <xf numFmtId="0" fontId="24" fillId="0" borderId="0" xfId="47" applyFont="1" applyFill="1" applyAlignment="1">
      <alignment horizontal="right" vertical="center" wrapText="1"/>
    </xf>
    <xf numFmtId="2" fontId="3" fillId="0" borderId="10" xfId="0" applyNumberFormat="1" applyFont="1" applyFill="1" applyBorder="1" applyAlignment="1">
      <alignment horizontal="center" vertical="center" wrapText="1"/>
    </xf>
    <xf numFmtId="2" fontId="34" fillId="0" borderId="10" xfId="0" applyNumberFormat="1" applyFont="1" applyFill="1" applyBorder="1" applyAlignment="1">
      <alignment horizontal="center" vertical="center"/>
    </xf>
    <xf numFmtId="0" fontId="2" fillId="0" borderId="0" xfId="0" applyFont="1" applyFill="1" applyAlignment="1">
      <alignment vertical="center"/>
    </xf>
    <xf numFmtId="0" fontId="2" fillId="0" borderId="10" xfId="0" applyFont="1" applyFill="1" applyBorder="1" applyAlignment="1">
      <alignment vertical="center"/>
    </xf>
    <xf numFmtId="0" fontId="2" fillId="0" borderId="16" xfId="0" applyFont="1" applyFill="1" applyBorder="1" applyAlignment="1">
      <alignment vertical="center"/>
    </xf>
    <xf numFmtId="0" fontId="25" fillId="0" borderId="0" xfId="0" applyFont="1" applyFill="1" applyAlignment="1">
      <alignment vertical="center"/>
    </xf>
    <xf numFmtId="0" fontId="25" fillId="0" borderId="0" xfId="0" applyFont="1" applyFill="1" applyAlignment="1">
      <alignment horizontal="left" vertical="center" wrapText="1"/>
    </xf>
    <xf numFmtId="166" fontId="34" fillId="0" borderId="10" xfId="0" applyNumberFormat="1" applyFont="1" applyFill="1" applyBorder="1" applyAlignment="1">
      <alignment horizontal="center" vertical="center" wrapText="1"/>
    </xf>
    <xf numFmtId="2" fontId="35" fillId="0" borderId="10" xfId="0" applyNumberFormat="1" applyFont="1" applyFill="1" applyBorder="1" applyAlignment="1">
      <alignment horizontal="center"/>
    </xf>
    <xf numFmtId="0" fontId="1" fillId="0" borderId="38" xfId="47" applyFont="1" applyFill="1" applyBorder="1" applyAlignment="1">
      <alignment horizontal="left"/>
    </xf>
    <xf numFmtId="0" fontId="32" fillId="0" borderId="38" xfId="47" applyFont="1" applyFill="1" applyBorder="1" applyAlignment="1">
      <alignment horizontal="left"/>
    </xf>
    <xf numFmtId="167" fontId="1" fillId="0" borderId="26" xfId="47" applyNumberFormat="1" applyFont="1" applyFill="1" applyBorder="1" applyAlignment="1">
      <alignment horizontal="center" vertical="center" wrapText="1"/>
    </xf>
    <xf numFmtId="2" fontId="1" fillId="0" borderId="0" xfId="47" applyNumberFormat="1" applyFont="1" applyFill="1" applyAlignment="1">
      <alignment horizontal="center" vertical="center"/>
    </xf>
    <xf numFmtId="166" fontId="1" fillId="0" borderId="26" xfId="47" applyNumberFormat="1" applyFont="1" applyFill="1" applyBorder="1" applyAlignment="1">
      <alignment horizontal="center" vertical="center" wrapText="1"/>
    </xf>
    <xf numFmtId="2" fontId="1" fillId="0" borderId="26" xfId="47" applyNumberFormat="1" applyFont="1" applyFill="1" applyBorder="1" applyAlignment="1">
      <alignment horizontal="right" vertical="center"/>
    </xf>
    <xf numFmtId="0" fontId="3" fillId="0" borderId="26" xfId="47" applyFont="1" applyFill="1" applyBorder="1" applyAlignment="1">
      <alignment horizontal="right" vertical="center"/>
    </xf>
    <xf numFmtId="0" fontId="1" fillId="0" borderId="26" xfId="47" applyFont="1" applyFill="1" applyBorder="1" applyAlignment="1">
      <alignment horizontal="center" vertical="center"/>
    </xf>
    <xf numFmtId="0" fontId="1" fillId="0" borderId="26" xfId="38" applyNumberFormat="1" applyFont="1" applyFill="1" applyBorder="1" applyAlignment="1">
      <alignment horizontal="center" vertical="center" wrapText="1"/>
    </xf>
    <xf numFmtId="49" fontId="1" fillId="0" borderId="26" xfId="47" applyNumberFormat="1" applyFont="1" applyFill="1" applyBorder="1" applyAlignment="1">
      <alignment horizontal="center" vertical="center"/>
    </xf>
    <xf numFmtId="49" fontId="1" fillId="0" borderId="26" xfId="47" applyNumberFormat="1" applyFont="1" applyFill="1" applyBorder="1"/>
    <xf numFmtId="0" fontId="1" fillId="0" borderId="39" xfId="47" applyFont="1" applyFill="1" applyBorder="1" applyAlignment="1">
      <alignment horizontal="center" vertical="center"/>
    </xf>
    <xf numFmtId="0" fontId="1" fillId="0" borderId="40" xfId="47" applyFont="1" applyFill="1" applyBorder="1" applyAlignment="1">
      <alignment horizontal="center" vertical="center"/>
    </xf>
    <xf numFmtId="0" fontId="1" fillId="0" borderId="38" xfId="47" applyFont="1" applyFill="1" applyBorder="1" applyAlignment="1">
      <alignment horizontal="center" vertical="center"/>
    </xf>
    <xf numFmtId="2" fontId="1" fillId="0" borderId="38" xfId="47" applyNumberFormat="1" applyFont="1" applyFill="1" applyBorder="1" applyAlignment="1">
      <alignment horizontal="center" vertical="center"/>
    </xf>
    <xf numFmtId="2" fontId="1" fillId="0" borderId="0" xfId="47" applyNumberFormat="1" applyFont="1" applyFill="1" applyBorder="1" applyAlignment="1">
      <alignment horizontal="center" vertical="center"/>
    </xf>
    <xf numFmtId="2" fontId="24" fillId="0" borderId="0" xfId="47" applyNumberFormat="1" applyFont="1" applyFill="1" applyAlignment="1">
      <alignment horizontal="center" vertical="center"/>
    </xf>
    <xf numFmtId="0" fontId="28" fillId="0" borderId="0" xfId="47" applyFont="1" applyFill="1" applyAlignment="1">
      <alignment horizontal="center" vertical="center"/>
    </xf>
    <xf numFmtId="2" fontId="27" fillId="0" borderId="0" xfId="47" applyNumberFormat="1" applyFont="1" applyFill="1" applyAlignment="1">
      <alignment horizontal="center" vertical="center"/>
    </xf>
    <xf numFmtId="2" fontId="2" fillId="0" borderId="17" xfId="0" applyNumberFormat="1" applyFont="1" applyFill="1" applyBorder="1" applyAlignment="1">
      <alignment horizontal="center" vertical="center"/>
    </xf>
    <xf numFmtId="0" fontId="27" fillId="0" borderId="0" xfId="0" applyFont="1" applyFill="1" applyAlignment="1">
      <alignment horizontal="left"/>
    </xf>
    <xf numFmtId="0" fontId="3" fillId="0" borderId="10" xfId="0" applyFont="1" applyFill="1" applyBorder="1" applyAlignment="1">
      <alignment horizontal="left" vertical="center" wrapText="1"/>
    </xf>
    <xf numFmtId="0" fontId="3" fillId="0" borderId="26" xfId="47" applyFont="1" applyFill="1" applyBorder="1" applyAlignment="1">
      <alignment horizontal="center" vertical="center"/>
    </xf>
    <xf numFmtId="0" fontId="27" fillId="0" borderId="0" xfId="0" applyFont="1" applyFill="1" applyAlignment="1">
      <alignment horizontal="left"/>
    </xf>
    <xf numFmtId="0" fontId="23" fillId="0" borderId="0" xfId="0" applyFont="1" applyFill="1" applyAlignment="1">
      <alignment horizontal="center"/>
    </xf>
    <xf numFmtId="0" fontId="24" fillId="0" borderId="0" xfId="0" applyFont="1" applyFill="1" applyAlignment="1">
      <alignment horizontal="right"/>
    </xf>
    <xf numFmtId="0" fontId="3" fillId="0" borderId="11"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2" fillId="0" borderId="18" xfId="0" applyFont="1" applyFill="1" applyBorder="1"/>
    <xf numFmtId="2" fontId="3" fillId="0" borderId="10" xfId="0" applyNumberFormat="1" applyFont="1" applyFill="1" applyBorder="1" applyAlignment="1">
      <alignment horizontal="center" vertical="center" wrapText="1"/>
    </xf>
    <xf numFmtId="0" fontId="24" fillId="0" borderId="0" xfId="0" applyFont="1" applyFill="1" applyAlignment="1">
      <alignment horizontal="right" vertical="center" wrapText="1"/>
    </xf>
    <xf numFmtId="0" fontId="3" fillId="0" borderId="10" xfId="0" applyFont="1" applyFill="1" applyBorder="1" applyAlignment="1" applyProtection="1">
      <alignment horizontal="center" vertical="center" wrapText="1"/>
      <protection locked="0"/>
    </xf>
    <xf numFmtId="166" fontId="3" fillId="0" borderId="10" xfId="0" applyNumberFormat="1" applyFont="1" applyFill="1" applyBorder="1" applyAlignment="1" applyProtection="1">
      <alignment horizontal="center" vertical="center" wrapText="1"/>
      <protection locked="0"/>
    </xf>
    <xf numFmtId="0" fontId="24" fillId="0" borderId="0" xfId="0" applyFont="1" applyFill="1" applyAlignment="1">
      <alignment horizontal="right" vertical="center"/>
    </xf>
    <xf numFmtId="2" fontId="3" fillId="0" borderId="10" xfId="0" applyNumberFormat="1" applyFont="1" applyFill="1" applyBorder="1" applyAlignment="1">
      <alignment horizontal="center" vertical="center" wrapText="1"/>
    </xf>
    <xf numFmtId="2" fontId="34" fillId="0" borderId="0" xfId="0" applyNumberFormat="1" applyFont="1" applyFill="1" applyBorder="1" applyAlignment="1">
      <alignment horizontal="center" vertical="center"/>
    </xf>
    <xf numFmtId="0" fontId="35" fillId="0" borderId="0" xfId="0" applyFont="1" applyFill="1" applyBorder="1"/>
    <xf numFmtId="2" fontId="35" fillId="0" borderId="0" xfId="0" applyNumberFormat="1" applyFont="1" applyFill="1" applyBorder="1" applyAlignment="1">
      <alignment horizontal="center" vertical="center"/>
    </xf>
    <xf numFmtId="0" fontId="35" fillId="0" borderId="0" xfId="0" applyFont="1" applyFill="1" applyBorder="1" applyAlignment="1">
      <alignment horizontal="center" vertical="center"/>
    </xf>
    <xf numFmtId="166" fontId="34" fillId="0" borderId="10" xfId="0" applyNumberFormat="1" applyFont="1" applyFill="1" applyBorder="1" applyAlignment="1">
      <alignment horizontal="center" vertical="center"/>
    </xf>
    <xf numFmtId="2" fontId="34" fillId="0" borderId="10" xfId="0" applyNumberFormat="1" applyFont="1" applyFill="1" applyBorder="1" applyAlignment="1">
      <alignment horizontal="center" vertical="center" wrapText="1"/>
    </xf>
    <xf numFmtId="166" fontId="3" fillId="0" borderId="10" xfId="0" applyNumberFormat="1" applyFont="1" applyFill="1" applyBorder="1" applyAlignment="1">
      <alignment horizontal="center" wrapText="1"/>
    </xf>
    <xf numFmtId="0" fontId="2" fillId="0" borderId="18" xfId="0" applyFont="1" applyFill="1" applyBorder="1"/>
    <xf numFmtId="2" fontId="3" fillId="0" borderId="10" xfId="0" applyNumberFormat="1" applyFont="1" applyFill="1" applyBorder="1" applyAlignment="1">
      <alignment horizontal="center" vertical="center" wrapText="1"/>
    </xf>
    <xf numFmtId="0" fontId="23" fillId="0" borderId="0" xfId="47" applyFont="1" applyFill="1" applyAlignment="1">
      <alignment horizontal="center"/>
    </xf>
    <xf numFmtId="0" fontId="3" fillId="0" borderId="26" xfId="47" applyFont="1" applyFill="1" applyBorder="1" applyAlignment="1">
      <alignment horizontal="center" vertical="center" wrapText="1"/>
    </xf>
    <xf numFmtId="0" fontId="3" fillId="0" borderId="17" xfId="47" applyFont="1" applyFill="1" applyBorder="1" applyAlignment="1">
      <alignment horizontal="center" vertical="center" wrapText="1"/>
    </xf>
    <xf numFmtId="2" fontId="3" fillId="0" borderId="26" xfId="47" applyNumberFormat="1" applyFont="1" applyFill="1" applyBorder="1" applyAlignment="1">
      <alignment horizontal="center" vertical="center" wrapText="1"/>
    </xf>
    <xf numFmtId="2" fontId="3" fillId="0" borderId="17" xfId="47" applyNumberFormat="1" applyFont="1" applyFill="1" applyBorder="1" applyAlignment="1">
      <alignment horizontal="center" vertical="center" wrapText="1"/>
    </xf>
    <xf numFmtId="0" fontId="3" fillId="0" borderId="26" xfId="47" applyFont="1" applyFill="1" applyBorder="1" applyAlignment="1">
      <alignment horizontal="center"/>
    </xf>
    <xf numFmtId="0" fontId="3" fillId="0" borderId="17" xfId="47" applyFont="1" applyFill="1" applyBorder="1" applyAlignment="1">
      <alignment horizontal="center"/>
    </xf>
    <xf numFmtId="165" fontId="3" fillId="0" borderId="25" xfId="47" applyNumberFormat="1" applyFont="1" applyFill="1" applyBorder="1" applyAlignment="1">
      <alignment horizontal="center" vertical="center" wrapText="1"/>
    </xf>
    <xf numFmtId="165" fontId="3" fillId="0" borderId="26" xfId="47" applyNumberFormat="1" applyFont="1" applyFill="1" applyBorder="1" applyAlignment="1">
      <alignment horizontal="center" vertical="center" wrapText="1"/>
    </xf>
    <xf numFmtId="165" fontId="3" fillId="0" borderId="17" xfId="47" applyNumberFormat="1" applyFont="1" applyFill="1" applyBorder="1" applyAlignment="1">
      <alignment horizontal="center" vertical="center" wrapText="1"/>
    </xf>
    <xf numFmtId="0" fontId="27" fillId="0" borderId="0" xfId="0" applyFont="1" applyFill="1" applyAlignment="1">
      <alignment horizontal="left"/>
    </xf>
    <xf numFmtId="0" fontId="3" fillId="0" borderId="17" xfId="47" applyFont="1" applyFill="1" applyBorder="1" applyAlignment="1">
      <alignment horizontal="center"/>
    </xf>
    <xf numFmtId="0" fontId="3" fillId="0" borderId="11" xfId="0" applyFont="1" applyFill="1" applyBorder="1" applyAlignment="1">
      <alignment horizontal="center" vertical="center" wrapText="1"/>
    </xf>
    <xf numFmtId="0" fontId="3" fillId="0" borderId="11" xfId="0" applyFont="1" applyFill="1" applyBorder="1" applyAlignment="1" applyProtection="1">
      <alignment horizontal="center" vertical="center" wrapText="1"/>
      <protection locked="0"/>
    </xf>
    <xf numFmtId="0" fontId="3" fillId="0" borderId="26" xfId="47" applyFont="1" applyFill="1" applyBorder="1" applyAlignment="1">
      <alignment horizontal="center"/>
    </xf>
    <xf numFmtId="0" fontId="3" fillId="0" borderId="17" xfId="47" applyFont="1" applyFill="1" applyBorder="1" applyAlignment="1">
      <alignment horizontal="center"/>
    </xf>
    <xf numFmtId="0" fontId="1" fillId="0" borderId="46" xfId="0" applyFont="1" applyFill="1" applyBorder="1" applyAlignment="1">
      <alignment horizontal="center" vertical="center" wrapText="1"/>
    </xf>
    <xf numFmtId="0" fontId="3" fillId="0" borderId="17" xfId="0" applyNumberFormat="1" applyFont="1" applyFill="1" applyBorder="1" applyAlignment="1">
      <alignment horizontal="left" vertical="center" wrapText="1"/>
    </xf>
    <xf numFmtId="0" fontId="1" fillId="0" borderId="17" xfId="0" applyNumberFormat="1" applyFont="1" applyFill="1" applyBorder="1" applyAlignment="1">
      <alignment vertical="center" wrapText="1"/>
    </xf>
    <xf numFmtId="0" fontId="3" fillId="0" borderId="17" xfId="0" applyNumberFormat="1" applyFont="1" applyFill="1" applyBorder="1" applyAlignment="1">
      <alignment vertical="center" wrapText="1"/>
    </xf>
    <xf numFmtId="0" fontId="26" fillId="0" borderId="17" xfId="0" applyNumberFormat="1" applyFont="1" applyFill="1" applyBorder="1" applyAlignment="1">
      <alignment vertical="center" wrapText="1"/>
    </xf>
    <xf numFmtId="0" fontId="1" fillId="0" borderId="17" xfId="0" applyNumberFormat="1" applyFont="1" applyFill="1" applyBorder="1" applyAlignment="1">
      <alignment horizontal="left" vertical="center" wrapText="1"/>
    </xf>
    <xf numFmtId="0" fontId="3" fillId="0" borderId="17" xfId="38" applyFont="1" applyFill="1" applyBorder="1" applyAlignment="1">
      <alignment vertical="center" wrapText="1"/>
    </xf>
    <xf numFmtId="0" fontId="1" fillId="0" borderId="17" xfId="38" applyFont="1" applyFill="1" applyBorder="1" applyAlignment="1">
      <alignment vertical="center" wrapText="1"/>
    </xf>
    <xf numFmtId="0" fontId="3" fillId="0" borderId="17" xfId="0" applyNumberFormat="1" applyFont="1" applyFill="1" applyBorder="1" applyAlignment="1">
      <alignment vertical="top" wrapText="1"/>
    </xf>
    <xf numFmtId="0" fontId="1" fillId="0" borderId="17" xfId="47" applyNumberFormat="1" applyFont="1" applyFill="1" applyBorder="1" applyAlignment="1">
      <alignment horizontal="left" vertical="center" wrapText="1"/>
    </xf>
    <xf numFmtId="0" fontId="3" fillId="0" borderId="17" xfId="0" applyFont="1" applyFill="1" applyBorder="1" applyAlignment="1">
      <alignment horizontal="center" vertical="center" wrapText="1"/>
    </xf>
    <xf numFmtId="0" fontId="1" fillId="0" borderId="17" xfId="0" applyFont="1" applyFill="1" applyBorder="1" applyAlignment="1">
      <alignment horizontal="left" vertical="center" wrapText="1"/>
    </xf>
    <xf numFmtId="0" fontId="3" fillId="0" borderId="17" xfId="38" applyFont="1" applyFill="1" applyBorder="1" applyAlignment="1">
      <alignment horizontal="left" vertical="top" wrapText="1"/>
    </xf>
    <xf numFmtId="0" fontId="1" fillId="0" borderId="17" xfId="0" applyFont="1" applyFill="1" applyBorder="1" applyAlignment="1"/>
    <xf numFmtId="0" fontId="1" fillId="0" borderId="17" xfId="38" applyFont="1" applyFill="1" applyBorder="1" applyAlignment="1">
      <alignment vertical="top" wrapText="1"/>
    </xf>
    <xf numFmtId="0" fontId="3" fillId="0" borderId="17" xfId="0" applyFont="1" applyFill="1" applyBorder="1" applyAlignment="1">
      <alignment horizontal="justify" vertical="center" wrapText="1"/>
    </xf>
    <xf numFmtId="0" fontId="3" fillId="0" borderId="17" xfId="38" applyFont="1" applyFill="1" applyBorder="1" applyAlignment="1">
      <alignment vertical="top" wrapText="1"/>
    </xf>
    <xf numFmtId="0" fontId="3" fillId="0" borderId="17" xfId="0" applyFont="1" applyFill="1" applyBorder="1" applyAlignment="1">
      <alignment vertical="top" wrapText="1"/>
    </xf>
    <xf numFmtId="0" fontId="1" fillId="0" borderId="17" xfId="0" applyFont="1" applyFill="1" applyBorder="1" applyAlignment="1">
      <alignment vertical="top" wrapText="1"/>
    </xf>
    <xf numFmtId="0" fontId="1" fillId="0" borderId="17"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7" xfId="0" applyFont="1" applyFill="1" applyBorder="1" applyAlignment="1">
      <alignment horizontal="left" wrapText="1"/>
    </xf>
    <xf numFmtId="0" fontId="1" fillId="0" borderId="17" xfId="0" applyNumberFormat="1" applyFont="1" applyFill="1" applyBorder="1" applyAlignment="1">
      <alignment horizontal="left" vertical="top" wrapText="1"/>
    </xf>
    <xf numFmtId="0" fontId="3" fillId="0" borderId="17" xfId="0" applyNumberFormat="1" applyFont="1" applyFill="1" applyBorder="1" applyAlignment="1">
      <alignment horizontal="left" vertical="top" wrapText="1"/>
    </xf>
    <xf numFmtId="0" fontId="2" fillId="0" borderId="17" xfId="0" applyFont="1" applyFill="1" applyBorder="1" applyAlignment="1">
      <alignment horizontal="left" vertical="top" wrapText="1"/>
    </xf>
    <xf numFmtId="0" fontId="2" fillId="0" borderId="17" xfId="0" applyFont="1" applyFill="1" applyBorder="1" applyAlignment="1">
      <alignment horizontal="left" vertical="center" wrapText="1"/>
    </xf>
    <xf numFmtId="0" fontId="2" fillId="0" borderId="39" xfId="0" applyFont="1" applyFill="1" applyBorder="1"/>
    <xf numFmtId="0" fontId="3" fillId="0" borderId="46" xfId="47" applyFont="1" applyFill="1" applyBorder="1" applyAlignment="1">
      <alignment horizontal="center"/>
    </xf>
    <xf numFmtId="0" fontId="3" fillId="0" borderId="46" xfId="47" applyNumberFormat="1" applyFont="1" applyFill="1" applyBorder="1" applyAlignment="1">
      <alignment horizontal="center" vertical="center" wrapText="1"/>
    </xf>
    <xf numFmtId="16" fontId="3" fillId="0" borderId="46" xfId="47" applyNumberFormat="1" applyFont="1" applyFill="1" applyBorder="1" applyAlignment="1">
      <alignment horizontal="center" vertical="center" wrapText="1"/>
    </xf>
    <xf numFmtId="0" fontId="1" fillId="0" borderId="46" xfId="47" applyNumberFormat="1" applyFont="1" applyFill="1" applyBorder="1" applyAlignment="1">
      <alignment horizontal="center" vertical="center" wrapText="1"/>
    </xf>
    <xf numFmtId="0" fontId="3" fillId="0" borderId="46" xfId="0" applyNumberFormat="1" applyFont="1" applyFill="1" applyBorder="1" applyAlignment="1">
      <alignment horizontal="center" vertical="center" wrapText="1"/>
    </xf>
    <xf numFmtId="0" fontId="1" fillId="0" borderId="46" xfId="0" applyNumberFormat="1" applyFont="1" applyFill="1" applyBorder="1" applyAlignment="1">
      <alignment horizontal="center" vertical="center" wrapText="1"/>
    </xf>
    <xf numFmtId="0" fontId="1" fillId="0" borderId="46" xfId="47" applyFont="1" applyFill="1" applyBorder="1"/>
    <xf numFmtId="0" fontId="1" fillId="0" borderId="46" xfId="47" applyNumberFormat="1" applyFont="1" applyFill="1" applyBorder="1" applyAlignment="1">
      <alignment horizontal="center" vertical="center"/>
    </xf>
    <xf numFmtId="0" fontId="2" fillId="0" borderId="46" xfId="0" applyNumberFormat="1" applyFont="1" applyFill="1" applyBorder="1" applyAlignment="1">
      <alignment horizontal="center" vertical="center" wrapText="1"/>
    </xf>
    <xf numFmtId="0" fontId="26" fillId="0" borderId="46" xfId="0" applyNumberFormat="1" applyFont="1" applyFill="1" applyBorder="1"/>
    <xf numFmtId="0" fontId="26" fillId="0" borderId="48" xfId="0" applyNumberFormat="1" applyFont="1" applyFill="1" applyBorder="1"/>
    <xf numFmtId="0" fontId="26" fillId="0" borderId="48" xfId="47" applyNumberFormat="1" applyFont="1" applyFill="1" applyBorder="1"/>
    <xf numFmtId="2" fontId="1" fillId="0" borderId="0" xfId="0" applyNumberFormat="1" applyFont="1" applyFill="1" applyBorder="1" applyAlignment="1">
      <alignment horizontal="center" vertical="center" wrapText="1"/>
    </xf>
    <xf numFmtId="2" fontId="3" fillId="0" borderId="26" xfId="47" applyNumberFormat="1" applyFont="1" applyFill="1" applyBorder="1" applyAlignment="1">
      <alignment horizontal="center" vertical="center" wrapText="1"/>
    </xf>
    <xf numFmtId="0" fontId="3" fillId="0" borderId="26" xfId="47" applyFont="1" applyFill="1" applyBorder="1" applyAlignment="1">
      <alignment horizontal="center"/>
    </xf>
    <xf numFmtId="2" fontId="3" fillId="0" borderId="25" xfId="47" applyNumberFormat="1" applyFont="1" applyFill="1" applyBorder="1" applyAlignment="1">
      <alignment horizontal="center" vertical="center" wrapText="1"/>
    </xf>
    <xf numFmtId="2" fontId="3" fillId="0" borderId="17" xfId="47" applyNumberFormat="1" applyFont="1" applyFill="1" applyBorder="1" applyAlignment="1">
      <alignment horizontal="center" vertical="center" wrapText="1"/>
    </xf>
    <xf numFmtId="0" fontId="3" fillId="0" borderId="26" xfId="47" applyFont="1" applyFill="1" applyBorder="1" applyAlignment="1">
      <alignment horizontal="center"/>
    </xf>
    <xf numFmtId="0" fontId="1" fillId="0" borderId="17" xfId="47" applyFont="1" applyFill="1" applyBorder="1" applyAlignment="1">
      <alignment horizontal="center"/>
    </xf>
    <xf numFmtId="0" fontId="32" fillId="0" borderId="26" xfId="47" applyFont="1" applyFill="1" applyBorder="1" applyAlignment="1">
      <alignment horizontal="center"/>
    </xf>
    <xf numFmtId="0" fontId="2" fillId="0" borderId="18" xfId="0" applyFont="1" applyFill="1" applyBorder="1"/>
    <xf numFmtId="0" fontId="3" fillId="0" borderId="26" xfId="47" applyFont="1" applyFill="1" applyBorder="1" applyAlignment="1">
      <alignment horizontal="center"/>
    </xf>
    <xf numFmtId="0" fontId="3" fillId="0" borderId="17" xfId="47" applyFont="1" applyFill="1" applyBorder="1" applyAlignment="1">
      <alignment horizontal="center"/>
    </xf>
    <xf numFmtId="0" fontId="3" fillId="25" borderId="25" xfId="47" applyFont="1" applyFill="1" applyBorder="1" applyAlignment="1">
      <alignment horizontal="center" vertical="center" wrapText="1"/>
    </xf>
    <xf numFmtId="0" fontId="3" fillId="25" borderId="26" xfId="47" applyFont="1" applyFill="1" applyBorder="1" applyAlignment="1">
      <alignment horizontal="center" vertical="center" wrapText="1"/>
    </xf>
    <xf numFmtId="0" fontId="3" fillId="25" borderId="17" xfId="47" applyFont="1" applyFill="1" applyBorder="1" applyAlignment="1">
      <alignment horizontal="center" vertical="center" wrapText="1"/>
    </xf>
    <xf numFmtId="2" fontId="24" fillId="0" borderId="21" xfId="47" applyNumberFormat="1" applyFont="1" applyFill="1" applyBorder="1" applyAlignment="1">
      <alignment horizontal="right" vertical="top" wrapText="1"/>
    </xf>
    <xf numFmtId="0" fontId="3" fillId="0" borderId="27" xfId="47" applyFont="1" applyFill="1" applyBorder="1" applyAlignment="1">
      <alignment horizontal="center" vertical="center" wrapText="1"/>
    </xf>
    <xf numFmtId="0" fontId="3" fillId="0" borderId="11" xfId="47" applyFont="1" applyFill="1" applyBorder="1" applyAlignment="1">
      <alignment horizontal="center" vertical="center" wrapText="1"/>
    </xf>
    <xf numFmtId="0" fontId="3" fillId="0" borderId="28" xfId="47" applyFont="1" applyFill="1" applyBorder="1" applyAlignment="1">
      <alignment horizontal="center" vertical="center" wrapText="1"/>
    </xf>
    <xf numFmtId="0" fontId="3" fillId="0" borderId="18" xfId="47" applyFont="1" applyFill="1" applyBorder="1" applyAlignment="1">
      <alignment horizontal="center" vertical="center" wrapText="1"/>
    </xf>
    <xf numFmtId="0" fontId="3" fillId="0" borderId="34" xfId="47" applyFont="1" applyFill="1" applyBorder="1" applyAlignment="1">
      <alignment horizontal="center" vertical="center" wrapText="1"/>
    </xf>
    <xf numFmtId="0" fontId="3" fillId="0" borderId="35" xfId="47" applyFont="1" applyFill="1" applyBorder="1" applyAlignment="1">
      <alignment horizontal="center" vertical="center" wrapText="1"/>
    </xf>
    <xf numFmtId="0" fontId="3" fillId="0" borderId="29" xfId="47" applyFont="1" applyFill="1" applyBorder="1" applyAlignment="1">
      <alignment horizontal="center" vertical="center" wrapText="1"/>
    </xf>
    <xf numFmtId="0" fontId="3" fillId="0" borderId="29" xfId="47" applyFont="1" applyFill="1" applyBorder="1" applyAlignment="1">
      <alignment horizontal="center" vertical="top" wrapText="1"/>
    </xf>
    <xf numFmtId="0" fontId="3" fillId="0" borderId="30" xfId="47" applyFont="1" applyFill="1" applyBorder="1" applyAlignment="1">
      <alignment horizontal="center" vertical="top" wrapText="1"/>
    </xf>
    <xf numFmtId="0" fontId="3" fillId="0" borderId="36" xfId="47" applyFont="1" applyFill="1" applyBorder="1" applyAlignment="1">
      <alignment horizontal="center" vertical="top" wrapText="1"/>
    </xf>
    <xf numFmtId="0" fontId="3" fillId="0" borderId="24" xfId="47" applyFont="1" applyFill="1" applyBorder="1" applyAlignment="1">
      <alignment horizontal="center" vertical="top" wrapText="1"/>
    </xf>
    <xf numFmtId="0" fontId="3" fillId="0" borderId="26" xfId="47" applyFont="1" applyFill="1" applyBorder="1" applyAlignment="1">
      <alignment horizontal="center" vertical="top" wrapText="1"/>
    </xf>
    <xf numFmtId="0" fontId="3" fillId="0" borderId="17" xfId="47" applyFont="1" applyFill="1" applyBorder="1" applyAlignment="1">
      <alignment horizontal="center" vertical="top" wrapText="1"/>
    </xf>
    <xf numFmtId="0" fontId="3" fillId="25" borderId="25" xfId="47" applyFont="1" applyFill="1" applyBorder="1" applyAlignment="1">
      <alignment horizontal="center" vertical="top" wrapText="1"/>
    </xf>
    <xf numFmtId="0" fontId="3" fillId="25" borderId="26" xfId="47" applyFont="1" applyFill="1" applyBorder="1" applyAlignment="1">
      <alignment horizontal="center" vertical="top" wrapText="1"/>
    </xf>
    <xf numFmtId="0" fontId="3" fillId="25" borderId="17" xfId="47" applyFont="1" applyFill="1" applyBorder="1" applyAlignment="1">
      <alignment horizontal="center" vertical="top" wrapText="1"/>
    </xf>
    <xf numFmtId="0" fontId="3" fillId="0" borderId="25" xfId="47" applyFont="1" applyFill="1" applyBorder="1" applyAlignment="1">
      <alignment horizontal="center" vertical="top" wrapText="1"/>
    </xf>
    <xf numFmtId="0" fontId="3" fillId="0" borderId="10" xfId="47" applyFont="1" applyFill="1" applyBorder="1" applyAlignment="1">
      <alignment horizontal="center" vertical="top" wrapText="1"/>
    </xf>
    <xf numFmtId="0" fontId="3" fillId="0" borderId="25" xfId="47" applyFont="1" applyFill="1" applyBorder="1" applyAlignment="1">
      <alignment horizontal="center" vertical="center" wrapText="1"/>
    </xf>
    <xf numFmtId="0" fontId="3" fillId="0" borderId="26" xfId="47" applyFont="1" applyFill="1" applyBorder="1" applyAlignment="1">
      <alignment horizontal="center" vertical="center" wrapText="1"/>
    </xf>
    <xf numFmtId="0" fontId="3" fillId="0" borderId="17" xfId="47" applyFont="1" applyFill="1" applyBorder="1" applyAlignment="1">
      <alignment horizontal="center" vertical="center" wrapText="1"/>
    </xf>
    <xf numFmtId="0" fontId="3" fillId="0" borderId="10" xfId="47" applyFont="1" applyFill="1" applyBorder="1" applyAlignment="1">
      <alignment horizontal="center" vertical="center" wrapText="1"/>
    </xf>
    <xf numFmtId="0" fontId="3" fillId="0" borderId="24" xfId="47" applyFont="1" applyFill="1" applyBorder="1" applyAlignment="1">
      <alignment horizontal="center" vertical="center" wrapText="1"/>
    </xf>
    <xf numFmtId="0" fontId="3" fillId="27" borderId="25" xfId="47" applyFont="1" applyFill="1" applyBorder="1" applyAlignment="1">
      <alignment horizontal="center" vertical="center" wrapText="1"/>
    </xf>
    <xf numFmtId="0" fontId="3" fillId="27" borderId="26" xfId="47" applyFont="1" applyFill="1" applyBorder="1" applyAlignment="1">
      <alignment horizontal="center" vertical="center" wrapText="1"/>
    </xf>
    <xf numFmtId="0" fontId="3" fillId="27" borderId="17" xfId="47" applyFont="1" applyFill="1" applyBorder="1" applyAlignment="1">
      <alignment horizontal="center" vertical="center" wrapText="1"/>
    </xf>
    <xf numFmtId="0" fontId="3" fillId="0" borderId="24" xfId="47" applyFont="1" applyFill="1" applyBorder="1" applyAlignment="1">
      <alignment horizontal="center"/>
    </xf>
    <xf numFmtId="0" fontId="3" fillId="0" borderId="26" xfId="47" applyFont="1" applyFill="1" applyBorder="1" applyAlignment="1">
      <alignment horizontal="center"/>
    </xf>
    <xf numFmtId="0" fontId="3" fillId="0" borderId="25" xfId="47" applyFont="1" applyFill="1" applyBorder="1" applyAlignment="1">
      <alignment horizontal="center"/>
    </xf>
    <xf numFmtId="0" fontId="3" fillId="0" borderId="17" xfId="47" applyFont="1" applyFill="1" applyBorder="1" applyAlignment="1">
      <alignment horizontal="center"/>
    </xf>
    <xf numFmtId="0" fontId="3" fillId="25" borderId="25" xfId="47" applyFont="1" applyFill="1" applyBorder="1" applyAlignment="1">
      <alignment horizontal="center"/>
    </xf>
    <xf numFmtId="0" fontId="3" fillId="25" borderId="26" xfId="47" applyFont="1" applyFill="1" applyBorder="1" applyAlignment="1">
      <alignment horizontal="center"/>
    </xf>
    <xf numFmtId="0" fontId="3" fillId="25" borderId="17" xfId="47" applyFont="1" applyFill="1" applyBorder="1" applyAlignment="1">
      <alignment horizontal="center"/>
    </xf>
    <xf numFmtId="0" fontId="3" fillId="27" borderId="25" xfId="47" applyFont="1" applyFill="1" applyBorder="1" applyAlignment="1">
      <alignment horizontal="center"/>
    </xf>
    <xf numFmtId="0" fontId="3" fillId="27" borderId="26" xfId="47" applyFont="1" applyFill="1" applyBorder="1" applyAlignment="1">
      <alignment horizontal="center"/>
    </xf>
    <xf numFmtId="0" fontId="3" fillId="27" borderId="17" xfId="47" applyFont="1" applyFill="1" applyBorder="1" applyAlignment="1">
      <alignment horizontal="center"/>
    </xf>
    <xf numFmtId="0" fontId="23" fillId="0" borderId="0" xfId="47" applyFont="1" applyFill="1" applyAlignment="1">
      <alignment horizontal="center" wrapText="1"/>
    </xf>
    <xf numFmtId="0" fontId="23" fillId="0" borderId="0" xfId="47" applyFont="1" applyFill="1" applyAlignment="1">
      <alignment horizontal="center"/>
    </xf>
    <xf numFmtId="165" fontId="3" fillId="25" borderId="26" xfId="47" applyNumberFormat="1" applyFont="1" applyFill="1" applyBorder="1" applyAlignment="1">
      <alignment horizontal="center" vertical="center" wrapText="1"/>
    </xf>
    <xf numFmtId="165" fontId="3" fillId="25" borderId="17" xfId="47" applyNumberFormat="1" applyFont="1" applyFill="1" applyBorder="1" applyAlignment="1">
      <alignment horizontal="center" vertical="center" wrapText="1"/>
    </xf>
    <xf numFmtId="165" fontId="3" fillId="25" borderId="25" xfId="47" applyNumberFormat="1" applyFont="1" applyFill="1" applyBorder="1" applyAlignment="1">
      <alignment horizontal="center" vertical="center" wrapText="1"/>
    </xf>
    <xf numFmtId="2" fontId="3" fillId="0" borderId="25" xfId="47" applyNumberFormat="1" applyFont="1" applyFill="1" applyBorder="1" applyAlignment="1">
      <alignment horizontal="center" vertical="center" wrapText="1"/>
    </xf>
    <xf numFmtId="2" fontId="3" fillId="0" borderId="26" xfId="47" applyNumberFormat="1" applyFont="1" applyFill="1" applyBorder="1" applyAlignment="1">
      <alignment horizontal="center" vertical="center" wrapText="1"/>
    </xf>
    <xf numFmtId="2" fontId="3" fillId="0" borderId="17" xfId="47" applyNumberFormat="1" applyFont="1" applyFill="1" applyBorder="1" applyAlignment="1">
      <alignment horizontal="center" vertical="center" wrapText="1"/>
    </xf>
    <xf numFmtId="0" fontId="39" fillId="0" borderId="0" xfId="47" applyFont="1" applyFill="1" applyAlignment="1">
      <alignment horizontal="center" wrapText="1"/>
    </xf>
    <xf numFmtId="0" fontId="39" fillId="0" borderId="0" xfId="47" applyFont="1" applyFill="1" applyAlignment="1">
      <alignment horizontal="center"/>
    </xf>
    <xf numFmtId="2" fontId="24" fillId="0" borderId="45" xfId="47" applyNumberFormat="1" applyFont="1" applyFill="1" applyBorder="1" applyAlignment="1">
      <alignment horizontal="right" vertical="top" wrapText="1"/>
    </xf>
    <xf numFmtId="0" fontId="3" fillId="0" borderId="30" xfId="47" applyFont="1" applyFill="1" applyBorder="1" applyAlignment="1">
      <alignment horizontal="center" vertical="center" wrapText="1"/>
    </xf>
    <xf numFmtId="2" fontId="24" fillId="0" borderId="45" xfId="47" applyNumberFormat="1" applyFont="1" applyFill="1" applyBorder="1" applyAlignment="1">
      <alignment horizontal="center" vertical="top" wrapText="1"/>
    </xf>
    <xf numFmtId="165" fontId="3" fillId="0" borderId="25" xfId="47" applyNumberFormat="1" applyFont="1" applyFill="1" applyBorder="1" applyAlignment="1">
      <alignment horizontal="center" vertical="center" wrapText="1"/>
    </xf>
    <xf numFmtId="165" fontId="3" fillId="0" borderId="26" xfId="47" applyNumberFormat="1" applyFont="1" applyFill="1" applyBorder="1" applyAlignment="1">
      <alignment horizontal="center" vertical="center" wrapText="1"/>
    </xf>
    <xf numFmtId="165" fontId="3" fillId="0" borderId="17" xfId="47" applyNumberFormat="1" applyFont="1" applyFill="1" applyBorder="1" applyAlignment="1">
      <alignment horizontal="center" vertical="center" wrapText="1"/>
    </xf>
    <xf numFmtId="0" fontId="27" fillId="0" borderId="0" xfId="0" applyFont="1" applyFill="1" applyAlignment="1">
      <alignment horizontal="left"/>
    </xf>
    <xf numFmtId="2" fontId="24" fillId="0" borderId="0" xfId="47" applyNumberFormat="1" applyFont="1" applyFill="1" applyBorder="1" applyAlignment="1">
      <alignment horizontal="right" vertical="top" wrapText="1"/>
    </xf>
    <xf numFmtId="0" fontId="3" fillId="0" borderId="47" xfId="47" applyFont="1" applyFill="1" applyBorder="1" applyAlignment="1">
      <alignment horizontal="center" vertical="center" wrapText="1"/>
    </xf>
    <xf numFmtId="0" fontId="3" fillId="0" borderId="46" xfId="47" applyFont="1" applyFill="1" applyBorder="1" applyAlignment="1">
      <alignment horizontal="center" vertical="center" wrapText="1"/>
    </xf>
    <xf numFmtId="0" fontId="23" fillId="0" borderId="0" xfId="0" applyFont="1" applyFill="1" applyAlignment="1">
      <alignment horizontal="center" wrapText="1"/>
    </xf>
    <xf numFmtId="0" fontId="23" fillId="0" borderId="0" xfId="0" applyFont="1" applyFill="1" applyAlignment="1">
      <alignment horizontal="center"/>
    </xf>
    <xf numFmtId="0" fontId="24" fillId="0" borderId="0" xfId="0" applyFont="1" applyFill="1" applyAlignment="1">
      <alignment horizontal="right"/>
    </xf>
    <xf numFmtId="0" fontId="3" fillId="0" borderId="27"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31" xfId="0" applyFont="1" applyFill="1" applyBorder="1" applyAlignment="1" applyProtection="1">
      <alignment horizontal="center" vertical="center" wrapText="1"/>
      <protection locked="0"/>
    </xf>
    <xf numFmtId="0" fontId="3" fillId="0" borderId="32" xfId="0" applyFont="1" applyFill="1" applyBorder="1" applyAlignment="1" applyProtection="1">
      <alignment horizontal="center" vertical="center" wrapText="1"/>
      <protection locked="0"/>
    </xf>
    <xf numFmtId="0" fontId="3" fillId="0" borderId="33" xfId="0" applyFont="1" applyFill="1" applyBorder="1" applyAlignment="1" applyProtection="1">
      <alignment horizontal="center" vertical="center" wrapText="1"/>
      <protection locked="0"/>
    </xf>
    <xf numFmtId="0" fontId="3" fillId="0" borderId="3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2" fillId="0" borderId="0" xfId="0" applyFont="1" applyFill="1" applyAlignment="1">
      <alignment horizontal="left" wrapText="1"/>
    </xf>
    <xf numFmtId="0" fontId="3" fillId="0" borderId="28" xfId="0" applyFont="1" applyFill="1" applyBorder="1" applyAlignment="1">
      <alignment horizontal="center" vertical="center" wrapText="1"/>
    </xf>
    <xf numFmtId="0" fontId="2" fillId="0" borderId="18" xfId="0" applyFont="1" applyFill="1" applyBorder="1"/>
    <xf numFmtId="0" fontId="3" fillId="25" borderId="30" xfId="0" applyFont="1" applyFill="1" applyBorder="1" applyAlignment="1">
      <alignment horizontal="center" vertical="center" wrapText="1"/>
    </xf>
    <xf numFmtId="0" fontId="3" fillId="25" borderId="10" xfId="0" applyFont="1" applyFill="1" applyBorder="1" applyAlignment="1">
      <alignment horizontal="center" vertical="center" wrapText="1"/>
    </xf>
    <xf numFmtId="2" fontId="3" fillId="0" borderId="30" xfId="0" applyNumberFormat="1" applyFont="1" applyFill="1" applyBorder="1" applyAlignment="1">
      <alignment horizontal="center" vertical="center" wrapText="1"/>
    </xf>
    <xf numFmtId="2" fontId="3" fillId="0" borderId="10" xfId="0" applyNumberFormat="1" applyFont="1" applyFill="1" applyBorder="1" applyAlignment="1">
      <alignment horizontal="center" vertical="center" wrapText="1"/>
    </xf>
    <xf numFmtId="166" fontId="3" fillId="24" borderId="30" xfId="0" applyNumberFormat="1" applyFont="1" applyFill="1" applyBorder="1" applyAlignment="1" applyProtection="1">
      <alignment horizontal="center" vertical="center" wrapText="1"/>
      <protection locked="0"/>
    </xf>
    <xf numFmtId="166" fontId="3" fillId="24" borderId="10" xfId="0" applyNumberFormat="1" applyFont="1" applyFill="1" applyBorder="1" applyAlignment="1" applyProtection="1">
      <alignment horizontal="center" vertical="center" wrapText="1"/>
      <protection locked="0"/>
    </xf>
    <xf numFmtId="0" fontId="30" fillId="0" borderId="30" xfId="0" applyFont="1" applyFill="1" applyBorder="1" applyAlignment="1" applyProtection="1">
      <alignment horizontal="center" vertical="center" wrapText="1"/>
      <protection locked="0"/>
    </xf>
    <xf numFmtId="0" fontId="30" fillId="0" borderId="28" xfId="0" applyFont="1" applyFill="1" applyBorder="1" applyAlignment="1" applyProtection="1">
      <alignment horizontal="center" vertical="center" wrapText="1"/>
      <protection locked="0"/>
    </xf>
    <xf numFmtId="0" fontId="30" fillId="0" borderId="10" xfId="0" applyFont="1" applyFill="1" applyBorder="1" applyAlignment="1" applyProtection="1">
      <alignment horizontal="center" vertical="center" wrapText="1"/>
      <protection locked="0"/>
    </xf>
    <xf numFmtId="0" fontId="30" fillId="0" borderId="18" xfId="0" applyFont="1" applyFill="1" applyBorder="1" applyAlignment="1" applyProtection="1">
      <alignment horizontal="center" vertical="center" wrapText="1"/>
      <protection locked="0"/>
    </xf>
    <xf numFmtId="0" fontId="24" fillId="0" borderId="0" xfId="0" applyFont="1" applyFill="1" applyAlignment="1">
      <alignment horizontal="right" vertical="center" wrapText="1"/>
    </xf>
    <xf numFmtId="2" fontId="24" fillId="0" borderId="21" xfId="0" applyNumberFormat="1" applyFont="1" applyFill="1" applyBorder="1" applyAlignment="1">
      <alignment horizontal="center" vertical="top" wrapText="1"/>
    </xf>
    <xf numFmtId="0" fontId="3" fillId="0" borderId="27"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0" borderId="30"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center" vertical="center" wrapText="1"/>
      <protection locked="0"/>
    </xf>
    <xf numFmtId="166" fontId="3" fillId="24" borderId="21" xfId="0" applyNumberFormat="1" applyFont="1" applyFill="1" applyBorder="1" applyAlignment="1">
      <alignment horizontal="center"/>
    </xf>
    <xf numFmtId="166" fontId="3" fillId="25" borderId="30" xfId="0" applyNumberFormat="1" applyFont="1" applyFill="1" applyBorder="1" applyAlignment="1" applyProtection="1">
      <alignment horizontal="center" vertical="center" wrapText="1"/>
      <protection locked="0"/>
    </xf>
    <xf numFmtId="166" fontId="3" fillId="25" borderId="10" xfId="0" applyNumberFormat="1" applyFont="1" applyFill="1" applyBorder="1" applyAlignment="1" applyProtection="1">
      <alignment horizontal="center" vertical="center" wrapText="1"/>
      <protection locked="0"/>
    </xf>
    <xf numFmtId="0" fontId="3" fillId="24" borderId="21" xfId="0" applyFont="1" applyFill="1" applyBorder="1" applyAlignment="1">
      <alignment horizontal="center"/>
    </xf>
    <xf numFmtId="0" fontId="3" fillId="24" borderId="30" xfId="0" applyFont="1" applyFill="1" applyBorder="1" applyAlignment="1" applyProtection="1">
      <alignment horizontal="center" vertical="center" wrapText="1"/>
      <protection locked="0"/>
    </xf>
    <xf numFmtId="0" fontId="3" fillId="24" borderId="10" xfId="0" applyFont="1" applyFill="1" applyBorder="1" applyAlignment="1" applyProtection="1">
      <alignment horizontal="center" vertical="center" wrapText="1"/>
      <protection locked="0"/>
    </xf>
    <xf numFmtId="2" fontId="24" fillId="0" borderId="45" xfId="0" applyNumberFormat="1" applyFont="1" applyFill="1" applyBorder="1" applyAlignment="1">
      <alignment horizontal="center" vertical="top" wrapText="1"/>
    </xf>
    <xf numFmtId="0" fontId="3" fillId="0" borderId="21" xfId="0" applyFont="1" applyFill="1" applyBorder="1" applyAlignment="1">
      <alignment horizontal="center"/>
    </xf>
    <xf numFmtId="166" fontId="3" fillId="0" borderId="30" xfId="0" applyNumberFormat="1" applyFont="1" applyFill="1" applyBorder="1" applyAlignment="1" applyProtection="1">
      <alignment horizontal="center" vertical="center" wrapText="1"/>
      <protection locked="0"/>
    </xf>
    <xf numFmtId="166" fontId="3" fillId="0" borderId="10" xfId="0" applyNumberFormat="1" applyFont="1" applyFill="1" applyBorder="1" applyAlignment="1" applyProtection="1">
      <alignment horizontal="center" vertical="center" wrapText="1"/>
      <protection locked="0"/>
    </xf>
    <xf numFmtId="0" fontId="24" fillId="0" borderId="0" xfId="0" applyFont="1" applyFill="1" applyAlignment="1">
      <alignment horizontal="right" vertical="center"/>
    </xf>
    <xf numFmtId="0" fontId="0" fillId="0" borderId="0" xfId="0" applyFill="1" applyAlignment="1">
      <alignment horizontal="right" vertical="center"/>
    </xf>
  </cellXfs>
  <cellStyles count="48">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ейтральный" xfId="35" builtinId="28" customBuiltin="1"/>
    <cellStyle name="Обычный" xfId="0" builtinId="0"/>
    <cellStyle name="Обычный 2" xfId="36"/>
    <cellStyle name="Обычный 3" xfId="37"/>
    <cellStyle name="Обычный 3 2" xfId="47"/>
    <cellStyle name="Обычный 4" xfId="46"/>
    <cellStyle name="Обычный_Инвестиции Сети Сбыты ЭСО" xfId="38"/>
    <cellStyle name="Плохой" xfId="39" builtinId="27" customBuiltin="1"/>
    <cellStyle name="Пояснение" xfId="40" builtinId="53" customBuiltin="1"/>
    <cellStyle name="Примечание" xfId="41" builtinId="10" customBuiltin="1"/>
    <cellStyle name="Связанная ячейка" xfId="42" builtinId="24" customBuiltin="1"/>
    <cellStyle name="Текст предупреждения" xfId="43" builtinId="11" customBuiltin="1"/>
    <cellStyle name="Финансовый" xfId="44" builtinId="3"/>
    <cellStyle name="Хороший" xfId="45" builtinId="26" customBuiltin="1"/>
  </cellStyles>
  <dxfs count="1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akumovaev/AppData/Local/Microsoft/Windows/Temporary%20Internet%20Files/Content.Outlook/GH2RWOOQ/&#1086;&#1090;&#1095;&#1077;&#1090;_3%20&#1082;&#1074;_2015&#1087;&#1086;&#1076;&#1087;_&#1043;&#1086;&#1083;&#1080;&#1085;%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9 1 квартал"/>
      <sheetName val="приложение 9 2 квартал"/>
      <sheetName val="приложение 9 3 квартал"/>
      <sheetName val="приложение 9 4 квартал"/>
      <sheetName val="приложение 7.1 1 квартал"/>
      <sheetName val="приложение 7.1 2 квартал"/>
      <sheetName val="приложение 7.1 3 квартал"/>
      <sheetName val="приложение 7.1 4 квартал"/>
      <sheetName val="приложение 7.2 1 квартал"/>
      <sheetName val="приложение 7.2 2 квартал"/>
      <sheetName val="приложение 7.2 3 квартал"/>
      <sheetName val="приложение 7.2 4 квартал"/>
      <sheetName val="Лист3"/>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B6">
            <v>0</v>
          </cell>
          <cell r="H6">
            <v>0</v>
          </cell>
          <cell r="I6">
            <v>0</v>
          </cell>
          <cell r="J6">
            <v>0</v>
          </cell>
        </row>
        <row r="7">
          <cell r="B7">
            <v>0</v>
          </cell>
          <cell r="H7">
            <v>0</v>
          </cell>
          <cell r="I7">
            <v>0</v>
          </cell>
          <cell r="J7">
            <v>0</v>
          </cell>
        </row>
        <row r="15">
          <cell r="H15">
            <v>0</v>
          </cell>
          <cell r="I15">
            <v>0</v>
          </cell>
          <cell r="J15">
            <v>0</v>
          </cell>
        </row>
        <row r="16">
          <cell r="B16" t="str">
            <v>Наименование объекта*</v>
          </cell>
          <cell r="H16" t="str">
            <v>Фактически профинансировано, млн. руб. с НДС</v>
          </cell>
          <cell r="I16">
            <v>0</v>
          </cell>
          <cell r="J16">
            <v>0</v>
          </cell>
        </row>
        <row r="17">
          <cell r="B17">
            <v>0</v>
          </cell>
          <cell r="H17">
            <v>0</v>
          </cell>
          <cell r="I17">
            <v>0</v>
          </cell>
          <cell r="J17">
            <v>0</v>
          </cell>
        </row>
        <row r="18">
          <cell r="B18">
            <v>0</v>
          </cell>
          <cell r="H18" t="str">
            <v>Всего</v>
          </cell>
          <cell r="I18" t="str">
            <v>ПИР</v>
          </cell>
          <cell r="J18" t="str">
            <v>СМР</v>
          </cell>
        </row>
        <row r="19">
          <cell r="B19">
            <v>2</v>
          </cell>
          <cell r="H19">
            <v>8</v>
          </cell>
          <cell r="I19">
            <v>9</v>
          </cell>
          <cell r="J19">
            <v>10</v>
          </cell>
        </row>
        <row r="20">
          <cell r="B20" t="str">
            <v>Всего</v>
          </cell>
          <cell r="H20">
            <v>14.799583460000003</v>
          </cell>
          <cell r="I20">
            <v>2.3100505999999994</v>
          </cell>
          <cell r="J20">
            <v>12.489532999999998</v>
          </cell>
        </row>
        <row r="21">
          <cell r="B21" t="str">
            <v>Техническое перевооружение и реконструкция</v>
          </cell>
          <cell r="H21">
            <v>0</v>
          </cell>
          <cell r="I21">
            <v>0</v>
          </cell>
          <cell r="J21">
            <v>0</v>
          </cell>
        </row>
        <row r="22">
          <cell r="B22" t="str">
            <v>Энергосбережение и повышение энергетической эффективности</v>
          </cell>
          <cell r="H22">
            <v>0</v>
          </cell>
          <cell r="I22">
            <v>0</v>
          </cell>
          <cell r="J22">
            <v>0</v>
          </cell>
        </row>
        <row r="23">
          <cell r="B23" t="str">
            <v>Алексеевский район</v>
          </cell>
          <cell r="H23">
            <v>0</v>
          </cell>
          <cell r="I23">
            <v>0</v>
          </cell>
          <cell r="J23">
            <v>0</v>
          </cell>
        </row>
        <row r="24">
          <cell r="B24" t="str">
            <v>Реконструкция ВЛ-0,4 кВ от КТП А 1917/160 кВА с заменой на КТП 250 кВА</v>
          </cell>
          <cell r="H24">
            <v>0</v>
          </cell>
          <cell r="I24">
            <v>0</v>
          </cell>
          <cell r="J24">
            <v>0</v>
          </cell>
        </row>
        <row r="25">
          <cell r="B25" t="str">
            <v>Борский район</v>
          </cell>
          <cell r="H25">
            <v>0</v>
          </cell>
          <cell r="I25">
            <v>0</v>
          </cell>
          <cell r="J25">
            <v>0</v>
          </cell>
        </row>
        <row r="26">
          <cell r="B26" t="str">
            <v>Реконструкция ВЛ-0,4 кВ от КТП БОР 108/315 кВА  с заменой КТП на 400 кВА</v>
          </cell>
          <cell r="H26">
            <v>0</v>
          </cell>
          <cell r="I26">
            <v>0</v>
          </cell>
          <cell r="J26">
            <v>0</v>
          </cell>
        </row>
        <row r="27">
          <cell r="B27" t="str">
            <v>Реконструкция ВЛ-0,4 кВ от КТП БОР 112/160 кВА  с заменой КТП на 250 кВА</v>
          </cell>
          <cell r="H27">
            <v>0</v>
          </cell>
          <cell r="I27">
            <v>0</v>
          </cell>
          <cell r="J27">
            <v>0</v>
          </cell>
        </row>
        <row r="28">
          <cell r="B28" t="str">
            <v>Волжский район</v>
          </cell>
          <cell r="H28">
            <v>0</v>
          </cell>
          <cell r="I28">
            <v>0</v>
          </cell>
          <cell r="J28">
            <v>0</v>
          </cell>
        </row>
        <row r="29">
          <cell r="B29" t="str">
            <v>Реконструкция ВЛ-10 кВ Ф3 ПС Выползнево уч-к 300/121-173</v>
          </cell>
          <cell r="H29">
            <v>0</v>
          </cell>
          <cell r="I29">
            <v>0</v>
          </cell>
          <cell r="J29">
            <v>0</v>
          </cell>
        </row>
        <row r="30">
          <cell r="B30" t="str">
            <v xml:space="preserve">Рекон. ВЛ-6 кВ Ф-9 ПС Придорож. отпайка от оп. 900/63 до 909/32, от оп. 909/30 до КТП 914/160 кВА с заменой КТП 160 кВА на КТП 250 кВА, от оп. 900/48 до КТП 901/630 кВА с заменой КТП, от оп.  901/4 до КТП 902/60 кВА с заменой КТП 60 кВА на КТП 100 кВА </v>
          </cell>
          <cell r="H30">
            <v>0</v>
          </cell>
          <cell r="I30">
            <v>0</v>
          </cell>
          <cell r="J30">
            <v>0</v>
          </cell>
        </row>
        <row r="31">
          <cell r="B31" t="str">
            <v>Реконструкция ВЛ-0,4 кВ от КТП Р 105/250 кВА с заменой КТП</v>
          </cell>
          <cell r="H31">
            <v>0</v>
          </cell>
          <cell r="I31">
            <v>0</v>
          </cell>
          <cell r="J31">
            <v>0</v>
          </cell>
        </row>
        <row r="32">
          <cell r="B32" t="str">
            <v>Реконструкция ВЛ-10 кВ Ф-21 от КТП 2106/160кВА до оп № 2100/26  с заменой КТП на 250 кВа</v>
          </cell>
          <cell r="H32">
            <v>0</v>
          </cell>
          <cell r="I32">
            <v>0</v>
          </cell>
          <cell r="J32">
            <v>0</v>
          </cell>
        </row>
        <row r="33">
          <cell r="B33" t="str">
            <v>Реконструкция ВЛ-10 кВ Ф-23 от КТП 2309/400кВА до оп №2300/8  с заменой КТП на 630 кВа</v>
          </cell>
          <cell r="H33">
            <v>0</v>
          </cell>
          <cell r="I33">
            <v>0</v>
          </cell>
          <cell r="J33">
            <v>0</v>
          </cell>
        </row>
        <row r="34">
          <cell r="B34" t="str">
            <v>Реконструкция ВЛ-6 кВ Ф-6 (Подлесный) от ТП 603/160кВА до оп №613/1 и ВЛ-0,4 кВ от ТП 603 заменой ТП на КТП 250 кВа</v>
          </cell>
          <cell r="H34">
            <v>0</v>
          </cell>
          <cell r="I34">
            <v>0</v>
          </cell>
          <cell r="J34">
            <v>0</v>
          </cell>
        </row>
        <row r="35">
          <cell r="B35" t="str">
            <v>Реконструкция ВЛ-6кВ Ф-2 (Подлесный) от ТП "Подлесная" до оп №201/1 с заменой ТП/250кВА на КТП 400 кВА</v>
          </cell>
          <cell r="H35">
            <v>0</v>
          </cell>
          <cell r="I35">
            <v>0</v>
          </cell>
          <cell r="J35">
            <v>0</v>
          </cell>
        </row>
        <row r="36">
          <cell r="B36" t="str">
            <v xml:space="preserve">Реконструкция ВЛ-10 кВ Ф-19 от КТП 1906/2х100 и КТП 1908/100 до оп №1900/92  с заменой КТП 1906/2х100 на 400 кВА и КТП 1908/100 на 250 кВА </v>
          </cell>
          <cell r="H36">
            <v>0</v>
          </cell>
          <cell r="I36">
            <v>0</v>
          </cell>
          <cell r="J36">
            <v>0</v>
          </cell>
        </row>
        <row r="37">
          <cell r="B37" t="str">
            <v>Реконструкция ВЛ-10кВ Ф-14 от КТП1401 до оп№1400/44 с установкой РЛНД</v>
          </cell>
          <cell r="H37">
            <v>0</v>
          </cell>
          <cell r="I37">
            <v>0</v>
          </cell>
          <cell r="J37">
            <v>0</v>
          </cell>
        </row>
        <row r="38">
          <cell r="B38" t="str">
            <v>Реконструкция КЛ-10кВ Ф-16 от ЗТП Шоссейная(21) до оп№1600/25 с установкой РЛНД и монтажем резервного кабеля</v>
          </cell>
          <cell r="H38">
            <v>0</v>
          </cell>
          <cell r="I38">
            <v>0</v>
          </cell>
          <cell r="J38">
            <v>0</v>
          </cell>
        </row>
        <row r="39">
          <cell r="B39" t="str">
            <v>Реконструкция существующей инфраструктуры объектов электросетевого хозяйства в районе с. Ширяево в целях обеспечения надежности электроснабжения туристического комплекса "Жигулевская жемчужина"</v>
          </cell>
          <cell r="H39">
            <v>0</v>
          </cell>
          <cell r="I39">
            <v>0</v>
          </cell>
          <cell r="J39">
            <v>0</v>
          </cell>
        </row>
        <row r="40">
          <cell r="B40" t="str">
            <v>Реконструкция, инфраструктуры объектов электросетевого хозяйства в г.о. Самара  в целях обеспечения надежности электроснабжения объектов Южный город, Заречье в Волжском районе</v>
          </cell>
          <cell r="H40">
            <v>0</v>
          </cell>
          <cell r="I40">
            <v>0</v>
          </cell>
          <cell r="J40">
            <v>0</v>
          </cell>
        </row>
        <row r="41">
          <cell r="B41" t="str">
            <v xml:space="preserve">Реконструкция инфраструктуры объектов электросетевого хозяйства (в том числе с развитием связей между объектами территориальных сетевых организаций), в целях обеспечения надежности электроснабжения п. Петра-Дубрава, п. Стройкерамика </v>
          </cell>
          <cell r="H41">
            <v>0</v>
          </cell>
          <cell r="I41">
            <v>0</v>
          </cell>
          <cell r="J41">
            <v>0</v>
          </cell>
        </row>
        <row r="42">
          <cell r="B42" t="str">
            <v>Елховский район</v>
          </cell>
          <cell r="H42">
            <v>0</v>
          </cell>
          <cell r="I42">
            <v>0</v>
          </cell>
          <cell r="J42">
            <v>0</v>
          </cell>
        </row>
        <row r="43">
          <cell r="B43" t="str">
            <v>Реконструкция ВЛ-0,4 кВ от  КТП КМ 304/630 кВА с заменой КТП</v>
          </cell>
          <cell r="H43">
            <v>0</v>
          </cell>
          <cell r="I43">
            <v>0</v>
          </cell>
          <cell r="J43">
            <v>0</v>
          </cell>
        </row>
        <row r="44">
          <cell r="B44" t="str">
            <v>Реконструкция ВЛ-0,4 кВ от  КТП КМ 603/400 кВА с заменой КТП</v>
          </cell>
          <cell r="H44">
            <v>0</v>
          </cell>
          <cell r="I44">
            <v>0</v>
          </cell>
          <cell r="J44">
            <v>0</v>
          </cell>
        </row>
        <row r="45">
          <cell r="B45" t="str">
            <v>Камышлинский район</v>
          </cell>
          <cell r="H45">
            <v>0</v>
          </cell>
          <cell r="I45">
            <v>0</v>
          </cell>
          <cell r="J45">
            <v>0</v>
          </cell>
        </row>
        <row r="46">
          <cell r="B46" t="str">
            <v>Реконструкция ВЛ-0,4 кВ от КТП КМШ 513/160 кВА с заменой КТП</v>
          </cell>
          <cell r="H46">
            <v>0</v>
          </cell>
          <cell r="I46">
            <v>0</v>
          </cell>
          <cell r="J46">
            <v>0</v>
          </cell>
        </row>
        <row r="47">
          <cell r="B47" t="str">
            <v>г.Кинель</v>
          </cell>
          <cell r="H47">
            <v>0</v>
          </cell>
          <cell r="I47">
            <v>0</v>
          </cell>
          <cell r="J47">
            <v>0</v>
          </cell>
        </row>
        <row r="48">
          <cell r="B48" t="str">
            <v>Реконструкция ВКЛ-6 кВ Ф-22 ПС Головная</v>
          </cell>
          <cell r="H48">
            <v>0</v>
          </cell>
          <cell r="I48">
            <v>0</v>
          </cell>
          <cell r="J48">
            <v>0</v>
          </cell>
        </row>
        <row r="49">
          <cell r="B49" t="str">
            <v>Реконструкция ВКЛ-6 кВ Ф-19 ПС Локомотивное депо</v>
          </cell>
          <cell r="H49">
            <v>0</v>
          </cell>
          <cell r="I49">
            <v>0</v>
          </cell>
          <cell r="J49">
            <v>0</v>
          </cell>
        </row>
        <row r="50">
          <cell r="B50" t="str">
            <v>Реконструкция ВКЛ-6 кВ Ф-49 ПС Локомотивное депо</v>
          </cell>
          <cell r="H50">
            <v>0</v>
          </cell>
          <cell r="I50">
            <v>0</v>
          </cell>
          <cell r="J50">
            <v>0</v>
          </cell>
        </row>
        <row r="51">
          <cell r="B51" t="str">
            <v>Кинельский район</v>
          </cell>
          <cell r="H51">
            <v>0</v>
          </cell>
          <cell r="I51">
            <v>0</v>
          </cell>
          <cell r="J51">
            <v>0</v>
          </cell>
        </row>
        <row r="52">
          <cell r="B52" t="str">
            <v>Реконструкция ВЛ-0,4 кВ от КТП Ком 2004/250 кВА с заменой КТП</v>
          </cell>
          <cell r="H52">
            <v>0</v>
          </cell>
          <cell r="I52">
            <v>0</v>
          </cell>
          <cell r="J52">
            <v>0</v>
          </cell>
        </row>
        <row r="53">
          <cell r="B53" t="str">
            <v>Клявлинский район</v>
          </cell>
          <cell r="H53">
            <v>0</v>
          </cell>
          <cell r="I53">
            <v>0</v>
          </cell>
          <cell r="J53">
            <v>0</v>
          </cell>
        </row>
        <row r="54">
          <cell r="B54" t="str">
            <v xml:space="preserve">Реконструкция ВЛ-10 кВ Ф-17 КЛВ </v>
          </cell>
          <cell r="H54">
            <v>0</v>
          </cell>
          <cell r="I54">
            <v>0</v>
          </cell>
          <cell r="J54">
            <v>0</v>
          </cell>
        </row>
        <row r="55">
          <cell r="B55" t="str">
            <v>Реконструкция КЛ-6 кВ ЕЛЗ-4</v>
          </cell>
          <cell r="H55">
            <v>0</v>
          </cell>
          <cell r="I55">
            <v>0</v>
          </cell>
          <cell r="J55">
            <v>0</v>
          </cell>
        </row>
        <row r="56">
          <cell r="B56" t="str">
            <v>Кошкинский район</v>
          </cell>
          <cell r="H56">
            <v>0</v>
          </cell>
          <cell r="I56">
            <v>0</v>
          </cell>
          <cell r="J56">
            <v>0</v>
          </cell>
        </row>
        <row r="57">
          <cell r="B57" t="str">
            <v>Реконструкция ВЛ-0,4 кВ от КТП КРМ 408/160 кВА с заменой на КТП 250 кВА</v>
          </cell>
          <cell r="H57">
            <v>0</v>
          </cell>
          <cell r="I57">
            <v>0</v>
          </cell>
          <cell r="J57">
            <v>0</v>
          </cell>
        </row>
        <row r="58">
          <cell r="B58" t="str">
            <v xml:space="preserve">Реконструкция ВЛ-0,4 кВ от КТП КШК 702/250 с заменой КТП </v>
          </cell>
          <cell r="H58">
            <v>0</v>
          </cell>
          <cell r="I58">
            <v>0</v>
          </cell>
          <cell r="J58">
            <v>0</v>
          </cell>
        </row>
        <row r="59">
          <cell r="B59" t="str">
            <v>Красноармейский район</v>
          </cell>
          <cell r="H59">
            <v>0</v>
          </cell>
          <cell r="I59">
            <v>0</v>
          </cell>
          <cell r="J59">
            <v>0</v>
          </cell>
        </row>
        <row r="60">
          <cell r="B60" t="str">
            <v>Реконструкция ВЛ-0,4 кВ от КТП Зц 317/100 с заменой на КТП 160 кВА</v>
          </cell>
          <cell r="H60">
            <v>0</v>
          </cell>
          <cell r="I60">
            <v>0</v>
          </cell>
          <cell r="J60">
            <v>0</v>
          </cell>
        </row>
        <row r="61">
          <cell r="B61" t="str">
            <v>Красноярский район</v>
          </cell>
          <cell r="H61">
            <v>0</v>
          </cell>
          <cell r="I61">
            <v>0</v>
          </cell>
          <cell r="J61">
            <v>0</v>
          </cell>
        </row>
        <row r="62">
          <cell r="B62" t="str">
            <v>Реконструкция ВЛ-0,4кВ  от КТП Кяр  619/400 кВА с заменой КТП</v>
          </cell>
          <cell r="H62">
            <v>0</v>
          </cell>
          <cell r="I62">
            <v>0</v>
          </cell>
          <cell r="J62">
            <v>0</v>
          </cell>
        </row>
        <row r="63">
          <cell r="B63" t="str">
            <v>Пестравский район</v>
          </cell>
          <cell r="H63">
            <v>0</v>
          </cell>
          <cell r="I63">
            <v>0</v>
          </cell>
          <cell r="J63">
            <v>0</v>
          </cell>
        </row>
        <row r="64">
          <cell r="B64" t="str">
            <v>Реконструкция ВЛ-10 кВ Ф-7 ПС Пестравка</v>
          </cell>
          <cell r="H64">
            <v>0</v>
          </cell>
          <cell r="I64">
            <v>0</v>
          </cell>
          <cell r="J64">
            <v>0</v>
          </cell>
        </row>
        <row r="65">
          <cell r="B65" t="str">
            <v>Реконструкция ВЛ-0,4 кВ от КТП 411/400 кВА  с заменой КТП на 630кВА</v>
          </cell>
          <cell r="H65">
            <v>0</v>
          </cell>
          <cell r="I65">
            <v>0</v>
          </cell>
          <cell r="J65">
            <v>0</v>
          </cell>
        </row>
        <row r="66">
          <cell r="B66" t="str">
            <v>Приволжский район</v>
          </cell>
          <cell r="H66">
            <v>0</v>
          </cell>
          <cell r="I66">
            <v>0</v>
          </cell>
          <cell r="J66">
            <v>0</v>
          </cell>
        </row>
        <row r="67">
          <cell r="B67" t="str">
            <v>Реконструкция ВЛ-10 кВ Ф-3 ПС Обшаровка уч-к 309/1-53 + 310/1-4</v>
          </cell>
          <cell r="H67">
            <v>0</v>
          </cell>
          <cell r="I67">
            <v>0</v>
          </cell>
          <cell r="J67">
            <v>0</v>
          </cell>
        </row>
        <row r="68">
          <cell r="B68" t="str">
            <v>Реконструкция ВЛ-0,4 кВ от  КТП Пр 610/160 кВА с заменой КТП</v>
          </cell>
          <cell r="H68">
            <v>0</v>
          </cell>
          <cell r="I68">
            <v>0</v>
          </cell>
          <cell r="J68">
            <v>0</v>
          </cell>
        </row>
        <row r="69">
          <cell r="B69" t="str">
            <v>Реконструкция ВЛ-0,4 кВ от  КТП Пр 503/250 кВА с заменой КТП</v>
          </cell>
          <cell r="H69">
            <v>0</v>
          </cell>
          <cell r="I69">
            <v>0</v>
          </cell>
          <cell r="J69">
            <v>0</v>
          </cell>
        </row>
        <row r="70">
          <cell r="B70" t="str">
            <v>Реконструкция ВЛ-0,4 кВ от  КТП Об 1207/250 кВА с заменой КТП 250</v>
          </cell>
          <cell r="H70">
            <v>0</v>
          </cell>
          <cell r="I70">
            <v>0</v>
          </cell>
          <cell r="J70">
            <v>0</v>
          </cell>
        </row>
        <row r="71">
          <cell r="B71" t="str">
            <v>г.Самара</v>
          </cell>
          <cell r="H71">
            <v>0</v>
          </cell>
          <cell r="I71">
            <v>0</v>
          </cell>
          <cell r="J71">
            <v>0</v>
          </cell>
        </row>
        <row r="72">
          <cell r="B72" t="str">
            <v>Реконструкция, инфраструктуры объектов электросетевого хозяйства в г.о. Самара, в целях обеспечения надежности электр. снабж. объектов социального и коммунально-бытового назначения в границах ул. Ив.Булкина, Блюхера Энтузиастов и К.Маркса</v>
          </cell>
          <cell r="H72">
            <v>0</v>
          </cell>
          <cell r="I72">
            <v>0</v>
          </cell>
          <cell r="J72">
            <v>0</v>
          </cell>
        </row>
        <row r="73">
          <cell r="B73" t="str">
            <v>Реконструкция существующей инфраструктуры объектов электросетевого хозяйства в г.о. Самара, в целях обеспечения надежности электроснабжения спортивного комплекса, в том числе установка доп. РТП-10кВ, подключение данной РТП от СамТЭЦ и новой ПС-110/10кВ</v>
          </cell>
          <cell r="H73">
            <v>0</v>
          </cell>
          <cell r="I73">
            <v>0</v>
          </cell>
          <cell r="J73">
            <v>0</v>
          </cell>
        </row>
        <row r="74">
          <cell r="B74" t="str">
            <v>Реконструкция, инфраструктуры объектов электросетевого хозяйства в г.о. Самара в целях обеспечения надежности электроснабжения объектов  социального и коммунально-бытового назначения в границах ул. Дыбенко, Авроры, Энтузиастов и Лучистый переулок</v>
          </cell>
          <cell r="H74">
            <v>0</v>
          </cell>
          <cell r="I74">
            <v>0</v>
          </cell>
          <cell r="J74">
            <v>0</v>
          </cell>
        </row>
        <row r="75">
          <cell r="B75" t="str">
            <v>Реконструкция, инфраструктуры объектов электросетевого хозяйства в г.о. Самара (в том числе с развитием связей между объектами территориальных сетевых организаций), в целях обеспечения надежности электроснабжения ОЭС в районе п. Красный пахарь</v>
          </cell>
          <cell r="H75">
            <v>0</v>
          </cell>
          <cell r="I75">
            <v>0</v>
          </cell>
          <cell r="J75">
            <v>0</v>
          </cell>
        </row>
        <row r="76">
          <cell r="B76" t="str">
            <v>Реконструкция, инфраструктуры объектов электросетевого хозяйства в г.о. Самара в целях обеспечения надежности электроснабжения жилой застройке в районе ул.Комсомольской, ул.М.Горького, ул.Крупской, ул. Кутякова на берегу р.Волга</v>
          </cell>
          <cell r="H76">
            <v>0</v>
          </cell>
          <cell r="I76">
            <v>0</v>
          </cell>
          <cell r="J76">
            <v>0</v>
          </cell>
        </row>
        <row r="77">
          <cell r="B77" t="str">
            <v>Сергиевский район</v>
          </cell>
          <cell r="H77">
            <v>0</v>
          </cell>
          <cell r="I77">
            <v>0</v>
          </cell>
          <cell r="J77">
            <v>0</v>
          </cell>
        </row>
        <row r="78">
          <cell r="B78" t="str">
            <v>Реконструкция ВЛ-10 кВ СРГ-3 ПС Сергиевская</v>
          </cell>
          <cell r="H78">
            <v>0</v>
          </cell>
          <cell r="I78">
            <v>0</v>
          </cell>
          <cell r="J78">
            <v>0</v>
          </cell>
        </row>
        <row r="79">
          <cell r="B79" t="str">
            <v>Ставропольский район</v>
          </cell>
          <cell r="H79">
            <v>0</v>
          </cell>
          <cell r="I79">
            <v>0</v>
          </cell>
          <cell r="J79">
            <v>0</v>
          </cell>
        </row>
        <row r="80">
          <cell r="B80" t="str">
            <v xml:space="preserve">Реконструкция, инфраструктуры объектов электросетевого хозяйства в г.о.Тольятти (в том числе с развитием связей между объектами территориальных сетевых организаций), в целях обеспечения надежности электроснабжения ОЭЗ в Ставропольском районе </v>
          </cell>
          <cell r="H80">
            <v>0</v>
          </cell>
          <cell r="I80">
            <v>0</v>
          </cell>
          <cell r="J80">
            <v>0</v>
          </cell>
        </row>
        <row r="81">
          <cell r="B81" t="str">
            <v>Реконструкция ВЛ-10 кВ Ф-6 ПС "Хрящёвка"</v>
          </cell>
          <cell r="H81">
            <v>0</v>
          </cell>
          <cell r="I81">
            <v>0</v>
          </cell>
          <cell r="J81">
            <v>0</v>
          </cell>
        </row>
        <row r="82">
          <cell r="B82" t="str">
            <v>Реконструкция ВЛ-10 кВ Ф-1 ПС "Лопатино"</v>
          </cell>
          <cell r="H82">
            <v>0</v>
          </cell>
          <cell r="I82">
            <v>0</v>
          </cell>
          <cell r="J82">
            <v>0</v>
          </cell>
        </row>
        <row r="83">
          <cell r="B83" t="str">
            <v>Реконструкция ВЛ-10 кВ Ф-19 ПС "Хрящёвка"</v>
          </cell>
          <cell r="H83">
            <v>0</v>
          </cell>
          <cell r="I83">
            <v>0</v>
          </cell>
          <cell r="J83">
            <v>0</v>
          </cell>
        </row>
        <row r="84">
          <cell r="B84" t="str">
            <v>г.о Тольятти</v>
          </cell>
          <cell r="H84">
            <v>0</v>
          </cell>
          <cell r="I84">
            <v>0</v>
          </cell>
          <cell r="J84">
            <v>0</v>
          </cell>
        </row>
        <row r="85">
          <cell r="B85" t="str">
            <v>Реконструкция питающих кабелей 10кВ от ГПП-3000000 до РП-31715000 15 квартала Автозаводского района</v>
          </cell>
          <cell r="H85">
            <v>0</v>
          </cell>
          <cell r="I85">
            <v>0</v>
          </cell>
          <cell r="J85">
            <v>0</v>
          </cell>
        </row>
        <row r="86">
          <cell r="B86" t="str">
            <v>г.Чапаевск</v>
          </cell>
          <cell r="H86">
            <v>0</v>
          </cell>
          <cell r="I86">
            <v>0</v>
          </cell>
          <cell r="J86">
            <v>0</v>
          </cell>
        </row>
        <row r="87">
          <cell r="B87" t="str">
            <v>Реконструкция ВЛ-10 кВ Ф-18 ПС Томыловская</v>
          </cell>
          <cell r="H87">
            <v>0</v>
          </cell>
          <cell r="I87">
            <v>0</v>
          </cell>
          <cell r="J87">
            <v>0</v>
          </cell>
        </row>
        <row r="88">
          <cell r="B88" t="str">
            <v xml:space="preserve">Реконструкция ВЛ, КЛ -10 кВ Ф-2 ПС"Чапаевская" </v>
          </cell>
          <cell r="H88">
            <v>0</v>
          </cell>
          <cell r="I88">
            <v>0</v>
          </cell>
          <cell r="J88">
            <v>0</v>
          </cell>
        </row>
        <row r="89">
          <cell r="B89" t="str">
            <v>Челно-Вершинский район</v>
          </cell>
          <cell r="H89">
            <v>0</v>
          </cell>
          <cell r="I89">
            <v>0</v>
          </cell>
          <cell r="J89">
            <v>0</v>
          </cell>
        </row>
        <row r="90">
          <cell r="B90" t="str">
            <v>Реконструкция ВЛ-10 кВ ЧВ-14 с установкой реклоузера</v>
          </cell>
          <cell r="H90">
            <v>0</v>
          </cell>
          <cell r="I90">
            <v>0</v>
          </cell>
          <cell r="J90">
            <v>0</v>
          </cell>
        </row>
        <row r="91">
          <cell r="B91" t="str">
            <v>Реконструкция ВЛ-0,4 кВ от КТП ЧВ 1416/250 кВА с заменой КТП и установкой дополнительной КТП 100 кВА</v>
          </cell>
          <cell r="H91">
            <v>0</v>
          </cell>
          <cell r="I91">
            <v>0</v>
          </cell>
          <cell r="J91">
            <v>0</v>
          </cell>
        </row>
        <row r="92">
          <cell r="B92" t="str">
            <v>Шенталинский район</v>
          </cell>
          <cell r="H92">
            <v>0</v>
          </cell>
          <cell r="I92">
            <v>0</v>
          </cell>
          <cell r="J92">
            <v>0</v>
          </cell>
        </row>
        <row r="93">
          <cell r="B93" t="str">
            <v>Реконструкция ВЛ-0,4 кВ от КТП Ш-307/160 кВА с заменой на КТП 250 кВА</v>
          </cell>
          <cell r="H93">
            <v>0</v>
          </cell>
          <cell r="I93">
            <v>0</v>
          </cell>
          <cell r="J93">
            <v>0</v>
          </cell>
        </row>
        <row r="94">
          <cell r="B94" t="str">
            <v>Реконструкция электросетевого хоз-ва Самарской обл., связанная с ТП</v>
          </cell>
          <cell r="H94">
            <v>0</v>
          </cell>
          <cell r="I94">
            <v>0</v>
          </cell>
          <cell r="J94">
            <v>0</v>
          </cell>
        </row>
        <row r="95">
          <cell r="B95" t="str">
            <v>Спецтехника, реконструкция производственных баз</v>
          </cell>
          <cell r="H95">
            <v>0</v>
          </cell>
          <cell r="I95">
            <v>0</v>
          </cell>
          <cell r="J95">
            <v>0</v>
          </cell>
        </row>
        <row r="96">
          <cell r="B96">
            <v>0</v>
          </cell>
          <cell r="H96">
            <v>0</v>
          </cell>
          <cell r="I96">
            <v>0</v>
          </cell>
          <cell r="J96">
            <v>0</v>
          </cell>
        </row>
        <row r="97">
          <cell r="B97" t="str">
            <v>Создание систем противоаварийной и режимной автоматики</v>
          </cell>
          <cell r="H97">
            <v>0</v>
          </cell>
          <cell r="I97">
            <v>0</v>
          </cell>
          <cell r="J97">
            <v>0</v>
          </cell>
        </row>
        <row r="98">
          <cell r="B98" t="str">
            <v>Объект 1</v>
          </cell>
          <cell r="H98">
            <v>0</v>
          </cell>
          <cell r="I98">
            <v>0</v>
          </cell>
          <cell r="J98">
            <v>0</v>
          </cell>
        </row>
        <row r="99">
          <cell r="B99" t="str">
            <v>Объект 2</v>
          </cell>
          <cell r="H99">
            <v>0</v>
          </cell>
          <cell r="I99">
            <v>0</v>
          </cell>
          <cell r="J99">
            <v>0</v>
          </cell>
        </row>
        <row r="100">
          <cell r="B100">
            <v>0</v>
          </cell>
          <cell r="H100">
            <v>0</v>
          </cell>
          <cell r="I100">
            <v>0</v>
          </cell>
          <cell r="J100">
            <v>0</v>
          </cell>
        </row>
        <row r="101">
          <cell r="B101" t="str">
            <v xml:space="preserve">Создание систем телемеханики  и связи </v>
          </cell>
          <cell r="H101">
            <v>0</v>
          </cell>
          <cell r="I101">
            <v>0</v>
          </cell>
          <cell r="J101">
            <v>0</v>
          </cell>
        </row>
        <row r="102">
          <cell r="B102" t="str">
            <v>Объект 1</v>
          </cell>
          <cell r="H102">
            <v>0</v>
          </cell>
          <cell r="I102">
            <v>0</v>
          </cell>
          <cell r="J102">
            <v>0</v>
          </cell>
        </row>
        <row r="103">
          <cell r="B103" t="str">
            <v>Объект 2</v>
          </cell>
          <cell r="H103">
            <v>0</v>
          </cell>
          <cell r="I103">
            <v>0</v>
          </cell>
          <cell r="J103">
            <v>0</v>
          </cell>
        </row>
        <row r="104">
          <cell r="B104">
            <v>0</v>
          </cell>
          <cell r="H104">
            <v>0</v>
          </cell>
          <cell r="I104">
            <v>0</v>
          </cell>
          <cell r="J104">
            <v>0</v>
          </cell>
        </row>
        <row r="105">
          <cell r="B105" t="str">
            <v>Установка устройств регулирования напряжения и компенсации реактивной мощности</v>
          </cell>
          <cell r="H105">
            <v>0</v>
          </cell>
          <cell r="I105">
            <v>0</v>
          </cell>
          <cell r="J105">
            <v>0</v>
          </cell>
        </row>
        <row r="106">
          <cell r="B106" t="str">
            <v>Объект 1</v>
          </cell>
          <cell r="H106">
            <v>0</v>
          </cell>
          <cell r="I106">
            <v>0</v>
          </cell>
          <cell r="J106">
            <v>0</v>
          </cell>
        </row>
        <row r="107">
          <cell r="B107" t="str">
            <v>Объект 2</v>
          </cell>
          <cell r="H107">
            <v>0</v>
          </cell>
          <cell r="I107">
            <v>0</v>
          </cell>
          <cell r="J107">
            <v>0</v>
          </cell>
        </row>
        <row r="108">
          <cell r="B108">
            <v>0</v>
          </cell>
          <cell r="H108">
            <v>0</v>
          </cell>
          <cell r="I108">
            <v>0</v>
          </cell>
          <cell r="J108">
            <v>0</v>
          </cell>
        </row>
        <row r="109">
          <cell r="B109" t="str">
            <v>Новое строительство</v>
          </cell>
          <cell r="H109">
            <v>14.799583460000003</v>
          </cell>
          <cell r="I109">
            <v>2.3100505999999994</v>
          </cell>
          <cell r="J109">
            <v>12.489532999999998</v>
          </cell>
        </row>
        <row r="110">
          <cell r="B110" t="str">
            <v>Энергосбережение и повышение энергетической эффективности</v>
          </cell>
          <cell r="H110">
            <v>0</v>
          </cell>
          <cell r="I110">
            <v>0</v>
          </cell>
          <cell r="J110">
            <v>0</v>
          </cell>
        </row>
        <row r="111">
          <cell r="B111" t="str">
            <v>Объект 1</v>
          </cell>
          <cell r="H111">
            <v>0</v>
          </cell>
          <cell r="I111">
            <v>0</v>
          </cell>
          <cell r="J111">
            <v>0</v>
          </cell>
        </row>
        <row r="112">
          <cell r="B112" t="str">
            <v>Объект 2</v>
          </cell>
          <cell r="H112">
            <v>0</v>
          </cell>
          <cell r="I112">
            <v>0</v>
          </cell>
          <cell r="J112">
            <v>0</v>
          </cell>
        </row>
        <row r="113">
          <cell r="B113">
            <v>0</v>
          </cell>
          <cell r="H113">
            <v>0</v>
          </cell>
          <cell r="I113">
            <v>0</v>
          </cell>
          <cell r="J113">
            <v>0</v>
          </cell>
        </row>
        <row r="114">
          <cell r="B114" t="str">
            <v>Прочее новое строительство</v>
          </cell>
          <cell r="H114">
            <v>14.799583460000003</v>
          </cell>
          <cell r="I114">
            <v>2.3100505999999994</v>
          </cell>
          <cell r="J114">
            <v>12.489532999999998</v>
          </cell>
        </row>
        <row r="115">
          <cell r="B115" t="str">
            <v>Безенчукский район</v>
          </cell>
          <cell r="H115">
            <v>0</v>
          </cell>
          <cell r="I115">
            <v>0</v>
          </cell>
          <cell r="J115">
            <v>0</v>
          </cell>
        </row>
        <row r="116">
          <cell r="B116" t="str">
            <v>Строительство внешнего электроснабжения животноводческого комплекса, п. Заволжский</v>
          </cell>
          <cell r="H116">
            <v>0</v>
          </cell>
          <cell r="I116">
            <v>0</v>
          </cell>
          <cell r="J116">
            <v>0</v>
          </cell>
        </row>
        <row r="117">
          <cell r="B117" t="str">
            <v>Богатовский район</v>
          </cell>
          <cell r="H117">
            <v>0</v>
          </cell>
          <cell r="I117">
            <v>0</v>
          </cell>
          <cell r="J117">
            <v>0</v>
          </cell>
        </row>
        <row r="118">
          <cell r="B118" t="str">
            <v>Строительство внешнего  электроснабжения 204 одноэтажных жилых домов, с. Богатое, ул.Зеленая, Овражная, Газовиков, Дальняя, Безымянная, Крайняя, Спортивная</v>
          </cell>
          <cell r="H118">
            <v>0</v>
          </cell>
          <cell r="I118">
            <v>0</v>
          </cell>
          <cell r="J118">
            <v>0</v>
          </cell>
        </row>
        <row r="119">
          <cell r="B119" t="str">
            <v>Большеглушицкий район</v>
          </cell>
          <cell r="H119">
            <v>0</v>
          </cell>
          <cell r="I119">
            <v>0</v>
          </cell>
          <cell r="J119">
            <v>0</v>
          </cell>
        </row>
        <row r="120">
          <cell r="B120" t="str">
            <v xml:space="preserve">Строительство внешнего электроснабжения физкультурно-оздоровительного комплекса, с. Большая Глушица, ул. Гагарина </v>
          </cell>
          <cell r="H120">
            <v>0</v>
          </cell>
          <cell r="I120">
            <v>0</v>
          </cell>
          <cell r="J120">
            <v>0</v>
          </cell>
        </row>
        <row r="121">
          <cell r="B121" t="str">
            <v>Елховский район</v>
          </cell>
          <cell r="H121">
            <v>0</v>
          </cell>
          <cell r="I121">
            <v>0</v>
          </cell>
          <cell r="J121">
            <v>0</v>
          </cell>
        </row>
        <row r="122">
          <cell r="B122" t="str">
            <v>Строительство внешнего  электроснабжения 13-ти одноквартирных жилых дома в.с. Елховка, ул.Молодежная</v>
          </cell>
          <cell r="H122">
            <v>0</v>
          </cell>
          <cell r="I122">
            <v>0</v>
          </cell>
          <cell r="J122">
            <v>0</v>
          </cell>
        </row>
        <row r="123">
          <cell r="B123" t="str">
            <v>Исаклинский район</v>
          </cell>
          <cell r="H123">
            <v>0</v>
          </cell>
          <cell r="I123">
            <v>0</v>
          </cell>
          <cell r="J123">
            <v>0</v>
          </cell>
        </row>
        <row r="124">
          <cell r="B124" t="str">
            <v>Строительство внешнего электроснабжения квартала жилой застройки, с. Исаклы</v>
          </cell>
          <cell r="H124">
            <v>0</v>
          </cell>
          <cell r="I124">
            <v>0</v>
          </cell>
          <cell r="J124">
            <v>0</v>
          </cell>
        </row>
        <row r="125">
          <cell r="B125" t="str">
            <v>Кошкинский район</v>
          </cell>
          <cell r="H125">
            <v>0</v>
          </cell>
          <cell r="I125">
            <v>0</v>
          </cell>
          <cell r="J125">
            <v>0</v>
          </cell>
        </row>
        <row r="126">
          <cell r="B126" t="str">
            <v>Строительство внешнего электроснабжения 60-ти одноквартирных жилых домов, с. Кошки, ул. им. Самаркина</v>
          </cell>
          <cell r="H126">
            <v>0</v>
          </cell>
          <cell r="I126">
            <v>0</v>
          </cell>
          <cell r="J126">
            <v>0</v>
          </cell>
        </row>
        <row r="127">
          <cell r="B127" t="str">
            <v>Камышлинский район</v>
          </cell>
          <cell r="H127">
            <v>0</v>
          </cell>
          <cell r="I127">
            <v>0</v>
          </cell>
          <cell r="J127">
            <v>0</v>
          </cell>
        </row>
        <row r="128">
          <cell r="B128" t="str">
            <v>Строительство внешнего электроснабжения двухэтажных многоквартирных жилых домов в с. Камышла</v>
          </cell>
          <cell r="H128">
            <v>0</v>
          </cell>
          <cell r="I128">
            <v>0</v>
          </cell>
          <cell r="J128">
            <v>0</v>
          </cell>
        </row>
        <row r="129">
          <cell r="B129" t="str">
            <v>г.о. Кинель</v>
          </cell>
          <cell r="H129">
            <v>0</v>
          </cell>
          <cell r="I129">
            <v>0</v>
          </cell>
          <cell r="J129">
            <v>0</v>
          </cell>
        </row>
        <row r="130">
          <cell r="B130" t="str">
            <v>Строительство внешнего электроснабжения жилой застройки в районе улиц Перспективная и 27 Партсъезда</v>
          </cell>
          <cell r="H130">
            <v>0</v>
          </cell>
          <cell r="I130">
            <v>0</v>
          </cell>
          <cell r="J130">
            <v>0</v>
          </cell>
        </row>
        <row r="131">
          <cell r="B131" t="str">
            <v>Кинельский район</v>
          </cell>
          <cell r="H131">
            <v>0</v>
          </cell>
          <cell r="I131">
            <v>0</v>
          </cell>
          <cell r="J131">
            <v>0</v>
          </cell>
        </row>
        <row r="132">
          <cell r="B132" t="str">
            <v>Строительство внешнего электроснабжения Физкультурно-оздоровительного комплекса в с.п. Богдановка</v>
          </cell>
          <cell r="H132">
            <v>0</v>
          </cell>
          <cell r="I132">
            <v>0</v>
          </cell>
          <cell r="J132">
            <v>0</v>
          </cell>
        </row>
        <row r="133">
          <cell r="B133" t="str">
            <v>Клявлинский район</v>
          </cell>
          <cell r="H133">
            <v>0</v>
          </cell>
          <cell r="I133">
            <v>0</v>
          </cell>
          <cell r="J133">
            <v>0</v>
          </cell>
        </row>
        <row r="134">
          <cell r="B134" t="str">
            <v>Строительство внешнего электроснабжения Жживотноводческого комплекса в с. Старый Маклауш</v>
          </cell>
          <cell r="H134">
            <v>0</v>
          </cell>
          <cell r="I134">
            <v>0</v>
          </cell>
          <cell r="J134">
            <v>0</v>
          </cell>
        </row>
        <row r="135">
          <cell r="B135" t="str">
            <v>Красноармейский район</v>
          </cell>
          <cell r="H135">
            <v>0</v>
          </cell>
          <cell r="I135">
            <v>0</v>
          </cell>
          <cell r="J135">
            <v>0</v>
          </cell>
        </row>
        <row r="136">
          <cell r="B136" t="str">
            <v>Строительство внешнего электроснабжения индивидуальной жилищной застройки, с.Красноармейское п. Ленинский</v>
          </cell>
          <cell r="H136">
            <v>0</v>
          </cell>
          <cell r="I136">
            <v>0</v>
          </cell>
          <cell r="J136">
            <v>0</v>
          </cell>
        </row>
        <row r="137">
          <cell r="B137" t="str">
            <v>Красноярский район</v>
          </cell>
          <cell r="H137">
            <v>0</v>
          </cell>
          <cell r="I137">
            <v>0</v>
          </cell>
          <cell r="J137">
            <v>0</v>
          </cell>
        </row>
        <row r="138">
          <cell r="B138" t="str">
            <v>Строительство внешнего электроснабжения детского сада в с. Красный Яр, ул Луговая</v>
          </cell>
          <cell r="H138">
            <v>0</v>
          </cell>
          <cell r="I138">
            <v>0</v>
          </cell>
          <cell r="J138">
            <v>0</v>
          </cell>
        </row>
        <row r="139">
          <cell r="B139" t="str">
            <v>Строительство внешнего электроснабжения многоэтажной жилой застройки в  п. Мирный</v>
          </cell>
          <cell r="H139">
            <v>0</v>
          </cell>
          <cell r="I139">
            <v>0</v>
          </cell>
          <cell r="J139">
            <v>0</v>
          </cell>
        </row>
        <row r="140">
          <cell r="B140" t="str">
            <v>г.о. Новокуйбышевск</v>
          </cell>
          <cell r="H140">
            <v>0</v>
          </cell>
          <cell r="I140">
            <v>0</v>
          </cell>
          <cell r="J140">
            <v>0</v>
          </cell>
        </row>
        <row r="141">
          <cell r="B141" t="str">
            <v>Строительство внешнего электроснабжения жилого района "Южный" в г.о.Новокуйбышевск</v>
          </cell>
          <cell r="H141">
            <v>0</v>
          </cell>
          <cell r="I141">
            <v>0</v>
          </cell>
          <cell r="J141">
            <v>0</v>
          </cell>
        </row>
        <row r="142">
          <cell r="B142" t="str">
            <v>Строительство внешнего электроснабжения жилой малоэтажной многоквартирной застройки в г.о.Новокуйбышевск</v>
          </cell>
          <cell r="H142">
            <v>0</v>
          </cell>
          <cell r="I142">
            <v>0</v>
          </cell>
          <cell r="J142">
            <v>0</v>
          </cell>
        </row>
        <row r="143">
          <cell r="B143" t="str">
            <v>Строительство внешнего электроснабжения многоэтажной жилой застройки в г.о.Новокуйбышевск, в районе ж/д по ул.Свердлова, 25А</v>
          </cell>
          <cell r="H143">
            <v>0</v>
          </cell>
          <cell r="I143">
            <v>0</v>
          </cell>
          <cell r="J143">
            <v>0</v>
          </cell>
        </row>
        <row r="144">
          <cell r="B144" t="str">
            <v>г.о. Отрадный</v>
          </cell>
          <cell r="H144">
            <v>0</v>
          </cell>
          <cell r="I144">
            <v>0</v>
          </cell>
          <cell r="J144">
            <v>0</v>
          </cell>
        </row>
        <row r="145">
          <cell r="B145" t="str">
            <v>Строительство внешнего электроснабжения индивидуальной жилой застройки в юговосточной части г. Отрадный</v>
          </cell>
          <cell r="H145">
            <v>0</v>
          </cell>
          <cell r="I145">
            <v>0</v>
          </cell>
          <cell r="J145">
            <v>0</v>
          </cell>
        </row>
        <row r="146">
          <cell r="B146" t="str">
            <v>Строительство внешнего электроснабжения  завода по переработке молока в юго-восточной части г. Отрадный</v>
          </cell>
          <cell r="H146">
            <v>0</v>
          </cell>
          <cell r="I146">
            <v>0</v>
          </cell>
          <cell r="J146">
            <v>0</v>
          </cell>
        </row>
        <row r="147">
          <cell r="B147" t="str">
            <v>Строительство внешнего электроснабжения Жилищно-коммунальной застройки ул. Ленина в г.о. Отрадный (район ул.Мичурина)</v>
          </cell>
          <cell r="H147">
            <v>0</v>
          </cell>
          <cell r="I147">
            <v>0</v>
          </cell>
          <cell r="J147">
            <v>0</v>
          </cell>
        </row>
        <row r="148">
          <cell r="B148" t="str">
            <v>Строительство внешнего электроснабжения  жилищно-коммунальной застройки и  детского сада в г. Отрадный, ул. Первомайская</v>
          </cell>
          <cell r="H148">
            <v>0</v>
          </cell>
          <cell r="I148">
            <v>0</v>
          </cell>
          <cell r="J148">
            <v>0</v>
          </cell>
        </row>
        <row r="149">
          <cell r="B149" t="str">
            <v>Строительство внешнего электроснабжения индивидуальной жилой застройки в районе ул. Осиновское шоссе г. Отрадный</v>
          </cell>
          <cell r="H149">
            <v>0</v>
          </cell>
          <cell r="I149">
            <v>0</v>
          </cell>
          <cell r="J149">
            <v>0</v>
          </cell>
        </row>
        <row r="150">
          <cell r="B150" t="str">
            <v>Пестравский район</v>
          </cell>
          <cell r="H150">
            <v>0</v>
          </cell>
          <cell r="I150">
            <v>0</v>
          </cell>
          <cell r="J150">
            <v>0</v>
          </cell>
        </row>
        <row r="151">
          <cell r="B151" t="str">
            <v>Строительство внешнего электроснабжения квартала жилой застройки с.Пестравка</v>
          </cell>
          <cell r="H151">
            <v>0</v>
          </cell>
          <cell r="I151">
            <v>0</v>
          </cell>
          <cell r="J151">
            <v>0</v>
          </cell>
        </row>
        <row r="152">
          <cell r="B152" t="str">
            <v>Приволжский район</v>
          </cell>
          <cell r="H152">
            <v>0</v>
          </cell>
          <cell r="I152">
            <v>0</v>
          </cell>
          <cell r="J152">
            <v>0</v>
          </cell>
        </row>
        <row r="153">
          <cell r="B153" t="str">
            <v>Строительство внешнего электроснабжения квартала жилой застройки с.Приволжье, ул. Аксакова, ул. Лермонтова</v>
          </cell>
          <cell r="H153">
            <v>0</v>
          </cell>
          <cell r="I153">
            <v>0</v>
          </cell>
          <cell r="J153">
            <v>0</v>
          </cell>
        </row>
        <row r="154">
          <cell r="B154" t="str">
            <v>г.о. Самара</v>
          </cell>
          <cell r="H154">
            <v>0</v>
          </cell>
          <cell r="I154">
            <v>0</v>
          </cell>
          <cell r="J154">
            <v>0</v>
          </cell>
        </row>
        <row r="155">
          <cell r="B155" t="str">
            <v>Строительство схемы внешнего электроснабжения объектов социального и коммунально-бытового назначения в границах ул. Ленинская, Вилоновская, Урицкого, Мечникова Железнодорожного и Ленинского районов.</v>
          </cell>
          <cell r="H155">
            <v>0</v>
          </cell>
          <cell r="I155">
            <v>0</v>
          </cell>
          <cell r="J155">
            <v>0</v>
          </cell>
        </row>
        <row r="156">
          <cell r="B156" t="str">
            <v>Сергиевский район</v>
          </cell>
          <cell r="H156">
            <v>0</v>
          </cell>
          <cell r="I156">
            <v>0</v>
          </cell>
          <cell r="J156">
            <v>0</v>
          </cell>
        </row>
        <row r="157">
          <cell r="B157" t="str">
            <v>Строительство внешнего электроснабжения ледового дворца в п. Суходол, ул.Суслова</v>
          </cell>
          <cell r="H157">
            <v>0</v>
          </cell>
          <cell r="I157">
            <v>0</v>
          </cell>
          <cell r="J157">
            <v>0</v>
          </cell>
        </row>
        <row r="158">
          <cell r="B158" t="str">
            <v>Строительство внешнего электроснабжения жилых застроек в п. Сергиевск</v>
          </cell>
          <cell r="H158">
            <v>0</v>
          </cell>
          <cell r="I158">
            <v>0</v>
          </cell>
          <cell r="J158">
            <v>0</v>
          </cell>
        </row>
        <row r="159">
          <cell r="B159" t="str">
            <v>Строительство внешнего электроснабжения жилых застроек в п. Суходол</v>
          </cell>
          <cell r="H159">
            <v>0</v>
          </cell>
          <cell r="I159">
            <v>0</v>
          </cell>
          <cell r="J159">
            <v>0</v>
          </cell>
        </row>
        <row r="160">
          <cell r="B160" t="str">
            <v>Хворостянский район</v>
          </cell>
          <cell r="H160">
            <v>0</v>
          </cell>
          <cell r="I160">
            <v>0</v>
          </cell>
          <cell r="J160">
            <v>0</v>
          </cell>
        </row>
        <row r="161">
          <cell r="B161" t="str">
            <v>Строительство внешнего электроснабжения малоэтажной жилой застройки</v>
          </cell>
          <cell r="H161">
            <v>0</v>
          </cell>
          <cell r="I161">
            <v>0</v>
          </cell>
          <cell r="J161">
            <v>0</v>
          </cell>
        </row>
        <row r="162">
          <cell r="B162" t="str">
            <v>г.о. Чапаевск</v>
          </cell>
          <cell r="H162">
            <v>0</v>
          </cell>
          <cell r="I162">
            <v>0</v>
          </cell>
          <cell r="J162">
            <v>0</v>
          </cell>
        </row>
        <row r="163">
          <cell r="B163" t="str">
            <v>Строительство внешнего электроснабжения жилых застроек, г. Чапаевск, ул.К.Маркса, Рабочая, Октябрьская, Ватутина, Молодогвардейская, Черняховского</v>
          </cell>
          <cell r="H163">
            <v>0</v>
          </cell>
          <cell r="I163">
            <v>0</v>
          </cell>
          <cell r="J163">
            <v>0</v>
          </cell>
        </row>
        <row r="164">
          <cell r="B164" t="str">
            <v>Строительство внешнего электроснабжения завода по изготовлению сухих строительных смесей, г. Чапаевск, район автодороги Самара-Волгоград</v>
          </cell>
          <cell r="H164">
            <v>0</v>
          </cell>
          <cell r="I164">
            <v>0</v>
          </cell>
          <cell r="J164">
            <v>0</v>
          </cell>
        </row>
        <row r="165">
          <cell r="B165" t="str">
            <v>Шенталинский район</v>
          </cell>
          <cell r="H165">
            <v>0</v>
          </cell>
          <cell r="I165">
            <v>0</v>
          </cell>
          <cell r="J165">
            <v>0</v>
          </cell>
        </row>
        <row r="166">
          <cell r="B166" t="str">
            <v>Строительство внешнего электроснабжения жилой застройки в с. Шентала ул. Куйбышева</v>
          </cell>
          <cell r="H166">
            <v>0</v>
          </cell>
          <cell r="I166">
            <v>0</v>
          </cell>
          <cell r="J166">
            <v>0</v>
          </cell>
        </row>
        <row r="167">
          <cell r="B167" t="str">
            <v>Шигонский район</v>
          </cell>
          <cell r="H167">
            <v>0</v>
          </cell>
          <cell r="I167">
            <v>0</v>
          </cell>
          <cell r="J167">
            <v>0</v>
          </cell>
        </row>
        <row r="168">
          <cell r="B168" t="str">
            <v>Строительство внешнего электроснабжения жилой застройки в с. Муранки ул. Советская, Луговая, Добрая, Новая</v>
          </cell>
          <cell r="H168">
            <v>0</v>
          </cell>
          <cell r="I168">
            <v>0</v>
          </cell>
          <cell r="J168">
            <v>0</v>
          </cell>
        </row>
        <row r="169">
          <cell r="B169" t="str">
            <v>"Строительство ВЛ-0,4 кВ от КТП СМ 222/400 кВА" Самарская область,  Волжский район, п.г.т. Смышляевка, ул. Куйбышева , 55Б</v>
          </cell>
          <cell r="H169">
            <v>0</v>
          </cell>
          <cell r="I169">
            <v>0</v>
          </cell>
          <cell r="J169">
            <v>0</v>
          </cell>
        </row>
        <row r="170">
          <cell r="B170" t="str">
            <v>"Строительство ВЛ-0,4 кВ от опоры 11 КТП 601/400 кВА"  , Волжский р-н, п. Стройкерамика, СТ "Средняя Падовка", уч. 162</v>
          </cell>
          <cell r="H170">
            <v>0.48878667999999997</v>
          </cell>
          <cell r="I170">
            <v>8.1655999999999992E-2</v>
          </cell>
          <cell r="J170">
            <v>0.40713067999999997</v>
          </cell>
        </row>
        <row r="171">
          <cell r="B171" t="str">
            <v>«Строительство ВЛ-0,4кВ от
 ТП 171/2х630кВА»  , г. Кинель, ул. 3-я Юго-западная, уч. 16, 21, ул. 4-я Юго-западная, уч. 8, 10, 20, ул. 5-я Юго-западная, уч. 3, 4, 5, 10, 11</v>
          </cell>
          <cell r="H171">
            <v>0</v>
          </cell>
          <cell r="I171">
            <v>0</v>
          </cell>
          <cell r="J171">
            <v>0</v>
          </cell>
        </row>
        <row r="172">
          <cell r="B172" t="str">
            <v>"Строительство ВЛ-0,4кВ от опоры 200/7 КТП 83/250кВА"  , г. Кинель, мкр. Лебедь, ул. Дворцовая, 18</v>
          </cell>
          <cell r="H172">
            <v>0.18567182000000002</v>
          </cell>
          <cell r="I172">
            <v>3.0738999999999999E-2</v>
          </cell>
          <cell r="J172">
            <v>0.15493282</v>
          </cell>
        </row>
        <row r="173">
          <cell r="B173" t="str">
            <v>"Строительство ВЛ-0,4 кВ от ТП 175/250 кВА"   ,  г. Кинель, ул. Планерная, уч. 6</v>
          </cell>
          <cell r="H173">
            <v>0</v>
          </cell>
          <cell r="I173">
            <v>0</v>
          </cell>
          <cell r="J173">
            <v>0</v>
          </cell>
        </row>
        <row r="174">
          <cell r="B174" t="str">
            <v>«Строительство ВЛ-0,4кВ от опоры 100/7 КТП 81/250кВА»  , г. Кинель, в р-не склада коры завода Кинельский, уч. 28</v>
          </cell>
          <cell r="H174">
            <v>0.63922488</v>
          </cell>
          <cell r="I174">
            <v>0.10696346</v>
          </cell>
          <cell r="J174">
            <v>0.53226141999999999</v>
          </cell>
        </row>
        <row r="175">
          <cell r="B175" t="str">
            <v>«Строительство ВЛ-0,4кВ от опор 201/13, 203/8 ТП 133/250кВА»  , г. Кинель (Студенцы), пер. Школьный, 16а, 18</v>
          </cell>
          <cell r="H175">
            <v>0.21587745999999999</v>
          </cell>
          <cell r="I175">
            <v>3.5546319999999999E-2</v>
          </cell>
          <cell r="J175">
            <v>0.18033114</v>
          </cell>
        </row>
        <row r="176">
          <cell r="B176" t="str">
            <v>"Строительство ВЛ-0,4кВ от опоры № 101/10 КТП 181/250кВА" Самарская облсть, г.Кинель (Горный),     СДТ "Вагонник", уч. 68, 141, к/н 63:03:0210002:550</v>
          </cell>
          <cell r="H176">
            <v>0.53517012000000008</v>
          </cell>
          <cell r="I176">
            <v>8.9347239999999994E-2</v>
          </cell>
          <cell r="J176">
            <v>0.44582287999999998</v>
          </cell>
        </row>
        <row r="177">
          <cell r="B177" t="str">
            <v>"Строительство ВЛ-0,4кВ 
от от опоры 4/3, 9, 100/7 ТП 62/250кВА"  , г. Кинель (Елшняги), СДТ "Вагонное депо" ст. Кинель, массив 1, уч. 139, ул. Раздольная, СДТ "Локомотивное депо", к/н 63:03:0206001:912, СДТ Хлебозавода, уч. 60, 71</v>
          </cell>
          <cell r="H177">
            <v>0</v>
          </cell>
          <cell r="I177">
            <v>0</v>
          </cell>
          <cell r="J177">
            <v>0</v>
          </cell>
        </row>
        <row r="178">
          <cell r="B178" t="str">
            <v>"Строительство ВЛ-0,4кВ
 от опоры 300/7, 400/12, 4/9/4 ТП 180/160кВА"   , г. Кинель (Лебедь), ул. Железнодорожная, 27Б, СДТ ст. Кинель, 10, 10, 11, 12, 23, 33, 35, 68</v>
          </cell>
          <cell r="H178">
            <v>0</v>
          </cell>
          <cell r="I178">
            <v>0</v>
          </cell>
          <cell r="J178">
            <v>0</v>
          </cell>
        </row>
        <row r="179">
          <cell r="B179" t="str">
            <v>"Строительство ВЛ-0,4кВ 
от опоры 101/11 ТП 43/100кВА"  , г. Кинель (Лебедь), СДТ "Водоканал", линия 1, уч. 31</v>
          </cell>
          <cell r="H179">
            <v>0.46932139999999994</v>
          </cell>
          <cell r="I179">
            <v>7.8419259999999991E-2</v>
          </cell>
          <cell r="J179">
            <v>0.39090213999999995</v>
          </cell>
        </row>
        <row r="180">
          <cell r="B180" t="str">
            <v>Строительство ВЛ-0,4кВ от опор 300/3, 401/3 КТП 147/2х250кВА»  , г. Кинель, п. СХИ, р-н Поволжский МИС, уч. 36, 33, к/н 63:03:0301004:576</v>
          </cell>
          <cell r="H180">
            <v>0.61524256000000022</v>
          </cell>
          <cell r="I180">
            <v>0.10182455999999999</v>
          </cell>
          <cell r="J180">
            <v>0.51341799999999993</v>
          </cell>
        </row>
        <row r="181">
          <cell r="B181" t="str">
            <v>"Строительство ВЛ-0,4кВ от опоры 100/1 ЗТП 11/320кВА"  ,  г. Кинель, мкр. Горный,  СДТ Вагонное депо, уч. 35,  к/н 63:03:0210003:533</v>
          </cell>
          <cell r="H181">
            <v>0.27105071999999997</v>
          </cell>
          <cell r="I181">
            <v>4.5182199999999999E-2</v>
          </cell>
          <cell r="J181">
            <v>0.22586851999999999</v>
          </cell>
        </row>
        <row r="182">
          <cell r="B182" t="str">
            <v>"Строительство ВЛ-0,4кВ от опоры 300/14 КТП 89/160кВА"  , г. Кинель (Лебедь), ул. Железнодорожная, 64Б</v>
          </cell>
          <cell r="H182">
            <v>0</v>
          </cell>
          <cell r="I182">
            <v>0</v>
          </cell>
          <cell r="J182">
            <v>0</v>
          </cell>
        </row>
        <row r="183">
          <cell r="B183" t="str">
            <v>"Строительство ВЛ-0,4кВ от
 опоры 100/13 ТП 11/320кВА"  , г. Кинель (Горный), СДТ ПМК-2, 1-я линия, уч. 44</v>
          </cell>
          <cell r="H183">
            <v>0</v>
          </cell>
          <cell r="I183">
            <v>0</v>
          </cell>
          <cell r="J183">
            <v>0</v>
          </cell>
        </row>
        <row r="184">
          <cell r="B184" t="str">
            <v>"Строительство ВЛ-0,4кВ от опоры 100/3 ТП 72/100кВА"  , г. Кинель (Горный), СДТ "Искра", уч. 104</v>
          </cell>
          <cell r="H184">
            <v>0.50770208000000006</v>
          </cell>
          <cell r="I184">
            <v>8.4808959999999989E-2</v>
          </cell>
          <cell r="J184">
            <v>0.42289311999999996</v>
          </cell>
        </row>
        <row r="185">
          <cell r="B185" t="str">
            <v>"Строительство ВЛ-0,4кВ от опоры 400/16 КТП 147/2х250кВА"  , г. Кинель, массив Советы, СДТ "Самарская ГСС", уч. 165</v>
          </cell>
          <cell r="H185">
            <v>0.31261267999999998</v>
          </cell>
          <cell r="I185">
            <v>5.2141839999999995E-2</v>
          </cell>
          <cell r="J185">
            <v>0.26047083999999998</v>
          </cell>
        </row>
        <row r="186">
          <cell r="B186" t="str">
            <v>"Строительство ВЛ-0,4кВ от опор 5/15, 201, 301 ТП 61/250кВА"  , г. Кинель (Елшняги), ул. Луганская, 11, СТД "Локомативное депо", линия 1, уч. 17, линия 4, уч. 7, 10, 12, 13, 14, 26, 29,  к/н 63:03:020502:0008(0),   к/н 63:03:0203008:507</v>
          </cell>
          <cell r="H186">
            <v>0</v>
          </cell>
          <cell r="I186">
            <v>0</v>
          </cell>
          <cell r="J186">
            <v>0</v>
          </cell>
        </row>
        <row r="187">
          <cell r="B187" t="str">
            <v>"Строительство ВЛ-0,4кВ от опоры 200/1 КТП 83/250кВА"  , г. Кинель (Лебедь), СДТ Хлебозавода, линия 2, уч. 15, 17</v>
          </cell>
          <cell r="H187">
            <v>0.39532596000000003</v>
          </cell>
          <cell r="I187">
            <v>6.5337779999999998E-2</v>
          </cell>
          <cell r="J187">
            <v>0.32998817999999996</v>
          </cell>
        </row>
        <row r="188">
          <cell r="B188" t="str">
            <v>"Строительство ВЛ-0,4кВ 
от опоры 100/12 КТП Л2502/320кВА"  , Волжский р-н,   п. Новоберезовский, уч. 31</v>
          </cell>
          <cell r="H188">
            <v>0.32173879999999994</v>
          </cell>
          <cell r="I188">
            <v>5.3507099999999995E-2</v>
          </cell>
          <cell r="J188">
            <v>0.26823169999999996</v>
          </cell>
        </row>
        <row r="189">
          <cell r="B189" t="str">
            <v>«Строительство ВЛ-0,4кВ от
 КТП 56/400кВА»  , Нефтегорский р-н, г. Нефтегорск, ул. Промышленности, 8Д</v>
          </cell>
          <cell r="H189">
            <v>0</v>
          </cell>
          <cell r="I189">
            <v>0</v>
          </cell>
          <cell r="J189">
            <v>0</v>
          </cell>
        </row>
        <row r="190">
          <cell r="B190" t="str">
            <v>«Строительство ВЛ-0,4кВ от ТП 10/400кВА»  , Нефтегорский р-н, г. Нефтегорск, ул. Беговая, стр. 6, 8</v>
          </cell>
          <cell r="H190">
            <v>0</v>
          </cell>
          <cell r="I190">
            <v>0</v>
          </cell>
          <cell r="J190">
            <v>0</v>
          </cell>
        </row>
        <row r="191">
          <cell r="B191" t="str">
            <v>«Строительство ВЛ-0,4кВ от опоры 402/10 КТП ОС 2703/400кВА»  , Безенчукский  р-н, п.г.т. Безенчук, ул. Ф.Разина, к/н 63:12:1403044:143</v>
          </cell>
          <cell r="H191">
            <v>0.51841294000000004</v>
          </cell>
          <cell r="I191">
            <v>8.614825999999999E-2</v>
          </cell>
          <cell r="J191">
            <v>0.43226467999999996</v>
          </cell>
        </row>
        <row r="192">
          <cell r="B192" t="str">
            <v>«Строительство ВЛ-0,4кВ 
от КТП ПЕР 805/250кВА»  , Безенчукский  р-н, п.г.т. Безенчук, ул. Чапаева, 2К, к/н 63:12:1403039:31</v>
          </cell>
          <cell r="H192">
            <v>0.64180200000000009</v>
          </cell>
          <cell r="I192">
            <v>0.10620236</v>
          </cell>
          <cell r="J192">
            <v>0.53559963999999993</v>
          </cell>
        </row>
        <row r="193">
          <cell r="B193" t="str">
            <v xml:space="preserve">«Строительство ВЛ-0,4кВ 
от ЗТП ЗАП 1420/100кВА»  ,  Безенчукский р-н, п.г.т. Безенчук, ул. Кольцова, </v>
          </cell>
          <cell r="H193">
            <v>0</v>
          </cell>
          <cell r="I193">
            <v>0</v>
          </cell>
          <cell r="J193">
            <v>0</v>
          </cell>
        </row>
        <row r="194">
          <cell r="B194" t="str">
            <v>«Строительство ВЛ-0,4кВ
 от опоры 103/8 ЗТП 34/400кВА»  , г. Новокуйбышевск, кв.23А, уч.11</v>
          </cell>
          <cell r="H194">
            <v>8.1422359999999999E-2</v>
          </cell>
          <cell r="I194">
            <v>1.3293879999999999E-2</v>
          </cell>
          <cell r="J194">
            <v>6.8128479999999991E-2</v>
          </cell>
        </row>
        <row r="195">
          <cell r="B195" t="str">
            <v>«Строительство ВЛ-0,4 кВ от опоры 300/7 КТП 1608/100кВА»  , г.Новокуйбышевск, п. Шмидта, уч. 61</v>
          </cell>
          <cell r="H195">
            <v>0.44301565999999998</v>
          </cell>
          <cell r="I195">
            <v>7.3641439999999989E-2</v>
          </cell>
          <cell r="J195">
            <v>0.36937421999999998</v>
          </cell>
        </row>
        <row r="196">
          <cell r="B196" t="str">
            <v>«Строительство ВЛ-0,4кВ от опоры 107/7  КТП 34/400кВА»  , г.Новокуйбышевск, ул. Минская, уч.51А</v>
          </cell>
          <cell r="H196">
            <v>0.13981584</v>
          </cell>
          <cell r="I196">
            <v>2.3020619999999999E-2</v>
          </cell>
          <cell r="J196">
            <v>0.11679521999999999</v>
          </cell>
        </row>
        <row r="197">
          <cell r="B197" t="str">
            <v>«Строительство ВЛ-0,4кВ от опоры 200/1 КТП 95/400кВА»  , г. Новокуйбышевск,                                                           СТД "Железнодорожник"                                                          массив 36, уч. 84</v>
          </cell>
          <cell r="H197">
            <v>0.28988587999999998</v>
          </cell>
          <cell r="I197">
            <v>4.7701499999999994E-2</v>
          </cell>
          <cell r="J197">
            <v>0.24218437999999998</v>
          </cell>
        </row>
        <row r="198">
          <cell r="B198" t="str">
            <v>«Строительство КЛ-0,4кВ
 от ЗТП СОЛ 201/2х400кВА»  , г.о. Отрадный, ул. Первомайская, 40</v>
          </cell>
          <cell r="H198">
            <v>0.35677535999999999</v>
          </cell>
          <cell r="I198">
            <v>5.9292639999999994E-2</v>
          </cell>
          <cell r="J198">
            <v>0.29748271999999998</v>
          </cell>
        </row>
        <row r="199">
          <cell r="B199" t="str">
            <v>«Строительство ВЛ-0,4кВ от ЗТП 312/250кВА»  , Приволжский р-н, с.Приволжье, ул.Космонавтов,                                         к/н 63:30:0601008:289</v>
          </cell>
          <cell r="H199">
            <v>0.21489570000000002</v>
          </cell>
          <cell r="I199">
            <v>3.5484959999999996E-2</v>
          </cell>
          <cell r="J199">
            <v>0.17941073999999999</v>
          </cell>
        </row>
        <row r="200">
          <cell r="B200" t="str">
            <v>«Строительство ВЛ-0,4кВ 
от КТП ЦАР 1008/630кВА»  , Красноярский р-н, с.Малая Царевщина, ул.Шоссейная, 49А</v>
          </cell>
          <cell r="H200">
            <v>0.45581748</v>
          </cell>
          <cell r="I200">
            <v>7.5306419999999999E-2</v>
          </cell>
          <cell r="J200">
            <v>0.38051105999999996</v>
          </cell>
        </row>
        <row r="201">
          <cell r="B201" t="str">
            <v>Строительство ВЛ-0,4кВ от  опоры 100/5 КТП КЛВ 1415/250кВА  ,  Клявлинский район, ст. Клявлино, ул. Ворошилова, 11</v>
          </cell>
          <cell r="H201">
            <v>0.19968195999999999</v>
          </cell>
          <cell r="I201">
            <v>3.3233519999999996E-2</v>
          </cell>
          <cell r="J201">
            <v>0.16644844</v>
          </cell>
        </row>
        <row r="202">
          <cell r="B202" t="str">
            <v xml:space="preserve">"Строительство ВЛ-0,4кВ от КТП КЛВ 1018/160кВА"
   , Клявлинский район, с. Старые Сосны, ул. Центральная, 4А, 10А, 18А </v>
          </cell>
          <cell r="H202">
            <v>0.97896930000000004</v>
          </cell>
          <cell r="I202">
            <v>0.16309369999999998</v>
          </cell>
          <cell r="J202">
            <v>0.81587559999999992</v>
          </cell>
        </row>
        <row r="203">
          <cell r="B203" t="str">
            <v>"Строительство ВЛ-0,4кВ от
 опоры 100/8 КТП Л 2513/630кВА"  , Волжский р-н,  с. Лопатино, ул. Юбилейная, 132</v>
          </cell>
          <cell r="H203">
            <v>0</v>
          </cell>
          <cell r="I203">
            <v>0</v>
          </cell>
          <cell r="J203">
            <v>0</v>
          </cell>
        </row>
        <row r="204">
          <cell r="B204" t="str">
            <v>«Строительство ВЛ-0,4кВ от 
опоры 103/3 КТП 605/250кВА»  , Большечерниговский р-н,                                         с. Августовка, ул. Ново-Садовая, 5</v>
          </cell>
          <cell r="H204">
            <v>0</v>
          </cell>
          <cell r="I204">
            <v>0</v>
          </cell>
          <cell r="J204">
            <v>0</v>
          </cell>
        </row>
        <row r="205">
          <cell r="B205" t="str">
            <v>"Строительство ВЛ-0,4 кВ от КТП КУ 1316/400кВА" 
 , Кинель-Черкасский р-н, п. Подгорный, ул. Энтузиастов, 22</v>
          </cell>
          <cell r="H205">
            <v>0</v>
          </cell>
          <cell r="I205">
            <v>0</v>
          </cell>
          <cell r="J205">
            <v>0</v>
          </cell>
        </row>
        <row r="206">
          <cell r="B206" t="str">
            <v xml:space="preserve">"Строительство ВЛ-0,4кВ от КТП КЛВ 411/250кВА"  ,  Клявлинский район, ст. Клявлино, ул. Октябрьская, 35 </v>
          </cell>
          <cell r="H206">
            <v>0.68669037999999993</v>
          </cell>
          <cell r="I206">
            <v>0.11436441999999999</v>
          </cell>
          <cell r="J206">
            <v>0.57232595999999991</v>
          </cell>
        </row>
        <row r="207">
          <cell r="B207" t="str">
            <v>"Строительство ВЛ-0,4кВ от опоры 100/16 ТП ОВ 3001/250кВА" 
 , Волжский р-н, п. Верхняя Подстепновка, ул. Специалистов, к/н 63:17:0504003:1043</v>
          </cell>
          <cell r="H207">
            <v>0</v>
          </cell>
          <cell r="I207">
            <v>0</v>
          </cell>
          <cell r="J207">
            <v>0</v>
          </cell>
        </row>
        <row r="208">
          <cell r="B208" t="str">
            <v>"Строительство ВЛ-0,4кВ от опоры 300/9 КТП 2019/400кВА и от КТП 2019/400кВА" 
  , Волжский р-н, с. Курумоч, ул. Ягодная, уч. 18, ул. Волжская, 5</v>
          </cell>
          <cell r="H208">
            <v>0</v>
          </cell>
          <cell r="I208">
            <v>0</v>
          </cell>
          <cell r="J208">
            <v>0</v>
          </cell>
        </row>
        <row r="209">
          <cell r="B209" t="str">
            <v xml:space="preserve">"Строительство КЛ-0,4кВ от распределительного пункта 0,4 кВ (трансформаторной подстанции № 3141220)"  , г. Тольятти, Автозаводской район, 12 квартал, ул. Автостроителй, 68а      </v>
          </cell>
          <cell r="H209">
            <v>0</v>
          </cell>
          <cell r="I209">
            <v>0</v>
          </cell>
          <cell r="J209">
            <v>0</v>
          </cell>
        </row>
        <row r="210">
          <cell r="B210" t="str">
            <v>"Строительство кабельной линии 0,23кВ от  трансформаторной подстанции ТП-3131012"  , г. Тольятти, 10 квартал Автозаводского района,  южнее ж.д. по ул. Ворошилова, 12 (стр. № ХVI-Б-4)</v>
          </cell>
          <cell r="H210">
            <v>0</v>
          </cell>
          <cell r="I210">
            <v>0</v>
          </cell>
          <cell r="J210">
            <v>0</v>
          </cell>
        </row>
        <row r="211">
          <cell r="B211" t="str">
            <v>"Строительство КЛ- 0,4кВ от распределительного пункта 0,4кВ (трансформаторной подстанции № 2070301)" Самарская обл., г. Тольятти, Автозаводской район, 3 квартал, проспект Московский, 39</v>
          </cell>
          <cell r="H211">
            <v>0</v>
          </cell>
          <cell r="I211">
            <v>0</v>
          </cell>
          <cell r="J211">
            <v>0</v>
          </cell>
        </row>
        <row r="212">
          <cell r="B212" t="str">
            <v>«КЛ 0,4кВ от ТП № 1140003 (ТП-РПД-СКБ) до границы зем. уч. мойки  ООО «Сервис ЛТД»  в Автозаводском р-не г. Тольятти, :                          Южное шоссе №121</v>
          </cell>
          <cell r="H212">
            <v>0</v>
          </cell>
          <cell r="I212">
            <v>0</v>
          </cell>
          <cell r="J212">
            <v>0</v>
          </cell>
        </row>
        <row r="213">
          <cell r="B213" t="str">
            <v>"ЛП 0,4 кВ от ТП № 4191904 (ТП-1904) 10/0,4 кВ до  ПР-0,4 кВ и от ПР-0,4 кВ, расположенного  в 19 квартале Автозаводского района г. Тольятти, юго-восточнее жилого дома по ул. 70 лет Октября, 58А</v>
          </cell>
          <cell r="H213">
            <v>0</v>
          </cell>
          <cell r="I213">
            <v>0</v>
          </cell>
          <cell r="J213">
            <v>0</v>
          </cell>
        </row>
        <row r="214">
          <cell r="B214" t="str">
            <v>"Строительство ВЛИ-0, кВ от КТП-1280352  Ф-2 до роектируемой опоры 0,4кВ"  , пос.Приморский, ул. Победы,уч.№ 5</v>
          </cell>
          <cell r="H214">
            <v>0</v>
          </cell>
          <cell r="I214">
            <v>0</v>
          </cell>
          <cell r="J214">
            <v>0</v>
          </cell>
        </row>
        <row r="215">
          <cell r="B215" t="str">
            <v>"Строительство КЛ-0,4кВ от Ф №П1, ТП №3090416 до магазина "Айсберг" Самарская обл. г.Тольятти, Автозаводский район, 4 квартал, южнее жилого дома №7 по бульвару Курчатова</v>
          </cell>
          <cell r="H215">
            <v>0</v>
          </cell>
          <cell r="I215">
            <v>0</v>
          </cell>
          <cell r="J215">
            <v>0</v>
          </cell>
        </row>
        <row r="216">
          <cell r="B216" t="str">
            <v>«Строительство ВЛ-0,4кВ от опоры 300/2 ТП 107/400кВА»  , г. Кинель, п. Усть-Кинельский, гаражный массив в р-не жилого дома № 1 по ул. Испытателей, уч. 1</v>
          </cell>
          <cell r="H216">
            <v>0.23296032</v>
          </cell>
          <cell r="I216">
            <v>3.8833799999999995E-2</v>
          </cell>
          <cell r="J216">
            <v>0.19412652</v>
          </cell>
        </row>
        <row r="217">
          <cell r="B217" t="str">
            <v xml:space="preserve"> «Строительство ВЛ-0,4кВ от опоры 309/10 ТП 222/630кВА»  , Кинельский район, п.г.т. Алексеевка, ул. Полевая, 43Б</v>
          </cell>
          <cell r="H217">
            <v>0.21281771999999996</v>
          </cell>
          <cell r="I217">
            <v>3.5689099999999994E-2</v>
          </cell>
          <cell r="J217">
            <v>0.17712861999999999</v>
          </cell>
        </row>
        <row r="218">
          <cell r="B218" t="str">
            <v>«Строительство ВЛ-0,4кВ от опоры 300/17 КТП 62/250кВА»  , г. Кинель (Елшняги), ул. Сиреневая, уч. 57</v>
          </cell>
          <cell r="H218">
            <v>0</v>
          </cell>
          <cell r="I218">
            <v>0</v>
          </cell>
          <cell r="J218">
            <v>0</v>
          </cell>
        </row>
        <row r="219">
          <cell r="B219" t="str">
            <v>«Строительство ВЛ-0,4кВ от опоры 102/10 КТП БОР 1407/400кВА»  , Борский р-н, п. Новоборский, пер. Нефтяников, 11</v>
          </cell>
          <cell r="H219">
            <v>0.29300579999999993</v>
          </cell>
          <cell r="I219">
            <v>4.8156979999999995E-2</v>
          </cell>
          <cell r="J219">
            <v>0.24484881999999999</v>
          </cell>
        </row>
        <row r="220">
          <cell r="B220" t="str">
            <v>«Строительство ВЛ-0,4кВ от опоры 200/6 ЗТП БОР 111/160кВА»  , Борский р-н, с. Борское, пер. Ленинградский, 28</v>
          </cell>
          <cell r="H220">
            <v>0.42138744000000006</v>
          </cell>
          <cell r="I220">
            <v>6.9910279999999991E-2</v>
          </cell>
          <cell r="J220">
            <v>0.35147715999999996</v>
          </cell>
        </row>
        <row r="221">
          <cell r="B221" t="str">
            <v xml:space="preserve"> «Строительство ВЛ-0,4кВ от опоры 100/4 КТП БОР 201/400кВА»  , Борский р-н, с. Борское, ул. Вишневая, 5В</v>
          </cell>
          <cell r="H221">
            <v>0.38134400000000002</v>
          </cell>
          <cell r="I221">
            <v>6.32244E-2</v>
          </cell>
          <cell r="J221">
            <v>0.31811973999999998</v>
          </cell>
        </row>
        <row r="222">
          <cell r="B222" t="str">
            <v xml:space="preserve"> «Строительство ВЛ-0,4кВ от опоры 100/12 КТП Ор 812/160кВА»  , Алексеевский р-н, п. Ленинградская, б/н</v>
          </cell>
          <cell r="H222">
            <v>0.45163673999999998</v>
          </cell>
          <cell r="I222">
            <v>7.551882E-2</v>
          </cell>
          <cell r="J222">
            <v>0.37611791999999999</v>
          </cell>
        </row>
        <row r="223">
          <cell r="B223" t="str">
            <v>«Строительство ВЛ-0,4кВ от опоры 301/12 КТП НБ 502/250кВА»  , Красноярский р-н, с. Новый Буян, ул. Кооперативная, уч. 1А</v>
          </cell>
          <cell r="H223">
            <v>0.10992054</v>
          </cell>
          <cell r="I223">
            <v>1.811654E-2</v>
          </cell>
          <cell r="J223">
            <v>9.1803999999999997E-2</v>
          </cell>
        </row>
        <row r="224">
          <cell r="B224" t="str">
            <v>«Строительство ВЛ-0,4кВ от опоры 300/8 КТП ЕЛХ 410/400кВА»  , Елховский р-н, с. Елховка, уч. 12</v>
          </cell>
          <cell r="H224">
            <v>0.23973116</v>
          </cell>
          <cell r="I224">
            <v>3.9915859999999997E-2</v>
          </cell>
          <cell r="J224">
            <v>0.19981529999999997</v>
          </cell>
        </row>
        <row r="225">
          <cell r="B225" t="str">
            <v xml:space="preserve"> «Строительство ВЛ-0,4кВ от опоры 200/17 КТП ЕЛХ 411/250кВА»  , Елховский р-н, с. Елховка, ул. Школьная, 25а</v>
          </cell>
          <cell r="H225">
            <v>0.29111308000000002</v>
          </cell>
          <cell r="I225">
            <v>4.8481479999999993E-2</v>
          </cell>
          <cell r="J225">
            <v>0.24263159999999998</v>
          </cell>
        </row>
        <row r="226">
          <cell r="B226" t="str">
            <v xml:space="preserve"> «Строительство ВЛ-0,4кВ от опоры 100/37 КТП ЕЛХ 417/400кВА»  , Елховский р-н, с. Елховка, ул. Красноармейская, 44д</v>
          </cell>
          <cell r="H226">
            <v>0.32948432000000005</v>
          </cell>
          <cell r="I226">
            <v>5.4867639999999995E-2</v>
          </cell>
          <cell r="J226">
            <v>0.27461668</v>
          </cell>
        </row>
        <row r="227">
          <cell r="B227" t="str">
            <v xml:space="preserve"> «Строительство ВЛ-0,4кВ от опоры 200/33 КТП 2009/160+250кВА»  , Волжский р-н, с. Курумоч, массив в р-не ГРП-19, уч. 94</v>
          </cell>
          <cell r="H227">
            <v>0</v>
          </cell>
          <cell r="I227">
            <v>0</v>
          </cell>
          <cell r="J227">
            <v>0</v>
          </cell>
        </row>
        <row r="228">
          <cell r="B228" t="str">
            <v xml:space="preserve"> «Строительство КВЛ-0,4кВ от КТП РЦ 1104/250кВА»  , Красноярский р-н, п.г.т. Новосемейкино, ул. Горная, уч. 20А;</v>
          </cell>
          <cell r="H228">
            <v>0</v>
          </cell>
          <cell r="I228">
            <v>0</v>
          </cell>
          <cell r="J228">
            <v>0</v>
          </cell>
        </row>
        <row r="229">
          <cell r="B229" t="str">
            <v>«Строительство двух КЛ-0,4кВ от РУ-0,4кВ РП-2 «Фрегат»/4х1000кВА»  , г.о. Самара, пересечение ул. Аврора и пр. К. Маркса, к/н 63:01:0632002:0217</v>
          </cell>
          <cell r="H229">
            <v>1.5482591200000002</v>
          </cell>
          <cell r="I229">
            <v>0.10726553999999999</v>
          </cell>
          <cell r="J229">
            <v>1.44099358</v>
          </cell>
        </row>
        <row r="230">
          <cell r="B230" t="str">
            <v>"ЛЭП-0,4кВ от опоры №15 (ф-5 КТП-1280316) до проектируемой опоры 0,4кВ"  , Ставропольский р-он, пос. Приморский, ул. Спортивная, участок № 14-А</v>
          </cell>
          <cell r="H230">
            <v>0</v>
          </cell>
          <cell r="I230">
            <v>0</v>
          </cell>
          <cell r="J230">
            <v>0</v>
          </cell>
        </row>
        <row r="231">
          <cell r="B231" t="str">
            <v>"ВЛ-0,23кВ от ПП-86 ТП № 3161408 (ТП-1408) до границы земельного участка светофорного объекта", расположенного в Автозаводском р-не г.Тольятти, пересечение ул. Автостроителей и ул..Дзержинского</v>
          </cell>
          <cell r="H231">
            <v>0.3230132</v>
          </cell>
          <cell r="I231">
            <v>5.3812719999999994E-2</v>
          </cell>
          <cell r="J231">
            <v>0.26920047999999996</v>
          </cell>
        </row>
        <row r="232">
          <cell r="B232" t="str">
            <v>"Строительство ВЛ-10кВ от опоры 10кВ №6 яч.15 РП-1280000, установка новой КТП 1280353 и строительство ВЛ-0,4кВ" Самарская обл., Ставропольский р-н, пос. Приморский, ул. Ясная, участок № 1А</v>
          </cell>
          <cell r="H232">
            <v>0</v>
          </cell>
          <cell r="I232">
            <v>0</v>
          </cell>
          <cell r="J232">
            <v>0</v>
          </cell>
        </row>
        <row r="233">
          <cell r="B233" t="str">
            <v>«Строительство ВЛ-0,4кВ 
от опоры 100/12 КТП СВД 4211/250кВА»  , Сергиевский р-н, с. Сергиевск, ул. Юбилейная, уч. 33, 35, 37, 39, 41</v>
          </cell>
          <cell r="H233">
            <v>0</v>
          </cell>
          <cell r="I233">
            <v>0</v>
          </cell>
          <cell r="J233">
            <v>0</v>
          </cell>
        </row>
        <row r="234">
          <cell r="B234" t="str">
            <v>«Строительство ВЛ-0,4кВ от опоры 400/5 ЗТП 21/250кВА»  , Волжский р-н, п. Смышляевка, ул. Шоссейная, к/н 63:17:0309005:1182</v>
          </cell>
          <cell r="H234">
            <v>0</v>
          </cell>
          <cell r="I234">
            <v>0</v>
          </cell>
          <cell r="J234">
            <v>0</v>
          </cell>
        </row>
        <row r="235">
          <cell r="B235" t="str">
            <v>«Строительство ВЛ-0,4кВ от опоры 202/8 КТП 507/160кВА»  , Пестравский район, с. Пестравка, ул. Свободы, 15</v>
          </cell>
          <cell r="H235">
            <v>0</v>
          </cell>
          <cell r="I235">
            <v>0</v>
          </cell>
          <cell r="J235">
            <v>0</v>
          </cell>
        </row>
        <row r="236">
          <cell r="B236" t="str">
            <v>«Строительство ВЛ-0,4кВ от опоры 300/10 КТП 180/160кВА»  , г. Кинель (Лебедь), СДТ ст. Кинель, уч. 22</v>
          </cell>
          <cell r="H236">
            <v>0</v>
          </cell>
          <cell r="I236">
            <v>0</v>
          </cell>
          <cell r="J236">
            <v>0</v>
          </cell>
        </row>
        <row r="237">
          <cell r="B237" t="str">
            <v xml:space="preserve">«Строительство ВЛ-0,4кВ от опоры 308 КТП 601/400кВА»  , Волжский р-н, п.г.т. Стройкерамика, ул. Лермонтова, к/н 63:17:0304002:1015 </v>
          </cell>
          <cell r="H237">
            <v>0</v>
          </cell>
          <cell r="I237">
            <v>0</v>
          </cell>
          <cell r="J237">
            <v>0</v>
          </cell>
        </row>
        <row r="238">
          <cell r="B238" t="str">
            <v>«Строительство ВЛ-0,4кВ от опоры 200/15 КТП 180/160кВА»  , г. Кинель (Лебедь), СДТ ст. Кинель, линия 1, 
уч. 3</v>
          </cell>
          <cell r="H238">
            <v>0</v>
          </cell>
          <cell r="I238">
            <v>0</v>
          </cell>
          <cell r="J238">
            <v>0</v>
          </cell>
        </row>
        <row r="239">
          <cell r="B239" t="str">
            <v>«Строительство ВЛ-0,4кВ от опоры 200/21 КТП М 606/250кВА»  , Волжский р-н, с. Рубежное, уч. 93, 195</v>
          </cell>
          <cell r="H239">
            <v>0</v>
          </cell>
          <cell r="I239">
            <v>0</v>
          </cell>
          <cell r="J239">
            <v>0</v>
          </cell>
        </row>
        <row r="240">
          <cell r="B240" t="str">
            <v xml:space="preserve">«Строительство ВЛ-0,4кВ от опоры 101/22 КТП СРН 810/250кВА»  , Сергиевский район, п.г.т. Суходол, ул. Суслова, к/н 63:31:1102011:1153 </v>
          </cell>
          <cell r="H240">
            <v>0</v>
          </cell>
          <cell r="I240">
            <v>0</v>
          </cell>
          <cell r="J240">
            <v>0</v>
          </cell>
        </row>
        <row r="241">
          <cell r="B241" t="str">
            <v>«Строительство ВЛ-0,4кВ от опор 100/10, 101/12, 103/9 КТП СВД 4201/250кВА»  , Сергиевский район, с. Суходол, ул. Суворова 61, 63; ул. Школьная 69, 86, 88</v>
          </cell>
          <cell r="H241">
            <v>0</v>
          </cell>
          <cell r="I241">
            <v>0</v>
          </cell>
          <cell r="J241">
            <v>0</v>
          </cell>
        </row>
        <row r="242">
          <cell r="B242" t="str">
            <v xml:space="preserve">«Строительство ВЛ-0,4кВ от опоры 305 КТП 807/250кВА»  , Волжский р-н, с/т «Спутник-2», Смышляевский массив, ул. 1 Падовская, уч. 3 </v>
          </cell>
          <cell r="H242">
            <v>0</v>
          </cell>
          <cell r="I242">
            <v>0</v>
          </cell>
          <cell r="J242">
            <v>0</v>
          </cell>
        </row>
        <row r="243">
          <cell r="B243" t="str">
            <v>«Строительство ВЛ-0,4кВ от 
опоры 300/24 КТП КЯР 206/400кВА»  , Красноярский р-н, с. Нижняя Солонцовка, ул. Степная, уч. 27А</v>
          </cell>
          <cell r="H243">
            <v>0</v>
          </cell>
          <cell r="I243">
            <v>0</v>
          </cell>
          <cell r="J243">
            <v>0</v>
          </cell>
        </row>
        <row r="244">
          <cell r="B244" t="str">
            <v>«Строительство ВЛ-0,4кВ от опоры 100/7 КТП 405/160кВА»  , Сергиевский район, с. Сергиевск, ул. Ленина, 83а-1</v>
          </cell>
          <cell r="H244">
            <v>0</v>
          </cell>
          <cell r="I244">
            <v>0</v>
          </cell>
          <cell r="J244">
            <v>0</v>
          </cell>
        </row>
        <row r="245">
          <cell r="B245" t="str">
            <v xml:space="preserve">«Строительство ВЛ-0,4кВ от опоры 400/12 ТП 133/320кВА»  , г. Кинель, ул. Гвардейская, 1а </v>
          </cell>
          <cell r="H245">
            <v>0</v>
          </cell>
          <cell r="I245">
            <v>0</v>
          </cell>
          <cell r="J245">
            <v>0</v>
          </cell>
        </row>
        <row r="246">
          <cell r="B246" t="str">
            <v xml:space="preserve"> «Строительство ВЛ-0,4кВ от опоры 100/24 КТП БОР 117/400кВА»  , Борский р-н, с. Борское, ул. Совхозная, 7</v>
          </cell>
          <cell r="H246">
            <v>0</v>
          </cell>
          <cell r="I246">
            <v>0</v>
          </cell>
          <cell r="J246">
            <v>0</v>
          </cell>
        </row>
        <row r="247">
          <cell r="B247" t="str">
            <v>«Строительство ВЛ-0,4кВ от опоры 112 КТП 23/250кВА»  , Волжский р-н, пос. Дубовый гай,  к/н 63:17:0301008:342, 63:17:0301008:343</v>
          </cell>
          <cell r="H247">
            <v>0</v>
          </cell>
          <cell r="I247">
            <v>0</v>
          </cell>
          <cell r="J247">
            <v>0</v>
          </cell>
        </row>
        <row r="248">
          <cell r="B248" t="str">
            <v>«Строительство ВЛ-0,4кВ от КТП СРН 805/250кВА»  , Сергиевский район, п.г.т. Суходол, ул. Пушкина</v>
          </cell>
          <cell r="H248">
            <v>0</v>
          </cell>
          <cell r="I248">
            <v>0</v>
          </cell>
          <cell r="J248">
            <v>0</v>
          </cell>
        </row>
        <row r="249">
          <cell r="B249" t="str">
            <v xml:space="preserve">«Строительство ВЛ-0,4кВ от опоры 101/15 КТП 312/400кВА»  , Сергиевский район, с. Красносельское, в р-не ул. Ленина, д. 42 </v>
          </cell>
          <cell r="H249">
            <v>0</v>
          </cell>
          <cell r="I249">
            <v>0</v>
          </cell>
          <cell r="J249">
            <v>0</v>
          </cell>
        </row>
        <row r="250">
          <cell r="B250" t="str">
            <v>«Строительство ВЛ-0,4кВ от опоры 205/2 ЗТП НО 1105/630+400кВА»  , г. Отрадный, р-н УПТК (1 очередь), гараж 53, 97, 
111, 187</v>
          </cell>
          <cell r="H250">
            <v>0</v>
          </cell>
          <cell r="I250">
            <v>0</v>
          </cell>
          <cell r="J250">
            <v>0</v>
          </cell>
        </row>
        <row r="251">
          <cell r="B251" t="str">
            <v>«Строительство ВЛ-0,4кВ от ЦРП 2/2х100кВА»  , г. Отрадный, садоводство "Нефтяник" (р-н стадиона) квартал 20, уч. 32</v>
          </cell>
          <cell r="H251">
            <v>0</v>
          </cell>
          <cell r="I251">
            <v>0</v>
          </cell>
          <cell r="J251">
            <v>0</v>
          </cell>
        </row>
        <row r="252">
          <cell r="B252" t="str">
            <v>«Строительство ВЛ-0,4кВ от опор 202/1, 2000/11 КТП 149/250кВА»  , г. Новокуйбышевск, ул. Новая, уч. 10, СТД «Славянка», кв. 7, уч. 24А</v>
          </cell>
          <cell r="H252">
            <v>0</v>
          </cell>
          <cell r="I252">
            <v>0</v>
          </cell>
          <cell r="J252">
            <v>0</v>
          </cell>
        </row>
        <row r="253">
          <cell r="B253" t="str">
            <v>«Строительство ВЛ-0,4кВ от опоры 101/2А КТП СВД 4208/250кВА» 
 , Сергиевский район, п. Суходол,  ул. Самарская,
 д. 15</v>
          </cell>
          <cell r="H253">
            <v>0</v>
          </cell>
          <cell r="I253">
            <v>0</v>
          </cell>
          <cell r="J253">
            <v>0</v>
          </cell>
        </row>
        <row r="254">
          <cell r="B254">
            <v>0</v>
          </cell>
          <cell r="H254">
            <v>0</v>
          </cell>
          <cell r="I254">
            <v>0</v>
          </cell>
          <cell r="J254">
            <v>0</v>
          </cell>
        </row>
        <row r="255">
          <cell r="B255">
            <v>0</v>
          </cell>
          <cell r="H255">
            <v>0</v>
          </cell>
          <cell r="I255">
            <v>0</v>
          </cell>
          <cell r="J255">
            <v>0</v>
          </cell>
        </row>
        <row r="256">
          <cell r="B256" t="str">
            <v>Оплата процентов за привлеченные кредитные ресурсы</v>
          </cell>
          <cell r="H256">
            <v>0</v>
          </cell>
          <cell r="I256">
            <v>0</v>
          </cell>
          <cell r="J256">
            <v>0</v>
          </cell>
        </row>
        <row r="257">
          <cell r="B257" t="str">
            <v>Объект 1</v>
          </cell>
          <cell r="H257">
            <v>0</v>
          </cell>
          <cell r="I257">
            <v>0</v>
          </cell>
          <cell r="J257">
            <v>0</v>
          </cell>
        </row>
        <row r="258">
          <cell r="B258" t="str">
            <v>Объект 2</v>
          </cell>
          <cell r="H258">
            <v>0</v>
          </cell>
          <cell r="I258">
            <v>0</v>
          </cell>
          <cell r="J258">
            <v>0</v>
          </cell>
        </row>
        <row r="259">
          <cell r="B259">
            <v>0</v>
          </cell>
          <cell r="H259">
            <v>0</v>
          </cell>
          <cell r="I259">
            <v>0</v>
          </cell>
          <cell r="J259">
            <v>0</v>
          </cell>
        </row>
        <row r="261">
          <cell r="B261" t="str">
            <v>* - с разделением объектов на ПС, ВЛ и КЛ с указанием уровня напряжения</v>
          </cell>
          <cell r="H261">
            <v>0</v>
          </cell>
          <cell r="I261">
            <v>0</v>
          </cell>
          <cell r="J261">
            <v>0</v>
          </cell>
        </row>
        <row r="262">
          <cell r="B262" t="str">
            <v>** - согласно проектно-сметной документации с учетом перевода в прогнозные цены планируемого периода с НДС</v>
          </cell>
        </row>
        <row r="265">
          <cell r="H265">
            <v>0</v>
          </cell>
          <cell r="I265">
            <v>0</v>
          </cell>
          <cell r="J265">
            <v>0</v>
          </cell>
        </row>
        <row r="267">
          <cell r="H267">
            <v>0</v>
          </cell>
          <cell r="I267">
            <v>0</v>
          </cell>
          <cell r="J267">
            <v>0</v>
          </cell>
        </row>
        <row r="269">
          <cell r="H269">
            <v>0</v>
          </cell>
          <cell r="I269">
            <v>0</v>
          </cell>
          <cell r="J269">
            <v>0</v>
          </cell>
        </row>
        <row r="270">
          <cell r="H270">
            <v>0</v>
          </cell>
          <cell r="I270">
            <v>0</v>
          </cell>
          <cell r="J270">
            <v>0</v>
          </cell>
        </row>
      </sheetData>
      <sheetData sheetId="9" refreshError="1">
        <row r="6">
          <cell r="B6">
            <v>0</v>
          </cell>
          <cell r="H6">
            <v>0</v>
          </cell>
          <cell r="I6">
            <v>0</v>
          </cell>
          <cell r="J6">
            <v>0</v>
          </cell>
        </row>
        <row r="7">
          <cell r="B7">
            <v>0</v>
          </cell>
          <cell r="H7">
            <v>0</v>
          </cell>
          <cell r="I7">
            <v>0</v>
          </cell>
          <cell r="J7">
            <v>0</v>
          </cell>
        </row>
        <row r="15">
          <cell r="H15">
            <v>0</v>
          </cell>
          <cell r="I15">
            <v>0</v>
          </cell>
          <cell r="J15">
            <v>0</v>
          </cell>
        </row>
        <row r="16">
          <cell r="B16" t="str">
            <v>Наименование объекта*</v>
          </cell>
          <cell r="H16" t="str">
            <v>Фактически профинансировано, млн. руб. с НДС</v>
          </cell>
          <cell r="I16">
            <v>0</v>
          </cell>
          <cell r="J16">
            <v>0</v>
          </cell>
        </row>
        <row r="17">
          <cell r="B17">
            <v>0</v>
          </cell>
          <cell r="H17">
            <v>0</v>
          </cell>
          <cell r="I17">
            <v>0</v>
          </cell>
          <cell r="J17">
            <v>0</v>
          </cell>
        </row>
        <row r="18">
          <cell r="B18">
            <v>0</v>
          </cell>
          <cell r="H18" t="str">
            <v>Всего</v>
          </cell>
          <cell r="I18" t="str">
            <v>ПИР</v>
          </cell>
          <cell r="J18" t="str">
            <v>СМР</v>
          </cell>
        </row>
        <row r="19">
          <cell r="B19">
            <v>2</v>
          </cell>
          <cell r="H19">
            <v>8</v>
          </cell>
          <cell r="I19">
            <v>9</v>
          </cell>
          <cell r="J19">
            <v>10</v>
          </cell>
        </row>
        <row r="20">
          <cell r="B20" t="str">
            <v>Всего</v>
          </cell>
          <cell r="H20">
            <v>41.619124590000013</v>
          </cell>
          <cell r="I20">
            <v>0</v>
          </cell>
          <cell r="J20">
            <v>0</v>
          </cell>
        </row>
        <row r="21">
          <cell r="B21" t="str">
            <v>Техническое перевооружение и реконструкция</v>
          </cell>
          <cell r="H21">
            <v>0</v>
          </cell>
          <cell r="I21">
            <v>0</v>
          </cell>
          <cell r="J21">
            <v>0</v>
          </cell>
        </row>
        <row r="22">
          <cell r="B22" t="str">
            <v>Энергосбережение и повышение энергетической эффективности</v>
          </cell>
          <cell r="H22">
            <v>0</v>
          </cell>
          <cell r="I22">
            <v>0</v>
          </cell>
          <cell r="J22">
            <v>0</v>
          </cell>
        </row>
        <row r="23">
          <cell r="B23" t="str">
            <v>Алексеевский район</v>
          </cell>
          <cell r="H23">
            <v>0</v>
          </cell>
          <cell r="I23">
            <v>0</v>
          </cell>
          <cell r="J23">
            <v>0</v>
          </cell>
        </row>
        <row r="24">
          <cell r="B24" t="str">
            <v>Реконструкция ВЛ-0,4 кВ от КТП А 1917/160 кВА с заменой на КТП 250 кВА</v>
          </cell>
          <cell r="H24">
            <v>0</v>
          </cell>
          <cell r="I24">
            <v>0</v>
          </cell>
          <cell r="J24">
            <v>0</v>
          </cell>
        </row>
        <row r="25">
          <cell r="B25" t="str">
            <v>Борский район</v>
          </cell>
          <cell r="H25">
            <v>0</v>
          </cell>
          <cell r="I25">
            <v>0</v>
          </cell>
          <cell r="J25">
            <v>0</v>
          </cell>
        </row>
        <row r="26">
          <cell r="B26" t="str">
            <v>Реконструкция ВЛ-0,4 кВ от КТП БОР 108/315 кВА  с заменой КТП на 400 кВА</v>
          </cell>
          <cell r="H26">
            <v>0</v>
          </cell>
          <cell r="I26">
            <v>0</v>
          </cell>
          <cell r="J26">
            <v>0</v>
          </cell>
        </row>
        <row r="27">
          <cell r="B27" t="str">
            <v>Реконструкция ВЛ-0,4 кВ от КТП БОР 112/160 кВА  с заменой КТП на 250 кВА</v>
          </cell>
          <cell r="H27">
            <v>0</v>
          </cell>
          <cell r="I27">
            <v>0</v>
          </cell>
          <cell r="J27">
            <v>0</v>
          </cell>
        </row>
        <row r="28">
          <cell r="B28" t="str">
            <v>Волжский район</v>
          </cell>
          <cell r="H28">
            <v>0</v>
          </cell>
          <cell r="I28">
            <v>0</v>
          </cell>
          <cell r="J28">
            <v>0</v>
          </cell>
        </row>
        <row r="29">
          <cell r="B29" t="str">
            <v>Реконструкция ВЛ-10 кВ Ф3 ПС Выползнево уч-к 300/121-173</v>
          </cell>
          <cell r="H29">
            <v>0</v>
          </cell>
          <cell r="I29">
            <v>0</v>
          </cell>
          <cell r="J29">
            <v>0</v>
          </cell>
        </row>
        <row r="30">
          <cell r="B30" t="str">
            <v xml:space="preserve">Рекон. ВЛ-6 кВ Ф-9 ПС Придорож. отпайка от оп. 900/63 до 909/32, от оп. 909/30 до КТП 914/160 кВА с заменой КТП 160 кВА на КТП 250 кВА, от оп. 900/48 до КТП 901/630 кВА с заменой КТП, от оп.  901/4 до КТП 902/60 кВА с заменой КТП 60 кВА на КТП 100 кВА </v>
          </cell>
          <cell r="H30">
            <v>0</v>
          </cell>
          <cell r="I30">
            <v>0</v>
          </cell>
          <cell r="J30">
            <v>0</v>
          </cell>
        </row>
        <row r="31">
          <cell r="B31" t="str">
            <v>Реконструкция ВЛ-0,4 кВ от КТП Р 105/250 кВА с заменой КТП</v>
          </cell>
          <cell r="H31">
            <v>0</v>
          </cell>
          <cell r="I31">
            <v>0</v>
          </cell>
          <cell r="J31">
            <v>0</v>
          </cell>
        </row>
        <row r="32">
          <cell r="B32" t="str">
            <v>Реконструкция ВЛ-10 кВ Ф-21 от КТП 2106/160кВА до оп № 2100/26  с заменой КТП на 250 кВа</v>
          </cell>
          <cell r="H32">
            <v>0</v>
          </cell>
          <cell r="I32">
            <v>0</v>
          </cell>
          <cell r="J32">
            <v>0</v>
          </cell>
        </row>
        <row r="33">
          <cell r="B33" t="str">
            <v>Реконструкция ВЛ-10 кВ Ф-23 от КТП 2309/400кВА до оп №2300/8  с заменой КТП на 630 кВа</v>
          </cell>
          <cell r="H33">
            <v>0</v>
          </cell>
          <cell r="I33">
            <v>0</v>
          </cell>
          <cell r="J33">
            <v>0</v>
          </cell>
        </row>
        <row r="34">
          <cell r="B34" t="str">
            <v>Реконструкция ВЛ-6 кВ Ф-6 (Подлесный) от ТП 603/160кВА до оп №613/1 и ВЛ-0,4 кВ от ТП 603 заменой ТП на КТП 250 кВа</v>
          </cell>
          <cell r="H34">
            <v>0</v>
          </cell>
          <cell r="I34">
            <v>0</v>
          </cell>
          <cell r="J34">
            <v>0</v>
          </cell>
        </row>
        <row r="35">
          <cell r="B35" t="str">
            <v>Реконструкция ВЛ-6кВ Ф-2 (Подлесный) от ТП "Подлесная" до оп №201/1 с заменой ТП/250кВА на КТП 400 кВА</v>
          </cell>
          <cell r="H35">
            <v>0</v>
          </cell>
          <cell r="I35">
            <v>0</v>
          </cell>
          <cell r="J35">
            <v>0</v>
          </cell>
        </row>
        <row r="36">
          <cell r="B36" t="str">
            <v xml:space="preserve">Реконструкция ВЛ-10 кВ Ф-19 от КТП 1906/2х100 и КТП 1908/100 до оп №1900/92  с заменой КТП 1906/2х100 на 400 кВА и КТП 1908/100 на 250 кВА </v>
          </cell>
          <cell r="H36">
            <v>0</v>
          </cell>
          <cell r="I36">
            <v>0</v>
          </cell>
          <cell r="J36">
            <v>0</v>
          </cell>
        </row>
        <row r="37">
          <cell r="B37" t="str">
            <v>Реконструкция ВЛ-10кВ Ф-14 от КТП1401 до оп№1400/44 с установкой РЛНД</v>
          </cell>
          <cell r="H37">
            <v>0</v>
          </cell>
          <cell r="I37">
            <v>0</v>
          </cell>
          <cell r="J37">
            <v>0</v>
          </cell>
        </row>
        <row r="38">
          <cell r="B38" t="str">
            <v>Реконструкция КЛ-10кВ Ф-16 от ЗТП Шоссейная(21) до оп№1600/25 с установкой РЛНД и монтажем резервного кабеля</v>
          </cell>
          <cell r="H38">
            <v>0</v>
          </cell>
          <cell r="I38">
            <v>0</v>
          </cell>
          <cell r="J38">
            <v>0</v>
          </cell>
        </row>
        <row r="39">
          <cell r="B39" t="str">
            <v>Реконструкция существующей инфраструктуры объектов электросетевого хозяйства в районе с. Ширяево в целях обеспечения надежности электроснабжения туристического комплекса "Жигулевская жемчужина"</v>
          </cell>
          <cell r="H39">
            <v>0</v>
          </cell>
          <cell r="I39">
            <v>0</v>
          </cell>
          <cell r="J39">
            <v>0</v>
          </cell>
        </row>
        <row r="40">
          <cell r="B40" t="str">
            <v>Реконструкция, инфраструктуры объектов электросетевого хозяйства в г.о. Самара  в целях обеспечения надежности электроснабжения объектов Южный город, Заречье в Волжском районе</v>
          </cell>
          <cell r="H40">
            <v>0</v>
          </cell>
          <cell r="I40">
            <v>0</v>
          </cell>
          <cell r="J40">
            <v>0</v>
          </cell>
        </row>
        <row r="41">
          <cell r="B41" t="str">
            <v xml:space="preserve">Реконструкция инфраструктуры объектов электросетевого хозяйства (в том числе с развитием связей между объектами территориальных сетевых организаций), в целях обеспечения надежности электроснабжения п. Петра-Дубрава, п. Стройкерамика </v>
          </cell>
          <cell r="H41">
            <v>0</v>
          </cell>
          <cell r="I41">
            <v>0</v>
          </cell>
          <cell r="J41">
            <v>0</v>
          </cell>
        </row>
        <row r="42">
          <cell r="B42" t="str">
            <v>Елховский район</v>
          </cell>
          <cell r="H42">
            <v>0</v>
          </cell>
          <cell r="I42">
            <v>0</v>
          </cell>
          <cell r="J42">
            <v>0</v>
          </cell>
        </row>
        <row r="43">
          <cell r="B43" t="str">
            <v>Реконструкция ВЛ-0,4 кВ от  КТП КМ 304/630 кВА с заменой КТП</v>
          </cell>
          <cell r="H43">
            <v>0</v>
          </cell>
          <cell r="I43">
            <v>0</v>
          </cell>
          <cell r="J43">
            <v>0</v>
          </cell>
        </row>
        <row r="44">
          <cell r="B44" t="str">
            <v>Реконструкция ВЛ-0,4 кВ от  КТП КМ 603/400 кВА с заменой КТП</v>
          </cell>
          <cell r="H44">
            <v>0</v>
          </cell>
          <cell r="I44">
            <v>0</v>
          </cell>
          <cell r="J44">
            <v>0</v>
          </cell>
        </row>
        <row r="45">
          <cell r="B45" t="str">
            <v>Камышлинский район</v>
          </cell>
          <cell r="H45">
            <v>0</v>
          </cell>
          <cell r="I45">
            <v>0</v>
          </cell>
          <cell r="J45">
            <v>0</v>
          </cell>
        </row>
        <row r="46">
          <cell r="B46" t="str">
            <v>Реконструкция ВЛ-0,4 кВ от КТП КМШ 513/160 кВА с заменой КТП</v>
          </cell>
          <cell r="H46">
            <v>0</v>
          </cell>
          <cell r="I46">
            <v>0</v>
          </cell>
          <cell r="J46">
            <v>0</v>
          </cell>
        </row>
        <row r="47">
          <cell r="B47" t="str">
            <v>г.Кинель</v>
          </cell>
          <cell r="H47">
            <v>0</v>
          </cell>
          <cell r="I47">
            <v>0</v>
          </cell>
          <cell r="J47">
            <v>0</v>
          </cell>
        </row>
        <row r="48">
          <cell r="B48" t="str">
            <v>Реконструкция ВКЛ-6 кВ Ф-22 ПС Головная</v>
          </cell>
          <cell r="H48">
            <v>0</v>
          </cell>
          <cell r="I48">
            <v>0</v>
          </cell>
          <cell r="J48">
            <v>0</v>
          </cell>
        </row>
        <row r="49">
          <cell r="B49" t="str">
            <v>Реконструкция ВКЛ-6 кВ Ф-19 ПС Локомотивное депо</v>
          </cell>
          <cell r="H49">
            <v>0</v>
          </cell>
          <cell r="I49">
            <v>0</v>
          </cell>
          <cell r="J49">
            <v>0</v>
          </cell>
        </row>
        <row r="50">
          <cell r="B50" t="str">
            <v>Реконструкция ВКЛ-6 кВ Ф-49 ПС Локомотивное депо</v>
          </cell>
          <cell r="H50">
            <v>0</v>
          </cell>
          <cell r="I50">
            <v>0</v>
          </cell>
          <cell r="J50">
            <v>0</v>
          </cell>
        </row>
        <row r="51">
          <cell r="B51" t="str">
            <v>Кинельский район</v>
          </cell>
          <cell r="H51">
            <v>0</v>
          </cell>
          <cell r="I51">
            <v>0</v>
          </cell>
          <cell r="J51">
            <v>0</v>
          </cell>
        </row>
        <row r="52">
          <cell r="B52" t="str">
            <v>Реконструкция ВЛ-0,4 кВ от КТП Ком 2004/250 кВА с заменой КТП</v>
          </cell>
          <cell r="H52">
            <v>0</v>
          </cell>
          <cell r="I52">
            <v>0</v>
          </cell>
          <cell r="J52">
            <v>0</v>
          </cell>
        </row>
        <row r="53">
          <cell r="B53" t="str">
            <v>Клявлинский район</v>
          </cell>
          <cell r="H53">
            <v>0</v>
          </cell>
          <cell r="I53">
            <v>0</v>
          </cell>
          <cell r="J53">
            <v>0</v>
          </cell>
        </row>
        <row r="54">
          <cell r="B54" t="str">
            <v xml:space="preserve">Реконструкция ВЛ-10 кВ Ф-17 КЛВ </v>
          </cell>
          <cell r="H54">
            <v>0</v>
          </cell>
          <cell r="I54">
            <v>0</v>
          </cell>
          <cell r="J54">
            <v>0</v>
          </cell>
        </row>
        <row r="55">
          <cell r="B55" t="str">
            <v>Реконструкция КЛ-6 кВ ЕЛЗ-4</v>
          </cell>
          <cell r="H55">
            <v>0</v>
          </cell>
          <cell r="I55">
            <v>0</v>
          </cell>
          <cell r="J55">
            <v>0</v>
          </cell>
        </row>
        <row r="56">
          <cell r="B56" t="str">
            <v>Кошкинский район</v>
          </cell>
          <cell r="H56">
            <v>0</v>
          </cell>
          <cell r="I56">
            <v>0</v>
          </cell>
          <cell r="J56">
            <v>0</v>
          </cell>
        </row>
        <row r="57">
          <cell r="B57" t="str">
            <v>Реконструкция ВЛ-0,4 кВ от КТП КРМ 408/160 кВА с заменой на КТП 250 кВА</v>
          </cell>
          <cell r="H57">
            <v>0</v>
          </cell>
          <cell r="I57">
            <v>0</v>
          </cell>
          <cell r="J57">
            <v>0</v>
          </cell>
        </row>
        <row r="58">
          <cell r="B58" t="str">
            <v xml:space="preserve">Реконструкция ВЛ-0,4 кВ от КТП КШК 702/250 с заменой КТП </v>
          </cell>
          <cell r="H58">
            <v>0</v>
          </cell>
          <cell r="I58">
            <v>0</v>
          </cell>
          <cell r="J58">
            <v>0</v>
          </cell>
        </row>
        <row r="59">
          <cell r="B59" t="str">
            <v>Красноармейский район</v>
          </cell>
          <cell r="H59">
            <v>0</v>
          </cell>
          <cell r="I59">
            <v>0</v>
          </cell>
          <cell r="J59">
            <v>0</v>
          </cell>
        </row>
        <row r="60">
          <cell r="B60" t="str">
            <v>Реконструкция ВЛ-0,4 кВ от КТП Зц 317/100 с заменой на КТП 160 кВА</v>
          </cell>
          <cell r="H60">
            <v>0</v>
          </cell>
          <cell r="I60">
            <v>0</v>
          </cell>
          <cell r="J60">
            <v>0</v>
          </cell>
        </row>
        <row r="61">
          <cell r="B61" t="str">
            <v>Красноярский район</v>
          </cell>
          <cell r="H61">
            <v>0</v>
          </cell>
          <cell r="I61">
            <v>0</v>
          </cell>
          <cell r="J61">
            <v>0</v>
          </cell>
        </row>
        <row r="62">
          <cell r="B62" t="str">
            <v>Реконструкция ВЛ-0,4кВ  от КТП Кяр  619/400 кВА с заменой КТП</v>
          </cell>
          <cell r="H62">
            <v>0</v>
          </cell>
          <cell r="I62">
            <v>0</v>
          </cell>
          <cell r="J62">
            <v>0</v>
          </cell>
        </row>
        <row r="63">
          <cell r="B63" t="str">
            <v>Пестравский район</v>
          </cell>
          <cell r="H63">
            <v>0</v>
          </cell>
          <cell r="I63">
            <v>0</v>
          </cell>
          <cell r="J63">
            <v>0</v>
          </cell>
        </row>
        <row r="64">
          <cell r="B64" t="str">
            <v>Реконструкция ВЛ-10 кВ Ф-7 ПС Пестравка</v>
          </cell>
          <cell r="H64">
            <v>0</v>
          </cell>
          <cell r="I64">
            <v>0</v>
          </cell>
          <cell r="J64">
            <v>0</v>
          </cell>
        </row>
        <row r="65">
          <cell r="B65" t="str">
            <v>Реконструкция ВЛ-0,4 кВ от КТП 411/400 кВА  с заменой КТП на 630кВА</v>
          </cell>
          <cell r="H65">
            <v>0</v>
          </cell>
          <cell r="I65">
            <v>0</v>
          </cell>
          <cell r="J65">
            <v>0</v>
          </cell>
        </row>
        <row r="66">
          <cell r="B66" t="str">
            <v>Приволжский район</v>
          </cell>
          <cell r="H66">
            <v>0</v>
          </cell>
          <cell r="I66">
            <v>0</v>
          </cell>
          <cell r="J66">
            <v>0</v>
          </cell>
        </row>
        <row r="67">
          <cell r="B67" t="str">
            <v>Реконструкция ВЛ-10 кВ Ф-3 ПС Обшаровка уч-к 309/1-53 + 310/1-4</v>
          </cell>
          <cell r="H67">
            <v>0</v>
          </cell>
          <cell r="I67">
            <v>0</v>
          </cell>
          <cell r="J67">
            <v>0</v>
          </cell>
        </row>
        <row r="68">
          <cell r="B68" t="str">
            <v>Реконструкция ВЛ-0,4 кВ от  КТП Пр 610/160 кВА с заменой КТП</v>
          </cell>
          <cell r="H68">
            <v>0</v>
          </cell>
          <cell r="I68">
            <v>0</v>
          </cell>
          <cell r="J68">
            <v>0</v>
          </cell>
        </row>
        <row r="69">
          <cell r="B69" t="str">
            <v>Реконструкция ВЛ-0,4 кВ от  КТП Пр 503/250 кВА с заменой КТП</v>
          </cell>
          <cell r="H69">
            <v>0</v>
          </cell>
          <cell r="I69">
            <v>0</v>
          </cell>
          <cell r="J69">
            <v>0</v>
          </cell>
        </row>
        <row r="70">
          <cell r="B70" t="str">
            <v>Реконструкция ВЛ-0,4 кВ от  КТП Об 1207/250 кВА с заменой КТП 250</v>
          </cell>
          <cell r="H70">
            <v>0</v>
          </cell>
          <cell r="I70">
            <v>0</v>
          </cell>
          <cell r="J70">
            <v>0</v>
          </cell>
        </row>
        <row r="71">
          <cell r="B71" t="str">
            <v>г.Самара</v>
          </cell>
          <cell r="H71">
            <v>0</v>
          </cell>
          <cell r="I71">
            <v>0</v>
          </cell>
          <cell r="J71">
            <v>0</v>
          </cell>
        </row>
        <row r="72">
          <cell r="B72" t="str">
            <v>Реконструкция, инфраструктуры объектов электросетевого хозяйства в г.о. Самара, в целях обеспечения надежности электр. снабж. объектов социального и коммунально-бытового назначения в границах ул. Ив.Булкина, Блюхера Энтузиастов и К.Маркса</v>
          </cell>
          <cell r="H72">
            <v>0</v>
          </cell>
          <cell r="I72">
            <v>0</v>
          </cell>
          <cell r="J72">
            <v>0</v>
          </cell>
        </row>
        <row r="73">
          <cell r="B73" t="str">
            <v>Реконструкция существующей инфраструктуры объектов электросетевого хозяйства в г.о. Самара, в целях обеспечения надежности электроснабжения спортивного комплекса, в том числе установка доп. РТП-10кВ, подключение данной РТП от СамТЭЦ и новой ПС-110/10кВ</v>
          </cell>
          <cell r="H73">
            <v>0</v>
          </cell>
          <cell r="I73">
            <v>0</v>
          </cell>
          <cell r="J73">
            <v>0</v>
          </cell>
        </row>
        <row r="74">
          <cell r="B74" t="str">
            <v>Реконструкция, инфраструктуры объектов электросетевого хозяйства в г.о. Самара в целях обеспечения надежности электроснабжения объектов  социального и коммунально-бытового назначения в границах ул. Дыбенко, Авроры, Энтузиастов и Лучистый переулок</v>
          </cell>
          <cell r="H74">
            <v>0</v>
          </cell>
          <cell r="I74">
            <v>0</v>
          </cell>
          <cell r="J74">
            <v>0</v>
          </cell>
        </row>
        <row r="75">
          <cell r="B75" t="str">
            <v>Реконструкция, инфраструктуры объектов электросетевого хозяйства в г.о. Самара (в том числе с развитием связей между объектами территориальных сетевых организаций), в целях обеспечения надежности электроснабжения ОЭС в районе п. Красный пахарь</v>
          </cell>
          <cell r="H75">
            <v>0</v>
          </cell>
          <cell r="I75">
            <v>0</v>
          </cell>
          <cell r="J75">
            <v>0</v>
          </cell>
        </row>
        <row r="76">
          <cell r="B76" t="str">
            <v>Реконструкция, инфраструктуры объектов электросетевого хозяйства в г.о. Самара в целях обеспечения надежности электроснабжения жилой застройке в районе ул.Комсомольской, ул.М.Горького, ул.Крупской, ул. Кутякова на берегу р.Волга</v>
          </cell>
          <cell r="H76">
            <v>0</v>
          </cell>
          <cell r="I76">
            <v>0</v>
          </cell>
          <cell r="J76">
            <v>0</v>
          </cell>
        </row>
        <row r="77">
          <cell r="B77" t="str">
            <v>Сергиевский район</v>
          </cell>
          <cell r="H77">
            <v>0</v>
          </cell>
          <cell r="I77">
            <v>0</v>
          </cell>
          <cell r="J77">
            <v>0</v>
          </cell>
        </row>
        <row r="78">
          <cell r="B78" t="str">
            <v>Реконструкция ВЛ-10 кВ СРГ-3 ПС Сергиевская</v>
          </cell>
          <cell r="H78">
            <v>0</v>
          </cell>
          <cell r="I78">
            <v>0</v>
          </cell>
          <cell r="J78">
            <v>0</v>
          </cell>
        </row>
        <row r="79">
          <cell r="B79" t="str">
            <v>Ставропольский район</v>
          </cell>
          <cell r="H79">
            <v>0</v>
          </cell>
          <cell r="I79">
            <v>0</v>
          </cell>
          <cell r="J79">
            <v>0</v>
          </cell>
        </row>
        <row r="80">
          <cell r="B80" t="str">
            <v xml:space="preserve">Реконструкция, инфраструктуры объектов электросетевого хозяйства в г.о.Тольятти (в том числе с развитием связей между объектами территориальных сетевых организаций), в целях обеспечения надежности электроснабжения ОЭЗ в Ставропольском районе </v>
          </cell>
          <cell r="H80">
            <v>0</v>
          </cell>
          <cell r="I80">
            <v>0</v>
          </cell>
          <cell r="J80">
            <v>0</v>
          </cell>
        </row>
        <row r="81">
          <cell r="B81" t="str">
            <v>Реконструкция ВЛ-10 кВ Ф-6 ПС "Хрящёвка"</v>
          </cell>
          <cell r="H81">
            <v>0</v>
          </cell>
          <cell r="I81">
            <v>0</v>
          </cell>
          <cell r="J81">
            <v>0</v>
          </cell>
        </row>
        <row r="82">
          <cell r="B82" t="str">
            <v>Реконструкция ВЛ-10 кВ Ф-1 ПС "Лопатино"</v>
          </cell>
          <cell r="H82">
            <v>0</v>
          </cell>
          <cell r="I82">
            <v>0</v>
          </cell>
          <cell r="J82">
            <v>0</v>
          </cell>
        </row>
        <row r="83">
          <cell r="B83" t="str">
            <v>Реконструкция ВЛ-10 кВ Ф-19 ПС "Хрящёвка"</v>
          </cell>
          <cell r="H83">
            <v>0</v>
          </cell>
          <cell r="I83">
            <v>0</v>
          </cell>
          <cell r="J83">
            <v>0</v>
          </cell>
        </row>
        <row r="84">
          <cell r="B84" t="str">
            <v>г.о Тольятти</v>
          </cell>
          <cell r="H84">
            <v>0</v>
          </cell>
          <cell r="I84">
            <v>0</v>
          </cell>
          <cell r="J84">
            <v>0</v>
          </cell>
        </row>
        <row r="85">
          <cell r="B85" t="str">
            <v>Реконструкция питающих кабелей 10кВ от ГПП-3000000 до РП-31715000 15 квартала Автозаводского района</v>
          </cell>
          <cell r="H85">
            <v>0</v>
          </cell>
          <cell r="I85">
            <v>0</v>
          </cell>
          <cell r="J85">
            <v>0</v>
          </cell>
        </row>
        <row r="86">
          <cell r="B86" t="str">
            <v>г.Чапаевск</v>
          </cell>
          <cell r="H86">
            <v>0</v>
          </cell>
          <cell r="I86">
            <v>0</v>
          </cell>
          <cell r="J86">
            <v>0</v>
          </cell>
        </row>
        <row r="87">
          <cell r="B87" t="str">
            <v>Реконструкция ВЛ-10 кВ Ф-18 ПС Томыловская</v>
          </cell>
          <cell r="H87">
            <v>0</v>
          </cell>
          <cell r="I87">
            <v>0</v>
          </cell>
          <cell r="J87">
            <v>0</v>
          </cell>
        </row>
        <row r="88">
          <cell r="B88" t="str">
            <v xml:space="preserve">Реконструкция ВЛ, КЛ -10 кВ Ф-2 ПС"Чапаевская" </v>
          </cell>
          <cell r="H88">
            <v>0</v>
          </cell>
          <cell r="I88">
            <v>0</v>
          </cell>
          <cell r="J88">
            <v>0</v>
          </cell>
        </row>
        <row r="89">
          <cell r="B89" t="str">
            <v>Челно-Вершинский район</v>
          </cell>
          <cell r="H89">
            <v>0</v>
          </cell>
          <cell r="I89">
            <v>0</v>
          </cell>
          <cell r="J89">
            <v>0</v>
          </cell>
        </row>
        <row r="90">
          <cell r="B90" t="str">
            <v>Реконструкция ВЛ-10 кВ ЧВ-14 с установкой реклоузера</v>
          </cell>
          <cell r="H90">
            <v>0</v>
          </cell>
          <cell r="I90">
            <v>0</v>
          </cell>
          <cell r="J90">
            <v>0</v>
          </cell>
        </row>
        <row r="91">
          <cell r="B91" t="str">
            <v>Реконструкция ВЛ-0,4 кВ от КТП ЧВ 1416/250 кВА с заменой КТП и установкой дополнительной КТП 100 кВА</v>
          </cell>
          <cell r="H91">
            <v>0</v>
          </cell>
          <cell r="I91">
            <v>0</v>
          </cell>
          <cell r="J91">
            <v>0</v>
          </cell>
        </row>
        <row r="92">
          <cell r="B92" t="str">
            <v>Шенталинский район</v>
          </cell>
          <cell r="H92">
            <v>0</v>
          </cell>
          <cell r="I92">
            <v>0</v>
          </cell>
          <cell r="J92">
            <v>0</v>
          </cell>
        </row>
        <row r="93">
          <cell r="B93" t="str">
            <v>Реконструкция ВЛ-0,4 кВ от КТП Ш-307/160 кВА с заменой на КТП 250 кВА</v>
          </cell>
          <cell r="H93">
            <v>0</v>
          </cell>
          <cell r="I93">
            <v>0</v>
          </cell>
          <cell r="J93">
            <v>0</v>
          </cell>
        </row>
        <row r="94">
          <cell r="B94" t="str">
            <v>Реконструкция электросетевого хоз-ва Самарской обл., связанная с ТП</v>
          </cell>
          <cell r="H94">
            <v>0</v>
          </cell>
          <cell r="I94">
            <v>0</v>
          </cell>
          <cell r="J94">
            <v>0</v>
          </cell>
        </row>
        <row r="95">
          <cell r="B95" t="str">
            <v>Спецтехника, реконструкция производственных баз</v>
          </cell>
          <cell r="H95">
            <v>0</v>
          </cell>
          <cell r="I95">
            <v>0</v>
          </cell>
          <cell r="J95">
            <v>0</v>
          </cell>
        </row>
        <row r="96">
          <cell r="B96">
            <v>0</v>
          </cell>
          <cell r="H96">
            <v>0</v>
          </cell>
          <cell r="I96">
            <v>0</v>
          </cell>
          <cell r="J96">
            <v>0</v>
          </cell>
        </row>
        <row r="97">
          <cell r="B97">
            <v>0</v>
          </cell>
          <cell r="H97">
            <v>0</v>
          </cell>
          <cell r="I97">
            <v>0</v>
          </cell>
          <cell r="J97">
            <v>0</v>
          </cell>
        </row>
        <row r="98">
          <cell r="B98">
            <v>0</v>
          </cell>
          <cell r="H98">
            <v>0</v>
          </cell>
          <cell r="I98">
            <v>0</v>
          </cell>
          <cell r="J98">
            <v>0</v>
          </cell>
        </row>
        <row r="99">
          <cell r="B99">
            <v>0</v>
          </cell>
          <cell r="H99">
            <v>0</v>
          </cell>
          <cell r="I99">
            <v>0</v>
          </cell>
          <cell r="J99">
            <v>0</v>
          </cell>
        </row>
        <row r="100">
          <cell r="B100">
            <v>0</v>
          </cell>
          <cell r="H100">
            <v>0</v>
          </cell>
          <cell r="I100">
            <v>0</v>
          </cell>
          <cell r="J100">
            <v>0</v>
          </cell>
        </row>
        <row r="101">
          <cell r="B101">
            <v>0</v>
          </cell>
          <cell r="H101">
            <v>0</v>
          </cell>
          <cell r="I101">
            <v>0</v>
          </cell>
          <cell r="J101">
            <v>0</v>
          </cell>
        </row>
        <row r="102">
          <cell r="B102">
            <v>0</v>
          </cell>
          <cell r="H102">
            <v>0</v>
          </cell>
          <cell r="I102">
            <v>0</v>
          </cell>
          <cell r="J102">
            <v>0</v>
          </cell>
        </row>
        <row r="103">
          <cell r="B103" t="str">
            <v>Создание систем противоаварийной и режимной автоматики</v>
          </cell>
          <cell r="H103">
            <v>0</v>
          </cell>
          <cell r="I103">
            <v>0</v>
          </cell>
          <cell r="J103">
            <v>0</v>
          </cell>
        </row>
        <row r="104">
          <cell r="B104" t="str">
            <v>Объект 1</v>
          </cell>
          <cell r="H104">
            <v>0</v>
          </cell>
          <cell r="I104">
            <v>0</v>
          </cell>
          <cell r="J104">
            <v>0</v>
          </cell>
        </row>
        <row r="105">
          <cell r="B105" t="str">
            <v>Объект 2</v>
          </cell>
          <cell r="H105">
            <v>0</v>
          </cell>
          <cell r="I105">
            <v>0</v>
          </cell>
          <cell r="J105">
            <v>0</v>
          </cell>
        </row>
        <row r="106">
          <cell r="B106">
            <v>0</v>
          </cell>
          <cell r="H106">
            <v>0</v>
          </cell>
          <cell r="I106">
            <v>0</v>
          </cell>
          <cell r="J106">
            <v>0</v>
          </cell>
        </row>
        <row r="107">
          <cell r="B107" t="str">
            <v xml:space="preserve">Создание систем телемеханики  и связи </v>
          </cell>
          <cell r="H107">
            <v>0</v>
          </cell>
          <cell r="I107">
            <v>0</v>
          </cell>
          <cell r="J107">
            <v>0</v>
          </cell>
        </row>
        <row r="108">
          <cell r="B108" t="str">
            <v>Объект 1</v>
          </cell>
          <cell r="H108">
            <v>0</v>
          </cell>
          <cell r="I108">
            <v>0</v>
          </cell>
          <cell r="J108">
            <v>0</v>
          </cell>
        </row>
        <row r="109">
          <cell r="B109" t="str">
            <v>Объект 2</v>
          </cell>
          <cell r="H109">
            <v>0</v>
          </cell>
          <cell r="I109">
            <v>0</v>
          </cell>
          <cell r="J109">
            <v>0</v>
          </cell>
        </row>
        <row r="110">
          <cell r="B110">
            <v>0</v>
          </cell>
          <cell r="H110">
            <v>0</v>
          </cell>
          <cell r="I110">
            <v>0</v>
          </cell>
          <cell r="J110">
            <v>0</v>
          </cell>
        </row>
        <row r="111">
          <cell r="B111" t="str">
            <v>Установка устройств регулирования напряжения и компенсации реактивной мощности</v>
          </cell>
          <cell r="H111">
            <v>0</v>
          </cell>
          <cell r="I111">
            <v>0</v>
          </cell>
          <cell r="J111">
            <v>0</v>
          </cell>
        </row>
        <row r="112">
          <cell r="B112" t="str">
            <v>Объект 1</v>
          </cell>
          <cell r="H112">
            <v>0</v>
          </cell>
          <cell r="I112">
            <v>0</v>
          </cell>
          <cell r="J112">
            <v>0</v>
          </cell>
        </row>
        <row r="113">
          <cell r="B113" t="str">
            <v>Объект 2</v>
          </cell>
          <cell r="H113">
            <v>0</v>
          </cell>
          <cell r="I113">
            <v>0</v>
          </cell>
          <cell r="J113">
            <v>0</v>
          </cell>
        </row>
        <row r="114">
          <cell r="B114">
            <v>0</v>
          </cell>
          <cell r="H114">
            <v>0</v>
          </cell>
          <cell r="I114">
            <v>0</v>
          </cell>
          <cell r="J114">
            <v>0</v>
          </cell>
        </row>
        <row r="115">
          <cell r="B115">
            <v>0</v>
          </cell>
          <cell r="H115">
            <v>0</v>
          </cell>
          <cell r="I115">
            <v>0</v>
          </cell>
          <cell r="J115">
            <v>0</v>
          </cell>
        </row>
        <row r="116">
          <cell r="B116" t="str">
            <v>Новое строительство</v>
          </cell>
          <cell r="H116">
            <v>41.619124590000013</v>
          </cell>
          <cell r="I116">
            <v>0</v>
          </cell>
          <cell r="J116">
            <v>0</v>
          </cell>
        </row>
        <row r="117">
          <cell r="B117" t="str">
            <v>Энергосбережение и повышение энергетической эффективности</v>
          </cell>
          <cell r="H117">
            <v>0</v>
          </cell>
          <cell r="I117">
            <v>0</v>
          </cell>
          <cell r="J117">
            <v>0</v>
          </cell>
        </row>
        <row r="118">
          <cell r="B118" t="str">
            <v>Объект 1</v>
          </cell>
          <cell r="H118">
            <v>0</v>
          </cell>
          <cell r="I118">
            <v>0</v>
          </cell>
          <cell r="J118">
            <v>0</v>
          </cell>
        </row>
        <row r="119">
          <cell r="B119" t="str">
            <v>Объект 2</v>
          </cell>
          <cell r="H119">
            <v>0</v>
          </cell>
          <cell r="I119">
            <v>0</v>
          </cell>
          <cell r="J119">
            <v>0</v>
          </cell>
        </row>
        <row r="120">
          <cell r="B120">
            <v>0</v>
          </cell>
          <cell r="H120">
            <v>0</v>
          </cell>
          <cell r="I120">
            <v>0</v>
          </cell>
          <cell r="J120">
            <v>0</v>
          </cell>
        </row>
        <row r="121">
          <cell r="B121" t="str">
            <v>Прочее новое строительство</v>
          </cell>
          <cell r="H121">
            <v>0</v>
          </cell>
          <cell r="I121">
            <v>0</v>
          </cell>
          <cell r="J121">
            <v>0</v>
          </cell>
        </row>
        <row r="122">
          <cell r="B122" t="str">
            <v>Безенчукский район</v>
          </cell>
          <cell r="H122">
            <v>41.619124590000013</v>
          </cell>
          <cell r="I122">
            <v>0</v>
          </cell>
          <cell r="J122">
            <v>0</v>
          </cell>
        </row>
        <row r="123">
          <cell r="B123" t="str">
            <v>Строительство внешнего электроснабжения животноводческого комплекса, п. Заволжский</v>
          </cell>
          <cell r="H123">
            <v>0</v>
          </cell>
          <cell r="I123">
            <v>0</v>
          </cell>
          <cell r="J123">
            <v>0</v>
          </cell>
        </row>
        <row r="124">
          <cell r="B124" t="str">
            <v>Богатовский район</v>
          </cell>
          <cell r="H124">
            <v>0</v>
          </cell>
          <cell r="I124">
            <v>0</v>
          </cell>
          <cell r="J124">
            <v>0</v>
          </cell>
        </row>
        <row r="125">
          <cell r="B125" t="str">
            <v>Строительство внешнего  электроснабжения 204 одноэтажных жилых домов, с. Богатое, ул.Зеленая, Овражная, Газовиков, Дальняя, Безымянная, Крайняя, Спортивная</v>
          </cell>
          <cell r="H125">
            <v>0</v>
          </cell>
          <cell r="I125">
            <v>0</v>
          </cell>
          <cell r="J125">
            <v>0</v>
          </cell>
        </row>
        <row r="126">
          <cell r="B126" t="str">
            <v>Большеглушицкий район</v>
          </cell>
          <cell r="H126">
            <v>0</v>
          </cell>
          <cell r="I126">
            <v>0</v>
          </cell>
          <cell r="J126">
            <v>0</v>
          </cell>
        </row>
        <row r="127">
          <cell r="B127" t="str">
            <v xml:space="preserve">Строительство внешнего электроснабжения физкультурно-оздоровительного комплекса, с. Большая Глушица, ул. Гагарина </v>
          </cell>
          <cell r="H127">
            <v>0</v>
          </cell>
          <cell r="I127">
            <v>0</v>
          </cell>
          <cell r="J127">
            <v>0</v>
          </cell>
        </row>
        <row r="128">
          <cell r="B128" t="str">
            <v>Елховский район</v>
          </cell>
          <cell r="H128">
            <v>0</v>
          </cell>
          <cell r="I128">
            <v>0</v>
          </cell>
          <cell r="J128">
            <v>0</v>
          </cell>
        </row>
        <row r="129">
          <cell r="B129" t="str">
            <v>Строительство внешнего  электроснабжения 13-ти одноквартирных жилых дома в.с. Елховка, ул.Молодежная</v>
          </cell>
          <cell r="H129">
            <v>0</v>
          </cell>
          <cell r="I129">
            <v>0</v>
          </cell>
          <cell r="J129">
            <v>0</v>
          </cell>
        </row>
        <row r="130">
          <cell r="B130" t="str">
            <v>Исаклинский район</v>
          </cell>
          <cell r="H130">
            <v>0</v>
          </cell>
          <cell r="I130">
            <v>0</v>
          </cell>
          <cell r="J130">
            <v>0</v>
          </cell>
        </row>
        <row r="131">
          <cell r="B131" t="str">
            <v>Строительство внешнего электроснабжения квартала жилой застройки, с. Исаклы</v>
          </cell>
          <cell r="H131">
            <v>0</v>
          </cell>
          <cell r="I131">
            <v>0</v>
          </cell>
          <cell r="J131">
            <v>0</v>
          </cell>
        </row>
        <row r="132">
          <cell r="B132" t="str">
            <v>Кошкинский район</v>
          </cell>
          <cell r="H132">
            <v>0</v>
          </cell>
          <cell r="I132">
            <v>0</v>
          </cell>
          <cell r="J132">
            <v>0</v>
          </cell>
        </row>
        <row r="133">
          <cell r="B133" t="str">
            <v>Строительство внешнего электроснабжения 60-ти одноквартирных жилых домов, с. Кошки, ул. им. Самаркина</v>
          </cell>
          <cell r="H133">
            <v>0</v>
          </cell>
          <cell r="I133">
            <v>0</v>
          </cell>
          <cell r="J133">
            <v>0</v>
          </cell>
        </row>
        <row r="134">
          <cell r="B134" t="str">
            <v>Камышлинский район</v>
          </cell>
          <cell r="H134">
            <v>0</v>
          </cell>
          <cell r="I134">
            <v>0</v>
          </cell>
          <cell r="J134">
            <v>0</v>
          </cell>
        </row>
        <row r="135">
          <cell r="B135" t="str">
            <v>Строительство внешнего электроснабжения двухэтажных многоквартирных жилых домов в с. Камышла</v>
          </cell>
          <cell r="H135">
            <v>0</v>
          </cell>
          <cell r="I135">
            <v>0</v>
          </cell>
          <cell r="J135">
            <v>0</v>
          </cell>
        </row>
        <row r="136">
          <cell r="B136" t="str">
            <v>г.о. Кинель</v>
          </cell>
          <cell r="H136">
            <v>0</v>
          </cell>
          <cell r="I136">
            <v>0</v>
          </cell>
          <cell r="J136">
            <v>0</v>
          </cell>
        </row>
        <row r="137">
          <cell r="B137" t="str">
            <v>Строительство внешнего электроснабжения жилой застройки в районе улиц Перспективная и 27 Партсъезда</v>
          </cell>
          <cell r="H137">
            <v>0</v>
          </cell>
          <cell r="I137">
            <v>0</v>
          </cell>
          <cell r="J137">
            <v>0</v>
          </cell>
        </row>
        <row r="138">
          <cell r="B138" t="str">
            <v>Кинельский район</v>
          </cell>
          <cell r="H138">
            <v>0</v>
          </cell>
          <cell r="I138">
            <v>0</v>
          </cell>
          <cell r="J138">
            <v>0</v>
          </cell>
        </row>
        <row r="139">
          <cell r="B139" t="str">
            <v>Строительство внешнего электроснабжения Физкультурно-оздоровительного комплекса в с.п. Богдановка</v>
          </cell>
          <cell r="H139">
            <v>0</v>
          </cell>
          <cell r="I139">
            <v>0</v>
          </cell>
          <cell r="J139">
            <v>0</v>
          </cell>
        </row>
        <row r="140">
          <cell r="B140" t="str">
            <v>Клявлинский район</v>
          </cell>
          <cell r="H140">
            <v>0</v>
          </cell>
          <cell r="I140">
            <v>0</v>
          </cell>
          <cell r="J140">
            <v>0</v>
          </cell>
        </row>
        <row r="141">
          <cell r="B141" t="str">
            <v>Строительство внешнего электроснабжения Жживотноводческого комплекса в с. Старый Маклауш</v>
          </cell>
          <cell r="H141">
            <v>0</v>
          </cell>
          <cell r="I141">
            <v>0</v>
          </cell>
          <cell r="J141">
            <v>0</v>
          </cell>
        </row>
        <row r="142">
          <cell r="B142" t="str">
            <v>Красноармейский район</v>
          </cell>
          <cell r="H142">
            <v>0</v>
          </cell>
          <cell r="I142">
            <v>0</v>
          </cell>
          <cell r="J142">
            <v>0</v>
          </cell>
        </row>
        <row r="143">
          <cell r="B143" t="str">
            <v>Строительство внешнего электроснабжения индивидуальной жилищной застройки, с.Красноармейское п. Ленинский</v>
          </cell>
          <cell r="H143">
            <v>0</v>
          </cell>
          <cell r="I143">
            <v>0</v>
          </cell>
          <cell r="J143">
            <v>0</v>
          </cell>
        </row>
        <row r="144">
          <cell r="B144" t="str">
            <v>Красноярский район</v>
          </cell>
          <cell r="H144">
            <v>0</v>
          </cell>
          <cell r="I144">
            <v>0</v>
          </cell>
          <cell r="J144">
            <v>0</v>
          </cell>
        </row>
        <row r="145">
          <cell r="B145" t="str">
            <v>Строительство внешнего электроснабжения детского сада в с. Красный Яр, ул Луговая</v>
          </cell>
          <cell r="H145">
            <v>0</v>
          </cell>
          <cell r="I145">
            <v>0</v>
          </cell>
          <cell r="J145">
            <v>0</v>
          </cell>
        </row>
        <row r="146">
          <cell r="B146" t="str">
            <v>Строительство внешнего электроснабжения многоэтажной жилой застройки в  п. Мирный</v>
          </cell>
          <cell r="H146">
            <v>0</v>
          </cell>
          <cell r="I146">
            <v>0</v>
          </cell>
          <cell r="J146">
            <v>0</v>
          </cell>
        </row>
        <row r="147">
          <cell r="B147" t="str">
            <v>г.о. Новокуйбышевск</v>
          </cell>
          <cell r="H147">
            <v>0</v>
          </cell>
          <cell r="I147">
            <v>0</v>
          </cell>
          <cell r="J147">
            <v>0</v>
          </cell>
        </row>
        <row r="148">
          <cell r="B148" t="str">
            <v>Строительство внешнего электроснабжения жилого района "Южный" в г.о.Новокуйбышевск</v>
          </cell>
          <cell r="H148">
            <v>0</v>
          </cell>
          <cell r="I148">
            <v>0</v>
          </cell>
          <cell r="J148">
            <v>0</v>
          </cell>
        </row>
        <row r="149">
          <cell r="B149" t="str">
            <v>Строительство внешнего электроснабжения жилой малоэтажной многоквартирной застройки в г.о.Новокуйбышевск</v>
          </cell>
          <cell r="H149">
            <v>0</v>
          </cell>
          <cell r="I149">
            <v>0</v>
          </cell>
          <cell r="J149">
            <v>0</v>
          </cell>
        </row>
        <row r="150">
          <cell r="B150" t="str">
            <v>Строительство внешнего электроснабжения многоэтажной жилой застройки в г.о.Новокуйбышевск, в районе ж/д по ул.Свердлова, 25А</v>
          </cell>
          <cell r="H150">
            <v>0</v>
          </cell>
          <cell r="I150">
            <v>0</v>
          </cell>
          <cell r="J150">
            <v>0</v>
          </cell>
        </row>
        <row r="151">
          <cell r="B151" t="str">
            <v>г.о. Отрадный</v>
          </cell>
          <cell r="H151">
            <v>0</v>
          </cell>
          <cell r="I151">
            <v>0</v>
          </cell>
          <cell r="J151">
            <v>0</v>
          </cell>
        </row>
        <row r="152">
          <cell r="B152" t="str">
            <v>Строительство внешнего электроснабжения индивидуальной жилой застройки в юговосточной части г. Отрадный</v>
          </cell>
          <cell r="H152">
            <v>0</v>
          </cell>
          <cell r="I152">
            <v>0</v>
          </cell>
          <cell r="J152">
            <v>0</v>
          </cell>
        </row>
        <row r="153">
          <cell r="B153" t="str">
            <v>Строительство внешнего электроснабжения  завода по переработке молока в юго-восточной части г. Отрадный</v>
          </cell>
          <cell r="H153">
            <v>0</v>
          </cell>
          <cell r="I153">
            <v>0</v>
          </cell>
          <cell r="J153">
            <v>0</v>
          </cell>
        </row>
        <row r="154">
          <cell r="B154" t="str">
            <v>Строительство внешнего электроснабжения Жилищно-коммунальной застройки ул. Ленина в г.о. Отрадный (район ул.Мичурина)</v>
          </cell>
          <cell r="H154">
            <v>0</v>
          </cell>
          <cell r="I154">
            <v>0</v>
          </cell>
          <cell r="J154">
            <v>0</v>
          </cell>
        </row>
        <row r="155">
          <cell r="B155" t="str">
            <v>Строительство внешнего электроснабжения  жилищно-коммунальной застройки и  детского сада в г. Отрадный, ул. Первомайская</v>
          </cell>
          <cell r="H155">
            <v>0</v>
          </cell>
          <cell r="I155">
            <v>0</v>
          </cell>
          <cell r="J155">
            <v>0</v>
          </cell>
        </row>
        <row r="156">
          <cell r="B156" t="str">
            <v>Строительство внешнего электроснабжения индивидуальной жилой застройки в районе ул. Осиновское шоссе г. Отрадный</v>
          </cell>
          <cell r="H156">
            <v>0</v>
          </cell>
          <cell r="I156">
            <v>0</v>
          </cell>
          <cell r="J156">
            <v>0</v>
          </cell>
        </row>
        <row r="157">
          <cell r="B157" t="str">
            <v>Пестравский район</v>
          </cell>
          <cell r="H157">
            <v>0</v>
          </cell>
          <cell r="I157">
            <v>0</v>
          </cell>
          <cell r="J157">
            <v>0</v>
          </cell>
        </row>
        <row r="158">
          <cell r="B158" t="str">
            <v>Строительство внешнего электроснабжения квартала жилой застройки с.Пестравка</v>
          </cell>
          <cell r="H158">
            <v>0</v>
          </cell>
          <cell r="I158">
            <v>0</v>
          </cell>
          <cell r="J158">
            <v>0</v>
          </cell>
        </row>
        <row r="159">
          <cell r="B159" t="str">
            <v>Приволжский район</v>
          </cell>
          <cell r="H159">
            <v>0</v>
          </cell>
          <cell r="I159">
            <v>0</v>
          </cell>
          <cell r="J159">
            <v>0</v>
          </cell>
        </row>
        <row r="160">
          <cell r="B160" t="str">
            <v>Строительство внешнего электроснабжения квартала жилой застройки с.Приволжье, ул. Аксакова, ул. Лермонтова</v>
          </cell>
          <cell r="H160">
            <v>0</v>
          </cell>
          <cell r="I160">
            <v>0</v>
          </cell>
          <cell r="J160">
            <v>0</v>
          </cell>
        </row>
        <row r="161">
          <cell r="B161" t="str">
            <v>г.о. Самара</v>
          </cell>
          <cell r="H161">
            <v>0</v>
          </cell>
          <cell r="I161">
            <v>0</v>
          </cell>
          <cell r="J161">
            <v>0</v>
          </cell>
        </row>
        <row r="162">
          <cell r="B162" t="str">
            <v>Строительство схемы внешнего электроснабжения объектов социального и коммунально-бытового назначения в границах ул. Ленинская, Вилоновская, Урицкого, Мечникова Железнодорожного и Ленинского районов.</v>
          </cell>
          <cell r="H162">
            <v>0</v>
          </cell>
          <cell r="I162">
            <v>0</v>
          </cell>
          <cell r="J162">
            <v>0</v>
          </cell>
        </row>
        <row r="163">
          <cell r="B163" t="str">
            <v>Сергиевский район</v>
          </cell>
          <cell r="H163">
            <v>0</v>
          </cell>
          <cell r="I163">
            <v>0</v>
          </cell>
          <cell r="J163">
            <v>0</v>
          </cell>
        </row>
        <row r="164">
          <cell r="B164" t="str">
            <v>Строительство внешнего электроснабжения ледового дворца в п. Суходол, ул.Суслова</v>
          </cell>
          <cell r="H164">
            <v>0</v>
          </cell>
          <cell r="I164">
            <v>0</v>
          </cell>
          <cell r="J164">
            <v>0</v>
          </cell>
        </row>
        <row r="165">
          <cell r="B165" t="str">
            <v>Строительство внешнего электроснабжения жилых застроек в п. Сергиевск</v>
          </cell>
          <cell r="H165">
            <v>0</v>
          </cell>
          <cell r="I165">
            <v>0</v>
          </cell>
          <cell r="J165">
            <v>0</v>
          </cell>
        </row>
        <row r="166">
          <cell r="B166" t="str">
            <v>Строительство внешнего электроснабжения жилых застроек в п. Суходол</v>
          </cell>
          <cell r="H166">
            <v>0</v>
          </cell>
          <cell r="I166">
            <v>0</v>
          </cell>
          <cell r="J166">
            <v>0</v>
          </cell>
        </row>
        <row r="167">
          <cell r="B167" t="str">
            <v>Хворостянский район</v>
          </cell>
          <cell r="H167">
            <v>0</v>
          </cell>
          <cell r="I167">
            <v>0</v>
          </cell>
          <cell r="J167">
            <v>0</v>
          </cell>
        </row>
        <row r="168">
          <cell r="B168" t="str">
            <v>Строительство внешнего электроснабжения малоэтажной жилой застройки</v>
          </cell>
          <cell r="H168">
            <v>0</v>
          </cell>
          <cell r="I168">
            <v>0</v>
          </cell>
          <cell r="J168">
            <v>0</v>
          </cell>
        </row>
        <row r="169">
          <cell r="B169" t="str">
            <v>г.о. Чапаевск</v>
          </cell>
          <cell r="H169">
            <v>0</v>
          </cell>
          <cell r="I169">
            <v>0</v>
          </cell>
          <cell r="J169">
            <v>0</v>
          </cell>
        </row>
        <row r="170">
          <cell r="B170" t="str">
            <v>Строительство внешнего электроснабжения жилых застроек, г. Чапаевск, ул.К.Маркса, Рабочая, Октябрьская, Ватутина, Молодогвардейская, Черняховского</v>
          </cell>
          <cell r="H170">
            <v>0</v>
          </cell>
          <cell r="I170">
            <v>0</v>
          </cell>
          <cell r="J170">
            <v>0</v>
          </cell>
        </row>
        <row r="171">
          <cell r="B171" t="str">
            <v>Строительство внешнего электроснабжения завода по изготовлению сухих строительных смесей, г. Чапаевск, район автодороги Самара-Волгоград</v>
          </cell>
          <cell r="H171">
            <v>0</v>
          </cell>
          <cell r="I171">
            <v>0</v>
          </cell>
          <cell r="J171">
            <v>0</v>
          </cell>
        </row>
        <row r="172">
          <cell r="B172" t="str">
            <v>Шенталинский район</v>
          </cell>
          <cell r="H172">
            <v>0</v>
          </cell>
          <cell r="I172">
            <v>0</v>
          </cell>
          <cell r="J172">
            <v>0</v>
          </cell>
        </row>
        <row r="173">
          <cell r="B173" t="str">
            <v>Строительство внешнего электроснабжения жилой застройки в с. Шентала ул. Куйбышева</v>
          </cell>
          <cell r="H173">
            <v>0</v>
          </cell>
          <cell r="I173">
            <v>0</v>
          </cell>
          <cell r="J173">
            <v>0</v>
          </cell>
        </row>
        <row r="174">
          <cell r="B174" t="str">
            <v>Шигонский район</v>
          </cell>
          <cell r="H174">
            <v>0</v>
          </cell>
          <cell r="I174">
            <v>0</v>
          </cell>
          <cell r="J174">
            <v>0</v>
          </cell>
        </row>
        <row r="175">
          <cell r="B175" t="str">
            <v>Строительство внешнего электроснабжения жилой застройки в с. Муранки ул. Советская, Луговая, Добрая, Новая</v>
          </cell>
          <cell r="H175">
            <v>0</v>
          </cell>
          <cell r="I175">
            <v>0</v>
          </cell>
          <cell r="J175">
            <v>0</v>
          </cell>
        </row>
        <row r="176">
          <cell r="B176" t="str">
            <v>"Строительство ВЛ-0,4 кВ от КТП СМ 222/400 кВА" Самарская область,  Волжский район, п.г.т. Смышляевка, ул. Куйбышева , 55Б</v>
          </cell>
          <cell r="H176">
            <v>0</v>
          </cell>
          <cell r="I176">
            <v>0</v>
          </cell>
          <cell r="J176">
            <v>0</v>
          </cell>
        </row>
        <row r="177">
          <cell r="B177" t="str">
            <v>"Строительство ВЛ-0,4 кВ от опоры 11 КТП 601/400 кВА"  , Волжский р-н, п. Стройкерамика, СТ "Средняя Падовка", уч. 162</v>
          </cell>
          <cell r="H177">
            <v>0</v>
          </cell>
          <cell r="I177">
            <v>0</v>
          </cell>
          <cell r="J177">
            <v>0</v>
          </cell>
        </row>
        <row r="178">
          <cell r="B178" t="str">
            <v>«Строительство ВЛ-0,4кВ от
 ТП 171/2х630кВА»  , г. Кинель, ул. 3-я Юго-западная, уч. 16, 21, ул. 4-я Юго-западная, уч. 8, 10, 20, ул. 5-я Юго-западная, уч. 3, 4, 5, 10, 11</v>
          </cell>
          <cell r="H178">
            <v>0</v>
          </cell>
          <cell r="I178">
            <v>0</v>
          </cell>
          <cell r="J178">
            <v>0</v>
          </cell>
        </row>
        <row r="179">
          <cell r="B179" t="str">
            <v>"Строительство ВЛ-0,4кВ от опоры 200/7 КТП 83/250кВА"  , г. Кинель, мкр. Лебедь, ул. Дворцовая, 18</v>
          </cell>
          <cell r="H179">
            <v>0</v>
          </cell>
          <cell r="I179">
            <v>0</v>
          </cell>
          <cell r="J179">
            <v>0</v>
          </cell>
        </row>
        <row r="180">
          <cell r="B180" t="str">
            <v>"Строительство ВЛ-0,4 кВ от ТП 175/250 кВА"   ,  г. Кинель, ул. Планерная, уч. 6</v>
          </cell>
          <cell r="H180">
            <v>0.93570578000000004</v>
          </cell>
          <cell r="I180">
            <v>0</v>
          </cell>
          <cell r="J180">
            <v>0</v>
          </cell>
        </row>
        <row r="181">
          <cell r="B181" t="str">
            <v>«Строительство ВЛ-0,4кВ от опоры 100/7 КТП 81/250кВА»  , г. Кинель, в р-не склада коры завода Кинельский, уч. 28</v>
          </cell>
          <cell r="H181">
            <v>0</v>
          </cell>
          <cell r="I181">
            <v>0</v>
          </cell>
          <cell r="J181">
            <v>0</v>
          </cell>
        </row>
        <row r="182">
          <cell r="B182" t="str">
            <v>«Строительство ВЛ-0,4кВ от опор 201/13, 203/8 ТП 133/250кВА»  , г. Кинель (Студенцы), пер. Школьный, 16а, 18</v>
          </cell>
          <cell r="H182">
            <v>0</v>
          </cell>
          <cell r="I182">
            <v>0</v>
          </cell>
          <cell r="J182">
            <v>0</v>
          </cell>
        </row>
        <row r="183">
          <cell r="B183" t="str">
            <v>"Строительство ВЛ-0,4кВ от опоры № 101/10 КТП 181/250кВА" Самарская облсть, г.Кинель (Горный),     СДТ "Вагонник", уч. 68, 141, к/н 63:03:0210002:550</v>
          </cell>
          <cell r="H183">
            <v>0</v>
          </cell>
          <cell r="I183">
            <v>0</v>
          </cell>
          <cell r="J183">
            <v>0</v>
          </cell>
        </row>
        <row r="184">
          <cell r="B184" t="str">
            <v>"Строительство ВЛ-0,4кВ 
от от опоры 4/3, 9, 100/7 ТП 62/250кВА"  , г. Кинель (Елшняги), СДТ "Вагонное депо" ст. Кинель, массив 1, уч. 139, ул. Раздольная, СДТ "Локомотивное депо", к/н 63:03:0206001:912, СДТ Хлебозавода, уч. 60, 71</v>
          </cell>
          <cell r="H184">
            <v>1.022842</v>
          </cell>
          <cell r="I184">
            <v>0</v>
          </cell>
          <cell r="J184">
            <v>0</v>
          </cell>
        </row>
        <row r="185">
          <cell r="B185" t="str">
            <v>"Строительство ВЛ-0,4кВ
 от опоры 300/7, 400/12, 4/9/4 ТП 180/160кВА"   , г. Кинель (Лебедь), ул. Железнодорожная, 27Б, СДТ ст. Кинель, 10, 10, 11, 12, 23, 33, 35, 68</v>
          </cell>
          <cell r="H185">
            <v>0</v>
          </cell>
          <cell r="I185">
            <v>0</v>
          </cell>
          <cell r="J185">
            <v>0</v>
          </cell>
        </row>
        <row r="186">
          <cell r="B186" t="str">
            <v>"Строительство ВЛ-0,4кВ 
от опоры 101/11 ТП 43/100кВА"  , г. Кинель (Лебедь), СДТ "Водоканал", линия 1, уч. 31</v>
          </cell>
          <cell r="H186">
            <v>0</v>
          </cell>
          <cell r="I186">
            <v>0</v>
          </cell>
          <cell r="J186">
            <v>0</v>
          </cell>
        </row>
        <row r="187">
          <cell r="B187" t="str">
            <v>Строительство ВЛ-0,4кВ от опор 300/3, 401/3 КТП 147/2х250кВА»  , г. Кинель, п. СХИ, р-н Поволжский МИС, уч. 36, 33, к/н 63:03:0301004:576</v>
          </cell>
          <cell r="H187">
            <v>0</v>
          </cell>
          <cell r="I187">
            <v>0</v>
          </cell>
          <cell r="J187">
            <v>0</v>
          </cell>
        </row>
        <row r="188">
          <cell r="B188" t="str">
            <v>"Строительство ВЛ-0,4кВ от опоры 100/1 ЗТП 11/320кВА"  ,  г. Кинель, мкр. Горный,  СДТ Вагонное депо, уч. 35,  к/н 63:03:0210003:533</v>
          </cell>
          <cell r="H188">
            <v>0</v>
          </cell>
          <cell r="I188">
            <v>0</v>
          </cell>
          <cell r="J188">
            <v>0</v>
          </cell>
        </row>
        <row r="189">
          <cell r="B189" t="str">
            <v>"Строительство ВЛ-0,4кВ от опоры 300/14 КТП 89/160кВА"  , г. Кинель (Лебедь), ул. Железнодорожная, 64Б</v>
          </cell>
          <cell r="H189">
            <v>0.64112585999999994</v>
          </cell>
          <cell r="I189">
            <v>0</v>
          </cell>
          <cell r="J189">
            <v>0</v>
          </cell>
        </row>
        <row r="190">
          <cell r="B190" t="str">
            <v>"Строительство ВЛ-0,4кВ от
 опоры 100/13 ТП 11/320кВА"  , г. Кинель (Горный), СДТ ПМК-2, 1-я линия, уч. 44</v>
          </cell>
          <cell r="H190">
            <v>0.68444130000000014</v>
          </cell>
          <cell r="I190">
            <v>0</v>
          </cell>
          <cell r="J190">
            <v>0</v>
          </cell>
        </row>
        <row r="191">
          <cell r="B191" t="str">
            <v>"Строительство ВЛ-0,4кВ от опоры 100/3 ТП 72/100кВА"  , г. Кинель (Горный), СДТ "Искра", уч. 104</v>
          </cell>
          <cell r="H191">
            <v>0</v>
          </cell>
          <cell r="I191">
            <v>0</v>
          </cell>
          <cell r="J191">
            <v>0</v>
          </cell>
        </row>
        <row r="192">
          <cell r="B192" t="str">
            <v>"Строительство ВЛ-0,4кВ от опоры 400/16 КТП 147/2х250кВА"  , г. Кинель, массив Советы, СДТ "Самарская ГСС", уч. 165</v>
          </cell>
          <cell r="H192">
            <v>0</v>
          </cell>
          <cell r="I192">
            <v>0</v>
          </cell>
          <cell r="J192">
            <v>0</v>
          </cell>
        </row>
        <row r="193">
          <cell r="B193" t="str">
            <v>"Строительство ВЛ-0,4кВ от опор 5/15, 201, 301 ТП 61/250кВА"  , г. Кинель (Елшняги), ул. Луганская, 11, СТД "Локомативное депо", линия 1, уч. 17, линия 4, уч. 7, 10, 12, 13, 14, 26, 29,  к/н 63:03:020502:0008(0),   к/н 63:03:0203008:507</v>
          </cell>
          <cell r="H193">
            <v>2.2469689799999997</v>
          </cell>
          <cell r="I193">
            <v>0</v>
          </cell>
          <cell r="J193">
            <v>0</v>
          </cell>
        </row>
        <row r="194">
          <cell r="B194" t="str">
            <v>"Строительство ВЛ-0,4кВ от опоры 200/1 КТП 83/250кВА"  , г. Кинель (Лебедь), СДТ Хлебозавода, линия 2, уч. 15, 17</v>
          </cell>
          <cell r="H194">
            <v>0</v>
          </cell>
          <cell r="I194">
            <v>0</v>
          </cell>
          <cell r="J194">
            <v>0</v>
          </cell>
        </row>
        <row r="195">
          <cell r="B195" t="str">
            <v>"Строительство ВЛ-0,4кВ 
от опоры 100/12 КТП Л2502/320кВА"  , Волжский р-н,   п. Новоберезовский, уч. 31</v>
          </cell>
          <cell r="H195">
            <v>0</v>
          </cell>
          <cell r="I195">
            <v>0</v>
          </cell>
          <cell r="J195">
            <v>0</v>
          </cell>
        </row>
        <row r="196">
          <cell r="B196" t="str">
            <v>«Строительство ВЛ-0,4кВ от
 КТП 56/400кВА»  , Нефтегорский р-н, г. Нефтегорск, ул. Промышленности, 8Д</v>
          </cell>
          <cell r="H196">
            <v>0.65541211999999993</v>
          </cell>
          <cell r="I196">
            <v>0</v>
          </cell>
          <cell r="J196">
            <v>0</v>
          </cell>
        </row>
        <row r="197">
          <cell r="B197" t="str">
            <v>«Строительство ВЛ-0,4кВ от ТП 10/400кВА»  , Нефтегорский р-н, г. Нефтегорск, ул. Беговая, стр. 6, 8</v>
          </cell>
          <cell r="H197">
            <v>0.88202049999999999</v>
          </cell>
          <cell r="I197">
            <v>0</v>
          </cell>
          <cell r="J197">
            <v>0</v>
          </cell>
        </row>
        <row r="198">
          <cell r="B198" t="str">
            <v>«Строительство ВЛ-0,4кВ от опоры 402/10 КТП ОС 2703/400кВА»  , Безенчукский  р-н, п.г.т. Безенчук, ул. Ф.Разина, к/н 63:12:1403044:143</v>
          </cell>
          <cell r="H198">
            <v>0</v>
          </cell>
          <cell r="I198">
            <v>0</v>
          </cell>
          <cell r="J198">
            <v>0</v>
          </cell>
        </row>
        <row r="199">
          <cell r="B199" t="str">
            <v>«Строительство ВЛ-0,4кВ 
от КТП ПЕР 805/250кВА»  , Безенчукский  р-н, п.г.т. Безенчук, ул. Чапаева, 2К, к/н 63:12:1403039:31</v>
          </cell>
          <cell r="H199">
            <v>0</v>
          </cell>
          <cell r="I199">
            <v>0</v>
          </cell>
          <cell r="J199">
            <v>0</v>
          </cell>
        </row>
        <row r="200">
          <cell r="B200" t="str">
            <v xml:space="preserve">«Строительство ВЛ-0,4кВ 
от ЗТП ЗАП 1420/100кВА»  ,  Безенчукский р-н, п.г.т. Безенчук, ул. Кольцова, </v>
          </cell>
          <cell r="H200">
            <v>0.78666351999999995</v>
          </cell>
          <cell r="I200">
            <v>0</v>
          </cell>
          <cell r="J200">
            <v>0</v>
          </cell>
        </row>
        <row r="201">
          <cell r="B201" t="str">
            <v>«Строительство ВЛ-0,4кВ
 от опоры 103/8 ЗТП 34/400кВА»  , г. Новокуйбышевск, кв.23А, уч.11</v>
          </cell>
          <cell r="H201">
            <v>0</v>
          </cell>
          <cell r="I201">
            <v>0</v>
          </cell>
          <cell r="J201">
            <v>0</v>
          </cell>
        </row>
        <row r="202">
          <cell r="B202" t="str">
            <v>«Строительство ВЛ-0,4 кВ от опоры 300/7 КТП 1608/100кВА»  , г.Новокуйбышевск, п. Шмидта, уч. 61</v>
          </cell>
          <cell r="H202">
            <v>0</v>
          </cell>
          <cell r="I202">
            <v>0</v>
          </cell>
          <cell r="J202">
            <v>0</v>
          </cell>
        </row>
        <row r="203">
          <cell r="B203" t="str">
            <v>«Строительство ВЛ-0,4кВ от опоры 107/7  КТП 34/400кВА»  , г.Новокуйбышевск, ул. Минская, уч.51А</v>
          </cell>
          <cell r="H203">
            <v>0</v>
          </cell>
          <cell r="I203">
            <v>0</v>
          </cell>
          <cell r="J203">
            <v>0</v>
          </cell>
        </row>
        <row r="204">
          <cell r="B204" t="str">
            <v>«Строительство ВЛ-0,4кВ от опоры 200/1 КТП 95/400кВА»  , г. Новокуйбышевск,                                                           СТД "Железнодорожник"                                                          массив 36, уч. 84</v>
          </cell>
          <cell r="H204">
            <v>0</v>
          </cell>
          <cell r="I204">
            <v>0</v>
          </cell>
          <cell r="J204">
            <v>0</v>
          </cell>
        </row>
        <row r="205">
          <cell r="B205" t="str">
            <v>«Строительство КЛ-0,4кВ
 от ЗТП СОЛ 201/2х400кВА»  , г.о. Отрадный, ул. Первомайская, 40</v>
          </cell>
          <cell r="H205">
            <v>0</v>
          </cell>
          <cell r="I205">
            <v>0</v>
          </cell>
          <cell r="J205">
            <v>0</v>
          </cell>
        </row>
        <row r="206">
          <cell r="B206" t="str">
            <v>«Строительство ВЛ-0,4кВ от ЗТП 312/250кВА»  , Приволжский р-н, с.Приволжье, ул.Космонавтов,                                         к/н 63:30:0601008:289</v>
          </cell>
          <cell r="H206">
            <v>0</v>
          </cell>
          <cell r="I206">
            <v>0</v>
          </cell>
          <cell r="J206">
            <v>0</v>
          </cell>
        </row>
        <row r="207">
          <cell r="B207" t="str">
            <v>«Строительство ВЛ-0,4кВ 
от КТП ЦАР 1008/630кВА»  , Красноярский р-н, с.Малая Царевщина, ул.Шоссейная, 49А</v>
          </cell>
          <cell r="H207">
            <v>0</v>
          </cell>
          <cell r="I207">
            <v>0</v>
          </cell>
          <cell r="J207">
            <v>0</v>
          </cell>
        </row>
        <row r="208">
          <cell r="B208" t="str">
            <v>Строительство ВЛ-0,4кВ от  опоры 100/5 КТП КЛВ 1415/250кВА  ,  Клявлинский район, ст. Клявлино, ул. Ворошилова, 11</v>
          </cell>
          <cell r="H208">
            <v>0</v>
          </cell>
          <cell r="I208">
            <v>0</v>
          </cell>
          <cell r="J208">
            <v>0</v>
          </cell>
        </row>
        <row r="209">
          <cell r="B209" t="str">
            <v xml:space="preserve">"Строительство ВЛ-0,4кВ от КТП КЛВ 1018/160кВА"
   , Клявлинский район, с. Старые Сосны, ул. Центральная, 4А, 10А, 18А </v>
          </cell>
          <cell r="H209">
            <v>0</v>
          </cell>
          <cell r="I209">
            <v>0</v>
          </cell>
          <cell r="J209">
            <v>0</v>
          </cell>
        </row>
        <row r="210">
          <cell r="B210" t="str">
            <v>"Строительство ВЛ-0,4кВ от
 опоры 100/8 КТП Л 2513/630кВА"  , Волжский р-н,  с. Лопатино, ул. Юбилейная, 132</v>
          </cell>
          <cell r="H210">
            <v>0.34688499999999994</v>
          </cell>
          <cell r="I210">
            <v>0</v>
          </cell>
          <cell r="J210">
            <v>0</v>
          </cell>
        </row>
        <row r="211">
          <cell r="B211" t="str">
            <v>«Строительство ВЛ-0,4кВ от 
опоры 103/3 КТП 605/250кВА»  , Большечерниговский р-н,                                         с. Августовка, ул. Ново-Садовая, 5</v>
          </cell>
          <cell r="H211">
            <v>0.18533079999999999</v>
          </cell>
          <cell r="I211">
            <v>0</v>
          </cell>
          <cell r="J211">
            <v>0</v>
          </cell>
        </row>
        <row r="212">
          <cell r="B212" t="str">
            <v>"Строительство ВЛ-0,4 кВ от КТП КУ 1316/400кВА" 
 , Кинель-Черкасский р-н, п. Подгорный, ул. Энтузиастов, 22</v>
          </cell>
          <cell r="H212">
            <v>0.32079099999999999</v>
          </cell>
          <cell r="I212">
            <v>0</v>
          </cell>
          <cell r="J212">
            <v>0</v>
          </cell>
        </row>
        <row r="213">
          <cell r="B213" t="str">
            <v xml:space="preserve">"Строительство ВЛ-0,4кВ от КТП КЛВ 411/250кВА"  ,  Клявлинский район, ст. Клявлино, ул. Октябрьская, 35 </v>
          </cell>
          <cell r="H213">
            <v>0</v>
          </cell>
          <cell r="I213">
            <v>0</v>
          </cell>
          <cell r="J213">
            <v>0</v>
          </cell>
        </row>
        <row r="214">
          <cell r="B214" t="str">
            <v>"Строительство ВЛ-0,4кВ от опоры 100/16 ТП ОВ 3001/250кВА" 
 , Волжский р-н, п. Верхняя Подстепновка, ул. Специалистов, к/н 63:17:0504003:1043</v>
          </cell>
          <cell r="H214">
            <v>0.32307200000000003</v>
          </cell>
          <cell r="I214">
            <v>0</v>
          </cell>
          <cell r="J214">
            <v>0</v>
          </cell>
        </row>
        <row r="215">
          <cell r="B215" t="str">
            <v>"Строительство ВЛ-0,4кВ от опоры 300/9 КТП 2019/400кВА и от КТП 2019/400кВА" 
  , Волжский р-н, с. Курумоч, ул. Ягодная, уч. 18, ул. Волжская, 5</v>
          </cell>
          <cell r="H215">
            <v>0.43717111999999997</v>
          </cell>
          <cell r="I215">
            <v>0</v>
          </cell>
          <cell r="J215">
            <v>0</v>
          </cell>
        </row>
        <row r="216">
          <cell r="B216" t="str">
            <v xml:space="preserve">"Строительство КЛ-0,4кВ от распределительного пункта 0,4 кВ (трансформаторной подстанции № 3141220)"  , г. Тольятти, Автозаводской район, 12 квартал, ул. Автостроителй, 68а      </v>
          </cell>
          <cell r="H216">
            <v>0.46986600000000001</v>
          </cell>
          <cell r="I216">
            <v>0</v>
          </cell>
          <cell r="J216">
            <v>0</v>
          </cell>
        </row>
        <row r="217">
          <cell r="B217" t="str">
            <v>"Строительство кабельной линии 0,23кВ от  трансформаторной подстанции ТП-3131012"  , г. Тольятти, 10 квартал Автозаводского района,  южнее ж.д. по ул. Ворошилова, 12 (стр. № ХVI-Б-4)</v>
          </cell>
          <cell r="H217">
            <v>0</v>
          </cell>
          <cell r="I217">
            <v>0</v>
          </cell>
          <cell r="J217">
            <v>0</v>
          </cell>
        </row>
        <row r="218">
          <cell r="B218" t="str">
            <v>"Строительство КЛ- 0,4кВ от распределительного пункта 0,4кВ (трансформаторной подстанции № 2070301)" Самарская обл., г. Тольятти, Автозаводской район, 3 квартал, проспект Московский, 39</v>
          </cell>
          <cell r="H218">
            <v>0</v>
          </cell>
          <cell r="I218">
            <v>0</v>
          </cell>
          <cell r="J218">
            <v>0</v>
          </cell>
        </row>
        <row r="219">
          <cell r="B219" t="str">
            <v>«КЛ 0,4кВ от ТП № 1140003 (ТП-РПД-СКБ) до границы зем. уч. мойки  ООО «Сервис ЛТД»  в Автозаводском р-не г. Тольятти, :                          Южное шоссе №121</v>
          </cell>
          <cell r="H219">
            <v>2.9144489599999996</v>
          </cell>
          <cell r="I219">
            <v>0</v>
          </cell>
          <cell r="J219">
            <v>0</v>
          </cell>
        </row>
        <row r="220">
          <cell r="B220" t="str">
            <v>"ЛП 0,4 кВ от ТП № 4191904 (ТП-1904) 10/0,4 кВ до  ПР-0,4 кВ и от ПР-0,4 кВ, расположенного  в 19 квартале Автозаводского района г. Тольятти, юго-восточнее жилого дома по ул. 70 лет Октября, 58А</v>
          </cell>
          <cell r="H220">
            <v>0</v>
          </cell>
          <cell r="I220">
            <v>0</v>
          </cell>
          <cell r="J220">
            <v>0</v>
          </cell>
        </row>
        <row r="221">
          <cell r="B221" t="str">
            <v>"Строительство ВЛИ-0, кВ от КТП-1280352  Ф-2 до роектируемой опоры 0,4кВ"  , пос.Приморский, ул. Победы,уч.№ 5</v>
          </cell>
          <cell r="H221">
            <v>0</v>
          </cell>
          <cell r="I221">
            <v>0</v>
          </cell>
          <cell r="J221">
            <v>0</v>
          </cell>
        </row>
        <row r="222">
          <cell r="B222" t="str">
            <v>"Строительство КЛ-0,4кВ от Ф №П1, ТП №3090416 до магазина "Айсберг" Самарская обл. г.Тольятти, Автозаводский район, 4 квартал, южнее жилого дома №7 по бульвару Курчатова</v>
          </cell>
          <cell r="H222">
            <v>0</v>
          </cell>
          <cell r="I222">
            <v>0</v>
          </cell>
          <cell r="J222">
            <v>0</v>
          </cell>
        </row>
        <row r="223">
          <cell r="B223" t="str">
            <v>«Строительство ВЛ-0,4кВ от опоры 300/2 ТП 107/400кВА»  , г. Кинель, п. Усть-Кинельский, гаражный массив в р-не жилого дома № 1 по ул. Испытателей, уч. 1</v>
          </cell>
          <cell r="H223">
            <v>0</v>
          </cell>
          <cell r="I223">
            <v>0</v>
          </cell>
          <cell r="J223">
            <v>0</v>
          </cell>
        </row>
        <row r="224">
          <cell r="B224" t="str">
            <v xml:space="preserve"> «Строительство ВЛ-0,4кВ от опоры 309/10 ТП 222/630кВА»  , Кинельский район, п.г.т. Алексеевка, ул. Полевая, 43Б</v>
          </cell>
          <cell r="H224">
            <v>0</v>
          </cell>
          <cell r="I224">
            <v>0</v>
          </cell>
          <cell r="J224">
            <v>0</v>
          </cell>
        </row>
        <row r="225">
          <cell r="B225" t="str">
            <v>«Строительство ВЛ-0,4кВ от опоры 300/17 КТП 62/250кВА»  , г. Кинель (Елшняги), ул. Сиреневая, уч. 57</v>
          </cell>
          <cell r="H225">
            <v>0.78462566000000011</v>
          </cell>
          <cell r="I225">
            <v>0</v>
          </cell>
          <cell r="J225">
            <v>0</v>
          </cell>
        </row>
        <row r="226">
          <cell r="B226" t="str">
            <v>«Строительство ВЛ-0,4кВ от опоры 102/10 КТП БОР 1407/400кВА»  , Борский р-н, п. Новоборский, пер. Нефтяников, 11</v>
          </cell>
          <cell r="H226">
            <v>0</v>
          </cell>
          <cell r="I226">
            <v>0</v>
          </cell>
          <cell r="J226">
            <v>0</v>
          </cell>
        </row>
        <row r="227">
          <cell r="B227" t="str">
            <v>«Строительство ВЛ-0,4кВ от опоры 200/6 ЗТП БОР 111/160кВА»  , Борский р-н, с. Борское, пер. Ленинградский, 28</v>
          </cell>
          <cell r="H227">
            <v>0</v>
          </cell>
          <cell r="I227">
            <v>0</v>
          </cell>
          <cell r="J227">
            <v>0</v>
          </cell>
        </row>
        <row r="228">
          <cell r="B228" t="str">
            <v xml:space="preserve"> «Строительство ВЛ-0,4кВ от опоры 100/4 КТП БОР 201/400кВА»  , Борский р-н, с. Борское, ул. Вишневая, 5В</v>
          </cell>
          <cell r="H228">
            <v>0</v>
          </cell>
          <cell r="I228">
            <v>0</v>
          </cell>
          <cell r="J228">
            <v>0</v>
          </cell>
        </row>
        <row r="229">
          <cell r="B229" t="str">
            <v xml:space="preserve"> «Строительство ВЛ-0,4кВ от опоры 100/12 КТП Ор 812/160кВА»  , Алексеевский р-н, п. Ленинградская, б/н</v>
          </cell>
          <cell r="H229">
            <v>0</v>
          </cell>
          <cell r="I229">
            <v>0</v>
          </cell>
          <cell r="J229">
            <v>0</v>
          </cell>
        </row>
        <row r="230">
          <cell r="B230" t="str">
            <v>«Строительство ВЛ-0,4кВ от опоры 301/12 КТП НБ 502/250кВА»  , Красноярский р-н, с. Новый Буян, ул. Кооперативная, уч. 1А</v>
          </cell>
          <cell r="H230">
            <v>0</v>
          </cell>
          <cell r="I230">
            <v>0</v>
          </cell>
          <cell r="J230">
            <v>0</v>
          </cell>
        </row>
        <row r="231">
          <cell r="B231" t="str">
            <v>«Строительство ВЛ-0,4кВ от опоры 300/8 КТП ЕЛХ 410/400кВА»  , Елховский р-н, с. Елховка, уч. 12</v>
          </cell>
          <cell r="H231">
            <v>0</v>
          </cell>
          <cell r="I231">
            <v>0</v>
          </cell>
          <cell r="J231">
            <v>0</v>
          </cell>
        </row>
        <row r="232">
          <cell r="B232" t="str">
            <v xml:space="preserve"> «Строительство ВЛ-0,4кВ от опоры 200/17 КТП ЕЛХ 411/250кВА»  , Елховский р-н, с. Елховка, ул. Школьная, 25а</v>
          </cell>
          <cell r="H232">
            <v>0</v>
          </cell>
          <cell r="I232">
            <v>0</v>
          </cell>
          <cell r="J232">
            <v>0</v>
          </cell>
        </row>
        <row r="233">
          <cell r="B233" t="str">
            <v xml:space="preserve"> «Строительство ВЛ-0,4кВ от опоры 100/37 КТП ЕЛХ 417/400кВА»  , Елховский р-н, с. Елховка, ул. Красноармейская, 44д</v>
          </cell>
          <cell r="H233">
            <v>0</v>
          </cell>
          <cell r="I233">
            <v>0</v>
          </cell>
          <cell r="J233">
            <v>0</v>
          </cell>
        </row>
        <row r="234">
          <cell r="B234" t="str">
            <v xml:space="preserve"> «Строительство ВЛ-0,4кВ от опоры 200/33 КТП 2009/160+250кВА»  , Волжский р-н, с. Курумоч, массив в р-не ГРП-19, уч. 94</v>
          </cell>
          <cell r="H234">
            <v>0.35447199999999995</v>
          </cell>
          <cell r="I234">
            <v>0</v>
          </cell>
          <cell r="J234">
            <v>0</v>
          </cell>
        </row>
        <row r="235">
          <cell r="B235" t="str">
            <v xml:space="preserve"> «Строительство КВЛ-0,4кВ от КТП РЦ 1104/250кВА»  , Красноярский р-н, п.г.т. Новосемейкино, ул. Горная, уч. 20А;</v>
          </cell>
          <cell r="H235">
            <v>0.56118086</v>
          </cell>
          <cell r="I235">
            <v>0</v>
          </cell>
          <cell r="J235">
            <v>0</v>
          </cell>
        </row>
        <row r="236">
          <cell r="B236" t="str">
            <v>«Строительство двух КЛ-0,4кВ от РУ-0,4кВ РП-2 «Фрегат»/4х1000кВА»  , г.о. Самара, пересечение ул. Аврора и пр. К. Маркса, к/н 63:01:0632002:0217</v>
          </cell>
          <cell r="H236">
            <v>0</v>
          </cell>
          <cell r="I236">
            <v>0</v>
          </cell>
          <cell r="J236">
            <v>0</v>
          </cell>
        </row>
        <row r="237">
          <cell r="B237" t="str">
            <v>"ЛЭП-0,4кВ от опоры №15 (ф-5 КТП-1280316) до проектируемой опоры 0,4кВ"  , Ставропольский р-он, пос. Приморский, ул. Спортивная, участок № 14-А</v>
          </cell>
          <cell r="H237">
            <v>0</v>
          </cell>
          <cell r="I237">
            <v>0</v>
          </cell>
          <cell r="J237">
            <v>0</v>
          </cell>
        </row>
        <row r="238">
          <cell r="B238" t="str">
            <v>"ВЛ-0,23кВ от ПП-86 ТП № 3161408 (ТП-1408) до границы земельного участка светофорного объекта", расположенного в Автозаводском р-не г.Тольятти, пересечение ул. Автостроителей и ул..Дзержинского</v>
          </cell>
          <cell r="H238">
            <v>0</v>
          </cell>
          <cell r="I238">
            <v>0</v>
          </cell>
          <cell r="J238">
            <v>0</v>
          </cell>
        </row>
        <row r="239">
          <cell r="B239" t="str">
            <v>"Строительство ВЛ-10кВ от опоры 10кВ №6 яч.15 РП-1280000, установка новой КТП 1280353 и строительство ВЛ-0,4кВ" Самарская обл., Ставропольский р-н, пос. Приморский, ул. Ясная, участок № 1А</v>
          </cell>
          <cell r="H239">
            <v>1.652547</v>
          </cell>
          <cell r="I239">
            <v>0</v>
          </cell>
          <cell r="J239">
            <v>0</v>
          </cell>
        </row>
        <row r="240">
          <cell r="B240" t="str">
            <v>«Строительство ВЛ-0,4кВ 
от опоры 100/12 КТП СВД 4211/250кВА»  , Сергиевский р-н, с. Сергиевск, ул. Юбилейная, уч. 33, 35, 37, 39, 41</v>
          </cell>
          <cell r="H240">
            <v>0.49892405999999995</v>
          </cell>
          <cell r="I240">
            <v>0</v>
          </cell>
          <cell r="J240">
            <v>0</v>
          </cell>
        </row>
        <row r="241">
          <cell r="B241" t="str">
            <v>«Строительство ВЛ-0,4кВ от опоры 400/5 ЗТП 21/250кВА»  , Волжский р-н, п. Смышляевка, ул. Шоссейная, к/н 63:17:0309005:1182</v>
          </cell>
          <cell r="H241">
            <v>0.29380111999999997</v>
          </cell>
          <cell r="I241">
            <v>0</v>
          </cell>
          <cell r="J241">
            <v>0</v>
          </cell>
        </row>
        <row r="242">
          <cell r="B242" t="str">
            <v>«Строительство ВЛ-0,4кВ от опоры 202/8 КТП 507/160кВА»  , Пестравский район, с. Пестравка, ул. Свободы, 15</v>
          </cell>
          <cell r="H242">
            <v>0.91563397999999996</v>
          </cell>
          <cell r="I242">
            <v>0</v>
          </cell>
          <cell r="J242">
            <v>0</v>
          </cell>
        </row>
        <row r="243">
          <cell r="B243" t="str">
            <v>«Строительство ВЛ-0,4кВ от опоры 300/10 КТП 180/160кВА»  , г. Кинель (Лебедь), СДТ ст. Кинель, уч. 22</v>
          </cell>
          <cell r="H243">
            <v>9.8731779999999991E-2</v>
          </cell>
          <cell r="I243">
            <v>0</v>
          </cell>
          <cell r="J243">
            <v>0</v>
          </cell>
        </row>
        <row r="244">
          <cell r="B244" t="str">
            <v xml:space="preserve">«Строительство ВЛ-0,4кВ от опоры 308 КТП 601/400кВА»  , Волжский р-н, п.г.т. Стройкерамика, ул. Лермонтова, к/н 63:17:0304002:1015 </v>
          </cell>
          <cell r="H244">
            <v>0.17440164000000002</v>
          </cell>
          <cell r="I244">
            <v>0</v>
          </cell>
          <cell r="J244">
            <v>0</v>
          </cell>
        </row>
        <row r="245">
          <cell r="B245" t="str">
            <v>«Строительство ВЛ-0,4кВ от опоры 200/15 КТП 180/160кВА»  , г. Кинель (Лебедь), СДТ ст. Кинель, линия 1, 
уч. 3</v>
          </cell>
          <cell r="H245">
            <v>0.10803961999999999</v>
          </cell>
          <cell r="I245">
            <v>0</v>
          </cell>
          <cell r="J245">
            <v>0</v>
          </cell>
        </row>
        <row r="246">
          <cell r="B246" t="str">
            <v>«Строительство ВЛ-0,4кВ от опоры 200/21 КТП М 606/250кВА»  , Волжский р-н, с. Рубежное, уч. 93, 195</v>
          </cell>
          <cell r="H246">
            <v>0.43892105999999997</v>
          </cell>
          <cell r="I246">
            <v>0</v>
          </cell>
          <cell r="J246">
            <v>0</v>
          </cell>
        </row>
        <row r="247">
          <cell r="B247" t="str">
            <v xml:space="preserve">«Строительство ВЛ-0,4кВ от опоры 101/22 КТП СРН 810/250кВА»  , Сергиевский район, п.г.т. Суходол, ул. Суслова, к/н 63:31:1102011:1153 </v>
          </cell>
          <cell r="H247">
            <v>0.31754153999999996</v>
          </cell>
          <cell r="I247">
            <v>0</v>
          </cell>
          <cell r="J247">
            <v>0</v>
          </cell>
        </row>
        <row r="248">
          <cell r="B248" t="str">
            <v>«Строительство ВЛ-0,4кВ от опор 100/10, 101/12, 103/9 КТП СВД 4201/250кВА»  , Сергиевский район, с. Суходол, ул. Суворова 61, 63; ул. Школьная 69, 86, 88</v>
          </cell>
          <cell r="H248">
            <v>0.64573611999999991</v>
          </cell>
          <cell r="I248">
            <v>0</v>
          </cell>
          <cell r="J248">
            <v>0</v>
          </cell>
        </row>
        <row r="249">
          <cell r="B249" t="str">
            <v xml:space="preserve">«Строительство ВЛ-0,4кВ от опоры 305 КТП 807/250кВА»  , Волжский р-н, с/т «Спутник-2», Смышляевский массив, ул. 1 Падовская, уч. 3 </v>
          </cell>
          <cell r="H249">
            <v>0.15109664</v>
          </cell>
          <cell r="I249">
            <v>0</v>
          </cell>
          <cell r="J249">
            <v>0</v>
          </cell>
        </row>
        <row r="250">
          <cell r="B250" t="str">
            <v>«Строительство ВЛ-0,4кВ от 
опоры 300/24 КТП КЯР 206/400кВА»  , Красноярский р-н, с. Нижняя Солонцовка, ул. Степная, уч. 27А</v>
          </cell>
          <cell r="H250">
            <v>0.12481332000000001</v>
          </cell>
          <cell r="I250">
            <v>0</v>
          </cell>
          <cell r="J250">
            <v>0</v>
          </cell>
        </row>
        <row r="251">
          <cell r="B251" t="str">
            <v>«Строительство ВЛ-0,4кВ от опоры 100/7 КТП 405/160кВА»  , Сергиевский район, с. Сергиевск, ул. Ленина, 83а-1</v>
          </cell>
          <cell r="H251">
            <v>0.25247987999999999</v>
          </cell>
          <cell r="I251">
            <v>0</v>
          </cell>
          <cell r="J251">
            <v>0</v>
          </cell>
        </row>
        <row r="252">
          <cell r="B252" t="str">
            <v xml:space="preserve">«Строительство ВЛ-0,4кВ от опоры 400/12 ТП 133/320кВА»  , г. Кинель, ул. Гвардейская, 1а </v>
          </cell>
          <cell r="H252">
            <v>0.32781697999999998</v>
          </cell>
          <cell r="I252">
            <v>0</v>
          </cell>
          <cell r="J252">
            <v>0</v>
          </cell>
        </row>
        <row r="253">
          <cell r="B253" t="str">
            <v xml:space="preserve"> «Строительство ВЛ-0,4кВ от опоры 100/24 КТП БОР 117/400кВА»  , Борский р-н, с. Борское, ул. Совхозная, 7</v>
          </cell>
          <cell r="H253">
            <v>0.21302185999999998</v>
          </cell>
          <cell r="I253">
            <v>0</v>
          </cell>
          <cell r="J253">
            <v>0</v>
          </cell>
        </row>
        <row r="254">
          <cell r="B254" t="str">
            <v>«Строительство ВЛ-0,4кВ от опоры 112 КТП 23/250кВА»  , Волжский р-н, пос. Дубовый гай,  к/н 63:17:0301008:342, 63:17:0301008:343</v>
          </cell>
          <cell r="H254">
            <v>0.26027260000000002</v>
          </cell>
          <cell r="I254">
            <v>0</v>
          </cell>
          <cell r="J254">
            <v>0</v>
          </cell>
        </row>
        <row r="255">
          <cell r="B255" t="str">
            <v>«Строительство ВЛ-0,4кВ от КТП СРН 805/250кВА»  , Сергиевский район, п.г.т. Суходол, ул. Пушкина</v>
          </cell>
          <cell r="H255">
            <v>0.28903628000000003</v>
          </cell>
          <cell r="I255">
            <v>0</v>
          </cell>
          <cell r="J255">
            <v>0</v>
          </cell>
        </row>
        <row r="256">
          <cell r="B256" t="str">
            <v xml:space="preserve">«Строительство ВЛ-0,4кВ от опоры 101/15 КТП 312/400кВА»  , Сергиевский район, с. Красносельское, в р-не ул. Ленина, д. 42 </v>
          </cell>
          <cell r="H256">
            <v>0.36615635999999996</v>
          </cell>
          <cell r="I256">
            <v>0</v>
          </cell>
          <cell r="J256">
            <v>0</v>
          </cell>
        </row>
        <row r="257">
          <cell r="B257" t="str">
            <v>«Строительство ВЛ-0,4кВ от опоры 205/2 ЗТП НО 1105/630+400кВА»  , г. Отрадный, р-н УПТК (1 очередь), гараж 53, 97, 
111, 187</v>
          </cell>
          <cell r="H257">
            <v>0.82015192000000003</v>
          </cell>
          <cell r="I257">
            <v>0</v>
          </cell>
          <cell r="J257">
            <v>0</v>
          </cell>
        </row>
        <row r="258">
          <cell r="B258" t="str">
            <v>«Строительство ВЛ-0,4кВ от ЦРП 2/2х100кВА»  , г. Отрадный, садоводство "Нефтяник" (р-н стадиона) квартал 20, уч. 32</v>
          </cell>
          <cell r="H258">
            <v>0.60459069999999993</v>
          </cell>
          <cell r="I258">
            <v>0</v>
          </cell>
          <cell r="J258">
            <v>0</v>
          </cell>
        </row>
        <row r="259">
          <cell r="B259" t="str">
            <v>«Строительство ВЛ-0,4кВ от опор 202/1, 2000/11 КТП 149/250кВА»  , г. Новокуйбышевск, ул. Новая, уч. 10, СТД «Славянка», кв. 7, уч. 24А</v>
          </cell>
          <cell r="H259">
            <v>0.48677241999999998</v>
          </cell>
          <cell r="I259">
            <v>0</v>
          </cell>
          <cell r="J259">
            <v>0</v>
          </cell>
        </row>
        <row r="260">
          <cell r="B260" t="str">
            <v>«Строительство ВЛ-0,4кВ от опоры 101/2А КТП СВД 4208/250кВА» 
 , Сергиевский район, п. Суходол,  ул. Самарская,
 д. 15</v>
          </cell>
          <cell r="H260">
            <v>0.19292292000000003</v>
          </cell>
          <cell r="I260">
            <v>0</v>
          </cell>
          <cell r="J260">
            <v>0</v>
          </cell>
        </row>
        <row r="261">
          <cell r="B261" t="str">
            <v xml:space="preserve">«Строительство ВЛ-0,4кВ от опоры 302/9 КТП 110/160кВА» 
Самарская область, Пестравский район, с. Пестравка, ул. Физкультурная, д. 3
</v>
          </cell>
          <cell r="H261">
            <v>0.13539084000000001</v>
          </cell>
          <cell r="I261">
            <v>0</v>
          </cell>
          <cell r="J261">
            <v>0</v>
          </cell>
        </row>
        <row r="262">
          <cell r="B262" t="str">
            <v>«Строительство ВЛ-0,4кВ от опоры 202/14 КТП 507/160кВА» Самарская область, Пестравский район, с. Пестравка, ул. Спортивная, 14</v>
          </cell>
          <cell r="H262">
            <v>0.139129</v>
          </cell>
          <cell r="I262">
            <v>0</v>
          </cell>
          <cell r="J262">
            <v>0</v>
          </cell>
        </row>
        <row r="263">
          <cell r="B263" t="str">
            <v>«Строительство ВЛ-0,4кВ от опоры 200/8 КТП ОС 201/160кВА» Самарская область, г. Отрадный, СТ "Строитель" (Алексеевский массив), кв. 1А, уч. 3</v>
          </cell>
          <cell r="H263">
            <v>0.374585</v>
          </cell>
          <cell r="I263">
            <v>0</v>
          </cell>
          <cell r="J263">
            <v>0</v>
          </cell>
        </row>
        <row r="264">
          <cell r="B264" t="str">
            <v>«Строительство ВЛ-0,4кВ от опоры 213/12 ЗТП НО 3005/100кВА» Самарская область, г. Отрадный, садоводство "Раздолье", поле 1, уч. 139</v>
          </cell>
          <cell r="H264">
            <v>0.28018199999999999</v>
          </cell>
          <cell r="I264">
            <v>0</v>
          </cell>
          <cell r="J264">
            <v>0</v>
          </cell>
        </row>
        <row r="265">
          <cell r="B265" t="str">
            <v>«Строительство ВЛ-0,4кВ от опоры 100/15 КТП МУХ 404/100кВА» Самарская область, г. Отрадный, р-н заправки ОУТТ, гараж 151</v>
          </cell>
          <cell r="H265">
            <v>0.43518399999999996</v>
          </cell>
          <cell r="I265">
            <v>0</v>
          </cell>
          <cell r="J265">
            <v>0</v>
          </cell>
        </row>
        <row r="266">
          <cell r="B266" t="str">
            <v>«Строительство ВЛ-0,4кВ от опоры 203/3 ЗТП НО 1105/630+400кВА» Самарская область, г. Отрадный, р-н УПТК,
 гараж 85</v>
          </cell>
          <cell r="H266">
            <v>0.19647399999999998</v>
          </cell>
          <cell r="I266">
            <v>0</v>
          </cell>
          <cell r="J266">
            <v>0</v>
          </cell>
        </row>
        <row r="267">
          <cell r="B267" t="str">
            <v xml:space="preserve">«Строительство ВЛ-0,4кВ от опоры 100/8 КТП МУХ КНС 523/160кВА» Самарская область, г. Отрадный, садоводство "Нефтяник" (р-н очистных сооружений) квартал 27, уч.1А
</v>
          </cell>
          <cell r="H267">
            <v>0.15016208</v>
          </cell>
          <cell r="I267">
            <v>0</v>
          </cell>
          <cell r="J267">
            <v>0</v>
          </cell>
        </row>
        <row r="268">
          <cell r="B268" t="str">
            <v>Строительство ВЛ-0,4кВ от опор 100/4, 100/8 КТП НО 3211/2х400кВА» Самарская область, г. Отрадный, ул. Чернышевского, гараж 213, 453, 537, 550</v>
          </cell>
          <cell r="H268">
            <v>0.86061499999999991</v>
          </cell>
          <cell r="I268">
            <v>0</v>
          </cell>
          <cell r="J268">
            <v>0</v>
          </cell>
        </row>
        <row r="269">
          <cell r="B269" t="str">
            <v>«Строительство ВЛ-0,4кВ от опоры 100/13 ЗТП НО 3206/2х160кВА» Самарская область, г. Отрадный, р-н СУМР, 2 очередь - гараж 39</v>
          </cell>
          <cell r="H269">
            <v>0.403169</v>
          </cell>
          <cell r="I269">
            <v>0</v>
          </cell>
          <cell r="J269">
            <v>0</v>
          </cell>
        </row>
        <row r="270">
          <cell r="B270" t="str">
            <v>«Строительство ВЛ-0,4кВ от опоры 207/1 КТП Мух КНС 524/250кВА» Самарская область, г. Отрадный, ул. 6-й Северный проезд, гараж 108А</v>
          </cell>
          <cell r="H270">
            <v>0.45569829999999995</v>
          </cell>
          <cell r="I270">
            <v>0</v>
          </cell>
          <cell r="J270">
            <v>0</v>
          </cell>
        </row>
        <row r="271">
          <cell r="B271" t="str">
            <v>«Строительство ВЛ-0,4кВ от опоры 200/5 КТП МУХ КНС 524/250кВА» Самарская область, г. Отрадный, ул.6-й Северный проезд, гараж 201а</v>
          </cell>
          <cell r="H271">
            <v>0.193301</v>
          </cell>
          <cell r="I271">
            <v>0</v>
          </cell>
          <cell r="J271">
            <v>0</v>
          </cell>
        </row>
        <row r="272">
          <cell r="B272" t="str">
            <v>«Строительство ВЛ-0,4кВ от опоры 100/3 КТП НО 1104/250кВА» Самарская область, г. Отрадный, р-н ПМК-6 (1 очередь), гараж 141,142</v>
          </cell>
          <cell r="H272">
            <v>0.28018156</v>
          </cell>
          <cell r="I272">
            <v>0</v>
          </cell>
          <cell r="J272">
            <v>0</v>
          </cell>
        </row>
        <row r="273">
          <cell r="B273" t="str">
            <v>«Строительство ВЛ-0,4кВ от опоры 700/2 ЗТП НО 1104/250кВА» Самарская область, г. Отрадный, р-н ПМК-6 (1 очередь), гараж 23, 207А, 216, 205</v>
          </cell>
          <cell r="H273">
            <v>0.53872073999999992</v>
          </cell>
          <cell r="I273">
            <v>0</v>
          </cell>
          <cell r="J273">
            <v>0</v>
          </cell>
        </row>
        <row r="274">
          <cell r="B274" t="str">
            <v>«Строительство ВЛ-0,4кВ от опоры 102/4 ЗТП МУХ 507/160кВА» Самарская область, г. Отрадный, ул. Ленинградская, гараж 31</v>
          </cell>
          <cell r="H274">
            <v>0.234657</v>
          </cell>
          <cell r="I274">
            <v>0</v>
          </cell>
          <cell r="J274">
            <v>0</v>
          </cell>
        </row>
        <row r="275">
          <cell r="B275" t="str">
            <v>«Строительство ВЛ-0,4кВ от опоры 700/4 ЗТП
 НО 1104/250кВА» Самарская область, г. Отрадный, ул. Железнодорожная, гараж 15, к/н 63-63-06/014/2009-009</v>
          </cell>
          <cell r="H275">
            <v>0.29422700000000002</v>
          </cell>
          <cell r="I275">
            <v>0</v>
          </cell>
          <cell r="J275">
            <v>0</v>
          </cell>
        </row>
        <row r="276">
          <cell r="B276" t="str">
            <v>«Установка ТМ-250кВА взамен существующего в ТП Ж1-75/180кВА» Самарская область, г. Жигулевск, ул. Муравленко, к/н 63:02:0303016:656</v>
          </cell>
          <cell r="H276">
            <v>1.7360612899999999</v>
          </cell>
          <cell r="I276">
            <v>0</v>
          </cell>
          <cell r="J276">
            <v>0</v>
          </cell>
        </row>
        <row r="277">
          <cell r="B277" t="str">
            <v>«Строительство ВЛ-0,4кВ от КТП ЖСМ 12-11/2х250кВА» Самарская область, г. Жигулевск, ГСК-15, к/н 63:02:0103004:1326</v>
          </cell>
          <cell r="H277">
            <v>0.50725958000000004</v>
          </cell>
          <cell r="I277">
            <v>0</v>
          </cell>
          <cell r="J277">
            <v>0</v>
          </cell>
        </row>
        <row r="278">
          <cell r="B278" t="str">
            <v>«Строительство ВЛ-0,4кВ от опоры 100/8 ТП ЯБ 7-10/2х630кВА» 
Самарская область, г. Жигулевск, гаражный кооператив 15, к/н 63:02:0103004:719</v>
          </cell>
          <cell r="H278">
            <v>0.65323265999999991</v>
          </cell>
          <cell r="I278">
            <v>0</v>
          </cell>
          <cell r="J278">
            <v>0</v>
          </cell>
        </row>
        <row r="279">
          <cell r="B279" t="str">
            <v>Строительство ВЛ-0,4кВ от опоры 200/32 КТП Б14 197/320+400кВА» Самарская область, г. Жигулевск, СТ "Заря", уч.74</v>
          </cell>
          <cell r="H279">
            <v>0.31700800000000001</v>
          </cell>
          <cell r="I279">
            <v>0</v>
          </cell>
          <cell r="J279">
            <v>0</v>
          </cell>
        </row>
        <row r="280">
          <cell r="B280" t="str">
            <v>«Строительство ВЛ-0,4кВ от опоры 200/6 КТП ЖТ 11-155/2х630кВА» Самарская область, г. Жигулевск, ул. Строителей, 1</v>
          </cell>
          <cell r="H280">
            <v>0.21814700000000001</v>
          </cell>
          <cell r="I280">
            <v>0</v>
          </cell>
          <cell r="J280">
            <v>0</v>
          </cell>
        </row>
        <row r="281">
          <cell r="B281" t="str">
            <v>«Строительство ВЛ-0,4кВ от опоры 107/2 ТП З 530/250кВА» 
Самарская область, г. Жигулевск, Солнечная поляна, СНТ "Волжские зори", массив 1, уч. 23</v>
          </cell>
          <cell r="H281">
            <v>0.42127599999999998</v>
          </cell>
          <cell r="I281">
            <v>0</v>
          </cell>
          <cell r="J281">
            <v>0</v>
          </cell>
        </row>
        <row r="282">
          <cell r="B282" t="str">
            <v xml:space="preserve">
«Строительство ВЛ-0,4кВ от опоры 107/15 КТП 201/160кВА» Самарская область, Волжский р-н, п. Подлесный, ул. Речная, 3; ул. Вишневая, 1</v>
          </cell>
          <cell r="H282">
            <v>0.63371600000000006</v>
          </cell>
          <cell r="I282">
            <v>0</v>
          </cell>
          <cell r="J282">
            <v>0</v>
          </cell>
        </row>
        <row r="283">
          <cell r="B283" t="str">
            <v>«Строительство ВЛ-0,4кВ от КТП Подлесная/160кВА» Самарская область, Волжский р-н, п. Подлесный, ул. Дерибасовская, 8</v>
          </cell>
          <cell r="H283">
            <v>1.1711865800000001</v>
          </cell>
          <cell r="I283">
            <v>0</v>
          </cell>
          <cell r="J283">
            <v>0</v>
          </cell>
        </row>
        <row r="284">
          <cell r="B284" t="str">
            <v>«Строительство 
ВЛ-0,4кВ от опоры 100/19 ТП 603/160кВА» Самарская область, Волжский р-н, п. Подлесный, ул. Ярославская, уч. 2</v>
          </cell>
          <cell r="H284">
            <v>0.322934</v>
          </cell>
          <cell r="I284">
            <v>0</v>
          </cell>
          <cell r="J284">
            <v>0</v>
          </cell>
        </row>
        <row r="285">
          <cell r="B285" t="str">
            <v xml:space="preserve"> «Строительство ВЛ-0,4кВ от опоры 500/4 ТП 10/400кВА» Самарская область, Нефтегорский р-н, г.о. Нефтегорск, ул. Мирная, 3</v>
          </cell>
          <cell r="H285">
            <v>0.24565358000000001</v>
          </cell>
          <cell r="I285">
            <v>0</v>
          </cell>
          <cell r="J285">
            <v>0</v>
          </cell>
        </row>
        <row r="286">
          <cell r="B286" t="str">
            <v>«Строительство ВЛ-0,4кВ от опор 500/1, 500/8 ТП 10/400кВА» Самарская область, Нефтегорский р-н, г. Нефтегорск, ул. Физкультурная, 4; ул. Беговая, 14</v>
          </cell>
          <cell r="H286">
            <v>0.391874</v>
          </cell>
          <cell r="I286">
            <v>0</v>
          </cell>
          <cell r="J286">
            <v>0</v>
          </cell>
        </row>
        <row r="287">
          <cell r="B287" t="str">
            <v>«Строительство ВЛ-0,4кВ от опоры 300/29 КТП КОЛ 717/250кВА» 
Самарская область, Красноармейский р-он, с. Красноармейское, ул. Полевая, 70</v>
          </cell>
          <cell r="H287">
            <v>0.30794900000000003</v>
          </cell>
          <cell r="I287">
            <v>0</v>
          </cell>
          <cell r="J287">
            <v>0</v>
          </cell>
        </row>
        <row r="288">
          <cell r="B288" t="str">
            <v>«Строительство ВЛ-0,4кВ от опоры 100/1 КТП КОЛ 222/160кВА» Самарская область, Красноармейский р-он, с. Красноармейское, ул. Молодежная, 2</v>
          </cell>
          <cell r="H288">
            <v>0.18133999999999997</v>
          </cell>
          <cell r="I288">
            <v>0</v>
          </cell>
          <cell r="J288">
            <v>0</v>
          </cell>
        </row>
        <row r="289">
          <cell r="B289" t="str">
            <v>«Строительство ВЛ-0,4кВ от опоры 102/2 МТП КОЛ 202/100кВА»
 Самарская область, Красноармейский р-он, с. Красноармейское, ул. Шоссейная, к/н 63:25:0504019:783</v>
          </cell>
          <cell r="H289">
            <v>0.22906100000000001</v>
          </cell>
          <cell r="I289">
            <v>0</v>
          </cell>
          <cell r="J289">
            <v>0</v>
          </cell>
        </row>
        <row r="290">
          <cell r="B290" t="str">
            <v>«Строительство ВЛ-0,4кВ от опоры 100/13
 КТП КОЛ 224/250кВА» Самарская область, Красноармейский р-он, с.Красноармейское, пл. Строителей, 30</v>
          </cell>
          <cell r="H290">
            <v>0.15163589999999999</v>
          </cell>
          <cell r="I290">
            <v>0</v>
          </cell>
          <cell r="J290">
            <v>0</v>
          </cell>
        </row>
        <row r="291">
          <cell r="B291" t="str">
            <v>«Строительство ВЛ-0,4кВ от опоры 103/2 КТП РЦ 3101/2х400кВА» Самарская область, Красноярский р-н, п.г.т. Новосемейкино ул. Мичурина, уч. 84</v>
          </cell>
          <cell r="H291">
            <v>0.121637</v>
          </cell>
          <cell r="I291">
            <v>0</v>
          </cell>
          <cell r="J291">
            <v>0</v>
          </cell>
        </row>
        <row r="292">
          <cell r="B292" t="str">
            <v>«Строительство ВЛ-0,4кВ от ТП 55/250кВА» Самарская область, Красноглинский р-н, п. Береза, уч.12</v>
          </cell>
          <cell r="H292">
            <v>0.440799</v>
          </cell>
          <cell r="I292">
            <v>0</v>
          </cell>
          <cell r="J292">
            <v>0</v>
          </cell>
        </row>
        <row r="293">
          <cell r="B293" t="str">
            <v>«Строительство ВЛ-0,4кВ от опоры 500/6 КТП 109/400кВА» Самарская область, Волжский р-н, с. Рождествено, ул. Пацаева, 18</v>
          </cell>
          <cell r="H293">
            <v>0.146013</v>
          </cell>
          <cell r="I293">
            <v>0</v>
          </cell>
          <cell r="J293">
            <v>0</v>
          </cell>
        </row>
        <row r="294">
          <cell r="B294" t="str">
            <v>«Строительство ВЛ-0,4кВ от опоры 401/4 КТП В3 Гранный 1123/320кВА» Самарская область, г. Новокуйбышевск, СДТ "Дорпрофсоже" КБШ ж/д, квартал 27 Пригородного лесничества, к/н 63:04:0101005:0317</v>
          </cell>
          <cell r="H294">
            <v>0.426315</v>
          </cell>
          <cell r="I294">
            <v>0</v>
          </cell>
          <cell r="J294">
            <v>0</v>
          </cell>
        </row>
        <row r="295">
          <cell r="B295" t="str">
            <v>«Строительство ВЛ
-0,4кВ от опоры 100/4  КТП 164/400кВА» Самарская область, г. Новокуйбышевск, СТД "Ветеран" (р-н п.Русло), к/н 63:04:0201045:0067</v>
          </cell>
          <cell r="H295">
            <v>0.231185</v>
          </cell>
          <cell r="I295">
            <v>0</v>
          </cell>
          <cell r="J295">
            <v>0</v>
          </cell>
        </row>
        <row r="296">
          <cell r="B296" t="str">
            <v>«Строительство ВЛ-0,4кВ от опор 419, 421 КТП 2106/160кВА» Самарская область, Волжский р-н, с. Спиридоновка, ул. Фестивальная, уч. 14; ул. Мира, уч. 31</v>
          </cell>
          <cell r="H296">
            <v>0.68734000000000006</v>
          </cell>
          <cell r="I296">
            <v>0</v>
          </cell>
          <cell r="J296">
            <v>0</v>
          </cell>
        </row>
        <row r="297">
          <cell r="B297" t="str">
            <v>"Строительство ВЛ-0,4кВ от опоры 100/10 КТП 807/400кВА" Самарская область, Волжский р-н, СНТ "Прогресс", ул. Нулевая, 8</v>
          </cell>
          <cell r="H297">
            <v>0</v>
          </cell>
          <cell r="I297">
            <v>0</v>
          </cell>
          <cell r="J297">
            <v>0</v>
          </cell>
        </row>
        <row r="298">
          <cell r="B298" t="str">
            <v>«Строительство ВЛ-0,4кВ от  опоры  200/16 ТП ОВ 3008/250кВА» 
Самарская область, Волжский р-н, Верхняя Подстепновка, ул. Лесная, 50</v>
          </cell>
          <cell r="H298">
            <v>0</v>
          </cell>
          <cell r="I298">
            <v>0</v>
          </cell>
          <cell r="J298">
            <v>0</v>
          </cell>
        </row>
        <row r="299">
          <cell r="B299" t="str">
            <v>«Строительство ВЛ-0,4кВ от опоры 200/1 ТП 112/400кВА» Самарская область, Кинельский р-н, п.г.т. Усть-Кинельский, СДТ Племпредприятие, линия 2, уч. 4</v>
          </cell>
          <cell r="H299">
            <v>0.36099503999999999</v>
          </cell>
          <cell r="I299">
            <v>0</v>
          </cell>
          <cell r="J299">
            <v>0</v>
          </cell>
        </row>
        <row r="300">
          <cell r="B300" t="str">
            <v>"Строительство ВЛ-0,4кВ от КТП 404/400кВА"
 Самарская область, Волжский р-н, п. Стройкерамика, ул. Дружбы, 9</v>
          </cell>
          <cell r="H300">
            <v>0</v>
          </cell>
          <cell r="I300">
            <v>0</v>
          </cell>
          <cell r="J300">
            <v>0</v>
          </cell>
        </row>
        <row r="301">
          <cell r="B301" t="str">
            <v>"Строительство ВЛ-0,4кВ от опор 300/9, 300/12, 300/17 КТП 807/400кВА" 
Самарская область, Волжский р-н, СТ "Спутник-1", уч.208, 230, 232, 378</v>
          </cell>
          <cell r="H301">
            <v>0</v>
          </cell>
          <cell r="I301">
            <v>0</v>
          </cell>
          <cell r="J301">
            <v>0</v>
          </cell>
        </row>
        <row r="302">
          <cell r="B302" t="str">
            <v xml:space="preserve">"Строительство ВЛ-0,4кВ от опоры 100/2 КТП 807/250кВА" Самарская область, Волжский район, СТ "Спутник-2", Смышляевский массив, ул. 1 Смышляевская, уч. 45, 56, 86, 88, 102 </v>
          </cell>
          <cell r="H302">
            <v>0</v>
          </cell>
          <cell r="I302">
            <v>0</v>
          </cell>
          <cell r="J302">
            <v>0</v>
          </cell>
        </row>
        <row r="303">
          <cell r="B303" t="str">
            <v>"Строительство ВЛ-0,4кВ от КТП 180/160кВА" Самарская область, г. Кинель (Лебедь), СДТ Локомотивное депо, линия 7, уч. 6, СДТ ПМК-4, линия 15, уч. 6, СДТ ст. Кинель, к/н 63:03:0203007:544, к/н 63:030203007:539</v>
          </cell>
          <cell r="H303">
            <v>0</v>
          </cell>
          <cell r="I303">
            <v>0</v>
          </cell>
          <cell r="J303">
            <v>0</v>
          </cell>
        </row>
        <row r="304">
          <cell r="B304" t="str">
            <v>«Строительство ВЛ-0,4кВ от КТП М 605/250кВА» 
Самарская область, Волжский р-н, МСПП «Рубежное», южная часть квартала 63:17:0702003, по северу примыкает к п. Рубежный, к/н 63:17:0702003:613, ул. Краснополянская, 12</v>
          </cell>
          <cell r="H304">
            <v>0</v>
          </cell>
          <cell r="I304">
            <v>0</v>
          </cell>
          <cell r="J304">
            <v>0</v>
          </cell>
        </row>
        <row r="305">
          <cell r="B305" t="str">
            <v xml:space="preserve">"Строительство ВЛ-0,4кВ от опоры 100/9  ЗТП 168/400кВА"
 Самарская область, г. Новокуйбышевск, СДТ "Славянка", кв. 20а, уч. № 9 </v>
          </cell>
          <cell r="H305">
            <v>0.16320799999999999</v>
          </cell>
          <cell r="I305">
            <v>0</v>
          </cell>
          <cell r="J305">
            <v>0</v>
          </cell>
        </row>
        <row r="306">
          <cell r="B306" t="str">
            <v xml:space="preserve">«Строительство ВЛ-0,4кВ от ТП 47/100кВА» Самарская область, г. Кинель, мкр. Горный массив, массив Бобровка, СДТ ПМС-208, уч. 63 </v>
          </cell>
          <cell r="H306">
            <v>0</v>
          </cell>
          <cell r="I306">
            <v>0</v>
          </cell>
          <cell r="J306">
            <v>0</v>
          </cell>
        </row>
        <row r="307">
          <cell r="B307" t="str">
            <v>"Строительство ВЛ-0,4кВ от опоры 313/6 ТП 164/400+630кВА" Самарская область, г. Кинель, ул. Герцена, 60А, 60Б</v>
          </cell>
          <cell r="H307">
            <v>0</v>
          </cell>
          <cell r="I307">
            <v>0</v>
          </cell>
          <cell r="J307">
            <v>0</v>
          </cell>
        </row>
        <row r="308">
          <cell r="B308" t="str">
            <v>«Строительство ВЛ-0,4кВ от опоры 300/6 КТП БОР 509/250кВА» Самарская область, Борский р-он, с. Борское, ул. Ст. Разина, 
159-М</v>
          </cell>
          <cell r="H308">
            <v>0</v>
          </cell>
          <cell r="I308">
            <v>0</v>
          </cell>
          <cell r="J308">
            <v>0</v>
          </cell>
        </row>
        <row r="309">
          <cell r="B309" t="str">
            <v>«Строительство ВЛ-0,4кВ от КТП 1325/400кВА», Самарская область, Волжский район, коттеджный мкр. «Дубрава», ул. Лучевая, 26, ул. Фруктовая, 19</v>
          </cell>
          <cell r="H309">
            <v>0</v>
          </cell>
          <cell r="I309">
            <v>0</v>
          </cell>
          <cell r="J309">
            <v>0</v>
          </cell>
        </row>
        <row r="310">
          <cell r="B310" t="str">
            <v xml:space="preserve">«Строительство ВЛ-0,4кВ от  ТП 4901/630кВА» Самарская область, Волжский р-н, п. НПС Дружба, в районе                ул. Полевой, уч. 113 </v>
          </cell>
          <cell r="H310">
            <v>0</v>
          </cell>
          <cell r="I310">
            <v>0</v>
          </cell>
          <cell r="J310">
            <v>0</v>
          </cell>
        </row>
        <row r="311">
          <cell r="B311" t="str">
            <v xml:space="preserve">"Строительство ВЛ-0,4кВ от
 опоры 201/3 ТП ОВ 3008/250кВА" Самарская область, Волжский р-н, СДТ " Дружба", п/о КНОС Стромилово, уч. 326А </v>
          </cell>
          <cell r="H311">
            <v>0</v>
          </cell>
          <cell r="I311">
            <v>0</v>
          </cell>
          <cell r="J311">
            <v>0</v>
          </cell>
        </row>
        <row r="312">
          <cell r="B312" t="str">
            <v xml:space="preserve">Строительство ВЛ-0,4кВ от опоры 202/24 ТП 
14/400кВА» Самарская область, г.о. Кинель (Елшняги), ул. Елшняги, 
уч. 104 </v>
          </cell>
          <cell r="H312">
            <v>0.287302</v>
          </cell>
          <cell r="I312">
            <v>0</v>
          </cell>
          <cell r="J312">
            <v>0</v>
          </cell>
        </row>
        <row r="313">
          <cell r="B313" t="str">
            <v xml:space="preserve">Строительство ВЛ-0,4кВ 
от опоры 300/12 КТП 62/250кВА" Самарская область, г. Кинель (Елшняги), СДТ НГЧ-5, уч. 14 </v>
          </cell>
          <cell r="H313">
            <v>0</v>
          </cell>
          <cell r="I313">
            <v>0</v>
          </cell>
          <cell r="J313">
            <v>0</v>
          </cell>
        </row>
        <row r="314">
          <cell r="B314" t="str">
            <v>«Строительство ВЛ-0,4кВ от опоры 100/27 ТП БОР 117/400кВА» Самарская область, с. Борское, ул. Промышленная, д. 70</v>
          </cell>
          <cell r="H314">
            <v>0</v>
          </cell>
          <cell r="I314">
            <v>0</v>
          </cell>
          <cell r="J314">
            <v>0</v>
          </cell>
        </row>
        <row r="315">
          <cell r="B315" t="str">
            <v xml:space="preserve">«Строительство ВЛ-0,4кВ от опоры 100/2 КТП 201/100кВА» Самарская область, г. Новокуйбышевск, в р-не бывшего стадиона «Строитель», 105 км, к/н 63:04:0301018:374 </v>
          </cell>
          <cell r="H315">
            <v>0.30733690000000002</v>
          </cell>
          <cell r="I315">
            <v>0</v>
          </cell>
          <cell r="J315">
            <v>0</v>
          </cell>
        </row>
        <row r="316">
          <cell r="B316" t="str">
            <v xml:space="preserve">Строительство ВЛ-0,4кВ от КТП 807/250кВА» Самарская область, Волжский р-н, СТ "Спутник", ул. Нулевая, 17, 19, 201 СТ "Спутник-1", уч. 139, 141, 143, 154, 185, 233, 371, 398, ул. 2 Падовская, уч.16, 17, ул. 7-я Падовская, уч. 375, ул. Нулевая, 34, 157 </v>
          </cell>
          <cell r="H316">
            <v>0</v>
          </cell>
          <cell r="I316">
            <v>0</v>
          </cell>
          <cell r="J316">
            <v>0</v>
          </cell>
        </row>
        <row r="317">
          <cell r="B317" t="str">
            <v xml:space="preserve">«Строительство ВЛ-0,4кВ от КТП 1325/400кВА» Самарская область, Волжский район, п.г.т. Стройкерамика,  
ул.  Межевая, уч. 2, 6, 8, 9, 10, 12, 17, 19, 20, ул. Ближняя, уч. 3, 9, 11, 15, 17, 19, ул. Угловая, уч. 1, 2, 5, 8, 9, 11
</v>
          </cell>
          <cell r="H317">
            <v>0</v>
          </cell>
          <cell r="I317">
            <v>0</v>
          </cell>
          <cell r="J317">
            <v>0</v>
          </cell>
        </row>
        <row r="318">
          <cell r="B318" t="str">
            <v>"Строительство
 ВЛ-0,4кВ от ТП 5/320+400кВА" Самарская область, Красноглинский район, п. Береза, кв. 1, д. 11</v>
          </cell>
          <cell r="H318">
            <v>0</v>
          </cell>
          <cell r="I318">
            <v>0</v>
          </cell>
          <cell r="J318">
            <v>0</v>
          </cell>
        </row>
        <row r="319">
          <cell r="B319" t="str">
            <v xml:space="preserve">"Строительство ВЛ-0,4кВ от опоры 300/4 КТП КИН 602/160кВА" Самарская область, Красноярский р-н, п.г.т. Мирный, Спутник-2, гараж 28 </v>
          </cell>
          <cell r="H319">
            <v>0.29786267999999999</v>
          </cell>
          <cell r="I319">
            <v>0</v>
          </cell>
          <cell r="J319">
            <v>0</v>
          </cell>
        </row>
        <row r="320">
          <cell r="B320" t="str">
            <v>«Строительство КЛ-0,4кВ от ЗТП 14/2х400кВА» Самарская область, г. Новокуйбышевск, ул. Кадомцева, квартал № 41, уч. № 4</v>
          </cell>
          <cell r="H320">
            <v>0</v>
          </cell>
          <cell r="I320">
            <v>0</v>
          </cell>
          <cell r="J320">
            <v>0</v>
          </cell>
        </row>
        <row r="321">
          <cell r="B321" t="str">
            <v xml:space="preserve">«Строительство ВЛ-0,4кВ от опоры 401/19 КТП КИН 601/250кВА» Самарская область, Красноярский р-н, Светлопольская волость, СНТ «Буровик», массив 1, уч. 482 </v>
          </cell>
          <cell r="H321">
            <v>0</v>
          </cell>
          <cell r="I321">
            <v>0</v>
          </cell>
          <cell r="J321">
            <v>0</v>
          </cell>
        </row>
        <row r="322">
          <cell r="B322" t="str">
            <v>"Строительство ВЛ-0,4кВ от опоры 200/12 КТП КЯР 734/250кВА" Самарская область, Красноярский р-н, п. Жареный Бугор, ул. Зеленая, д. 38-А</v>
          </cell>
          <cell r="H322">
            <v>0</v>
          </cell>
          <cell r="I322">
            <v>0</v>
          </cell>
          <cell r="J322">
            <v>0</v>
          </cell>
        </row>
        <row r="323">
          <cell r="B323" t="str">
            <v>«Строительство ВЛ-0,4кВ от опоры 200/12 КТП КЯР 229/100кВА» Самарская область, Красноярский р-н, с. Нижняя Солонцовка, ул. Озерная, д. 23</v>
          </cell>
          <cell r="H323">
            <v>0</v>
          </cell>
          <cell r="I323">
            <v>0</v>
          </cell>
          <cell r="J323">
            <v>0</v>
          </cell>
        </row>
        <row r="324">
          <cell r="B324" t="str">
            <v>«Строительство ВЛ-0,4кВ от опоры 100/4 КТП КЯР 229/100кВА» Самарская область, Красноярский р-н, с. Нижняя Солонцовка, ул. Песчаная, 13а, ул. Сосновая, 33</v>
          </cell>
          <cell r="H324">
            <v>0</v>
          </cell>
          <cell r="I324">
            <v>0</v>
          </cell>
          <cell r="J324">
            <v>0</v>
          </cell>
        </row>
        <row r="325">
          <cell r="B325" t="str">
            <v>"Строительство ВЛ-0,4кВ от опоры 718 КТП 814/400кВА" Самарская область, Волжский район, массив Энергетик, ул. Дорожная, уч. 23</v>
          </cell>
          <cell r="H325">
            <v>0</v>
          </cell>
          <cell r="I325">
            <v>0</v>
          </cell>
          <cell r="J325">
            <v>0</v>
          </cell>
        </row>
        <row r="326">
          <cell r="B326" t="str">
            <v xml:space="preserve">"Строительство ВЛ-0,4кВ от опоры 300/9/1 КТП 225/400кВА" Самарская область, Волжский р-н, п. Смышляевка, ул. Озерная, 1, 2, 4, ул. Коммунистическая (теплицы), к/н 63:17:0310002:45, к/н 63:17:0310002:67 </v>
          </cell>
          <cell r="H326">
            <v>0</v>
          </cell>
          <cell r="I326">
            <v>0</v>
          </cell>
          <cell r="J326">
            <v>0</v>
          </cell>
        </row>
        <row r="327">
          <cell r="B327" t="str">
            <v>«Строительство ВЛ-0,4кВ от опор 300/8, 300/12 КТП КУР 1621/160кВА» Самарская область, Волжский р-н, п. Власть Труда, ул. Новая, уч. 41; ул. Солнечная, 69, 75</v>
          </cell>
          <cell r="H327">
            <v>0.41250900000000001</v>
          </cell>
          <cell r="I327">
            <v>0</v>
          </cell>
          <cell r="J327">
            <v>0</v>
          </cell>
        </row>
        <row r="328">
          <cell r="B328" t="str">
            <v>«Строительство ВЛ-0,4кВ от опоры 202/6 КТП КУР 936/100кВА» Самарская область, Волжский р-н, с. Курумоч, массив в р-не фабричного гаража, правая сторона, уч. 126</v>
          </cell>
          <cell r="H328">
            <v>0.104694</v>
          </cell>
          <cell r="I328">
            <v>0</v>
          </cell>
          <cell r="J328">
            <v>0</v>
          </cell>
        </row>
        <row r="329">
          <cell r="B329" t="str">
            <v xml:space="preserve">«Строительство ВЛ-0,4кВ от опоры 100/9 КТП 304/400кВА» Самарская область, Волжский р-н, с. Рождествено, ул. Советская, уч. 26А </v>
          </cell>
          <cell r="H329">
            <v>0.13571652000000003</v>
          </cell>
          <cell r="I329">
            <v>0</v>
          </cell>
          <cell r="J329">
            <v>0</v>
          </cell>
        </row>
        <row r="330">
          <cell r="B330" t="str">
            <v>"Строительство ВЛ-0,4кВ от опоры 500/4 ЗТП ДСК 6031/2х630кВА" Самарская область, Красноярский р-н, Новосемейкино, СНТ "Трудовой сад", ул. Центральная, уч. 50</v>
          </cell>
          <cell r="H330">
            <v>0.32922200000000001</v>
          </cell>
          <cell r="I330">
            <v>0</v>
          </cell>
          <cell r="J330">
            <v>0</v>
          </cell>
        </row>
        <row r="331">
          <cell r="B331" t="str">
            <v xml:space="preserve">«Строительство ВЛ-0,4кВ от опор 313/14, 313/17 КТП РЦ 2003/250кВА» Самарская область, Красноярский р-н, с. Старосемейкино, ул. Лесная, уч. 45, 62, 62А, 63, 70 </v>
          </cell>
          <cell r="H331">
            <v>0.36973200000000001</v>
          </cell>
          <cell r="I331">
            <v>0</v>
          </cell>
          <cell r="J331">
            <v>0</v>
          </cell>
        </row>
        <row r="332">
          <cell r="B332" t="str">
            <v>"Строительство КЛ-0,4кВ от  ТП № 4181610, ф-П2"                                                                    Самарская область,  г.Тольятти, Автозаводский район, 16 квартал, юго-западнее здания Цветной б-р, 15а</v>
          </cell>
          <cell r="H332">
            <v>0</v>
          </cell>
          <cell r="I332">
            <v>0</v>
          </cell>
          <cell r="J332">
            <v>0</v>
          </cell>
        </row>
        <row r="333">
          <cell r="B333" t="str">
            <v>"Строительство КЛ-0,4кВ от ТП № 3131014"                                                            Самарская область, г. Тольятти, Автозаводский район, 10квартал, ул. Свердлова, 22</v>
          </cell>
          <cell r="H333">
            <v>0</v>
          </cell>
          <cell r="I333">
            <v>0</v>
          </cell>
          <cell r="J333">
            <v>0</v>
          </cell>
        </row>
        <row r="334">
          <cell r="B334" t="str">
            <v>"Строительство КЛ -0,4кВ от ТП-3120401"                                                      Самарская область, г. Тольятти, 4 квартал  Автозаводского  района на пересечении ул. Свердлова и ул. Юбилейной</v>
          </cell>
          <cell r="H334">
            <v>0</v>
          </cell>
          <cell r="I334">
            <v>0</v>
          </cell>
          <cell r="J334">
            <v>0</v>
          </cell>
        </row>
        <row r="335">
          <cell r="B335" t="str">
            <v>«ЛЭП-0,4 кВ от опоры № 8 (трансформаторной подстанции № 2101307 (ТП 1307)) до тонара ИП Мардалиева А.А., расположенного в Автозаводском районе г. Тольятти, 13 квартал, ул.Ворошилова, севернее дома №53»</v>
          </cell>
          <cell r="H335">
            <v>0</v>
          </cell>
          <cell r="I335">
            <v>0</v>
          </cell>
          <cell r="J335">
            <v>0</v>
          </cell>
        </row>
        <row r="336">
          <cell r="B336" t="str">
            <v>«Строительство КЛ-0,4кВ от                                    ТП № 3171511 Ф-7»                                           Самарская область, г.Тольятти,  15 квартал Автозаводского района, юго-западнее здания №38 по ул. Дзержинского</v>
          </cell>
          <cell r="H336">
            <v>0</v>
          </cell>
          <cell r="I336">
            <v>0</v>
          </cell>
          <cell r="J336">
            <v>0</v>
          </cell>
        </row>
        <row r="337">
          <cell r="B337" t="str">
            <v>Линия электропередач 0,4кВ от распределительного пункта 0,4кВ, устанавливаемого в трансформаторной подстанции №3171513 (ТП-1513) 10/0,4кВ до ночной автостоянки ООО СиВ"</v>
          </cell>
          <cell r="H337">
            <v>0</v>
          </cell>
          <cell r="I337">
            <v>0</v>
          </cell>
          <cell r="J337">
            <v>0</v>
          </cell>
        </row>
        <row r="338">
          <cell r="B338" t="str">
            <v>«Электроснабжение жилого дома, расположенного по адресу: Самарская область, Ставропольский район, Подстепкинская волость, участок Никаноровой М.С.»</v>
          </cell>
          <cell r="H338">
            <v>0</v>
          </cell>
          <cell r="I338">
            <v>0</v>
          </cell>
          <cell r="J338">
            <v>0</v>
          </cell>
        </row>
        <row r="339">
          <cell r="B339" t="str">
            <v>«Строительство ВЛ-0,4 кВ от опоры 500/3 ЗТП 21/250кВА» Самарская область, Волжский р-н, п.Смышляевка, ул. Вокзальная, 43Б</v>
          </cell>
          <cell r="H339">
            <v>0</v>
          </cell>
          <cell r="I339">
            <v>0</v>
          </cell>
          <cell r="J339">
            <v>0</v>
          </cell>
        </row>
        <row r="340">
          <cell r="B340" t="str">
            <v>«Строительство ВЛ-0,4 кВ от КТП 804/400кВА» Самарская область, Волжский р-н, СНТ "Металлург", массив Смышляевская Гора-1, уч.3</v>
          </cell>
          <cell r="H340">
            <v>0</v>
          </cell>
          <cell r="I340">
            <v>0</v>
          </cell>
          <cell r="J340">
            <v>0</v>
          </cell>
        </row>
        <row r="341">
          <cell r="B341" t="str">
            <v>«Строительство ВЛ-0,4 кВ от КТП 23/250кВА» Самарская область, Волжский р-н, п.Дубовый Гай, к/н 63:17:0301008:126, к/н 63:17:0301008:114, к/н 63:17:0301008:113</v>
          </cell>
          <cell r="H341">
            <v>0</v>
          </cell>
          <cell r="I341">
            <v>0</v>
          </cell>
          <cell r="J341">
            <v>0</v>
          </cell>
        </row>
        <row r="342">
          <cell r="B342" t="str">
            <v>«Строительство ВЛ-0,4кВ от опоры 413 КТП 212/400кВА» Самарская область, Волжский р-н, 
п. Смышляевка, ул. Мичурина, 20 Б</v>
          </cell>
          <cell r="H342">
            <v>0</v>
          </cell>
          <cell r="I342">
            <v>0</v>
          </cell>
          <cell r="J342">
            <v>0</v>
          </cell>
        </row>
        <row r="343">
          <cell r="B343" t="str">
            <v>«Строительство ВЛ-0,4кВ от опоры 201/6, 201/7 КТП 180/160кВА» Самарская область, г.Кинель (Лебедь), СДТ ст.Кинель, уч. 56, 59, 71, 72, к/н 63:03:0202005:560</v>
          </cell>
          <cell r="H343">
            <v>0</v>
          </cell>
          <cell r="I343">
            <v>0</v>
          </cell>
          <cell r="J343">
            <v>0</v>
          </cell>
        </row>
        <row r="344">
          <cell r="B344" t="str">
            <v>«Строительство ВЛ-0,4кВ от опоры 200/5 ТП 112/400кВА» Самарская область, Кинельский р-н, п.г.т. Усть-Кинельский, СДТ Племпредприятие, линия 3, уч. 2, 7</v>
          </cell>
          <cell r="H344">
            <v>0</v>
          </cell>
          <cell r="I344">
            <v>0</v>
          </cell>
          <cell r="J344">
            <v>0</v>
          </cell>
        </row>
        <row r="345">
          <cell r="B345" t="str">
            <v>«Строительство ВЛ-0,4кВ от опоры 124/3 КТП 510/400кВА» Самарская область, Волжский р-н, п.г.т.Смышляевка, ул.Аэродромная-2, уч. 7, 29</v>
          </cell>
          <cell r="H345">
            <v>0</v>
          </cell>
          <cell r="I345">
            <v>0</v>
          </cell>
          <cell r="J345">
            <v>0</v>
          </cell>
        </row>
        <row r="346">
          <cell r="B346" t="str">
            <v xml:space="preserve">«Строительство ВЛ-0,4кВ от ТП 171/2х630кВА» Самарская область, г.Кинель, ул. 1-я юго-западная, уч. 3, 13 </v>
          </cell>
          <cell r="H346">
            <v>0</v>
          </cell>
          <cell r="I346">
            <v>0</v>
          </cell>
          <cell r="J346">
            <v>0</v>
          </cell>
        </row>
        <row r="347">
          <cell r="B347" t="str">
            <v>«Строительство ВЛ-0,4кВ от КТП 89/160кВА» Самарская область, г.Кинель, мкр Лебедь, СДТ ПМК-4, уч. 28</v>
          </cell>
          <cell r="H347">
            <v>0</v>
          </cell>
          <cell r="I347">
            <v>0</v>
          </cell>
          <cell r="J347">
            <v>0</v>
          </cell>
        </row>
        <row r="348">
          <cell r="B348" t="str">
            <v>«Строительство ВЛ-0,4кВ от опор 204, 404 КТП 221/400кВА» Самарская область, Волжский р-он, п.г.т. Смышляевка, ул. Раздольная, уч. 78, 81</v>
          </cell>
          <cell r="H348">
            <v>0</v>
          </cell>
          <cell r="I348">
            <v>0</v>
          </cell>
          <cell r="J348">
            <v>0</v>
          </cell>
        </row>
        <row r="349">
          <cell r="B349" t="str">
            <v>«Строительство ВЛ-0,4кВ от опоры 300/7 КТП 224/160кВА» Самарская область, Кинельский р-н, п. Алексеевка, ул. Фрунзе, 35</v>
          </cell>
          <cell r="H349">
            <v>0</v>
          </cell>
          <cell r="I349">
            <v>0</v>
          </cell>
          <cell r="J349">
            <v>0</v>
          </cell>
        </row>
        <row r="350">
          <cell r="B350" t="str">
            <v>«Строительство ВЛ-0,4кВ от опоры 146/6  РП 3/2х630кВА» Самарская область, г. Кинель, ул. Фестивальная, 2В</v>
          </cell>
          <cell r="H350">
            <v>0</v>
          </cell>
          <cell r="I350">
            <v>0</v>
          </cell>
          <cell r="J350">
            <v>0</v>
          </cell>
        </row>
        <row r="351">
          <cell r="B351" t="str">
            <v>«Строительство ВЛ-0,4кВ от опоры 102/4 КТП КИН 621/400кВА» Самарская область, Красноярский р-н, п.г.т. Мирный, ул. Раздольная, уч.71</v>
          </cell>
          <cell r="H351">
            <v>0</v>
          </cell>
          <cell r="I351">
            <v>0</v>
          </cell>
          <cell r="J351">
            <v>0</v>
          </cell>
        </row>
        <row r="352">
          <cell r="B352" t="str">
            <v>"Строительство КЛ -0,4кВ Ф-2П  ТП № 1010109" г.Тольятти, Автозаводской район, 1 квартал, ул. Революционная, 24</v>
          </cell>
          <cell r="H352">
            <v>0</v>
          </cell>
          <cell r="I352">
            <v>0</v>
          </cell>
          <cell r="J352">
            <v>0</v>
          </cell>
        </row>
        <row r="353">
          <cell r="B353" t="str">
            <v>"Строительство КЛ-0,4кВ от                                      ТП № 4191913, ф. П1" Самарская область, г.Тольятти, 19 квартал Автозаводского района, западнее жилого дома №67 по Южному шоссе</v>
          </cell>
          <cell r="H353">
            <v>0</v>
          </cell>
          <cell r="I353">
            <v>0</v>
          </cell>
          <cell r="J353">
            <v>0</v>
          </cell>
        </row>
        <row r="354">
          <cell r="B354" t="str">
            <v>"Кабельная линия 0,4кВ от трансформаторной подстанции  ТП № 2030305 (ТП-305А) до рекламных конструкций пилон адвокадского бюро "Стратегия", рассположенных в г.Тольятти в районе зданий  № 4 и  № 8 по Новому проезду"</v>
          </cell>
          <cell r="H354">
            <v>0</v>
          </cell>
          <cell r="I354">
            <v>0</v>
          </cell>
          <cell r="J354">
            <v>0</v>
          </cell>
        </row>
        <row r="355">
          <cell r="B355" t="str">
            <v>«Строительство ВЛ-0,4кВ 
от опоры 100/5 КТП ЧВ 1004/250кВА» Самарская область, Челно-Вершинский р-н, п. Челно-Вершины, ул. 1-й м-район, Б23-1, к/н 63:35:0802016:1269</v>
          </cell>
          <cell r="H355">
            <v>0.23494507999999997</v>
          </cell>
          <cell r="I355">
            <v>0</v>
          </cell>
          <cell r="J355">
            <v>0</v>
          </cell>
        </row>
        <row r="356">
          <cell r="B356" t="str">
            <v xml:space="preserve">«Строительство ВЛ-0,4кВ от 
опоры 400/4 КТП ЧВ 1413/160кВА» Самарская область, Челно-Вершинский р-н, с. Челно-Вершины, ул. Мира, 29 </v>
          </cell>
          <cell r="H356">
            <v>0.31586799999999998</v>
          </cell>
          <cell r="I356">
            <v>0</v>
          </cell>
          <cell r="J356">
            <v>0</v>
          </cell>
        </row>
        <row r="357">
          <cell r="B357" t="str">
            <v>"Строительство КТП № 1280355  (КТП-355)" г.Тольятти, северо-западнее объекта недвижимого имущества , имеющего адрес: бульвар
 Приморский, 55</v>
          </cell>
          <cell r="H357">
            <v>0</v>
          </cell>
          <cell r="I357">
            <v>0</v>
          </cell>
          <cell r="J357">
            <v>0</v>
          </cell>
        </row>
        <row r="358">
          <cell r="B358" t="str">
            <v>"Строительство ВЛ-0,4кВ от опоры 100/3 КТП РЗ 58-27/250кВА" Самарская область, г.о. Жигулевск, ул. Березовая, 19</v>
          </cell>
          <cell r="H358">
            <v>0</v>
          </cell>
          <cell r="I358">
            <v>0</v>
          </cell>
          <cell r="J358">
            <v>0</v>
          </cell>
        </row>
        <row r="359">
          <cell r="B359" t="str">
            <v>"Строительство ВЛ-0,4кВ Ф-6 от КТП-1280307" Самарская область, м.р. Ставропольский, сельское поселение Приморский, поселок Приморский, ул.Советская участок №14/2</v>
          </cell>
          <cell r="H359">
            <v>0</v>
          </cell>
          <cell r="I359">
            <v>0</v>
          </cell>
          <cell r="J359">
            <v>0</v>
          </cell>
        </row>
        <row r="360">
          <cell r="B360" t="str">
            <v>"Строительство ВЛ-0,4кВ от КТП Ж11-57/100кВА" Самарская область, г. Жигулевск,  СНТ «Восход», уч. 33</v>
          </cell>
          <cell r="H360">
            <v>0</v>
          </cell>
          <cell r="I360">
            <v>0</v>
          </cell>
          <cell r="J360">
            <v>0</v>
          </cell>
        </row>
        <row r="362">
          <cell r="B362" t="str">
            <v>* - с разделением объектов на ПС, ВЛ и КЛ с указанием уровня напряжения</v>
          </cell>
        </row>
        <row r="363">
          <cell r="B363" t="str">
            <v>** - согласно проектно-сметной документации с учетом перевода в прогнозные цены планируемого периода с НДС</v>
          </cell>
        </row>
        <row r="366">
          <cell r="H366">
            <v>0</v>
          </cell>
          <cell r="I366">
            <v>0</v>
          </cell>
          <cell r="J366">
            <v>0</v>
          </cell>
        </row>
        <row r="367">
          <cell r="H367">
            <v>0</v>
          </cell>
          <cell r="I367">
            <v>0</v>
          </cell>
          <cell r="J367">
            <v>0</v>
          </cell>
        </row>
        <row r="368">
          <cell r="H368">
            <v>0</v>
          </cell>
          <cell r="I368">
            <v>0</v>
          </cell>
          <cell r="J368">
            <v>0</v>
          </cell>
        </row>
        <row r="369">
          <cell r="H369">
            <v>0</v>
          </cell>
          <cell r="I369">
            <v>0</v>
          </cell>
          <cell r="J369">
            <v>0</v>
          </cell>
        </row>
        <row r="370">
          <cell r="H370">
            <v>0</v>
          </cell>
          <cell r="I370">
            <v>0</v>
          </cell>
          <cell r="J370">
            <v>0</v>
          </cell>
        </row>
        <row r="371">
          <cell r="H371">
            <v>0</v>
          </cell>
          <cell r="I371">
            <v>0</v>
          </cell>
          <cell r="J371">
            <v>0</v>
          </cell>
        </row>
      </sheetData>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266"/>
  <sheetViews>
    <sheetView topLeftCell="A10" zoomScale="50" zoomScaleNormal="50" zoomScalePageLayoutView="70" workbookViewId="0">
      <pane xSplit="2" ySplit="11" topLeftCell="C247" activePane="bottomRight" state="frozen"/>
      <selection activeCell="A10" sqref="A10"/>
      <selection pane="topRight" activeCell="C10" sqref="C10"/>
      <selection pane="bottomLeft" activeCell="A21" sqref="A21"/>
      <selection pane="bottomRight" activeCell="A93" sqref="A93:B93"/>
    </sheetView>
  </sheetViews>
  <sheetFormatPr defaultRowHeight="15.75" x14ac:dyDescent="0.25"/>
  <cols>
    <col min="1" max="1" width="6.375" style="218" customWidth="1"/>
    <col min="2" max="2" width="31.25" style="218" customWidth="1"/>
    <col min="3" max="3" width="5.375" style="218" customWidth="1"/>
    <col min="4" max="4" width="1.5" style="218" customWidth="1"/>
    <col min="5" max="5" width="4.625" style="218" customWidth="1"/>
    <col min="6" max="6" width="1.375" style="218" customWidth="1"/>
    <col min="7" max="7" width="5.625" style="218" customWidth="1"/>
    <col min="8" max="8" width="5.375" style="218" customWidth="1"/>
    <col min="9" max="9" width="2.375" style="218" customWidth="1"/>
    <col min="10" max="10" width="3.875" style="218" customWidth="1"/>
    <col min="11" max="11" width="2" style="218" customWidth="1"/>
    <col min="12" max="12" width="6" style="218" customWidth="1"/>
    <col min="13" max="13" width="5.5" style="218" customWidth="1"/>
    <col min="14" max="14" width="2" style="218" customWidth="1"/>
    <col min="15" max="15" width="3.375" style="218" customWidth="1"/>
    <col min="16" max="16" width="2.25" style="218" customWidth="1"/>
    <col min="17" max="17" width="5.5" style="218" customWidth="1"/>
    <col min="18" max="18" width="6.125" style="218" customWidth="1"/>
    <col min="19" max="19" width="1.5" style="218" customWidth="1"/>
    <col min="20" max="20" width="7.25" style="218" customWidth="1"/>
    <col min="21" max="21" width="1.375" style="218" customWidth="1"/>
    <col min="22" max="22" width="5.75" style="218" customWidth="1"/>
    <col min="23" max="23" width="5.625" style="218" customWidth="1"/>
    <col min="24" max="24" width="1.375" style="218" customWidth="1"/>
    <col min="25" max="25" width="7" style="218" customWidth="1"/>
    <col min="26" max="26" width="1.75" style="218" customWidth="1"/>
    <col min="27" max="27" width="5.875" style="218" customWidth="1"/>
    <col min="28" max="28" width="6" style="394" customWidth="1"/>
    <col min="29" max="29" width="1.875" style="394" customWidth="1"/>
    <col min="30" max="30" width="4.875" style="444" customWidth="1"/>
    <col min="31" max="31" width="7.875" style="394" customWidth="1"/>
    <col min="32" max="32" width="2.5" style="394" customWidth="1"/>
    <col min="33" max="33" width="5.125" style="394" customWidth="1"/>
    <col min="34" max="34" width="6.375" style="394" customWidth="1"/>
    <col min="35" max="35" width="1.375" style="394" customWidth="1"/>
    <col min="36" max="36" width="5" style="394" customWidth="1"/>
    <col min="37" max="37" width="5.5" style="394" customWidth="1"/>
    <col min="38" max="38" width="2.125" style="394" customWidth="1"/>
    <col min="39" max="39" width="4.75" style="394" customWidth="1"/>
    <col min="40" max="40" width="7" style="457" customWidth="1"/>
    <col min="41" max="41" width="1.25" style="394" customWidth="1"/>
    <col min="42" max="42" width="4.875" style="444" customWidth="1"/>
    <col min="43" max="43" width="5.5" style="218" customWidth="1"/>
    <col min="44" max="44" width="2.125" style="218" customWidth="1"/>
    <col min="45" max="45" width="5.375" style="218" customWidth="1"/>
    <col min="46" max="46" width="4.875" style="218" customWidth="1"/>
    <col min="47" max="47" width="2.125" style="218" customWidth="1"/>
    <col min="48" max="48" width="5.625" style="218" customWidth="1"/>
    <col min="49" max="49" width="4.875" style="218" customWidth="1"/>
    <col min="50" max="50" width="1.625" style="218" customWidth="1"/>
    <col min="51" max="51" width="4.875" style="218" customWidth="1"/>
    <col min="52" max="52" width="7.875" style="218" customWidth="1"/>
    <col min="53" max="53" width="1.625" style="220" customWidth="1"/>
    <col min="54" max="54" width="6" style="218" customWidth="1"/>
    <col min="55" max="55" width="7.125" style="218" customWidth="1"/>
    <col min="56" max="56" width="1.625" style="220" customWidth="1"/>
    <col min="57" max="57" width="5.625" style="221" customWidth="1"/>
    <col min="58" max="58" width="5" style="218" customWidth="1"/>
    <col min="59" max="59" width="1.625" style="218" customWidth="1"/>
    <col min="60" max="60" width="4.75" style="218" customWidth="1"/>
    <col min="61" max="61" width="4.875" style="218" customWidth="1"/>
    <col min="62" max="62" width="1.625" style="220" customWidth="1"/>
    <col min="63" max="63" width="4.75" style="218" customWidth="1"/>
    <col min="64" max="64" width="5.875" style="218" customWidth="1"/>
    <col min="65" max="65" width="1.25" style="220" customWidth="1"/>
    <col min="66" max="66" width="5.5" style="218" customWidth="1"/>
    <col min="67" max="67" width="4.75" style="218" customWidth="1"/>
    <col min="68" max="68" width="1.375" style="220" customWidth="1"/>
    <col min="69" max="69" width="4.75" style="218" customWidth="1"/>
    <col min="70" max="70" width="5.875" style="226" customWidth="1"/>
    <col min="71" max="71" width="1.125" style="224" customWidth="1"/>
    <col min="72" max="72" width="4.75" style="226" customWidth="1"/>
    <col min="73" max="75" width="9" style="218"/>
    <col min="76" max="76" width="1.75" style="218" customWidth="1"/>
    <col min="77" max="77" width="5" style="218" customWidth="1"/>
    <col min="78" max="255" width="9" style="218"/>
    <col min="256" max="256" width="6.375" style="218" customWidth="1"/>
    <col min="257" max="257" width="31.25" style="218" customWidth="1"/>
    <col min="258" max="258" width="5.375" style="218" customWidth="1"/>
    <col min="259" max="259" width="1.5" style="218" customWidth="1"/>
    <col min="260" max="260" width="4.625" style="218" customWidth="1"/>
    <col min="261" max="261" width="1.375" style="218" customWidth="1"/>
    <col min="262" max="262" width="5.625" style="218" customWidth="1"/>
    <col min="263" max="263" width="5.375" style="218" customWidth="1"/>
    <col min="264" max="264" width="2.375" style="218" customWidth="1"/>
    <col min="265" max="265" width="3.875" style="218" customWidth="1"/>
    <col min="266" max="266" width="2" style="218" customWidth="1"/>
    <col min="267" max="267" width="6" style="218" customWidth="1"/>
    <col min="268" max="268" width="5.5" style="218" customWidth="1"/>
    <col min="269" max="269" width="2" style="218" customWidth="1"/>
    <col min="270" max="270" width="3.375" style="218" customWidth="1"/>
    <col min="271" max="271" width="2.25" style="218" customWidth="1"/>
    <col min="272" max="272" width="5.5" style="218" customWidth="1"/>
    <col min="273" max="273" width="6.125" style="218" customWidth="1"/>
    <col min="274" max="274" width="1.5" style="218" customWidth="1"/>
    <col min="275" max="275" width="7.25" style="218" customWidth="1"/>
    <col min="276" max="276" width="1.375" style="218" customWidth="1"/>
    <col min="277" max="277" width="5.75" style="218" customWidth="1"/>
    <col min="278" max="278" width="5.625" style="218" customWidth="1"/>
    <col min="279" max="279" width="1.375" style="218" customWidth="1"/>
    <col min="280" max="280" width="7" style="218" customWidth="1"/>
    <col min="281" max="281" width="1.75" style="218" customWidth="1"/>
    <col min="282" max="282" width="5.625" style="218" customWidth="1"/>
    <col min="283" max="283" width="5" style="218" customWidth="1"/>
    <col min="284" max="284" width="1.875" style="218" customWidth="1"/>
    <col min="285" max="285" width="4.875" style="218" customWidth="1"/>
    <col min="286" max="286" width="7.875" style="218" customWidth="1"/>
    <col min="287" max="287" width="2.5" style="218" customWidth="1"/>
    <col min="288" max="288" width="5.125" style="218" customWidth="1"/>
    <col min="289" max="289" width="6.375" style="218" customWidth="1"/>
    <col min="290" max="290" width="1.375" style="218" customWidth="1"/>
    <col min="291" max="291" width="5" style="218" customWidth="1"/>
    <col min="292" max="292" width="4.625" style="218" customWidth="1"/>
    <col min="293" max="293" width="2.125" style="218" customWidth="1"/>
    <col min="294" max="294" width="4.75" style="218" customWidth="1"/>
    <col min="295" max="295" width="7" style="218" customWidth="1"/>
    <col min="296" max="296" width="1.25" style="218" customWidth="1"/>
    <col min="297" max="297" width="4.875" style="218" customWidth="1"/>
    <col min="298" max="298" width="3.625" style="218" customWidth="1"/>
    <col min="299" max="299" width="3.25" style="218" customWidth="1"/>
    <col min="300" max="300" width="2.625" style="218" customWidth="1"/>
    <col min="301" max="301" width="2.875" style="218" customWidth="1"/>
    <col min="302" max="302" width="3" style="218" customWidth="1"/>
    <col min="303" max="303" width="2.875" style="218" customWidth="1"/>
    <col min="304" max="304" width="4.25" style="218" customWidth="1"/>
    <col min="305" max="305" width="2.5" style="218" customWidth="1"/>
    <col min="306" max="306" width="2.875" style="218" customWidth="1"/>
    <col min="307" max="307" width="7" style="218" customWidth="1"/>
    <col min="308" max="308" width="1.625" style="218" customWidth="1"/>
    <col min="309" max="309" width="6" style="218" customWidth="1"/>
    <col min="310" max="310" width="7.125" style="218" customWidth="1"/>
    <col min="311" max="311" width="1.625" style="218" customWidth="1"/>
    <col min="312" max="312" width="5.625" style="218" customWidth="1"/>
    <col min="313" max="313" width="3.75" style="218" customWidth="1"/>
    <col min="314" max="314" width="2" style="218" customWidth="1"/>
    <col min="315" max="315" width="3.875" style="218" customWidth="1"/>
    <col min="316" max="316" width="4.875" style="218" customWidth="1"/>
    <col min="317" max="317" width="1.625" style="218" customWidth="1"/>
    <col min="318" max="318" width="4.75" style="218" customWidth="1"/>
    <col min="319" max="319" width="5.875" style="218" customWidth="1"/>
    <col min="320" max="320" width="1.25" style="218" customWidth="1"/>
    <col min="321" max="321" width="4.625" style="218" customWidth="1"/>
    <col min="322" max="322" width="4.75" style="218" customWidth="1"/>
    <col min="323" max="323" width="1.375" style="218" customWidth="1"/>
    <col min="324" max="324" width="4.75" style="218" customWidth="1"/>
    <col min="325" max="325" width="5.875" style="218" customWidth="1"/>
    <col min="326" max="326" width="1.125" style="218" customWidth="1"/>
    <col min="327" max="327" width="4.75" style="218" customWidth="1"/>
    <col min="328" max="328" width="9.625" style="218" customWidth="1"/>
    <col min="329" max="331" width="9" style="218"/>
    <col min="332" max="332" width="1.75" style="218" customWidth="1"/>
    <col min="333" max="333" width="5" style="218" customWidth="1"/>
    <col min="334" max="511" width="9" style="218"/>
    <col min="512" max="512" width="6.375" style="218" customWidth="1"/>
    <col min="513" max="513" width="31.25" style="218" customWidth="1"/>
    <col min="514" max="514" width="5.375" style="218" customWidth="1"/>
    <col min="515" max="515" width="1.5" style="218" customWidth="1"/>
    <col min="516" max="516" width="4.625" style="218" customWidth="1"/>
    <col min="517" max="517" width="1.375" style="218" customWidth="1"/>
    <col min="518" max="518" width="5.625" style="218" customWidth="1"/>
    <col min="519" max="519" width="5.375" style="218" customWidth="1"/>
    <col min="520" max="520" width="2.375" style="218" customWidth="1"/>
    <col min="521" max="521" width="3.875" style="218" customWidth="1"/>
    <col min="522" max="522" width="2" style="218" customWidth="1"/>
    <col min="523" max="523" width="6" style="218" customWidth="1"/>
    <col min="524" max="524" width="5.5" style="218" customWidth="1"/>
    <col min="525" max="525" width="2" style="218" customWidth="1"/>
    <col min="526" max="526" width="3.375" style="218" customWidth="1"/>
    <col min="527" max="527" width="2.25" style="218" customWidth="1"/>
    <col min="528" max="528" width="5.5" style="218" customWidth="1"/>
    <col min="529" max="529" width="6.125" style="218" customWidth="1"/>
    <col min="530" max="530" width="1.5" style="218" customWidth="1"/>
    <col min="531" max="531" width="7.25" style="218" customWidth="1"/>
    <col min="532" max="532" width="1.375" style="218" customWidth="1"/>
    <col min="533" max="533" width="5.75" style="218" customWidth="1"/>
    <col min="534" max="534" width="5.625" style="218" customWidth="1"/>
    <col min="535" max="535" width="1.375" style="218" customWidth="1"/>
    <col min="536" max="536" width="7" style="218" customWidth="1"/>
    <col min="537" max="537" width="1.75" style="218" customWidth="1"/>
    <col min="538" max="538" width="5.625" style="218" customWidth="1"/>
    <col min="539" max="539" width="5" style="218" customWidth="1"/>
    <col min="540" max="540" width="1.875" style="218" customWidth="1"/>
    <col min="541" max="541" width="4.875" style="218" customWidth="1"/>
    <col min="542" max="542" width="7.875" style="218" customWidth="1"/>
    <col min="543" max="543" width="2.5" style="218" customWidth="1"/>
    <col min="544" max="544" width="5.125" style="218" customWidth="1"/>
    <col min="545" max="545" width="6.375" style="218" customWidth="1"/>
    <col min="546" max="546" width="1.375" style="218" customWidth="1"/>
    <col min="547" max="547" width="5" style="218" customWidth="1"/>
    <col min="548" max="548" width="4.625" style="218" customWidth="1"/>
    <col min="549" max="549" width="2.125" style="218" customWidth="1"/>
    <col min="550" max="550" width="4.75" style="218" customWidth="1"/>
    <col min="551" max="551" width="7" style="218" customWidth="1"/>
    <col min="552" max="552" width="1.25" style="218" customWidth="1"/>
    <col min="553" max="553" width="4.875" style="218" customWidth="1"/>
    <col min="554" max="554" width="3.625" style="218" customWidth="1"/>
    <col min="555" max="555" width="3.25" style="218" customWidth="1"/>
    <col min="556" max="556" width="2.625" style="218" customWidth="1"/>
    <col min="557" max="557" width="2.875" style="218" customWidth="1"/>
    <col min="558" max="558" width="3" style="218" customWidth="1"/>
    <col min="559" max="559" width="2.875" style="218" customWidth="1"/>
    <col min="560" max="560" width="4.25" style="218" customWidth="1"/>
    <col min="561" max="561" width="2.5" style="218" customWidth="1"/>
    <col min="562" max="562" width="2.875" style="218" customWidth="1"/>
    <col min="563" max="563" width="7" style="218" customWidth="1"/>
    <col min="564" max="564" width="1.625" style="218" customWidth="1"/>
    <col min="565" max="565" width="6" style="218" customWidth="1"/>
    <col min="566" max="566" width="7.125" style="218" customWidth="1"/>
    <col min="567" max="567" width="1.625" style="218" customWidth="1"/>
    <col min="568" max="568" width="5.625" style="218" customWidth="1"/>
    <col min="569" max="569" width="3.75" style="218" customWidth="1"/>
    <col min="570" max="570" width="2" style="218" customWidth="1"/>
    <col min="571" max="571" width="3.875" style="218" customWidth="1"/>
    <col min="572" max="572" width="4.875" style="218" customWidth="1"/>
    <col min="573" max="573" width="1.625" style="218" customWidth="1"/>
    <col min="574" max="574" width="4.75" style="218" customWidth="1"/>
    <col min="575" max="575" width="5.875" style="218" customWidth="1"/>
    <col min="576" max="576" width="1.25" style="218" customWidth="1"/>
    <col min="577" max="577" width="4.625" style="218" customWidth="1"/>
    <col min="578" max="578" width="4.75" style="218" customWidth="1"/>
    <col min="579" max="579" width="1.375" style="218" customWidth="1"/>
    <col min="580" max="580" width="4.75" style="218" customWidth="1"/>
    <col min="581" max="581" width="5.875" style="218" customWidth="1"/>
    <col min="582" max="582" width="1.125" style="218" customWidth="1"/>
    <col min="583" max="583" width="4.75" style="218" customWidth="1"/>
    <col min="584" max="584" width="9.625" style="218" customWidth="1"/>
    <col min="585" max="587" width="9" style="218"/>
    <col min="588" max="588" width="1.75" style="218" customWidth="1"/>
    <col min="589" max="589" width="5" style="218" customWidth="1"/>
    <col min="590" max="767" width="9" style="218"/>
    <col min="768" max="768" width="6.375" style="218" customWidth="1"/>
    <col min="769" max="769" width="31.25" style="218" customWidth="1"/>
    <col min="770" max="770" width="5.375" style="218" customWidth="1"/>
    <col min="771" max="771" width="1.5" style="218" customWidth="1"/>
    <col min="772" max="772" width="4.625" style="218" customWidth="1"/>
    <col min="773" max="773" width="1.375" style="218" customWidth="1"/>
    <col min="774" max="774" width="5.625" style="218" customWidth="1"/>
    <col min="775" max="775" width="5.375" style="218" customWidth="1"/>
    <col min="776" max="776" width="2.375" style="218" customWidth="1"/>
    <col min="777" max="777" width="3.875" style="218" customWidth="1"/>
    <col min="778" max="778" width="2" style="218" customWidth="1"/>
    <col min="779" max="779" width="6" style="218" customWidth="1"/>
    <col min="780" max="780" width="5.5" style="218" customWidth="1"/>
    <col min="781" max="781" width="2" style="218" customWidth="1"/>
    <col min="782" max="782" width="3.375" style="218" customWidth="1"/>
    <col min="783" max="783" width="2.25" style="218" customWidth="1"/>
    <col min="784" max="784" width="5.5" style="218" customWidth="1"/>
    <col min="785" max="785" width="6.125" style="218" customWidth="1"/>
    <col min="786" max="786" width="1.5" style="218" customWidth="1"/>
    <col min="787" max="787" width="7.25" style="218" customWidth="1"/>
    <col min="788" max="788" width="1.375" style="218" customWidth="1"/>
    <col min="789" max="789" width="5.75" style="218" customWidth="1"/>
    <col min="790" max="790" width="5.625" style="218" customWidth="1"/>
    <col min="791" max="791" width="1.375" style="218" customWidth="1"/>
    <col min="792" max="792" width="7" style="218" customWidth="1"/>
    <col min="793" max="793" width="1.75" style="218" customWidth="1"/>
    <col min="794" max="794" width="5.625" style="218" customWidth="1"/>
    <col min="795" max="795" width="5" style="218" customWidth="1"/>
    <col min="796" max="796" width="1.875" style="218" customWidth="1"/>
    <col min="797" max="797" width="4.875" style="218" customWidth="1"/>
    <col min="798" max="798" width="7.875" style="218" customWidth="1"/>
    <col min="799" max="799" width="2.5" style="218" customWidth="1"/>
    <col min="800" max="800" width="5.125" style="218" customWidth="1"/>
    <col min="801" max="801" width="6.375" style="218" customWidth="1"/>
    <col min="802" max="802" width="1.375" style="218" customWidth="1"/>
    <col min="803" max="803" width="5" style="218" customWidth="1"/>
    <col min="804" max="804" width="4.625" style="218" customWidth="1"/>
    <col min="805" max="805" width="2.125" style="218" customWidth="1"/>
    <col min="806" max="806" width="4.75" style="218" customWidth="1"/>
    <col min="807" max="807" width="7" style="218" customWidth="1"/>
    <col min="808" max="808" width="1.25" style="218" customWidth="1"/>
    <col min="809" max="809" width="4.875" style="218" customWidth="1"/>
    <col min="810" max="810" width="3.625" style="218" customWidth="1"/>
    <col min="811" max="811" width="3.25" style="218" customWidth="1"/>
    <col min="812" max="812" width="2.625" style="218" customWidth="1"/>
    <col min="813" max="813" width="2.875" style="218" customWidth="1"/>
    <col min="814" max="814" width="3" style="218" customWidth="1"/>
    <col min="815" max="815" width="2.875" style="218" customWidth="1"/>
    <col min="816" max="816" width="4.25" style="218" customWidth="1"/>
    <col min="817" max="817" width="2.5" style="218" customWidth="1"/>
    <col min="818" max="818" width="2.875" style="218" customWidth="1"/>
    <col min="819" max="819" width="7" style="218" customWidth="1"/>
    <col min="820" max="820" width="1.625" style="218" customWidth="1"/>
    <col min="821" max="821" width="6" style="218" customWidth="1"/>
    <col min="822" max="822" width="7.125" style="218" customWidth="1"/>
    <col min="823" max="823" width="1.625" style="218" customWidth="1"/>
    <col min="824" max="824" width="5.625" style="218" customWidth="1"/>
    <col min="825" max="825" width="3.75" style="218" customWidth="1"/>
    <col min="826" max="826" width="2" style="218" customWidth="1"/>
    <col min="827" max="827" width="3.875" style="218" customWidth="1"/>
    <col min="828" max="828" width="4.875" style="218" customWidth="1"/>
    <col min="829" max="829" width="1.625" style="218" customWidth="1"/>
    <col min="830" max="830" width="4.75" style="218" customWidth="1"/>
    <col min="831" max="831" width="5.875" style="218" customWidth="1"/>
    <col min="832" max="832" width="1.25" style="218" customWidth="1"/>
    <col min="833" max="833" width="4.625" style="218" customWidth="1"/>
    <col min="834" max="834" width="4.75" style="218" customWidth="1"/>
    <col min="835" max="835" width="1.375" style="218" customWidth="1"/>
    <col min="836" max="836" width="4.75" style="218" customWidth="1"/>
    <col min="837" max="837" width="5.875" style="218" customWidth="1"/>
    <col min="838" max="838" width="1.125" style="218" customWidth="1"/>
    <col min="839" max="839" width="4.75" style="218" customWidth="1"/>
    <col min="840" max="840" width="9.625" style="218" customWidth="1"/>
    <col min="841" max="843" width="9" style="218"/>
    <col min="844" max="844" width="1.75" style="218" customWidth="1"/>
    <col min="845" max="845" width="5" style="218" customWidth="1"/>
    <col min="846" max="1023" width="9" style="218"/>
    <col min="1024" max="1024" width="6.375" style="218" customWidth="1"/>
    <col min="1025" max="1025" width="31.25" style="218" customWidth="1"/>
    <col min="1026" max="1026" width="5.375" style="218" customWidth="1"/>
    <col min="1027" max="1027" width="1.5" style="218" customWidth="1"/>
    <col min="1028" max="1028" width="4.625" style="218" customWidth="1"/>
    <col min="1029" max="1029" width="1.375" style="218" customWidth="1"/>
    <col min="1030" max="1030" width="5.625" style="218" customWidth="1"/>
    <col min="1031" max="1031" width="5.375" style="218" customWidth="1"/>
    <col min="1032" max="1032" width="2.375" style="218" customWidth="1"/>
    <col min="1033" max="1033" width="3.875" style="218" customWidth="1"/>
    <col min="1034" max="1034" width="2" style="218" customWidth="1"/>
    <col min="1035" max="1035" width="6" style="218" customWidth="1"/>
    <col min="1036" max="1036" width="5.5" style="218" customWidth="1"/>
    <col min="1037" max="1037" width="2" style="218" customWidth="1"/>
    <col min="1038" max="1038" width="3.375" style="218" customWidth="1"/>
    <col min="1039" max="1039" width="2.25" style="218" customWidth="1"/>
    <col min="1040" max="1040" width="5.5" style="218" customWidth="1"/>
    <col min="1041" max="1041" width="6.125" style="218" customWidth="1"/>
    <col min="1042" max="1042" width="1.5" style="218" customWidth="1"/>
    <col min="1043" max="1043" width="7.25" style="218" customWidth="1"/>
    <col min="1044" max="1044" width="1.375" style="218" customWidth="1"/>
    <col min="1045" max="1045" width="5.75" style="218" customWidth="1"/>
    <col min="1046" max="1046" width="5.625" style="218" customWidth="1"/>
    <col min="1047" max="1047" width="1.375" style="218" customWidth="1"/>
    <col min="1048" max="1048" width="7" style="218" customWidth="1"/>
    <col min="1049" max="1049" width="1.75" style="218" customWidth="1"/>
    <col min="1050" max="1050" width="5.625" style="218" customWidth="1"/>
    <col min="1051" max="1051" width="5" style="218" customWidth="1"/>
    <col min="1052" max="1052" width="1.875" style="218" customWidth="1"/>
    <col min="1053" max="1053" width="4.875" style="218" customWidth="1"/>
    <col min="1054" max="1054" width="7.875" style="218" customWidth="1"/>
    <col min="1055" max="1055" width="2.5" style="218" customWidth="1"/>
    <col min="1056" max="1056" width="5.125" style="218" customWidth="1"/>
    <col min="1057" max="1057" width="6.375" style="218" customWidth="1"/>
    <col min="1058" max="1058" width="1.375" style="218" customWidth="1"/>
    <col min="1059" max="1059" width="5" style="218" customWidth="1"/>
    <col min="1060" max="1060" width="4.625" style="218" customWidth="1"/>
    <col min="1061" max="1061" width="2.125" style="218" customWidth="1"/>
    <col min="1062" max="1062" width="4.75" style="218" customWidth="1"/>
    <col min="1063" max="1063" width="7" style="218" customWidth="1"/>
    <col min="1064" max="1064" width="1.25" style="218" customWidth="1"/>
    <col min="1065" max="1065" width="4.875" style="218" customWidth="1"/>
    <col min="1066" max="1066" width="3.625" style="218" customWidth="1"/>
    <col min="1067" max="1067" width="3.25" style="218" customWidth="1"/>
    <col min="1068" max="1068" width="2.625" style="218" customWidth="1"/>
    <col min="1069" max="1069" width="2.875" style="218" customWidth="1"/>
    <col min="1070" max="1070" width="3" style="218" customWidth="1"/>
    <col min="1071" max="1071" width="2.875" style="218" customWidth="1"/>
    <col min="1072" max="1072" width="4.25" style="218" customWidth="1"/>
    <col min="1073" max="1073" width="2.5" style="218" customWidth="1"/>
    <col min="1074" max="1074" width="2.875" style="218" customWidth="1"/>
    <col min="1075" max="1075" width="7" style="218" customWidth="1"/>
    <col min="1076" max="1076" width="1.625" style="218" customWidth="1"/>
    <col min="1077" max="1077" width="6" style="218" customWidth="1"/>
    <col min="1078" max="1078" width="7.125" style="218" customWidth="1"/>
    <col min="1079" max="1079" width="1.625" style="218" customWidth="1"/>
    <col min="1080" max="1080" width="5.625" style="218" customWidth="1"/>
    <col min="1081" max="1081" width="3.75" style="218" customWidth="1"/>
    <col min="1082" max="1082" width="2" style="218" customWidth="1"/>
    <col min="1083" max="1083" width="3.875" style="218" customWidth="1"/>
    <col min="1084" max="1084" width="4.875" style="218" customWidth="1"/>
    <col min="1085" max="1085" width="1.625" style="218" customWidth="1"/>
    <col min="1086" max="1086" width="4.75" style="218" customWidth="1"/>
    <col min="1087" max="1087" width="5.875" style="218" customWidth="1"/>
    <col min="1088" max="1088" width="1.25" style="218" customWidth="1"/>
    <col min="1089" max="1089" width="4.625" style="218" customWidth="1"/>
    <col min="1090" max="1090" width="4.75" style="218" customWidth="1"/>
    <col min="1091" max="1091" width="1.375" style="218" customWidth="1"/>
    <col min="1092" max="1092" width="4.75" style="218" customWidth="1"/>
    <col min="1093" max="1093" width="5.875" style="218" customWidth="1"/>
    <col min="1094" max="1094" width="1.125" style="218" customWidth="1"/>
    <col min="1095" max="1095" width="4.75" style="218" customWidth="1"/>
    <col min="1096" max="1096" width="9.625" style="218" customWidth="1"/>
    <col min="1097" max="1099" width="9" style="218"/>
    <col min="1100" max="1100" width="1.75" style="218" customWidth="1"/>
    <col min="1101" max="1101" width="5" style="218" customWidth="1"/>
    <col min="1102" max="1279" width="9" style="218"/>
    <col min="1280" max="1280" width="6.375" style="218" customWidth="1"/>
    <col min="1281" max="1281" width="31.25" style="218" customWidth="1"/>
    <col min="1282" max="1282" width="5.375" style="218" customWidth="1"/>
    <col min="1283" max="1283" width="1.5" style="218" customWidth="1"/>
    <col min="1284" max="1284" width="4.625" style="218" customWidth="1"/>
    <col min="1285" max="1285" width="1.375" style="218" customWidth="1"/>
    <col min="1286" max="1286" width="5.625" style="218" customWidth="1"/>
    <col min="1287" max="1287" width="5.375" style="218" customWidth="1"/>
    <col min="1288" max="1288" width="2.375" style="218" customWidth="1"/>
    <col min="1289" max="1289" width="3.875" style="218" customWidth="1"/>
    <col min="1290" max="1290" width="2" style="218" customWidth="1"/>
    <col min="1291" max="1291" width="6" style="218" customWidth="1"/>
    <col min="1292" max="1292" width="5.5" style="218" customWidth="1"/>
    <col min="1293" max="1293" width="2" style="218" customWidth="1"/>
    <col min="1294" max="1294" width="3.375" style="218" customWidth="1"/>
    <col min="1295" max="1295" width="2.25" style="218" customWidth="1"/>
    <col min="1296" max="1296" width="5.5" style="218" customWidth="1"/>
    <col min="1297" max="1297" width="6.125" style="218" customWidth="1"/>
    <col min="1298" max="1298" width="1.5" style="218" customWidth="1"/>
    <col min="1299" max="1299" width="7.25" style="218" customWidth="1"/>
    <col min="1300" max="1300" width="1.375" style="218" customWidth="1"/>
    <col min="1301" max="1301" width="5.75" style="218" customWidth="1"/>
    <col min="1302" max="1302" width="5.625" style="218" customWidth="1"/>
    <col min="1303" max="1303" width="1.375" style="218" customWidth="1"/>
    <col min="1304" max="1304" width="7" style="218" customWidth="1"/>
    <col min="1305" max="1305" width="1.75" style="218" customWidth="1"/>
    <col min="1306" max="1306" width="5.625" style="218" customWidth="1"/>
    <col min="1307" max="1307" width="5" style="218" customWidth="1"/>
    <col min="1308" max="1308" width="1.875" style="218" customWidth="1"/>
    <col min="1309" max="1309" width="4.875" style="218" customWidth="1"/>
    <col min="1310" max="1310" width="7.875" style="218" customWidth="1"/>
    <col min="1311" max="1311" width="2.5" style="218" customWidth="1"/>
    <col min="1312" max="1312" width="5.125" style="218" customWidth="1"/>
    <col min="1313" max="1313" width="6.375" style="218" customWidth="1"/>
    <col min="1314" max="1314" width="1.375" style="218" customWidth="1"/>
    <col min="1315" max="1315" width="5" style="218" customWidth="1"/>
    <col min="1316" max="1316" width="4.625" style="218" customWidth="1"/>
    <col min="1317" max="1317" width="2.125" style="218" customWidth="1"/>
    <col min="1318" max="1318" width="4.75" style="218" customWidth="1"/>
    <col min="1319" max="1319" width="7" style="218" customWidth="1"/>
    <col min="1320" max="1320" width="1.25" style="218" customWidth="1"/>
    <col min="1321" max="1321" width="4.875" style="218" customWidth="1"/>
    <col min="1322" max="1322" width="3.625" style="218" customWidth="1"/>
    <col min="1323" max="1323" width="3.25" style="218" customWidth="1"/>
    <col min="1324" max="1324" width="2.625" style="218" customWidth="1"/>
    <col min="1325" max="1325" width="2.875" style="218" customWidth="1"/>
    <col min="1326" max="1326" width="3" style="218" customWidth="1"/>
    <col min="1327" max="1327" width="2.875" style="218" customWidth="1"/>
    <col min="1328" max="1328" width="4.25" style="218" customWidth="1"/>
    <col min="1329" max="1329" width="2.5" style="218" customWidth="1"/>
    <col min="1330" max="1330" width="2.875" style="218" customWidth="1"/>
    <col min="1331" max="1331" width="7" style="218" customWidth="1"/>
    <col min="1332" max="1332" width="1.625" style="218" customWidth="1"/>
    <col min="1333" max="1333" width="6" style="218" customWidth="1"/>
    <col min="1334" max="1334" width="7.125" style="218" customWidth="1"/>
    <col min="1335" max="1335" width="1.625" style="218" customWidth="1"/>
    <col min="1336" max="1336" width="5.625" style="218" customWidth="1"/>
    <col min="1337" max="1337" width="3.75" style="218" customWidth="1"/>
    <col min="1338" max="1338" width="2" style="218" customWidth="1"/>
    <col min="1339" max="1339" width="3.875" style="218" customWidth="1"/>
    <col min="1340" max="1340" width="4.875" style="218" customWidth="1"/>
    <col min="1341" max="1341" width="1.625" style="218" customWidth="1"/>
    <col min="1342" max="1342" width="4.75" style="218" customWidth="1"/>
    <col min="1343" max="1343" width="5.875" style="218" customWidth="1"/>
    <col min="1344" max="1344" width="1.25" style="218" customWidth="1"/>
    <col min="1345" max="1345" width="4.625" style="218" customWidth="1"/>
    <col min="1346" max="1346" width="4.75" style="218" customWidth="1"/>
    <col min="1347" max="1347" width="1.375" style="218" customWidth="1"/>
    <col min="1348" max="1348" width="4.75" style="218" customWidth="1"/>
    <col min="1349" max="1349" width="5.875" style="218" customWidth="1"/>
    <col min="1350" max="1350" width="1.125" style="218" customWidth="1"/>
    <col min="1351" max="1351" width="4.75" style="218" customWidth="1"/>
    <col min="1352" max="1352" width="9.625" style="218" customWidth="1"/>
    <col min="1353" max="1355" width="9" style="218"/>
    <col min="1356" max="1356" width="1.75" style="218" customWidth="1"/>
    <col min="1357" max="1357" width="5" style="218" customWidth="1"/>
    <col min="1358" max="1535" width="9" style="218"/>
    <col min="1536" max="1536" width="6.375" style="218" customWidth="1"/>
    <col min="1537" max="1537" width="31.25" style="218" customWidth="1"/>
    <col min="1538" max="1538" width="5.375" style="218" customWidth="1"/>
    <col min="1539" max="1539" width="1.5" style="218" customWidth="1"/>
    <col min="1540" max="1540" width="4.625" style="218" customWidth="1"/>
    <col min="1541" max="1541" width="1.375" style="218" customWidth="1"/>
    <col min="1542" max="1542" width="5.625" style="218" customWidth="1"/>
    <col min="1543" max="1543" width="5.375" style="218" customWidth="1"/>
    <col min="1544" max="1544" width="2.375" style="218" customWidth="1"/>
    <col min="1545" max="1545" width="3.875" style="218" customWidth="1"/>
    <col min="1546" max="1546" width="2" style="218" customWidth="1"/>
    <col min="1547" max="1547" width="6" style="218" customWidth="1"/>
    <col min="1548" max="1548" width="5.5" style="218" customWidth="1"/>
    <col min="1549" max="1549" width="2" style="218" customWidth="1"/>
    <col min="1550" max="1550" width="3.375" style="218" customWidth="1"/>
    <col min="1551" max="1551" width="2.25" style="218" customWidth="1"/>
    <col min="1552" max="1552" width="5.5" style="218" customWidth="1"/>
    <col min="1553" max="1553" width="6.125" style="218" customWidth="1"/>
    <col min="1554" max="1554" width="1.5" style="218" customWidth="1"/>
    <col min="1555" max="1555" width="7.25" style="218" customWidth="1"/>
    <col min="1556" max="1556" width="1.375" style="218" customWidth="1"/>
    <col min="1557" max="1557" width="5.75" style="218" customWidth="1"/>
    <col min="1558" max="1558" width="5.625" style="218" customWidth="1"/>
    <col min="1559" max="1559" width="1.375" style="218" customWidth="1"/>
    <col min="1560" max="1560" width="7" style="218" customWidth="1"/>
    <col min="1561" max="1561" width="1.75" style="218" customWidth="1"/>
    <col min="1562" max="1562" width="5.625" style="218" customWidth="1"/>
    <col min="1563" max="1563" width="5" style="218" customWidth="1"/>
    <col min="1564" max="1564" width="1.875" style="218" customWidth="1"/>
    <col min="1565" max="1565" width="4.875" style="218" customWidth="1"/>
    <col min="1566" max="1566" width="7.875" style="218" customWidth="1"/>
    <col min="1567" max="1567" width="2.5" style="218" customWidth="1"/>
    <col min="1568" max="1568" width="5.125" style="218" customWidth="1"/>
    <col min="1569" max="1569" width="6.375" style="218" customWidth="1"/>
    <col min="1570" max="1570" width="1.375" style="218" customWidth="1"/>
    <col min="1571" max="1571" width="5" style="218" customWidth="1"/>
    <col min="1572" max="1572" width="4.625" style="218" customWidth="1"/>
    <col min="1573" max="1573" width="2.125" style="218" customWidth="1"/>
    <col min="1574" max="1574" width="4.75" style="218" customWidth="1"/>
    <col min="1575" max="1575" width="7" style="218" customWidth="1"/>
    <col min="1576" max="1576" width="1.25" style="218" customWidth="1"/>
    <col min="1577" max="1577" width="4.875" style="218" customWidth="1"/>
    <col min="1578" max="1578" width="3.625" style="218" customWidth="1"/>
    <col min="1579" max="1579" width="3.25" style="218" customWidth="1"/>
    <col min="1580" max="1580" width="2.625" style="218" customWidth="1"/>
    <col min="1581" max="1581" width="2.875" style="218" customWidth="1"/>
    <col min="1582" max="1582" width="3" style="218" customWidth="1"/>
    <col min="1583" max="1583" width="2.875" style="218" customWidth="1"/>
    <col min="1584" max="1584" width="4.25" style="218" customWidth="1"/>
    <col min="1585" max="1585" width="2.5" style="218" customWidth="1"/>
    <col min="1586" max="1586" width="2.875" style="218" customWidth="1"/>
    <col min="1587" max="1587" width="7" style="218" customWidth="1"/>
    <col min="1588" max="1588" width="1.625" style="218" customWidth="1"/>
    <col min="1589" max="1589" width="6" style="218" customWidth="1"/>
    <col min="1590" max="1590" width="7.125" style="218" customWidth="1"/>
    <col min="1591" max="1591" width="1.625" style="218" customWidth="1"/>
    <col min="1592" max="1592" width="5.625" style="218" customWidth="1"/>
    <col min="1593" max="1593" width="3.75" style="218" customWidth="1"/>
    <col min="1594" max="1594" width="2" style="218" customWidth="1"/>
    <col min="1595" max="1595" width="3.875" style="218" customWidth="1"/>
    <col min="1596" max="1596" width="4.875" style="218" customWidth="1"/>
    <col min="1597" max="1597" width="1.625" style="218" customWidth="1"/>
    <col min="1598" max="1598" width="4.75" style="218" customWidth="1"/>
    <col min="1599" max="1599" width="5.875" style="218" customWidth="1"/>
    <col min="1600" max="1600" width="1.25" style="218" customWidth="1"/>
    <col min="1601" max="1601" width="4.625" style="218" customWidth="1"/>
    <col min="1602" max="1602" width="4.75" style="218" customWidth="1"/>
    <col min="1603" max="1603" width="1.375" style="218" customWidth="1"/>
    <col min="1604" max="1604" width="4.75" style="218" customWidth="1"/>
    <col min="1605" max="1605" width="5.875" style="218" customWidth="1"/>
    <col min="1606" max="1606" width="1.125" style="218" customWidth="1"/>
    <col min="1607" max="1607" width="4.75" style="218" customWidth="1"/>
    <col min="1608" max="1608" width="9.625" style="218" customWidth="1"/>
    <col min="1609" max="1611" width="9" style="218"/>
    <col min="1612" max="1612" width="1.75" style="218" customWidth="1"/>
    <col min="1613" max="1613" width="5" style="218" customWidth="1"/>
    <col min="1614" max="1791" width="9" style="218"/>
    <col min="1792" max="1792" width="6.375" style="218" customWidth="1"/>
    <col min="1793" max="1793" width="31.25" style="218" customWidth="1"/>
    <col min="1794" max="1794" width="5.375" style="218" customWidth="1"/>
    <col min="1795" max="1795" width="1.5" style="218" customWidth="1"/>
    <col min="1796" max="1796" width="4.625" style="218" customWidth="1"/>
    <col min="1797" max="1797" width="1.375" style="218" customWidth="1"/>
    <col min="1798" max="1798" width="5.625" style="218" customWidth="1"/>
    <col min="1799" max="1799" width="5.375" style="218" customWidth="1"/>
    <col min="1800" max="1800" width="2.375" style="218" customWidth="1"/>
    <col min="1801" max="1801" width="3.875" style="218" customWidth="1"/>
    <col min="1802" max="1802" width="2" style="218" customWidth="1"/>
    <col min="1803" max="1803" width="6" style="218" customWidth="1"/>
    <col min="1804" max="1804" width="5.5" style="218" customWidth="1"/>
    <col min="1805" max="1805" width="2" style="218" customWidth="1"/>
    <col min="1806" max="1806" width="3.375" style="218" customWidth="1"/>
    <col min="1807" max="1807" width="2.25" style="218" customWidth="1"/>
    <col min="1808" max="1808" width="5.5" style="218" customWidth="1"/>
    <col min="1809" max="1809" width="6.125" style="218" customWidth="1"/>
    <col min="1810" max="1810" width="1.5" style="218" customWidth="1"/>
    <col min="1811" max="1811" width="7.25" style="218" customWidth="1"/>
    <col min="1812" max="1812" width="1.375" style="218" customWidth="1"/>
    <col min="1813" max="1813" width="5.75" style="218" customWidth="1"/>
    <col min="1814" max="1814" width="5.625" style="218" customWidth="1"/>
    <col min="1815" max="1815" width="1.375" style="218" customWidth="1"/>
    <col min="1816" max="1816" width="7" style="218" customWidth="1"/>
    <col min="1817" max="1817" width="1.75" style="218" customWidth="1"/>
    <col min="1818" max="1818" width="5.625" style="218" customWidth="1"/>
    <col min="1819" max="1819" width="5" style="218" customWidth="1"/>
    <col min="1820" max="1820" width="1.875" style="218" customWidth="1"/>
    <col min="1821" max="1821" width="4.875" style="218" customWidth="1"/>
    <col min="1822" max="1822" width="7.875" style="218" customWidth="1"/>
    <col min="1823" max="1823" width="2.5" style="218" customWidth="1"/>
    <col min="1824" max="1824" width="5.125" style="218" customWidth="1"/>
    <col min="1825" max="1825" width="6.375" style="218" customWidth="1"/>
    <col min="1826" max="1826" width="1.375" style="218" customWidth="1"/>
    <col min="1827" max="1827" width="5" style="218" customWidth="1"/>
    <col min="1828" max="1828" width="4.625" style="218" customWidth="1"/>
    <col min="1829" max="1829" width="2.125" style="218" customWidth="1"/>
    <col min="1830" max="1830" width="4.75" style="218" customWidth="1"/>
    <col min="1831" max="1831" width="7" style="218" customWidth="1"/>
    <col min="1832" max="1832" width="1.25" style="218" customWidth="1"/>
    <col min="1833" max="1833" width="4.875" style="218" customWidth="1"/>
    <col min="1834" max="1834" width="3.625" style="218" customWidth="1"/>
    <col min="1835" max="1835" width="3.25" style="218" customWidth="1"/>
    <col min="1836" max="1836" width="2.625" style="218" customWidth="1"/>
    <col min="1837" max="1837" width="2.875" style="218" customWidth="1"/>
    <col min="1838" max="1838" width="3" style="218" customWidth="1"/>
    <col min="1839" max="1839" width="2.875" style="218" customWidth="1"/>
    <col min="1840" max="1840" width="4.25" style="218" customWidth="1"/>
    <col min="1841" max="1841" width="2.5" style="218" customWidth="1"/>
    <col min="1842" max="1842" width="2.875" style="218" customWidth="1"/>
    <col min="1843" max="1843" width="7" style="218" customWidth="1"/>
    <col min="1844" max="1844" width="1.625" style="218" customWidth="1"/>
    <col min="1845" max="1845" width="6" style="218" customWidth="1"/>
    <col min="1846" max="1846" width="7.125" style="218" customWidth="1"/>
    <col min="1847" max="1847" width="1.625" style="218" customWidth="1"/>
    <col min="1848" max="1848" width="5.625" style="218" customWidth="1"/>
    <col min="1849" max="1849" width="3.75" style="218" customWidth="1"/>
    <col min="1850" max="1850" width="2" style="218" customWidth="1"/>
    <col min="1851" max="1851" width="3.875" style="218" customWidth="1"/>
    <col min="1852" max="1852" width="4.875" style="218" customWidth="1"/>
    <col min="1853" max="1853" width="1.625" style="218" customWidth="1"/>
    <col min="1854" max="1854" width="4.75" style="218" customWidth="1"/>
    <col min="1855" max="1855" width="5.875" style="218" customWidth="1"/>
    <col min="1856" max="1856" width="1.25" style="218" customWidth="1"/>
    <col min="1857" max="1857" width="4.625" style="218" customWidth="1"/>
    <col min="1858" max="1858" width="4.75" style="218" customWidth="1"/>
    <col min="1859" max="1859" width="1.375" style="218" customWidth="1"/>
    <col min="1860" max="1860" width="4.75" style="218" customWidth="1"/>
    <col min="1861" max="1861" width="5.875" style="218" customWidth="1"/>
    <col min="1862" max="1862" width="1.125" style="218" customWidth="1"/>
    <col min="1863" max="1863" width="4.75" style="218" customWidth="1"/>
    <col min="1864" max="1864" width="9.625" style="218" customWidth="1"/>
    <col min="1865" max="1867" width="9" style="218"/>
    <col min="1868" max="1868" width="1.75" style="218" customWidth="1"/>
    <col min="1869" max="1869" width="5" style="218" customWidth="1"/>
    <col min="1870" max="2047" width="9" style="218"/>
    <col min="2048" max="2048" width="6.375" style="218" customWidth="1"/>
    <col min="2049" max="2049" width="31.25" style="218" customWidth="1"/>
    <col min="2050" max="2050" width="5.375" style="218" customWidth="1"/>
    <col min="2051" max="2051" width="1.5" style="218" customWidth="1"/>
    <col min="2052" max="2052" width="4.625" style="218" customWidth="1"/>
    <col min="2053" max="2053" width="1.375" style="218" customWidth="1"/>
    <col min="2054" max="2054" width="5.625" style="218" customWidth="1"/>
    <col min="2055" max="2055" width="5.375" style="218" customWidth="1"/>
    <col min="2056" max="2056" width="2.375" style="218" customWidth="1"/>
    <col min="2057" max="2057" width="3.875" style="218" customWidth="1"/>
    <col min="2058" max="2058" width="2" style="218" customWidth="1"/>
    <col min="2059" max="2059" width="6" style="218" customWidth="1"/>
    <col min="2060" max="2060" width="5.5" style="218" customWidth="1"/>
    <col min="2061" max="2061" width="2" style="218" customWidth="1"/>
    <col min="2062" max="2062" width="3.375" style="218" customWidth="1"/>
    <col min="2063" max="2063" width="2.25" style="218" customWidth="1"/>
    <col min="2064" max="2064" width="5.5" style="218" customWidth="1"/>
    <col min="2065" max="2065" width="6.125" style="218" customWidth="1"/>
    <col min="2066" max="2066" width="1.5" style="218" customWidth="1"/>
    <col min="2067" max="2067" width="7.25" style="218" customWidth="1"/>
    <col min="2068" max="2068" width="1.375" style="218" customWidth="1"/>
    <col min="2069" max="2069" width="5.75" style="218" customWidth="1"/>
    <col min="2070" max="2070" width="5.625" style="218" customWidth="1"/>
    <col min="2071" max="2071" width="1.375" style="218" customWidth="1"/>
    <col min="2072" max="2072" width="7" style="218" customWidth="1"/>
    <col min="2073" max="2073" width="1.75" style="218" customWidth="1"/>
    <col min="2074" max="2074" width="5.625" style="218" customWidth="1"/>
    <col min="2075" max="2075" width="5" style="218" customWidth="1"/>
    <col min="2076" max="2076" width="1.875" style="218" customWidth="1"/>
    <col min="2077" max="2077" width="4.875" style="218" customWidth="1"/>
    <col min="2078" max="2078" width="7.875" style="218" customWidth="1"/>
    <col min="2079" max="2079" width="2.5" style="218" customWidth="1"/>
    <col min="2080" max="2080" width="5.125" style="218" customWidth="1"/>
    <col min="2081" max="2081" width="6.375" style="218" customWidth="1"/>
    <col min="2082" max="2082" width="1.375" style="218" customWidth="1"/>
    <col min="2083" max="2083" width="5" style="218" customWidth="1"/>
    <col min="2084" max="2084" width="4.625" style="218" customWidth="1"/>
    <col min="2085" max="2085" width="2.125" style="218" customWidth="1"/>
    <col min="2086" max="2086" width="4.75" style="218" customWidth="1"/>
    <col min="2087" max="2087" width="7" style="218" customWidth="1"/>
    <col min="2088" max="2088" width="1.25" style="218" customWidth="1"/>
    <col min="2089" max="2089" width="4.875" style="218" customWidth="1"/>
    <col min="2090" max="2090" width="3.625" style="218" customWidth="1"/>
    <col min="2091" max="2091" width="3.25" style="218" customWidth="1"/>
    <col min="2092" max="2092" width="2.625" style="218" customWidth="1"/>
    <col min="2093" max="2093" width="2.875" style="218" customWidth="1"/>
    <col min="2094" max="2094" width="3" style="218" customWidth="1"/>
    <col min="2095" max="2095" width="2.875" style="218" customWidth="1"/>
    <col min="2096" max="2096" width="4.25" style="218" customWidth="1"/>
    <col min="2097" max="2097" width="2.5" style="218" customWidth="1"/>
    <col min="2098" max="2098" width="2.875" style="218" customWidth="1"/>
    <col min="2099" max="2099" width="7" style="218" customWidth="1"/>
    <col min="2100" max="2100" width="1.625" style="218" customWidth="1"/>
    <col min="2101" max="2101" width="6" style="218" customWidth="1"/>
    <col min="2102" max="2102" width="7.125" style="218" customWidth="1"/>
    <col min="2103" max="2103" width="1.625" style="218" customWidth="1"/>
    <col min="2104" max="2104" width="5.625" style="218" customWidth="1"/>
    <col min="2105" max="2105" width="3.75" style="218" customWidth="1"/>
    <col min="2106" max="2106" width="2" style="218" customWidth="1"/>
    <col min="2107" max="2107" width="3.875" style="218" customWidth="1"/>
    <col min="2108" max="2108" width="4.875" style="218" customWidth="1"/>
    <col min="2109" max="2109" width="1.625" style="218" customWidth="1"/>
    <col min="2110" max="2110" width="4.75" style="218" customWidth="1"/>
    <col min="2111" max="2111" width="5.875" style="218" customWidth="1"/>
    <col min="2112" max="2112" width="1.25" style="218" customWidth="1"/>
    <col min="2113" max="2113" width="4.625" style="218" customWidth="1"/>
    <col min="2114" max="2114" width="4.75" style="218" customWidth="1"/>
    <col min="2115" max="2115" width="1.375" style="218" customWidth="1"/>
    <col min="2116" max="2116" width="4.75" style="218" customWidth="1"/>
    <col min="2117" max="2117" width="5.875" style="218" customWidth="1"/>
    <col min="2118" max="2118" width="1.125" style="218" customWidth="1"/>
    <col min="2119" max="2119" width="4.75" style="218" customWidth="1"/>
    <col min="2120" max="2120" width="9.625" style="218" customWidth="1"/>
    <col min="2121" max="2123" width="9" style="218"/>
    <col min="2124" max="2124" width="1.75" style="218" customWidth="1"/>
    <col min="2125" max="2125" width="5" style="218" customWidth="1"/>
    <col min="2126" max="2303" width="9" style="218"/>
    <col min="2304" max="2304" width="6.375" style="218" customWidth="1"/>
    <col min="2305" max="2305" width="31.25" style="218" customWidth="1"/>
    <col min="2306" max="2306" width="5.375" style="218" customWidth="1"/>
    <col min="2307" max="2307" width="1.5" style="218" customWidth="1"/>
    <col min="2308" max="2308" width="4.625" style="218" customWidth="1"/>
    <col min="2309" max="2309" width="1.375" style="218" customWidth="1"/>
    <col min="2310" max="2310" width="5.625" style="218" customWidth="1"/>
    <col min="2311" max="2311" width="5.375" style="218" customWidth="1"/>
    <col min="2312" max="2312" width="2.375" style="218" customWidth="1"/>
    <col min="2313" max="2313" width="3.875" style="218" customWidth="1"/>
    <col min="2314" max="2314" width="2" style="218" customWidth="1"/>
    <col min="2315" max="2315" width="6" style="218" customWidth="1"/>
    <col min="2316" max="2316" width="5.5" style="218" customWidth="1"/>
    <col min="2317" max="2317" width="2" style="218" customWidth="1"/>
    <col min="2318" max="2318" width="3.375" style="218" customWidth="1"/>
    <col min="2319" max="2319" width="2.25" style="218" customWidth="1"/>
    <col min="2320" max="2320" width="5.5" style="218" customWidth="1"/>
    <col min="2321" max="2321" width="6.125" style="218" customWidth="1"/>
    <col min="2322" max="2322" width="1.5" style="218" customWidth="1"/>
    <col min="2323" max="2323" width="7.25" style="218" customWidth="1"/>
    <col min="2324" max="2324" width="1.375" style="218" customWidth="1"/>
    <col min="2325" max="2325" width="5.75" style="218" customWidth="1"/>
    <col min="2326" max="2326" width="5.625" style="218" customWidth="1"/>
    <col min="2327" max="2327" width="1.375" style="218" customWidth="1"/>
    <col min="2328" max="2328" width="7" style="218" customWidth="1"/>
    <col min="2329" max="2329" width="1.75" style="218" customWidth="1"/>
    <col min="2330" max="2330" width="5.625" style="218" customWidth="1"/>
    <col min="2331" max="2331" width="5" style="218" customWidth="1"/>
    <col min="2332" max="2332" width="1.875" style="218" customWidth="1"/>
    <col min="2333" max="2333" width="4.875" style="218" customWidth="1"/>
    <col min="2334" max="2334" width="7.875" style="218" customWidth="1"/>
    <col min="2335" max="2335" width="2.5" style="218" customWidth="1"/>
    <col min="2336" max="2336" width="5.125" style="218" customWidth="1"/>
    <col min="2337" max="2337" width="6.375" style="218" customWidth="1"/>
    <col min="2338" max="2338" width="1.375" style="218" customWidth="1"/>
    <col min="2339" max="2339" width="5" style="218" customWidth="1"/>
    <col min="2340" max="2340" width="4.625" style="218" customWidth="1"/>
    <col min="2341" max="2341" width="2.125" style="218" customWidth="1"/>
    <col min="2342" max="2342" width="4.75" style="218" customWidth="1"/>
    <col min="2343" max="2343" width="7" style="218" customWidth="1"/>
    <col min="2344" max="2344" width="1.25" style="218" customWidth="1"/>
    <col min="2345" max="2345" width="4.875" style="218" customWidth="1"/>
    <col min="2346" max="2346" width="3.625" style="218" customWidth="1"/>
    <col min="2347" max="2347" width="3.25" style="218" customWidth="1"/>
    <col min="2348" max="2348" width="2.625" style="218" customWidth="1"/>
    <col min="2349" max="2349" width="2.875" style="218" customWidth="1"/>
    <col min="2350" max="2350" width="3" style="218" customWidth="1"/>
    <col min="2351" max="2351" width="2.875" style="218" customWidth="1"/>
    <col min="2352" max="2352" width="4.25" style="218" customWidth="1"/>
    <col min="2353" max="2353" width="2.5" style="218" customWidth="1"/>
    <col min="2354" max="2354" width="2.875" style="218" customWidth="1"/>
    <col min="2355" max="2355" width="7" style="218" customWidth="1"/>
    <col min="2356" max="2356" width="1.625" style="218" customWidth="1"/>
    <col min="2357" max="2357" width="6" style="218" customWidth="1"/>
    <col min="2358" max="2358" width="7.125" style="218" customWidth="1"/>
    <col min="2359" max="2359" width="1.625" style="218" customWidth="1"/>
    <col min="2360" max="2360" width="5.625" style="218" customWidth="1"/>
    <col min="2361" max="2361" width="3.75" style="218" customWidth="1"/>
    <col min="2362" max="2362" width="2" style="218" customWidth="1"/>
    <col min="2363" max="2363" width="3.875" style="218" customWidth="1"/>
    <col min="2364" max="2364" width="4.875" style="218" customWidth="1"/>
    <col min="2365" max="2365" width="1.625" style="218" customWidth="1"/>
    <col min="2366" max="2366" width="4.75" style="218" customWidth="1"/>
    <col min="2367" max="2367" width="5.875" style="218" customWidth="1"/>
    <col min="2368" max="2368" width="1.25" style="218" customWidth="1"/>
    <col min="2369" max="2369" width="4.625" style="218" customWidth="1"/>
    <col min="2370" max="2370" width="4.75" style="218" customWidth="1"/>
    <col min="2371" max="2371" width="1.375" style="218" customWidth="1"/>
    <col min="2372" max="2372" width="4.75" style="218" customWidth="1"/>
    <col min="2373" max="2373" width="5.875" style="218" customWidth="1"/>
    <col min="2374" max="2374" width="1.125" style="218" customWidth="1"/>
    <col min="2375" max="2375" width="4.75" style="218" customWidth="1"/>
    <col min="2376" max="2376" width="9.625" style="218" customWidth="1"/>
    <col min="2377" max="2379" width="9" style="218"/>
    <col min="2380" max="2380" width="1.75" style="218" customWidth="1"/>
    <col min="2381" max="2381" width="5" style="218" customWidth="1"/>
    <col min="2382" max="2559" width="9" style="218"/>
    <col min="2560" max="2560" width="6.375" style="218" customWidth="1"/>
    <col min="2561" max="2561" width="31.25" style="218" customWidth="1"/>
    <col min="2562" max="2562" width="5.375" style="218" customWidth="1"/>
    <col min="2563" max="2563" width="1.5" style="218" customWidth="1"/>
    <col min="2564" max="2564" width="4.625" style="218" customWidth="1"/>
    <col min="2565" max="2565" width="1.375" style="218" customWidth="1"/>
    <col min="2566" max="2566" width="5.625" style="218" customWidth="1"/>
    <col min="2567" max="2567" width="5.375" style="218" customWidth="1"/>
    <col min="2568" max="2568" width="2.375" style="218" customWidth="1"/>
    <col min="2569" max="2569" width="3.875" style="218" customWidth="1"/>
    <col min="2570" max="2570" width="2" style="218" customWidth="1"/>
    <col min="2571" max="2571" width="6" style="218" customWidth="1"/>
    <col min="2572" max="2572" width="5.5" style="218" customWidth="1"/>
    <col min="2573" max="2573" width="2" style="218" customWidth="1"/>
    <col min="2574" max="2574" width="3.375" style="218" customWidth="1"/>
    <col min="2575" max="2575" width="2.25" style="218" customWidth="1"/>
    <col min="2576" max="2576" width="5.5" style="218" customWidth="1"/>
    <col min="2577" max="2577" width="6.125" style="218" customWidth="1"/>
    <col min="2578" max="2578" width="1.5" style="218" customWidth="1"/>
    <col min="2579" max="2579" width="7.25" style="218" customWidth="1"/>
    <col min="2580" max="2580" width="1.375" style="218" customWidth="1"/>
    <col min="2581" max="2581" width="5.75" style="218" customWidth="1"/>
    <col min="2582" max="2582" width="5.625" style="218" customWidth="1"/>
    <col min="2583" max="2583" width="1.375" style="218" customWidth="1"/>
    <col min="2584" max="2584" width="7" style="218" customWidth="1"/>
    <col min="2585" max="2585" width="1.75" style="218" customWidth="1"/>
    <col min="2586" max="2586" width="5.625" style="218" customWidth="1"/>
    <col min="2587" max="2587" width="5" style="218" customWidth="1"/>
    <col min="2588" max="2588" width="1.875" style="218" customWidth="1"/>
    <col min="2589" max="2589" width="4.875" style="218" customWidth="1"/>
    <col min="2590" max="2590" width="7.875" style="218" customWidth="1"/>
    <col min="2591" max="2591" width="2.5" style="218" customWidth="1"/>
    <col min="2592" max="2592" width="5.125" style="218" customWidth="1"/>
    <col min="2593" max="2593" width="6.375" style="218" customWidth="1"/>
    <col min="2594" max="2594" width="1.375" style="218" customWidth="1"/>
    <col min="2595" max="2595" width="5" style="218" customWidth="1"/>
    <col min="2596" max="2596" width="4.625" style="218" customWidth="1"/>
    <col min="2597" max="2597" width="2.125" style="218" customWidth="1"/>
    <col min="2598" max="2598" width="4.75" style="218" customWidth="1"/>
    <col min="2599" max="2599" width="7" style="218" customWidth="1"/>
    <col min="2600" max="2600" width="1.25" style="218" customWidth="1"/>
    <col min="2601" max="2601" width="4.875" style="218" customWidth="1"/>
    <col min="2602" max="2602" width="3.625" style="218" customWidth="1"/>
    <col min="2603" max="2603" width="3.25" style="218" customWidth="1"/>
    <col min="2604" max="2604" width="2.625" style="218" customWidth="1"/>
    <col min="2605" max="2605" width="2.875" style="218" customWidth="1"/>
    <col min="2606" max="2606" width="3" style="218" customWidth="1"/>
    <col min="2607" max="2607" width="2.875" style="218" customWidth="1"/>
    <col min="2608" max="2608" width="4.25" style="218" customWidth="1"/>
    <col min="2609" max="2609" width="2.5" style="218" customWidth="1"/>
    <col min="2610" max="2610" width="2.875" style="218" customWidth="1"/>
    <col min="2611" max="2611" width="7" style="218" customWidth="1"/>
    <col min="2612" max="2612" width="1.625" style="218" customWidth="1"/>
    <col min="2613" max="2613" width="6" style="218" customWidth="1"/>
    <col min="2614" max="2614" width="7.125" style="218" customWidth="1"/>
    <col min="2615" max="2615" width="1.625" style="218" customWidth="1"/>
    <col min="2616" max="2616" width="5.625" style="218" customWidth="1"/>
    <col min="2617" max="2617" width="3.75" style="218" customWidth="1"/>
    <col min="2618" max="2618" width="2" style="218" customWidth="1"/>
    <col min="2619" max="2619" width="3.875" style="218" customWidth="1"/>
    <col min="2620" max="2620" width="4.875" style="218" customWidth="1"/>
    <col min="2621" max="2621" width="1.625" style="218" customWidth="1"/>
    <col min="2622" max="2622" width="4.75" style="218" customWidth="1"/>
    <col min="2623" max="2623" width="5.875" style="218" customWidth="1"/>
    <col min="2624" max="2624" width="1.25" style="218" customWidth="1"/>
    <col min="2625" max="2625" width="4.625" style="218" customWidth="1"/>
    <col min="2626" max="2626" width="4.75" style="218" customWidth="1"/>
    <col min="2627" max="2627" width="1.375" style="218" customWidth="1"/>
    <col min="2628" max="2628" width="4.75" style="218" customWidth="1"/>
    <col min="2629" max="2629" width="5.875" style="218" customWidth="1"/>
    <col min="2630" max="2630" width="1.125" style="218" customWidth="1"/>
    <col min="2631" max="2631" width="4.75" style="218" customWidth="1"/>
    <col min="2632" max="2632" width="9.625" style="218" customWidth="1"/>
    <col min="2633" max="2635" width="9" style="218"/>
    <col min="2636" max="2636" width="1.75" style="218" customWidth="1"/>
    <col min="2637" max="2637" width="5" style="218" customWidth="1"/>
    <col min="2638" max="2815" width="9" style="218"/>
    <col min="2816" max="2816" width="6.375" style="218" customWidth="1"/>
    <col min="2817" max="2817" width="31.25" style="218" customWidth="1"/>
    <col min="2818" max="2818" width="5.375" style="218" customWidth="1"/>
    <col min="2819" max="2819" width="1.5" style="218" customWidth="1"/>
    <col min="2820" max="2820" width="4.625" style="218" customWidth="1"/>
    <col min="2821" max="2821" width="1.375" style="218" customWidth="1"/>
    <col min="2822" max="2822" width="5.625" style="218" customWidth="1"/>
    <col min="2823" max="2823" width="5.375" style="218" customWidth="1"/>
    <col min="2824" max="2824" width="2.375" style="218" customWidth="1"/>
    <col min="2825" max="2825" width="3.875" style="218" customWidth="1"/>
    <col min="2826" max="2826" width="2" style="218" customWidth="1"/>
    <col min="2827" max="2827" width="6" style="218" customWidth="1"/>
    <col min="2828" max="2828" width="5.5" style="218" customWidth="1"/>
    <col min="2829" max="2829" width="2" style="218" customWidth="1"/>
    <col min="2830" max="2830" width="3.375" style="218" customWidth="1"/>
    <col min="2831" max="2831" width="2.25" style="218" customWidth="1"/>
    <col min="2832" max="2832" width="5.5" style="218" customWidth="1"/>
    <col min="2833" max="2833" width="6.125" style="218" customWidth="1"/>
    <col min="2834" max="2834" width="1.5" style="218" customWidth="1"/>
    <col min="2835" max="2835" width="7.25" style="218" customWidth="1"/>
    <col min="2836" max="2836" width="1.375" style="218" customWidth="1"/>
    <col min="2837" max="2837" width="5.75" style="218" customWidth="1"/>
    <col min="2838" max="2838" width="5.625" style="218" customWidth="1"/>
    <col min="2839" max="2839" width="1.375" style="218" customWidth="1"/>
    <col min="2840" max="2840" width="7" style="218" customWidth="1"/>
    <col min="2841" max="2841" width="1.75" style="218" customWidth="1"/>
    <col min="2842" max="2842" width="5.625" style="218" customWidth="1"/>
    <col min="2843" max="2843" width="5" style="218" customWidth="1"/>
    <col min="2844" max="2844" width="1.875" style="218" customWidth="1"/>
    <col min="2845" max="2845" width="4.875" style="218" customWidth="1"/>
    <col min="2846" max="2846" width="7.875" style="218" customWidth="1"/>
    <col min="2847" max="2847" width="2.5" style="218" customWidth="1"/>
    <col min="2848" max="2848" width="5.125" style="218" customWidth="1"/>
    <col min="2849" max="2849" width="6.375" style="218" customWidth="1"/>
    <col min="2850" max="2850" width="1.375" style="218" customWidth="1"/>
    <col min="2851" max="2851" width="5" style="218" customWidth="1"/>
    <col min="2852" max="2852" width="4.625" style="218" customWidth="1"/>
    <col min="2853" max="2853" width="2.125" style="218" customWidth="1"/>
    <col min="2854" max="2854" width="4.75" style="218" customWidth="1"/>
    <col min="2855" max="2855" width="7" style="218" customWidth="1"/>
    <col min="2856" max="2856" width="1.25" style="218" customWidth="1"/>
    <col min="2857" max="2857" width="4.875" style="218" customWidth="1"/>
    <col min="2858" max="2858" width="3.625" style="218" customWidth="1"/>
    <col min="2859" max="2859" width="3.25" style="218" customWidth="1"/>
    <col min="2860" max="2860" width="2.625" style="218" customWidth="1"/>
    <col min="2861" max="2861" width="2.875" style="218" customWidth="1"/>
    <col min="2862" max="2862" width="3" style="218" customWidth="1"/>
    <col min="2863" max="2863" width="2.875" style="218" customWidth="1"/>
    <col min="2864" max="2864" width="4.25" style="218" customWidth="1"/>
    <col min="2865" max="2865" width="2.5" style="218" customWidth="1"/>
    <col min="2866" max="2866" width="2.875" style="218" customWidth="1"/>
    <col min="2867" max="2867" width="7" style="218" customWidth="1"/>
    <col min="2868" max="2868" width="1.625" style="218" customWidth="1"/>
    <col min="2869" max="2869" width="6" style="218" customWidth="1"/>
    <col min="2870" max="2870" width="7.125" style="218" customWidth="1"/>
    <col min="2871" max="2871" width="1.625" style="218" customWidth="1"/>
    <col min="2872" max="2872" width="5.625" style="218" customWidth="1"/>
    <col min="2873" max="2873" width="3.75" style="218" customWidth="1"/>
    <col min="2874" max="2874" width="2" style="218" customWidth="1"/>
    <col min="2875" max="2875" width="3.875" style="218" customWidth="1"/>
    <col min="2876" max="2876" width="4.875" style="218" customWidth="1"/>
    <col min="2877" max="2877" width="1.625" style="218" customWidth="1"/>
    <col min="2878" max="2878" width="4.75" style="218" customWidth="1"/>
    <col min="2879" max="2879" width="5.875" style="218" customWidth="1"/>
    <col min="2880" max="2880" width="1.25" style="218" customWidth="1"/>
    <col min="2881" max="2881" width="4.625" style="218" customWidth="1"/>
    <col min="2882" max="2882" width="4.75" style="218" customWidth="1"/>
    <col min="2883" max="2883" width="1.375" style="218" customWidth="1"/>
    <col min="2884" max="2884" width="4.75" style="218" customWidth="1"/>
    <col min="2885" max="2885" width="5.875" style="218" customWidth="1"/>
    <col min="2886" max="2886" width="1.125" style="218" customWidth="1"/>
    <col min="2887" max="2887" width="4.75" style="218" customWidth="1"/>
    <col min="2888" max="2888" width="9.625" style="218" customWidth="1"/>
    <col min="2889" max="2891" width="9" style="218"/>
    <col min="2892" max="2892" width="1.75" style="218" customWidth="1"/>
    <col min="2893" max="2893" width="5" style="218" customWidth="1"/>
    <col min="2894" max="3071" width="9" style="218"/>
    <col min="3072" max="3072" width="6.375" style="218" customWidth="1"/>
    <col min="3073" max="3073" width="31.25" style="218" customWidth="1"/>
    <col min="3074" max="3074" width="5.375" style="218" customWidth="1"/>
    <col min="3075" max="3075" width="1.5" style="218" customWidth="1"/>
    <col min="3076" max="3076" width="4.625" style="218" customWidth="1"/>
    <col min="3077" max="3077" width="1.375" style="218" customWidth="1"/>
    <col min="3078" max="3078" width="5.625" style="218" customWidth="1"/>
    <col min="3079" max="3079" width="5.375" style="218" customWidth="1"/>
    <col min="3080" max="3080" width="2.375" style="218" customWidth="1"/>
    <col min="3081" max="3081" width="3.875" style="218" customWidth="1"/>
    <col min="3082" max="3082" width="2" style="218" customWidth="1"/>
    <col min="3083" max="3083" width="6" style="218" customWidth="1"/>
    <col min="3084" max="3084" width="5.5" style="218" customWidth="1"/>
    <col min="3085" max="3085" width="2" style="218" customWidth="1"/>
    <col min="3086" max="3086" width="3.375" style="218" customWidth="1"/>
    <col min="3087" max="3087" width="2.25" style="218" customWidth="1"/>
    <col min="3088" max="3088" width="5.5" style="218" customWidth="1"/>
    <col min="3089" max="3089" width="6.125" style="218" customWidth="1"/>
    <col min="3090" max="3090" width="1.5" style="218" customWidth="1"/>
    <col min="3091" max="3091" width="7.25" style="218" customWidth="1"/>
    <col min="3092" max="3092" width="1.375" style="218" customWidth="1"/>
    <col min="3093" max="3093" width="5.75" style="218" customWidth="1"/>
    <col min="3094" max="3094" width="5.625" style="218" customWidth="1"/>
    <col min="3095" max="3095" width="1.375" style="218" customWidth="1"/>
    <col min="3096" max="3096" width="7" style="218" customWidth="1"/>
    <col min="3097" max="3097" width="1.75" style="218" customWidth="1"/>
    <col min="3098" max="3098" width="5.625" style="218" customWidth="1"/>
    <col min="3099" max="3099" width="5" style="218" customWidth="1"/>
    <col min="3100" max="3100" width="1.875" style="218" customWidth="1"/>
    <col min="3101" max="3101" width="4.875" style="218" customWidth="1"/>
    <col min="3102" max="3102" width="7.875" style="218" customWidth="1"/>
    <col min="3103" max="3103" width="2.5" style="218" customWidth="1"/>
    <col min="3104" max="3104" width="5.125" style="218" customWidth="1"/>
    <col min="3105" max="3105" width="6.375" style="218" customWidth="1"/>
    <col min="3106" max="3106" width="1.375" style="218" customWidth="1"/>
    <col min="3107" max="3107" width="5" style="218" customWidth="1"/>
    <col min="3108" max="3108" width="4.625" style="218" customWidth="1"/>
    <col min="3109" max="3109" width="2.125" style="218" customWidth="1"/>
    <col min="3110" max="3110" width="4.75" style="218" customWidth="1"/>
    <col min="3111" max="3111" width="7" style="218" customWidth="1"/>
    <col min="3112" max="3112" width="1.25" style="218" customWidth="1"/>
    <col min="3113" max="3113" width="4.875" style="218" customWidth="1"/>
    <col min="3114" max="3114" width="3.625" style="218" customWidth="1"/>
    <col min="3115" max="3115" width="3.25" style="218" customWidth="1"/>
    <col min="3116" max="3116" width="2.625" style="218" customWidth="1"/>
    <col min="3117" max="3117" width="2.875" style="218" customWidth="1"/>
    <col min="3118" max="3118" width="3" style="218" customWidth="1"/>
    <col min="3119" max="3119" width="2.875" style="218" customWidth="1"/>
    <col min="3120" max="3120" width="4.25" style="218" customWidth="1"/>
    <col min="3121" max="3121" width="2.5" style="218" customWidth="1"/>
    <col min="3122" max="3122" width="2.875" style="218" customWidth="1"/>
    <col min="3123" max="3123" width="7" style="218" customWidth="1"/>
    <col min="3124" max="3124" width="1.625" style="218" customWidth="1"/>
    <col min="3125" max="3125" width="6" style="218" customWidth="1"/>
    <col min="3126" max="3126" width="7.125" style="218" customWidth="1"/>
    <col min="3127" max="3127" width="1.625" style="218" customWidth="1"/>
    <col min="3128" max="3128" width="5.625" style="218" customWidth="1"/>
    <col min="3129" max="3129" width="3.75" style="218" customWidth="1"/>
    <col min="3130" max="3130" width="2" style="218" customWidth="1"/>
    <col min="3131" max="3131" width="3.875" style="218" customWidth="1"/>
    <col min="3132" max="3132" width="4.875" style="218" customWidth="1"/>
    <col min="3133" max="3133" width="1.625" style="218" customWidth="1"/>
    <col min="3134" max="3134" width="4.75" style="218" customWidth="1"/>
    <col min="3135" max="3135" width="5.875" style="218" customWidth="1"/>
    <col min="3136" max="3136" width="1.25" style="218" customWidth="1"/>
    <col min="3137" max="3137" width="4.625" style="218" customWidth="1"/>
    <col min="3138" max="3138" width="4.75" style="218" customWidth="1"/>
    <col min="3139" max="3139" width="1.375" style="218" customWidth="1"/>
    <col min="3140" max="3140" width="4.75" style="218" customWidth="1"/>
    <col min="3141" max="3141" width="5.875" style="218" customWidth="1"/>
    <col min="3142" max="3142" width="1.125" style="218" customWidth="1"/>
    <col min="3143" max="3143" width="4.75" style="218" customWidth="1"/>
    <col min="3144" max="3144" width="9.625" style="218" customWidth="1"/>
    <col min="3145" max="3147" width="9" style="218"/>
    <col min="3148" max="3148" width="1.75" style="218" customWidth="1"/>
    <col min="3149" max="3149" width="5" style="218" customWidth="1"/>
    <col min="3150" max="3327" width="9" style="218"/>
    <col min="3328" max="3328" width="6.375" style="218" customWidth="1"/>
    <col min="3329" max="3329" width="31.25" style="218" customWidth="1"/>
    <col min="3330" max="3330" width="5.375" style="218" customWidth="1"/>
    <col min="3331" max="3331" width="1.5" style="218" customWidth="1"/>
    <col min="3332" max="3332" width="4.625" style="218" customWidth="1"/>
    <col min="3333" max="3333" width="1.375" style="218" customWidth="1"/>
    <col min="3334" max="3334" width="5.625" style="218" customWidth="1"/>
    <col min="3335" max="3335" width="5.375" style="218" customWidth="1"/>
    <col min="3336" max="3336" width="2.375" style="218" customWidth="1"/>
    <col min="3337" max="3337" width="3.875" style="218" customWidth="1"/>
    <col min="3338" max="3338" width="2" style="218" customWidth="1"/>
    <col min="3339" max="3339" width="6" style="218" customWidth="1"/>
    <col min="3340" max="3340" width="5.5" style="218" customWidth="1"/>
    <col min="3341" max="3341" width="2" style="218" customWidth="1"/>
    <col min="3342" max="3342" width="3.375" style="218" customWidth="1"/>
    <col min="3343" max="3343" width="2.25" style="218" customWidth="1"/>
    <col min="3344" max="3344" width="5.5" style="218" customWidth="1"/>
    <col min="3345" max="3345" width="6.125" style="218" customWidth="1"/>
    <col min="3346" max="3346" width="1.5" style="218" customWidth="1"/>
    <col min="3347" max="3347" width="7.25" style="218" customWidth="1"/>
    <col min="3348" max="3348" width="1.375" style="218" customWidth="1"/>
    <col min="3349" max="3349" width="5.75" style="218" customWidth="1"/>
    <col min="3350" max="3350" width="5.625" style="218" customWidth="1"/>
    <col min="3351" max="3351" width="1.375" style="218" customWidth="1"/>
    <col min="3352" max="3352" width="7" style="218" customWidth="1"/>
    <col min="3353" max="3353" width="1.75" style="218" customWidth="1"/>
    <col min="3354" max="3354" width="5.625" style="218" customWidth="1"/>
    <col min="3355" max="3355" width="5" style="218" customWidth="1"/>
    <col min="3356" max="3356" width="1.875" style="218" customWidth="1"/>
    <col min="3357" max="3357" width="4.875" style="218" customWidth="1"/>
    <col min="3358" max="3358" width="7.875" style="218" customWidth="1"/>
    <col min="3359" max="3359" width="2.5" style="218" customWidth="1"/>
    <col min="3360" max="3360" width="5.125" style="218" customWidth="1"/>
    <col min="3361" max="3361" width="6.375" style="218" customWidth="1"/>
    <col min="3362" max="3362" width="1.375" style="218" customWidth="1"/>
    <col min="3363" max="3363" width="5" style="218" customWidth="1"/>
    <col min="3364" max="3364" width="4.625" style="218" customWidth="1"/>
    <col min="3365" max="3365" width="2.125" style="218" customWidth="1"/>
    <col min="3366" max="3366" width="4.75" style="218" customWidth="1"/>
    <col min="3367" max="3367" width="7" style="218" customWidth="1"/>
    <col min="3368" max="3368" width="1.25" style="218" customWidth="1"/>
    <col min="3369" max="3369" width="4.875" style="218" customWidth="1"/>
    <col min="3370" max="3370" width="3.625" style="218" customWidth="1"/>
    <col min="3371" max="3371" width="3.25" style="218" customWidth="1"/>
    <col min="3372" max="3372" width="2.625" style="218" customWidth="1"/>
    <col min="3373" max="3373" width="2.875" style="218" customWidth="1"/>
    <col min="3374" max="3374" width="3" style="218" customWidth="1"/>
    <col min="3375" max="3375" width="2.875" style="218" customWidth="1"/>
    <col min="3376" max="3376" width="4.25" style="218" customWidth="1"/>
    <col min="3377" max="3377" width="2.5" style="218" customWidth="1"/>
    <col min="3378" max="3378" width="2.875" style="218" customWidth="1"/>
    <col min="3379" max="3379" width="7" style="218" customWidth="1"/>
    <col min="3380" max="3380" width="1.625" style="218" customWidth="1"/>
    <col min="3381" max="3381" width="6" style="218" customWidth="1"/>
    <col min="3382" max="3382" width="7.125" style="218" customWidth="1"/>
    <col min="3383" max="3383" width="1.625" style="218" customWidth="1"/>
    <col min="3384" max="3384" width="5.625" style="218" customWidth="1"/>
    <col min="3385" max="3385" width="3.75" style="218" customWidth="1"/>
    <col min="3386" max="3386" width="2" style="218" customWidth="1"/>
    <col min="3387" max="3387" width="3.875" style="218" customWidth="1"/>
    <col min="3388" max="3388" width="4.875" style="218" customWidth="1"/>
    <col min="3389" max="3389" width="1.625" style="218" customWidth="1"/>
    <col min="3390" max="3390" width="4.75" style="218" customWidth="1"/>
    <col min="3391" max="3391" width="5.875" style="218" customWidth="1"/>
    <col min="3392" max="3392" width="1.25" style="218" customWidth="1"/>
    <col min="3393" max="3393" width="4.625" style="218" customWidth="1"/>
    <col min="3394" max="3394" width="4.75" style="218" customWidth="1"/>
    <col min="3395" max="3395" width="1.375" style="218" customWidth="1"/>
    <col min="3396" max="3396" width="4.75" style="218" customWidth="1"/>
    <col min="3397" max="3397" width="5.875" style="218" customWidth="1"/>
    <col min="3398" max="3398" width="1.125" style="218" customWidth="1"/>
    <col min="3399" max="3399" width="4.75" style="218" customWidth="1"/>
    <col min="3400" max="3400" width="9.625" style="218" customWidth="1"/>
    <col min="3401" max="3403" width="9" style="218"/>
    <col min="3404" max="3404" width="1.75" style="218" customWidth="1"/>
    <col min="3405" max="3405" width="5" style="218" customWidth="1"/>
    <col min="3406" max="3583" width="9" style="218"/>
    <col min="3584" max="3584" width="6.375" style="218" customWidth="1"/>
    <col min="3585" max="3585" width="31.25" style="218" customWidth="1"/>
    <col min="3586" max="3586" width="5.375" style="218" customWidth="1"/>
    <col min="3587" max="3587" width="1.5" style="218" customWidth="1"/>
    <col min="3588" max="3588" width="4.625" style="218" customWidth="1"/>
    <col min="3589" max="3589" width="1.375" style="218" customWidth="1"/>
    <col min="3590" max="3590" width="5.625" style="218" customWidth="1"/>
    <col min="3591" max="3591" width="5.375" style="218" customWidth="1"/>
    <col min="3592" max="3592" width="2.375" style="218" customWidth="1"/>
    <col min="3593" max="3593" width="3.875" style="218" customWidth="1"/>
    <col min="3594" max="3594" width="2" style="218" customWidth="1"/>
    <col min="3595" max="3595" width="6" style="218" customWidth="1"/>
    <col min="3596" max="3596" width="5.5" style="218" customWidth="1"/>
    <col min="3597" max="3597" width="2" style="218" customWidth="1"/>
    <col min="3598" max="3598" width="3.375" style="218" customWidth="1"/>
    <col min="3599" max="3599" width="2.25" style="218" customWidth="1"/>
    <col min="3600" max="3600" width="5.5" style="218" customWidth="1"/>
    <col min="3601" max="3601" width="6.125" style="218" customWidth="1"/>
    <col min="3602" max="3602" width="1.5" style="218" customWidth="1"/>
    <col min="3603" max="3603" width="7.25" style="218" customWidth="1"/>
    <col min="3604" max="3604" width="1.375" style="218" customWidth="1"/>
    <col min="3605" max="3605" width="5.75" style="218" customWidth="1"/>
    <col min="3606" max="3606" width="5.625" style="218" customWidth="1"/>
    <col min="3607" max="3607" width="1.375" style="218" customWidth="1"/>
    <col min="3608" max="3608" width="7" style="218" customWidth="1"/>
    <col min="3609" max="3609" width="1.75" style="218" customWidth="1"/>
    <col min="3610" max="3610" width="5.625" style="218" customWidth="1"/>
    <col min="3611" max="3611" width="5" style="218" customWidth="1"/>
    <col min="3612" max="3612" width="1.875" style="218" customWidth="1"/>
    <col min="3613" max="3613" width="4.875" style="218" customWidth="1"/>
    <col min="3614" max="3614" width="7.875" style="218" customWidth="1"/>
    <col min="3615" max="3615" width="2.5" style="218" customWidth="1"/>
    <col min="3616" max="3616" width="5.125" style="218" customWidth="1"/>
    <col min="3617" max="3617" width="6.375" style="218" customWidth="1"/>
    <col min="3618" max="3618" width="1.375" style="218" customWidth="1"/>
    <col min="3619" max="3619" width="5" style="218" customWidth="1"/>
    <col min="3620" max="3620" width="4.625" style="218" customWidth="1"/>
    <col min="3621" max="3621" width="2.125" style="218" customWidth="1"/>
    <col min="3622" max="3622" width="4.75" style="218" customWidth="1"/>
    <col min="3623" max="3623" width="7" style="218" customWidth="1"/>
    <col min="3624" max="3624" width="1.25" style="218" customWidth="1"/>
    <col min="3625" max="3625" width="4.875" style="218" customWidth="1"/>
    <col min="3626" max="3626" width="3.625" style="218" customWidth="1"/>
    <col min="3627" max="3627" width="3.25" style="218" customWidth="1"/>
    <col min="3628" max="3628" width="2.625" style="218" customWidth="1"/>
    <col min="3629" max="3629" width="2.875" style="218" customWidth="1"/>
    <col min="3630" max="3630" width="3" style="218" customWidth="1"/>
    <col min="3631" max="3631" width="2.875" style="218" customWidth="1"/>
    <col min="3632" max="3632" width="4.25" style="218" customWidth="1"/>
    <col min="3633" max="3633" width="2.5" style="218" customWidth="1"/>
    <col min="3634" max="3634" width="2.875" style="218" customWidth="1"/>
    <col min="3635" max="3635" width="7" style="218" customWidth="1"/>
    <col min="3636" max="3636" width="1.625" style="218" customWidth="1"/>
    <col min="3637" max="3637" width="6" style="218" customWidth="1"/>
    <col min="3638" max="3638" width="7.125" style="218" customWidth="1"/>
    <col min="3639" max="3639" width="1.625" style="218" customWidth="1"/>
    <col min="3640" max="3640" width="5.625" style="218" customWidth="1"/>
    <col min="3641" max="3641" width="3.75" style="218" customWidth="1"/>
    <col min="3642" max="3642" width="2" style="218" customWidth="1"/>
    <col min="3643" max="3643" width="3.875" style="218" customWidth="1"/>
    <col min="3644" max="3644" width="4.875" style="218" customWidth="1"/>
    <col min="3645" max="3645" width="1.625" style="218" customWidth="1"/>
    <col min="3646" max="3646" width="4.75" style="218" customWidth="1"/>
    <col min="3647" max="3647" width="5.875" style="218" customWidth="1"/>
    <col min="3648" max="3648" width="1.25" style="218" customWidth="1"/>
    <col min="3649" max="3649" width="4.625" style="218" customWidth="1"/>
    <col min="3650" max="3650" width="4.75" style="218" customWidth="1"/>
    <col min="3651" max="3651" width="1.375" style="218" customWidth="1"/>
    <col min="3652" max="3652" width="4.75" style="218" customWidth="1"/>
    <col min="3653" max="3653" width="5.875" style="218" customWidth="1"/>
    <col min="3654" max="3654" width="1.125" style="218" customWidth="1"/>
    <col min="3655" max="3655" width="4.75" style="218" customWidth="1"/>
    <col min="3656" max="3656" width="9.625" style="218" customWidth="1"/>
    <col min="3657" max="3659" width="9" style="218"/>
    <col min="3660" max="3660" width="1.75" style="218" customWidth="1"/>
    <col min="3661" max="3661" width="5" style="218" customWidth="1"/>
    <col min="3662" max="3839" width="9" style="218"/>
    <col min="3840" max="3840" width="6.375" style="218" customWidth="1"/>
    <col min="3841" max="3841" width="31.25" style="218" customWidth="1"/>
    <col min="3842" max="3842" width="5.375" style="218" customWidth="1"/>
    <col min="3843" max="3843" width="1.5" style="218" customWidth="1"/>
    <col min="3844" max="3844" width="4.625" style="218" customWidth="1"/>
    <col min="3845" max="3845" width="1.375" style="218" customWidth="1"/>
    <col min="3846" max="3846" width="5.625" style="218" customWidth="1"/>
    <col min="3847" max="3847" width="5.375" style="218" customWidth="1"/>
    <col min="3848" max="3848" width="2.375" style="218" customWidth="1"/>
    <col min="3849" max="3849" width="3.875" style="218" customWidth="1"/>
    <col min="3850" max="3850" width="2" style="218" customWidth="1"/>
    <col min="3851" max="3851" width="6" style="218" customWidth="1"/>
    <col min="3852" max="3852" width="5.5" style="218" customWidth="1"/>
    <col min="3853" max="3853" width="2" style="218" customWidth="1"/>
    <col min="3854" max="3854" width="3.375" style="218" customWidth="1"/>
    <col min="3855" max="3855" width="2.25" style="218" customWidth="1"/>
    <col min="3856" max="3856" width="5.5" style="218" customWidth="1"/>
    <col min="3857" max="3857" width="6.125" style="218" customWidth="1"/>
    <col min="3858" max="3858" width="1.5" style="218" customWidth="1"/>
    <col min="3859" max="3859" width="7.25" style="218" customWidth="1"/>
    <col min="3860" max="3860" width="1.375" style="218" customWidth="1"/>
    <col min="3861" max="3861" width="5.75" style="218" customWidth="1"/>
    <col min="3862" max="3862" width="5.625" style="218" customWidth="1"/>
    <col min="3863" max="3863" width="1.375" style="218" customWidth="1"/>
    <col min="3864" max="3864" width="7" style="218" customWidth="1"/>
    <col min="3865" max="3865" width="1.75" style="218" customWidth="1"/>
    <col min="3866" max="3866" width="5.625" style="218" customWidth="1"/>
    <col min="3867" max="3867" width="5" style="218" customWidth="1"/>
    <col min="3868" max="3868" width="1.875" style="218" customWidth="1"/>
    <col min="3869" max="3869" width="4.875" style="218" customWidth="1"/>
    <col min="3870" max="3870" width="7.875" style="218" customWidth="1"/>
    <col min="3871" max="3871" width="2.5" style="218" customWidth="1"/>
    <col min="3872" max="3872" width="5.125" style="218" customWidth="1"/>
    <col min="3873" max="3873" width="6.375" style="218" customWidth="1"/>
    <col min="3874" max="3874" width="1.375" style="218" customWidth="1"/>
    <col min="3875" max="3875" width="5" style="218" customWidth="1"/>
    <col min="3876" max="3876" width="4.625" style="218" customWidth="1"/>
    <col min="3877" max="3877" width="2.125" style="218" customWidth="1"/>
    <col min="3878" max="3878" width="4.75" style="218" customWidth="1"/>
    <col min="3879" max="3879" width="7" style="218" customWidth="1"/>
    <col min="3880" max="3880" width="1.25" style="218" customWidth="1"/>
    <col min="3881" max="3881" width="4.875" style="218" customWidth="1"/>
    <col min="3882" max="3882" width="3.625" style="218" customWidth="1"/>
    <col min="3883" max="3883" width="3.25" style="218" customWidth="1"/>
    <col min="3884" max="3884" width="2.625" style="218" customWidth="1"/>
    <col min="3885" max="3885" width="2.875" style="218" customWidth="1"/>
    <col min="3886" max="3886" width="3" style="218" customWidth="1"/>
    <col min="3887" max="3887" width="2.875" style="218" customWidth="1"/>
    <col min="3888" max="3888" width="4.25" style="218" customWidth="1"/>
    <col min="3889" max="3889" width="2.5" style="218" customWidth="1"/>
    <col min="3890" max="3890" width="2.875" style="218" customWidth="1"/>
    <col min="3891" max="3891" width="7" style="218" customWidth="1"/>
    <col min="3892" max="3892" width="1.625" style="218" customWidth="1"/>
    <col min="3893" max="3893" width="6" style="218" customWidth="1"/>
    <col min="3894" max="3894" width="7.125" style="218" customWidth="1"/>
    <col min="3895" max="3895" width="1.625" style="218" customWidth="1"/>
    <col min="3896" max="3896" width="5.625" style="218" customWidth="1"/>
    <col min="3897" max="3897" width="3.75" style="218" customWidth="1"/>
    <col min="3898" max="3898" width="2" style="218" customWidth="1"/>
    <col min="3899" max="3899" width="3.875" style="218" customWidth="1"/>
    <col min="3900" max="3900" width="4.875" style="218" customWidth="1"/>
    <col min="3901" max="3901" width="1.625" style="218" customWidth="1"/>
    <col min="3902" max="3902" width="4.75" style="218" customWidth="1"/>
    <col min="3903" max="3903" width="5.875" style="218" customWidth="1"/>
    <col min="3904" max="3904" width="1.25" style="218" customWidth="1"/>
    <col min="3905" max="3905" width="4.625" style="218" customWidth="1"/>
    <col min="3906" max="3906" width="4.75" style="218" customWidth="1"/>
    <col min="3907" max="3907" width="1.375" style="218" customWidth="1"/>
    <col min="3908" max="3908" width="4.75" style="218" customWidth="1"/>
    <col min="3909" max="3909" width="5.875" style="218" customWidth="1"/>
    <col min="3910" max="3910" width="1.125" style="218" customWidth="1"/>
    <col min="3911" max="3911" width="4.75" style="218" customWidth="1"/>
    <col min="3912" max="3912" width="9.625" style="218" customWidth="1"/>
    <col min="3913" max="3915" width="9" style="218"/>
    <col min="3916" max="3916" width="1.75" style="218" customWidth="1"/>
    <col min="3917" max="3917" width="5" style="218" customWidth="1"/>
    <col min="3918" max="4095" width="9" style="218"/>
    <col min="4096" max="4096" width="6.375" style="218" customWidth="1"/>
    <col min="4097" max="4097" width="31.25" style="218" customWidth="1"/>
    <col min="4098" max="4098" width="5.375" style="218" customWidth="1"/>
    <col min="4099" max="4099" width="1.5" style="218" customWidth="1"/>
    <col min="4100" max="4100" width="4.625" style="218" customWidth="1"/>
    <col min="4101" max="4101" width="1.375" style="218" customWidth="1"/>
    <col min="4102" max="4102" width="5.625" style="218" customWidth="1"/>
    <col min="4103" max="4103" width="5.375" style="218" customWidth="1"/>
    <col min="4104" max="4104" width="2.375" style="218" customWidth="1"/>
    <col min="4105" max="4105" width="3.875" style="218" customWidth="1"/>
    <col min="4106" max="4106" width="2" style="218" customWidth="1"/>
    <col min="4107" max="4107" width="6" style="218" customWidth="1"/>
    <col min="4108" max="4108" width="5.5" style="218" customWidth="1"/>
    <col min="4109" max="4109" width="2" style="218" customWidth="1"/>
    <col min="4110" max="4110" width="3.375" style="218" customWidth="1"/>
    <col min="4111" max="4111" width="2.25" style="218" customWidth="1"/>
    <col min="4112" max="4112" width="5.5" style="218" customWidth="1"/>
    <col min="4113" max="4113" width="6.125" style="218" customWidth="1"/>
    <col min="4114" max="4114" width="1.5" style="218" customWidth="1"/>
    <col min="4115" max="4115" width="7.25" style="218" customWidth="1"/>
    <col min="4116" max="4116" width="1.375" style="218" customWidth="1"/>
    <col min="4117" max="4117" width="5.75" style="218" customWidth="1"/>
    <col min="4118" max="4118" width="5.625" style="218" customWidth="1"/>
    <col min="4119" max="4119" width="1.375" style="218" customWidth="1"/>
    <col min="4120" max="4120" width="7" style="218" customWidth="1"/>
    <col min="4121" max="4121" width="1.75" style="218" customWidth="1"/>
    <col min="4122" max="4122" width="5.625" style="218" customWidth="1"/>
    <col min="4123" max="4123" width="5" style="218" customWidth="1"/>
    <col min="4124" max="4124" width="1.875" style="218" customWidth="1"/>
    <col min="4125" max="4125" width="4.875" style="218" customWidth="1"/>
    <col min="4126" max="4126" width="7.875" style="218" customWidth="1"/>
    <col min="4127" max="4127" width="2.5" style="218" customWidth="1"/>
    <col min="4128" max="4128" width="5.125" style="218" customWidth="1"/>
    <col min="4129" max="4129" width="6.375" style="218" customWidth="1"/>
    <col min="4130" max="4130" width="1.375" style="218" customWidth="1"/>
    <col min="4131" max="4131" width="5" style="218" customWidth="1"/>
    <col min="4132" max="4132" width="4.625" style="218" customWidth="1"/>
    <col min="4133" max="4133" width="2.125" style="218" customWidth="1"/>
    <col min="4134" max="4134" width="4.75" style="218" customWidth="1"/>
    <col min="4135" max="4135" width="7" style="218" customWidth="1"/>
    <col min="4136" max="4136" width="1.25" style="218" customWidth="1"/>
    <col min="4137" max="4137" width="4.875" style="218" customWidth="1"/>
    <col min="4138" max="4138" width="3.625" style="218" customWidth="1"/>
    <col min="4139" max="4139" width="3.25" style="218" customWidth="1"/>
    <col min="4140" max="4140" width="2.625" style="218" customWidth="1"/>
    <col min="4141" max="4141" width="2.875" style="218" customWidth="1"/>
    <col min="4142" max="4142" width="3" style="218" customWidth="1"/>
    <col min="4143" max="4143" width="2.875" style="218" customWidth="1"/>
    <col min="4144" max="4144" width="4.25" style="218" customWidth="1"/>
    <col min="4145" max="4145" width="2.5" style="218" customWidth="1"/>
    <col min="4146" max="4146" width="2.875" style="218" customWidth="1"/>
    <col min="4147" max="4147" width="7" style="218" customWidth="1"/>
    <col min="4148" max="4148" width="1.625" style="218" customWidth="1"/>
    <col min="4149" max="4149" width="6" style="218" customWidth="1"/>
    <col min="4150" max="4150" width="7.125" style="218" customWidth="1"/>
    <col min="4151" max="4151" width="1.625" style="218" customWidth="1"/>
    <col min="4152" max="4152" width="5.625" style="218" customWidth="1"/>
    <col min="4153" max="4153" width="3.75" style="218" customWidth="1"/>
    <col min="4154" max="4154" width="2" style="218" customWidth="1"/>
    <col min="4155" max="4155" width="3.875" style="218" customWidth="1"/>
    <col min="4156" max="4156" width="4.875" style="218" customWidth="1"/>
    <col min="4157" max="4157" width="1.625" style="218" customWidth="1"/>
    <col min="4158" max="4158" width="4.75" style="218" customWidth="1"/>
    <col min="4159" max="4159" width="5.875" style="218" customWidth="1"/>
    <col min="4160" max="4160" width="1.25" style="218" customWidth="1"/>
    <col min="4161" max="4161" width="4.625" style="218" customWidth="1"/>
    <col min="4162" max="4162" width="4.75" style="218" customWidth="1"/>
    <col min="4163" max="4163" width="1.375" style="218" customWidth="1"/>
    <col min="4164" max="4164" width="4.75" style="218" customWidth="1"/>
    <col min="4165" max="4165" width="5.875" style="218" customWidth="1"/>
    <col min="4166" max="4166" width="1.125" style="218" customWidth="1"/>
    <col min="4167" max="4167" width="4.75" style="218" customWidth="1"/>
    <col min="4168" max="4168" width="9.625" style="218" customWidth="1"/>
    <col min="4169" max="4171" width="9" style="218"/>
    <col min="4172" max="4172" width="1.75" style="218" customWidth="1"/>
    <col min="4173" max="4173" width="5" style="218" customWidth="1"/>
    <col min="4174" max="4351" width="9" style="218"/>
    <col min="4352" max="4352" width="6.375" style="218" customWidth="1"/>
    <col min="4353" max="4353" width="31.25" style="218" customWidth="1"/>
    <col min="4354" max="4354" width="5.375" style="218" customWidth="1"/>
    <col min="4355" max="4355" width="1.5" style="218" customWidth="1"/>
    <col min="4356" max="4356" width="4.625" style="218" customWidth="1"/>
    <col min="4357" max="4357" width="1.375" style="218" customWidth="1"/>
    <col min="4358" max="4358" width="5.625" style="218" customWidth="1"/>
    <col min="4359" max="4359" width="5.375" style="218" customWidth="1"/>
    <col min="4360" max="4360" width="2.375" style="218" customWidth="1"/>
    <col min="4361" max="4361" width="3.875" style="218" customWidth="1"/>
    <col min="4362" max="4362" width="2" style="218" customWidth="1"/>
    <col min="4363" max="4363" width="6" style="218" customWidth="1"/>
    <col min="4364" max="4364" width="5.5" style="218" customWidth="1"/>
    <col min="4365" max="4365" width="2" style="218" customWidth="1"/>
    <col min="4366" max="4366" width="3.375" style="218" customWidth="1"/>
    <col min="4367" max="4367" width="2.25" style="218" customWidth="1"/>
    <col min="4368" max="4368" width="5.5" style="218" customWidth="1"/>
    <col min="4369" max="4369" width="6.125" style="218" customWidth="1"/>
    <col min="4370" max="4370" width="1.5" style="218" customWidth="1"/>
    <col min="4371" max="4371" width="7.25" style="218" customWidth="1"/>
    <col min="4372" max="4372" width="1.375" style="218" customWidth="1"/>
    <col min="4373" max="4373" width="5.75" style="218" customWidth="1"/>
    <col min="4374" max="4374" width="5.625" style="218" customWidth="1"/>
    <col min="4375" max="4375" width="1.375" style="218" customWidth="1"/>
    <col min="4376" max="4376" width="7" style="218" customWidth="1"/>
    <col min="4377" max="4377" width="1.75" style="218" customWidth="1"/>
    <col min="4378" max="4378" width="5.625" style="218" customWidth="1"/>
    <col min="4379" max="4379" width="5" style="218" customWidth="1"/>
    <col min="4380" max="4380" width="1.875" style="218" customWidth="1"/>
    <col min="4381" max="4381" width="4.875" style="218" customWidth="1"/>
    <col min="4382" max="4382" width="7.875" style="218" customWidth="1"/>
    <col min="4383" max="4383" width="2.5" style="218" customWidth="1"/>
    <col min="4384" max="4384" width="5.125" style="218" customWidth="1"/>
    <col min="4385" max="4385" width="6.375" style="218" customWidth="1"/>
    <col min="4386" max="4386" width="1.375" style="218" customWidth="1"/>
    <col min="4387" max="4387" width="5" style="218" customWidth="1"/>
    <col min="4388" max="4388" width="4.625" style="218" customWidth="1"/>
    <col min="4389" max="4389" width="2.125" style="218" customWidth="1"/>
    <col min="4390" max="4390" width="4.75" style="218" customWidth="1"/>
    <col min="4391" max="4391" width="7" style="218" customWidth="1"/>
    <col min="4392" max="4392" width="1.25" style="218" customWidth="1"/>
    <col min="4393" max="4393" width="4.875" style="218" customWidth="1"/>
    <col min="4394" max="4394" width="3.625" style="218" customWidth="1"/>
    <col min="4395" max="4395" width="3.25" style="218" customWidth="1"/>
    <col min="4396" max="4396" width="2.625" style="218" customWidth="1"/>
    <col min="4397" max="4397" width="2.875" style="218" customWidth="1"/>
    <col min="4398" max="4398" width="3" style="218" customWidth="1"/>
    <col min="4399" max="4399" width="2.875" style="218" customWidth="1"/>
    <col min="4400" max="4400" width="4.25" style="218" customWidth="1"/>
    <col min="4401" max="4401" width="2.5" style="218" customWidth="1"/>
    <col min="4402" max="4402" width="2.875" style="218" customWidth="1"/>
    <col min="4403" max="4403" width="7" style="218" customWidth="1"/>
    <col min="4404" max="4404" width="1.625" style="218" customWidth="1"/>
    <col min="4405" max="4405" width="6" style="218" customWidth="1"/>
    <col min="4406" max="4406" width="7.125" style="218" customWidth="1"/>
    <col min="4407" max="4407" width="1.625" style="218" customWidth="1"/>
    <col min="4408" max="4408" width="5.625" style="218" customWidth="1"/>
    <col min="4409" max="4409" width="3.75" style="218" customWidth="1"/>
    <col min="4410" max="4410" width="2" style="218" customWidth="1"/>
    <col min="4411" max="4411" width="3.875" style="218" customWidth="1"/>
    <col min="4412" max="4412" width="4.875" style="218" customWidth="1"/>
    <col min="4413" max="4413" width="1.625" style="218" customWidth="1"/>
    <col min="4414" max="4414" width="4.75" style="218" customWidth="1"/>
    <col min="4415" max="4415" width="5.875" style="218" customWidth="1"/>
    <col min="4416" max="4416" width="1.25" style="218" customWidth="1"/>
    <col min="4417" max="4417" width="4.625" style="218" customWidth="1"/>
    <col min="4418" max="4418" width="4.75" style="218" customWidth="1"/>
    <col min="4419" max="4419" width="1.375" style="218" customWidth="1"/>
    <col min="4420" max="4420" width="4.75" style="218" customWidth="1"/>
    <col min="4421" max="4421" width="5.875" style="218" customWidth="1"/>
    <col min="4422" max="4422" width="1.125" style="218" customWidth="1"/>
    <col min="4423" max="4423" width="4.75" style="218" customWidth="1"/>
    <col min="4424" max="4424" width="9.625" style="218" customWidth="1"/>
    <col min="4425" max="4427" width="9" style="218"/>
    <col min="4428" max="4428" width="1.75" style="218" customWidth="1"/>
    <col min="4429" max="4429" width="5" style="218" customWidth="1"/>
    <col min="4430" max="4607" width="9" style="218"/>
    <col min="4608" max="4608" width="6.375" style="218" customWidth="1"/>
    <col min="4609" max="4609" width="31.25" style="218" customWidth="1"/>
    <col min="4610" max="4610" width="5.375" style="218" customWidth="1"/>
    <col min="4611" max="4611" width="1.5" style="218" customWidth="1"/>
    <col min="4612" max="4612" width="4.625" style="218" customWidth="1"/>
    <col min="4613" max="4613" width="1.375" style="218" customWidth="1"/>
    <col min="4614" max="4614" width="5.625" style="218" customWidth="1"/>
    <col min="4615" max="4615" width="5.375" style="218" customWidth="1"/>
    <col min="4616" max="4616" width="2.375" style="218" customWidth="1"/>
    <col min="4617" max="4617" width="3.875" style="218" customWidth="1"/>
    <col min="4618" max="4618" width="2" style="218" customWidth="1"/>
    <col min="4619" max="4619" width="6" style="218" customWidth="1"/>
    <col min="4620" max="4620" width="5.5" style="218" customWidth="1"/>
    <col min="4621" max="4621" width="2" style="218" customWidth="1"/>
    <col min="4622" max="4622" width="3.375" style="218" customWidth="1"/>
    <col min="4623" max="4623" width="2.25" style="218" customWidth="1"/>
    <col min="4624" max="4624" width="5.5" style="218" customWidth="1"/>
    <col min="4625" max="4625" width="6.125" style="218" customWidth="1"/>
    <col min="4626" max="4626" width="1.5" style="218" customWidth="1"/>
    <col min="4627" max="4627" width="7.25" style="218" customWidth="1"/>
    <col min="4628" max="4628" width="1.375" style="218" customWidth="1"/>
    <col min="4629" max="4629" width="5.75" style="218" customWidth="1"/>
    <col min="4630" max="4630" width="5.625" style="218" customWidth="1"/>
    <col min="4631" max="4631" width="1.375" style="218" customWidth="1"/>
    <col min="4632" max="4632" width="7" style="218" customWidth="1"/>
    <col min="4633" max="4633" width="1.75" style="218" customWidth="1"/>
    <col min="4634" max="4634" width="5.625" style="218" customWidth="1"/>
    <col min="4635" max="4635" width="5" style="218" customWidth="1"/>
    <col min="4636" max="4636" width="1.875" style="218" customWidth="1"/>
    <col min="4637" max="4637" width="4.875" style="218" customWidth="1"/>
    <col min="4638" max="4638" width="7.875" style="218" customWidth="1"/>
    <col min="4639" max="4639" width="2.5" style="218" customWidth="1"/>
    <col min="4640" max="4640" width="5.125" style="218" customWidth="1"/>
    <col min="4641" max="4641" width="6.375" style="218" customWidth="1"/>
    <col min="4642" max="4642" width="1.375" style="218" customWidth="1"/>
    <col min="4643" max="4643" width="5" style="218" customWidth="1"/>
    <col min="4644" max="4644" width="4.625" style="218" customWidth="1"/>
    <col min="4645" max="4645" width="2.125" style="218" customWidth="1"/>
    <col min="4646" max="4646" width="4.75" style="218" customWidth="1"/>
    <col min="4647" max="4647" width="7" style="218" customWidth="1"/>
    <col min="4648" max="4648" width="1.25" style="218" customWidth="1"/>
    <col min="4649" max="4649" width="4.875" style="218" customWidth="1"/>
    <col min="4650" max="4650" width="3.625" style="218" customWidth="1"/>
    <col min="4651" max="4651" width="3.25" style="218" customWidth="1"/>
    <col min="4652" max="4652" width="2.625" style="218" customWidth="1"/>
    <col min="4653" max="4653" width="2.875" style="218" customWidth="1"/>
    <col min="4654" max="4654" width="3" style="218" customWidth="1"/>
    <col min="4655" max="4655" width="2.875" style="218" customWidth="1"/>
    <col min="4656" max="4656" width="4.25" style="218" customWidth="1"/>
    <col min="4657" max="4657" width="2.5" style="218" customWidth="1"/>
    <col min="4658" max="4658" width="2.875" style="218" customWidth="1"/>
    <col min="4659" max="4659" width="7" style="218" customWidth="1"/>
    <col min="4660" max="4660" width="1.625" style="218" customWidth="1"/>
    <col min="4661" max="4661" width="6" style="218" customWidth="1"/>
    <col min="4662" max="4662" width="7.125" style="218" customWidth="1"/>
    <col min="4663" max="4663" width="1.625" style="218" customWidth="1"/>
    <col min="4664" max="4664" width="5.625" style="218" customWidth="1"/>
    <col min="4665" max="4665" width="3.75" style="218" customWidth="1"/>
    <col min="4666" max="4666" width="2" style="218" customWidth="1"/>
    <col min="4667" max="4667" width="3.875" style="218" customWidth="1"/>
    <col min="4668" max="4668" width="4.875" style="218" customWidth="1"/>
    <col min="4669" max="4669" width="1.625" style="218" customWidth="1"/>
    <col min="4670" max="4670" width="4.75" style="218" customWidth="1"/>
    <col min="4671" max="4671" width="5.875" style="218" customWidth="1"/>
    <col min="4672" max="4672" width="1.25" style="218" customWidth="1"/>
    <col min="4673" max="4673" width="4.625" style="218" customWidth="1"/>
    <col min="4674" max="4674" width="4.75" style="218" customWidth="1"/>
    <col min="4675" max="4675" width="1.375" style="218" customWidth="1"/>
    <col min="4676" max="4676" width="4.75" style="218" customWidth="1"/>
    <col min="4677" max="4677" width="5.875" style="218" customWidth="1"/>
    <col min="4678" max="4678" width="1.125" style="218" customWidth="1"/>
    <col min="4679" max="4679" width="4.75" style="218" customWidth="1"/>
    <col min="4680" max="4680" width="9.625" style="218" customWidth="1"/>
    <col min="4681" max="4683" width="9" style="218"/>
    <col min="4684" max="4684" width="1.75" style="218" customWidth="1"/>
    <col min="4685" max="4685" width="5" style="218" customWidth="1"/>
    <col min="4686" max="4863" width="9" style="218"/>
    <col min="4864" max="4864" width="6.375" style="218" customWidth="1"/>
    <col min="4865" max="4865" width="31.25" style="218" customWidth="1"/>
    <col min="4866" max="4866" width="5.375" style="218" customWidth="1"/>
    <col min="4867" max="4867" width="1.5" style="218" customWidth="1"/>
    <col min="4868" max="4868" width="4.625" style="218" customWidth="1"/>
    <col min="4869" max="4869" width="1.375" style="218" customWidth="1"/>
    <col min="4870" max="4870" width="5.625" style="218" customWidth="1"/>
    <col min="4871" max="4871" width="5.375" style="218" customWidth="1"/>
    <col min="4872" max="4872" width="2.375" style="218" customWidth="1"/>
    <col min="4873" max="4873" width="3.875" style="218" customWidth="1"/>
    <col min="4874" max="4874" width="2" style="218" customWidth="1"/>
    <col min="4875" max="4875" width="6" style="218" customWidth="1"/>
    <col min="4876" max="4876" width="5.5" style="218" customWidth="1"/>
    <col min="4877" max="4877" width="2" style="218" customWidth="1"/>
    <col min="4878" max="4878" width="3.375" style="218" customWidth="1"/>
    <col min="4879" max="4879" width="2.25" style="218" customWidth="1"/>
    <col min="4880" max="4880" width="5.5" style="218" customWidth="1"/>
    <col min="4881" max="4881" width="6.125" style="218" customWidth="1"/>
    <col min="4882" max="4882" width="1.5" style="218" customWidth="1"/>
    <col min="4883" max="4883" width="7.25" style="218" customWidth="1"/>
    <col min="4884" max="4884" width="1.375" style="218" customWidth="1"/>
    <col min="4885" max="4885" width="5.75" style="218" customWidth="1"/>
    <col min="4886" max="4886" width="5.625" style="218" customWidth="1"/>
    <col min="4887" max="4887" width="1.375" style="218" customWidth="1"/>
    <col min="4888" max="4888" width="7" style="218" customWidth="1"/>
    <col min="4889" max="4889" width="1.75" style="218" customWidth="1"/>
    <col min="4890" max="4890" width="5.625" style="218" customWidth="1"/>
    <col min="4891" max="4891" width="5" style="218" customWidth="1"/>
    <col min="4892" max="4892" width="1.875" style="218" customWidth="1"/>
    <col min="4893" max="4893" width="4.875" style="218" customWidth="1"/>
    <col min="4894" max="4894" width="7.875" style="218" customWidth="1"/>
    <col min="4895" max="4895" width="2.5" style="218" customWidth="1"/>
    <col min="4896" max="4896" width="5.125" style="218" customWidth="1"/>
    <col min="4897" max="4897" width="6.375" style="218" customWidth="1"/>
    <col min="4898" max="4898" width="1.375" style="218" customWidth="1"/>
    <col min="4899" max="4899" width="5" style="218" customWidth="1"/>
    <col min="4900" max="4900" width="4.625" style="218" customWidth="1"/>
    <col min="4901" max="4901" width="2.125" style="218" customWidth="1"/>
    <col min="4902" max="4902" width="4.75" style="218" customWidth="1"/>
    <col min="4903" max="4903" width="7" style="218" customWidth="1"/>
    <col min="4904" max="4904" width="1.25" style="218" customWidth="1"/>
    <col min="4905" max="4905" width="4.875" style="218" customWidth="1"/>
    <col min="4906" max="4906" width="3.625" style="218" customWidth="1"/>
    <col min="4907" max="4907" width="3.25" style="218" customWidth="1"/>
    <col min="4908" max="4908" width="2.625" style="218" customWidth="1"/>
    <col min="4909" max="4909" width="2.875" style="218" customWidth="1"/>
    <col min="4910" max="4910" width="3" style="218" customWidth="1"/>
    <col min="4911" max="4911" width="2.875" style="218" customWidth="1"/>
    <col min="4912" max="4912" width="4.25" style="218" customWidth="1"/>
    <col min="4913" max="4913" width="2.5" style="218" customWidth="1"/>
    <col min="4914" max="4914" width="2.875" style="218" customWidth="1"/>
    <col min="4915" max="4915" width="7" style="218" customWidth="1"/>
    <col min="4916" max="4916" width="1.625" style="218" customWidth="1"/>
    <col min="4917" max="4917" width="6" style="218" customWidth="1"/>
    <col min="4918" max="4918" width="7.125" style="218" customWidth="1"/>
    <col min="4919" max="4919" width="1.625" style="218" customWidth="1"/>
    <col min="4920" max="4920" width="5.625" style="218" customWidth="1"/>
    <col min="4921" max="4921" width="3.75" style="218" customWidth="1"/>
    <col min="4922" max="4922" width="2" style="218" customWidth="1"/>
    <col min="4923" max="4923" width="3.875" style="218" customWidth="1"/>
    <col min="4924" max="4924" width="4.875" style="218" customWidth="1"/>
    <col min="4925" max="4925" width="1.625" style="218" customWidth="1"/>
    <col min="4926" max="4926" width="4.75" style="218" customWidth="1"/>
    <col min="4927" max="4927" width="5.875" style="218" customWidth="1"/>
    <col min="4928" max="4928" width="1.25" style="218" customWidth="1"/>
    <col min="4929" max="4929" width="4.625" style="218" customWidth="1"/>
    <col min="4930" max="4930" width="4.75" style="218" customWidth="1"/>
    <col min="4931" max="4931" width="1.375" style="218" customWidth="1"/>
    <col min="4932" max="4932" width="4.75" style="218" customWidth="1"/>
    <col min="4933" max="4933" width="5.875" style="218" customWidth="1"/>
    <col min="4934" max="4934" width="1.125" style="218" customWidth="1"/>
    <col min="4935" max="4935" width="4.75" style="218" customWidth="1"/>
    <col min="4936" max="4936" width="9.625" style="218" customWidth="1"/>
    <col min="4937" max="4939" width="9" style="218"/>
    <col min="4940" max="4940" width="1.75" style="218" customWidth="1"/>
    <col min="4941" max="4941" width="5" style="218" customWidth="1"/>
    <col min="4942" max="5119" width="9" style="218"/>
    <col min="5120" max="5120" width="6.375" style="218" customWidth="1"/>
    <col min="5121" max="5121" width="31.25" style="218" customWidth="1"/>
    <col min="5122" max="5122" width="5.375" style="218" customWidth="1"/>
    <col min="5123" max="5123" width="1.5" style="218" customWidth="1"/>
    <col min="5124" max="5124" width="4.625" style="218" customWidth="1"/>
    <col min="5125" max="5125" width="1.375" style="218" customWidth="1"/>
    <col min="5126" max="5126" width="5.625" style="218" customWidth="1"/>
    <col min="5127" max="5127" width="5.375" style="218" customWidth="1"/>
    <col min="5128" max="5128" width="2.375" style="218" customWidth="1"/>
    <col min="5129" max="5129" width="3.875" style="218" customWidth="1"/>
    <col min="5130" max="5130" width="2" style="218" customWidth="1"/>
    <col min="5131" max="5131" width="6" style="218" customWidth="1"/>
    <col min="5132" max="5132" width="5.5" style="218" customWidth="1"/>
    <col min="5133" max="5133" width="2" style="218" customWidth="1"/>
    <col min="5134" max="5134" width="3.375" style="218" customWidth="1"/>
    <col min="5135" max="5135" width="2.25" style="218" customWidth="1"/>
    <col min="5136" max="5136" width="5.5" style="218" customWidth="1"/>
    <col min="5137" max="5137" width="6.125" style="218" customWidth="1"/>
    <col min="5138" max="5138" width="1.5" style="218" customWidth="1"/>
    <col min="5139" max="5139" width="7.25" style="218" customWidth="1"/>
    <col min="5140" max="5140" width="1.375" style="218" customWidth="1"/>
    <col min="5141" max="5141" width="5.75" style="218" customWidth="1"/>
    <col min="5142" max="5142" width="5.625" style="218" customWidth="1"/>
    <col min="5143" max="5143" width="1.375" style="218" customWidth="1"/>
    <col min="5144" max="5144" width="7" style="218" customWidth="1"/>
    <col min="5145" max="5145" width="1.75" style="218" customWidth="1"/>
    <col min="5146" max="5146" width="5.625" style="218" customWidth="1"/>
    <col min="5147" max="5147" width="5" style="218" customWidth="1"/>
    <col min="5148" max="5148" width="1.875" style="218" customWidth="1"/>
    <col min="5149" max="5149" width="4.875" style="218" customWidth="1"/>
    <col min="5150" max="5150" width="7.875" style="218" customWidth="1"/>
    <col min="5151" max="5151" width="2.5" style="218" customWidth="1"/>
    <col min="5152" max="5152" width="5.125" style="218" customWidth="1"/>
    <col min="5153" max="5153" width="6.375" style="218" customWidth="1"/>
    <col min="5154" max="5154" width="1.375" style="218" customWidth="1"/>
    <col min="5155" max="5155" width="5" style="218" customWidth="1"/>
    <col min="5156" max="5156" width="4.625" style="218" customWidth="1"/>
    <col min="5157" max="5157" width="2.125" style="218" customWidth="1"/>
    <col min="5158" max="5158" width="4.75" style="218" customWidth="1"/>
    <col min="5159" max="5159" width="7" style="218" customWidth="1"/>
    <col min="5160" max="5160" width="1.25" style="218" customWidth="1"/>
    <col min="5161" max="5161" width="4.875" style="218" customWidth="1"/>
    <col min="5162" max="5162" width="3.625" style="218" customWidth="1"/>
    <col min="5163" max="5163" width="3.25" style="218" customWidth="1"/>
    <col min="5164" max="5164" width="2.625" style="218" customWidth="1"/>
    <col min="5165" max="5165" width="2.875" style="218" customWidth="1"/>
    <col min="5166" max="5166" width="3" style="218" customWidth="1"/>
    <col min="5167" max="5167" width="2.875" style="218" customWidth="1"/>
    <col min="5168" max="5168" width="4.25" style="218" customWidth="1"/>
    <col min="5169" max="5169" width="2.5" style="218" customWidth="1"/>
    <col min="5170" max="5170" width="2.875" style="218" customWidth="1"/>
    <col min="5171" max="5171" width="7" style="218" customWidth="1"/>
    <col min="5172" max="5172" width="1.625" style="218" customWidth="1"/>
    <col min="5173" max="5173" width="6" style="218" customWidth="1"/>
    <col min="5174" max="5174" width="7.125" style="218" customWidth="1"/>
    <col min="5175" max="5175" width="1.625" style="218" customWidth="1"/>
    <col min="5176" max="5176" width="5.625" style="218" customWidth="1"/>
    <col min="5177" max="5177" width="3.75" style="218" customWidth="1"/>
    <col min="5178" max="5178" width="2" style="218" customWidth="1"/>
    <col min="5179" max="5179" width="3.875" style="218" customWidth="1"/>
    <col min="5180" max="5180" width="4.875" style="218" customWidth="1"/>
    <col min="5181" max="5181" width="1.625" style="218" customWidth="1"/>
    <col min="5182" max="5182" width="4.75" style="218" customWidth="1"/>
    <col min="5183" max="5183" width="5.875" style="218" customWidth="1"/>
    <col min="5184" max="5184" width="1.25" style="218" customWidth="1"/>
    <col min="5185" max="5185" width="4.625" style="218" customWidth="1"/>
    <col min="5186" max="5186" width="4.75" style="218" customWidth="1"/>
    <col min="5187" max="5187" width="1.375" style="218" customWidth="1"/>
    <col min="5188" max="5188" width="4.75" style="218" customWidth="1"/>
    <col min="5189" max="5189" width="5.875" style="218" customWidth="1"/>
    <col min="5190" max="5190" width="1.125" style="218" customWidth="1"/>
    <col min="5191" max="5191" width="4.75" style="218" customWidth="1"/>
    <col min="5192" max="5192" width="9.625" style="218" customWidth="1"/>
    <col min="5193" max="5195" width="9" style="218"/>
    <col min="5196" max="5196" width="1.75" style="218" customWidth="1"/>
    <col min="5197" max="5197" width="5" style="218" customWidth="1"/>
    <col min="5198" max="5375" width="9" style="218"/>
    <col min="5376" max="5376" width="6.375" style="218" customWidth="1"/>
    <col min="5377" max="5377" width="31.25" style="218" customWidth="1"/>
    <col min="5378" max="5378" width="5.375" style="218" customWidth="1"/>
    <col min="5379" max="5379" width="1.5" style="218" customWidth="1"/>
    <col min="5380" max="5380" width="4.625" style="218" customWidth="1"/>
    <col min="5381" max="5381" width="1.375" style="218" customWidth="1"/>
    <col min="5382" max="5382" width="5.625" style="218" customWidth="1"/>
    <col min="5383" max="5383" width="5.375" style="218" customWidth="1"/>
    <col min="5384" max="5384" width="2.375" style="218" customWidth="1"/>
    <col min="5385" max="5385" width="3.875" style="218" customWidth="1"/>
    <col min="5386" max="5386" width="2" style="218" customWidth="1"/>
    <col min="5387" max="5387" width="6" style="218" customWidth="1"/>
    <col min="5388" max="5388" width="5.5" style="218" customWidth="1"/>
    <col min="5389" max="5389" width="2" style="218" customWidth="1"/>
    <col min="5390" max="5390" width="3.375" style="218" customWidth="1"/>
    <col min="5391" max="5391" width="2.25" style="218" customWidth="1"/>
    <col min="5392" max="5392" width="5.5" style="218" customWidth="1"/>
    <col min="5393" max="5393" width="6.125" style="218" customWidth="1"/>
    <col min="5394" max="5394" width="1.5" style="218" customWidth="1"/>
    <col min="5395" max="5395" width="7.25" style="218" customWidth="1"/>
    <col min="5396" max="5396" width="1.375" style="218" customWidth="1"/>
    <col min="5397" max="5397" width="5.75" style="218" customWidth="1"/>
    <col min="5398" max="5398" width="5.625" style="218" customWidth="1"/>
    <col min="5399" max="5399" width="1.375" style="218" customWidth="1"/>
    <col min="5400" max="5400" width="7" style="218" customWidth="1"/>
    <col min="5401" max="5401" width="1.75" style="218" customWidth="1"/>
    <col min="5402" max="5402" width="5.625" style="218" customWidth="1"/>
    <col min="5403" max="5403" width="5" style="218" customWidth="1"/>
    <col min="5404" max="5404" width="1.875" style="218" customWidth="1"/>
    <col min="5405" max="5405" width="4.875" style="218" customWidth="1"/>
    <col min="5406" max="5406" width="7.875" style="218" customWidth="1"/>
    <col min="5407" max="5407" width="2.5" style="218" customWidth="1"/>
    <col min="5408" max="5408" width="5.125" style="218" customWidth="1"/>
    <col min="5409" max="5409" width="6.375" style="218" customWidth="1"/>
    <col min="5410" max="5410" width="1.375" style="218" customWidth="1"/>
    <col min="5411" max="5411" width="5" style="218" customWidth="1"/>
    <col min="5412" max="5412" width="4.625" style="218" customWidth="1"/>
    <col min="5413" max="5413" width="2.125" style="218" customWidth="1"/>
    <col min="5414" max="5414" width="4.75" style="218" customWidth="1"/>
    <col min="5415" max="5415" width="7" style="218" customWidth="1"/>
    <col min="5416" max="5416" width="1.25" style="218" customWidth="1"/>
    <col min="5417" max="5417" width="4.875" style="218" customWidth="1"/>
    <col min="5418" max="5418" width="3.625" style="218" customWidth="1"/>
    <col min="5419" max="5419" width="3.25" style="218" customWidth="1"/>
    <col min="5420" max="5420" width="2.625" style="218" customWidth="1"/>
    <col min="5421" max="5421" width="2.875" style="218" customWidth="1"/>
    <col min="5422" max="5422" width="3" style="218" customWidth="1"/>
    <col min="5423" max="5423" width="2.875" style="218" customWidth="1"/>
    <col min="5424" max="5424" width="4.25" style="218" customWidth="1"/>
    <col min="5425" max="5425" width="2.5" style="218" customWidth="1"/>
    <col min="5426" max="5426" width="2.875" style="218" customWidth="1"/>
    <col min="5427" max="5427" width="7" style="218" customWidth="1"/>
    <col min="5428" max="5428" width="1.625" style="218" customWidth="1"/>
    <col min="5429" max="5429" width="6" style="218" customWidth="1"/>
    <col min="5430" max="5430" width="7.125" style="218" customWidth="1"/>
    <col min="5431" max="5431" width="1.625" style="218" customWidth="1"/>
    <col min="5432" max="5432" width="5.625" style="218" customWidth="1"/>
    <col min="5433" max="5433" width="3.75" style="218" customWidth="1"/>
    <col min="5434" max="5434" width="2" style="218" customWidth="1"/>
    <col min="5435" max="5435" width="3.875" style="218" customWidth="1"/>
    <col min="5436" max="5436" width="4.875" style="218" customWidth="1"/>
    <col min="5437" max="5437" width="1.625" style="218" customWidth="1"/>
    <col min="5438" max="5438" width="4.75" style="218" customWidth="1"/>
    <col min="5439" max="5439" width="5.875" style="218" customWidth="1"/>
    <col min="5440" max="5440" width="1.25" style="218" customWidth="1"/>
    <col min="5441" max="5441" width="4.625" style="218" customWidth="1"/>
    <col min="5442" max="5442" width="4.75" style="218" customWidth="1"/>
    <col min="5443" max="5443" width="1.375" style="218" customWidth="1"/>
    <col min="5444" max="5444" width="4.75" style="218" customWidth="1"/>
    <col min="5445" max="5445" width="5.875" style="218" customWidth="1"/>
    <col min="5446" max="5446" width="1.125" style="218" customWidth="1"/>
    <col min="5447" max="5447" width="4.75" style="218" customWidth="1"/>
    <col min="5448" max="5448" width="9.625" style="218" customWidth="1"/>
    <col min="5449" max="5451" width="9" style="218"/>
    <col min="5452" max="5452" width="1.75" style="218" customWidth="1"/>
    <col min="5453" max="5453" width="5" style="218" customWidth="1"/>
    <col min="5454" max="5631" width="9" style="218"/>
    <col min="5632" max="5632" width="6.375" style="218" customWidth="1"/>
    <col min="5633" max="5633" width="31.25" style="218" customWidth="1"/>
    <col min="5634" max="5634" width="5.375" style="218" customWidth="1"/>
    <col min="5635" max="5635" width="1.5" style="218" customWidth="1"/>
    <col min="5636" max="5636" width="4.625" style="218" customWidth="1"/>
    <col min="5637" max="5637" width="1.375" style="218" customWidth="1"/>
    <col min="5638" max="5638" width="5.625" style="218" customWidth="1"/>
    <col min="5639" max="5639" width="5.375" style="218" customWidth="1"/>
    <col min="5640" max="5640" width="2.375" style="218" customWidth="1"/>
    <col min="5641" max="5641" width="3.875" style="218" customWidth="1"/>
    <col min="5642" max="5642" width="2" style="218" customWidth="1"/>
    <col min="5643" max="5643" width="6" style="218" customWidth="1"/>
    <col min="5644" max="5644" width="5.5" style="218" customWidth="1"/>
    <col min="5645" max="5645" width="2" style="218" customWidth="1"/>
    <col min="5646" max="5646" width="3.375" style="218" customWidth="1"/>
    <col min="5647" max="5647" width="2.25" style="218" customWidth="1"/>
    <col min="5648" max="5648" width="5.5" style="218" customWidth="1"/>
    <col min="5649" max="5649" width="6.125" style="218" customWidth="1"/>
    <col min="5650" max="5650" width="1.5" style="218" customWidth="1"/>
    <col min="5651" max="5651" width="7.25" style="218" customWidth="1"/>
    <col min="5652" max="5652" width="1.375" style="218" customWidth="1"/>
    <col min="5653" max="5653" width="5.75" style="218" customWidth="1"/>
    <col min="5654" max="5654" width="5.625" style="218" customWidth="1"/>
    <col min="5655" max="5655" width="1.375" style="218" customWidth="1"/>
    <col min="5656" max="5656" width="7" style="218" customWidth="1"/>
    <col min="5657" max="5657" width="1.75" style="218" customWidth="1"/>
    <col min="5658" max="5658" width="5.625" style="218" customWidth="1"/>
    <col min="5659" max="5659" width="5" style="218" customWidth="1"/>
    <col min="5660" max="5660" width="1.875" style="218" customWidth="1"/>
    <col min="5661" max="5661" width="4.875" style="218" customWidth="1"/>
    <col min="5662" max="5662" width="7.875" style="218" customWidth="1"/>
    <col min="5663" max="5663" width="2.5" style="218" customWidth="1"/>
    <col min="5664" max="5664" width="5.125" style="218" customWidth="1"/>
    <col min="5665" max="5665" width="6.375" style="218" customWidth="1"/>
    <col min="5666" max="5666" width="1.375" style="218" customWidth="1"/>
    <col min="5667" max="5667" width="5" style="218" customWidth="1"/>
    <col min="5668" max="5668" width="4.625" style="218" customWidth="1"/>
    <col min="5669" max="5669" width="2.125" style="218" customWidth="1"/>
    <col min="5670" max="5670" width="4.75" style="218" customWidth="1"/>
    <col min="5671" max="5671" width="7" style="218" customWidth="1"/>
    <col min="5672" max="5672" width="1.25" style="218" customWidth="1"/>
    <col min="5673" max="5673" width="4.875" style="218" customWidth="1"/>
    <col min="5674" max="5674" width="3.625" style="218" customWidth="1"/>
    <col min="5675" max="5675" width="3.25" style="218" customWidth="1"/>
    <col min="5676" max="5676" width="2.625" style="218" customWidth="1"/>
    <col min="5677" max="5677" width="2.875" style="218" customWidth="1"/>
    <col min="5678" max="5678" width="3" style="218" customWidth="1"/>
    <col min="5679" max="5679" width="2.875" style="218" customWidth="1"/>
    <col min="5680" max="5680" width="4.25" style="218" customWidth="1"/>
    <col min="5681" max="5681" width="2.5" style="218" customWidth="1"/>
    <col min="5682" max="5682" width="2.875" style="218" customWidth="1"/>
    <col min="5683" max="5683" width="7" style="218" customWidth="1"/>
    <col min="5684" max="5684" width="1.625" style="218" customWidth="1"/>
    <col min="5685" max="5685" width="6" style="218" customWidth="1"/>
    <col min="5686" max="5686" width="7.125" style="218" customWidth="1"/>
    <col min="5687" max="5687" width="1.625" style="218" customWidth="1"/>
    <col min="5688" max="5688" width="5.625" style="218" customWidth="1"/>
    <col min="5689" max="5689" width="3.75" style="218" customWidth="1"/>
    <col min="5690" max="5690" width="2" style="218" customWidth="1"/>
    <col min="5691" max="5691" width="3.875" style="218" customWidth="1"/>
    <col min="5692" max="5692" width="4.875" style="218" customWidth="1"/>
    <col min="5693" max="5693" width="1.625" style="218" customWidth="1"/>
    <col min="5694" max="5694" width="4.75" style="218" customWidth="1"/>
    <col min="5695" max="5695" width="5.875" style="218" customWidth="1"/>
    <col min="5696" max="5696" width="1.25" style="218" customWidth="1"/>
    <col min="5697" max="5697" width="4.625" style="218" customWidth="1"/>
    <col min="5698" max="5698" width="4.75" style="218" customWidth="1"/>
    <col min="5699" max="5699" width="1.375" style="218" customWidth="1"/>
    <col min="5700" max="5700" width="4.75" style="218" customWidth="1"/>
    <col min="5701" max="5701" width="5.875" style="218" customWidth="1"/>
    <col min="5702" max="5702" width="1.125" style="218" customWidth="1"/>
    <col min="5703" max="5703" width="4.75" style="218" customWidth="1"/>
    <col min="5704" max="5704" width="9.625" style="218" customWidth="1"/>
    <col min="5705" max="5707" width="9" style="218"/>
    <col min="5708" max="5708" width="1.75" style="218" customWidth="1"/>
    <col min="5709" max="5709" width="5" style="218" customWidth="1"/>
    <col min="5710" max="5887" width="9" style="218"/>
    <col min="5888" max="5888" width="6.375" style="218" customWidth="1"/>
    <col min="5889" max="5889" width="31.25" style="218" customWidth="1"/>
    <col min="5890" max="5890" width="5.375" style="218" customWidth="1"/>
    <col min="5891" max="5891" width="1.5" style="218" customWidth="1"/>
    <col min="5892" max="5892" width="4.625" style="218" customWidth="1"/>
    <col min="5893" max="5893" width="1.375" style="218" customWidth="1"/>
    <col min="5894" max="5894" width="5.625" style="218" customWidth="1"/>
    <col min="5895" max="5895" width="5.375" style="218" customWidth="1"/>
    <col min="5896" max="5896" width="2.375" style="218" customWidth="1"/>
    <col min="5897" max="5897" width="3.875" style="218" customWidth="1"/>
    <col min="5898" max="5898" width="2" style="218" customWidth="1"/>
    <col min="5899" max="5899" width="6" style="218" customWidth="1"/>
    <col min="5900" max="5900" width="5.5" style="218" customWidth="1"/>
    <col min="5901" max="5901" width="2" style="218" customWidth="1"/>
    <col min="5902" max="5902" width="3.375" style="218" customWidth="1"/>
    <col min="5903" max="5903" width="2.25" style="218" customWidth="1"/>
    <col min="5904" max="5904" width="5.5" style="218" customWidth="1"/>
    <col min="5905" max="5905" width="6.125" style="218" customWidth="1"/>
    <col min="5906" max="5906" width="1.5" style="218" customWidth="1"/>
    <col min="5907" max="5907" width="7.25" style="218" customWidth="1"/>
    <col min="5908" max="5908" width="1.375" style="218" customWidth="1"/>
    <col min="5909" max="5909" width="5.75" style="218" customWidth="1"/>
    <col min="5910" max="5910" width="5.625" style="218" customWidth="1"/>
    <col min="5911" max="5911" width="1.375" style="218" customWidth="1"/>
    <col min="5912" max="5912" width="7" style="218" customWidth="1"/>
    <col min="5913" max="5913" width="1.75" style="218" customWidth="1"/>
    <col min="5914" max="5914" width="5.625" style="218" customWidth="1"/>
    <col min="5915" max="5915" width="5" style="218" customWidth="1"/>
    <col min="5916" max="5916" width="1.875" style="218" customWidth="1"/>
    <col min="5917" max="5917" width="4.875" style="218" customWidth="1"/>
    <col min="5918" max="5918" width="7.875" style="218" customWidth="1"/>
    <col min="5919" max="5919" width="2.5" style="218" customWidth="1"/>
    <col min="5920" max="5920" width="5.125" style="218" customWidth="1"/>
    <col min="5921" max="5921" width="6.375" style="218" customWidth="1"/>
    <col min="5922" max="5922" width="1.375" style="218" customWidth="1"/>
    <col min="5923" max="5923" width="5" style="218" customWidth="1"/>
    <col min="5924" max="5924" width="4.625" style="218" customWidth="1"/>
    <col min="5925" max="5925" width="2.125" style="218" customWidth="1"/>
    <col min="5926" max="5926" width="4.75" style="218" customWidth="1"/>
    <col min="5927" max="5927" width="7" style="218" customWidth="1"/>
    <col min="5928" max="5928" width="1.25" style="218" customWidth="1"/>
    <col min="5929" max="5929" width="4.875" style="218" customWidth="1"/>
    <col min="5930" max="5930" width="3.625" style="218" customWidth="1"/>
    <col min="5931" max="5931" width="3.25" style="218" customWidth="1"/>
    <col min="5932" max="5932" width="2.625" style="218" customWidth="1"/>
    <col min="5933" max="5933" width="2.875" style="218" customWidth="1"/>
    <col min="5934" max="5934" width="3" style="218" customWidth="1"/>
    <col min="5935" max="5935" width="2.875" style="218" customWidth="1"/>
    <col min="5936" max="5936" width="4.25" style="218" customWidth="1"/>
    <col min="5937" max="5937" width="2.5" style="218" customWidth="1"/>
    <col min="5938" max="5938" width="2.875" style="218" customWidth="1"/>
    <col min="5939" max="5939" width="7" style="218" customWidth="1"/>
    <col min="5940" max="5940" width="1.625" style="218" customWidth="1"/>
    <col min="5941" max="5941" width="6" style="218" customWidth="1"/>
    <col min="5942" max="5942" width="7.125" style="218" customWidth="1"/>
    <col min="5943" max="5943" width="1.625" style="218" customWidth="1"/>
    <col min="5944" max="5944" width="5.625" style="218" customWidth="1"/>
    <col min="5945" max="5945" width="3.75" style="218" customWidth="1"/>
    <col min="5946" max="5946" width="2" style="218" customWidth="1"/>
    <col min="5947" max="5947" width="3.875" style="218" customWidth="1"/>
    <col min="5948" max="5948" width="4.875" style="218" customWidth="1"/>
    <col min="5949" max="5949" width="1.625" style="218" customWidth="1"/>
    <col min="5950" max="5950" width="4.75" style="218" customWidth="1"/>
    <col min="5951" max="5951" width="5.875" style="218" customWidth="1"/>
    <col min="5952" max="5952" width="1.25" style="218" customWidth="1"/>
    <col min="5953" max="5953" width="4.625" style="218" customWidth="1"/>
    <col min="5954" max="5954" width="4.75" style="218" customWidth="1"/>
    <col min="5955" max="5955" width="1.375" style="218" customWidth="1"/>
    <col min="5956" max="5956" width="4.75" style="218" customWidth="1"/>
    <col min="5957" max="5957" width="5.875" style="218" customWidth="1"/>
    <col min="5958" max="5958" width="1.125" style="218" customWidth="1"/>
    <col min="5959" max="5959" width="4.75" style="218" customWidth="1"/>
    <col min="5960" max="5960" width="9.625" style="218" customWidth="1"/>
    <col min="5961" max="5963" width="9" style="218"/>
    <col min="5964" max="5964" width="1.75" style="218" customWidth="1"/>
    <col min="5965" max="5965" width="5" style="218" customWidth="1"/>
    <col min="5966" max="6143" width="9" style="218"/>
    <col min="6144" max="6144" width="6.375" style="218" customWidth="1"/>
    <col min="6145" max="6145" width="31.25" style="218" customWidth="1"/>
    <col min="6146" max="6146" width="5.375" style="218" customWidth="1"/>
    <col min="6147" max="6147" width="1.5" style="218" customWidth="1"/>
    <col min="6148" max="6148" width="4.625" style="218" customWidth="1"/>
    <col min="6149" max="6149" width="1.375" style="218" customWidth="1"/>
    <col min="6150" max="6150" width="5.625" style="218" customWidth="1"/>
    <col min="6151" max="6151" width="5.375" style="218" customWidth="1"/>
    <col min="6152" max="6152" width="2.375" style="218" customWidth="1"/>
    <col min="6153" max="6153" width="3.875" style="218" customWidth="1"/>
    <col min="6154" max="6154" width="2" style="218" customWidth="1"/>
    <col min="6155" max="6155" width="6" style="218" customWidth="1"/>
    <col min="6156" max="6156" width="5.5" style="218" customWidth="1"/>
    <col min="6157" max="6157" width="2" style="218" customWidth="1"/>
    <col min="6158" max="6158" width="3.375" style="218" customWidth="1"/>
    <col min="6159" max="6159" width="2.25" style="218" customWidth="1"/>
    <col min="6160" max="6160" width="5.5" style="218" customWidth="1"/>
    <col min="6161" max="6161" width="6.125" style="218" customWidth="1"/>
    <col min="6162" max="6162" width="1.5" style="218" customWidth="1"/>
    <col min="6163" max="6163" width="7.25" style="218" customWidth="1"/>
    <col min="6164" max="6164" width="1.375" style="218" customWidth="1"/>
    <col min="6165" max="6165" width="5.75" style="218" customWidth="1"/>
    <col min="6166" max="6166" width="5.625" style="218" customWidth="1"/>
    <col min="6167" max="6167" width="1.375" style="218" customWidth="1"/>
    <col min="6168" max="6168" width="7" style="218" customWidth="1"/>
    <col min="6169" max="6169" width="1.75" style="218" customWidth="1"/>
    <col min="6170" max="6170" width="5.625" style="218" customWidth="1"/>
    <col min="6171" max="6171" width="5" style="218" customWidth="1"/>
    <col min="6172" max="6172" width="1.875" style="218" customWidth="1"/>
    <col min="6173" max="6173" width="4.875" style="218" customWidth="1"/>
    <col min="6174" max="6174" width="7.875" style="218" customWidth="1"/>
    <col min="6175" max="6175" width="2.5" style="218" customWidth="1"/>
    <col min="6176" max="6176" width="5.125" style="218" customWidth="1"/>
    <col min="6177" max="6177" width="6.375" style="218" customWidth="1"/>
    <col min="6178" max="6178" width="1.375" style="218" customWidth="1"/>
    <col min="6179" max="6179" width="5" style="218" customWidth="1"/>
    <col min="6180" max="6180" width="4.625" style="218" customWidth="1"/>
    <col min="6181" max="6181" width="2.125" style="218" customWidth="1"/>
    <col min="6182" max="6182" width="4.75" style="218" customWidth="1"/>
    <col min="6183" max="6183" width="7" style="218" customWidth="1"/>
    <col min="6184" max="6184" width="1.25" style="218" customWidth="1"/>
    <col min="6185" max="6185" width="4.875" style="218" customWidth="1"/>
    <col min="6186" max="6186" width="3.625" style="218" customWidth="1"/>
    <col min="6187" max="6187" width="3.25" style="218" customWidth="1"/>
    <col min="6188" max="6188" width="2.625" style="218" customWidth="1"/>
    <col min="6189" max="6189" width="2.875" style="218" customWidth="1"/>
    <col min="6190" max="6190" width="3" style="218" customWidth="1"/>
    <col min="6191" max="6191" width="2.875" style="218" customWidth="1"/>
    <col min="6192" max="6192" width="4.25" style="218" customWidth="1"/>
    <col min="6193" max="6193" width="2.5" style="218" customWidth="1"/>
    <col min="6194" max="6194" width="2.875" style="218" customWidth="1"/>
    <col min="6195" max="6195" width="7" style="218" customWidth="1"/>
    <col min="6196" max="6196" width="1.625" style="218" customWidth="1"/>
    <col min="6197" max="6197" width="6" style="218" customWidth="1"/>
    <col min="6198" max="6198" width="7.125" style="218" customWidth="1"/>
    <col min="6199" max="6199" width="1.625" style="218" customWidth="1"/>
    <col min="6200" max="6200" width="5.625" style="218" customWidth="1"/>
    <col min="6201" max="6201" width="3.75" style="218" customWidth="1"/>
    <col min="6202" max="6202" width="2" style="218" customWidth="1"/>
    <col min="6203" max="6203" width="3.875" style="218" customWidth="1"/>
    <col min="6204" max="6204" width="4.875" style="218" customWidth="1"/>
    <col min="6205" max="6205" width="1.625" style="218" customWidth="1"/>
    <col min="6206" max="6206" width="4.75" style="218" customWidth="1"/>
    <col min="6207" max="6207" width="5.875" style="218" customWidth="1"/>
    <col min="6208" max="6208" width="1.25" style="218" customWidth="1"/>
    <col min="6209" max="6209" width="4.625" style="218" customWidth="1"/>
    <col min="6210" max="6210" width="4.75" style="218" customWidth="1"/>
    <col min="6211" max="6211" width="1.375" style="218" customWidth="1"/>
    <col min="6212" max="6212" width="4.75" style="218" customWidth="1"/>
    <col min="6213" max="6213" width="5.875" style="218" customWidth="1"/>
    <col min="6214" max="6214" width="1.125" style="218" customWidth="1"/>
    <col min="6215" max="6215" width="4.75" style="218" customWidth="1"/>
    <col min="6216" max="6216" width="9.625" style="218" customWidth="1"/>
    <col min="6217" max="6219" width="9" style="218"/>
    <col min="6220" max="6220" width="1.75" style="218" customWidth="1"/>
    <col min="6221" max="6221" width="5" style="218" customWidth="1"/>
    <col min="6222" max="6399" width="9" style="218"/>
    <col min="6400" max="6400" width="6.375" style="218" customWidth="1"/>
    <col min="6401" max="6401" width="31.25" style="218" customWidth="1"/>
    <col min="6402" max="6402" width="5.375" style="218" customWidth="1"/>
    <col min="6403" max="6403" width="1.5" style="218" customWidth="1"/>
    <col min="6404" max="6404" width="4.625" style="218" customWidth="1"/>
    <col min="6405" max="6405" width="1.375" style="218" customWidth="1"/>
    <col min="6406" max="6406" width="5.625" style="218" customWidth="1"/>
    <col min="6407" max="6407" width="5.375" style="218" customWidth="1"/>
    <col min="6408" max="6408" width="2.375" style="218" customWidth="1"/>
    <col min="6409" max="6409" width="3.875" style="218" customWidth="1"/>
    <col min="6410" max="6410" width="2" style="218" customWidth="1"/>
    <col min="6411" max="6411" width="6" style="218" customWidth="1"/>
    <col min="6412" max="6412" width="5.5" style="218" customWidth="1"/>
    <col min="6413" max="6413" width="2" style="218" customWidth="1"/>
    <col min="6414" max="6414" width="3.375" style="218" customWidth="1"/>
    <col min="6415" max="6415" width="2.25" style="218" customWidth="1"/>
    <col min="6416" max="6416" width="5.5" style="218" customWidth="1"/>
    <col min="6417" max="6417" width="6.125" style="218" customWidth="1"/>
    <col min="6418" max="6418" width="1.5" style="218" customWidth="1"/>
    <col min="6419" max="6419" width="7.25" style="218" customWidth="1"/>
    <col min="6420" max="6420" width="1.375" style="218" customWidth="1"/>
    <col min="6421" max="6421" width="5.75" style="218" customWidth="1"/>
    <col min="6422" max="6422" width="5.625" style="218" customWidth="1"/>
    <col min="6423" max="6423" width="1.375" style="218" customWidth="1"/>
    <col min="6424" max="6424" width="7" style="218" customWidth="1"/>
    <col min="6425" max="6425" width="1.75" style="218" customWidth="1"/>
    <col min="6426" max="6426" width="5.625" style="218" customWidth="1"/>
    <col min="6427" max="6427" width="5" style="218" customWidth="1"/>
    <col min="6428" max="6428" width="1.875" style="218" customWidth="1"/>
    <col min="6429" max="6429" width="4.875" style="218" customWidth="1"/>
    <col min="6430" max="6430" width="7.875" style="218" customWidth="1"/>
    <col min="6431" max="6431" width="2.5" style="218" customWidth="1"/>
    <col min="6432" max="6432" width="5.125" style="218" customWidth="1"/>
    <col min="6433" max="6433" width="6.375" style="218" customWidth="1"/>
    <col min="6434" max="6434" width="1.375" style="218" customWidth="1"/>
    <col min="6435" max="6435" width="5" style="218" customWidth="1"/>
    <col min="6436" max="6436" width="4.625" style="218" customWidth="1"/>
    <col min="6437" max="6437" width="2.125" style="218" customWidth="1"/>
    <col min="6438" max="6438" width="4.75" style="218" customWidth="1"/>
    <col min="6439" max="6439" width="7" style="218" customWidth="1"/>
    <col min="6440" max="6440" width="1.25" style="218" customWidth="1"/>
    <col min="6441" max="6441" width="4.875" style="218" customWidth="1"/>
    <col min="6442" max="6442" width="3.625" style="218" customWidth="1"/>
    <col min="6443" max="6443" width="3.25" style="218" customWidth="1"/>
    <col min="6444" max="6444" width="2.625" style="218" customWidth="1"/>
    <col min="6445" max="6445" width="2.875" style="218" customWidth="1"/>
    <col min="6446" max="6446" width="3" style="218" customWidth="1"/>
    <col min="6447" max="6447" width="2.875" style="218" customWidth="1"/>
    <col min="6448" max="6448" width="4.25" style="218" customWidth="1"/>
    <col min="6449" max="6449" width="2.5" style="218" customWidth="1"/>
    <col min="6450" max="6450" width="2.875" style="218" customWidth="1"/>
    <col min="6451" max="6451" width="7" style="218" customWidth="1"/>
    <col min="6452" max="6452" width="1.625" style="218" customWidth="1"/>
    <col min="6453" max="6453" width="6" style="218" customWidth="1"/>
    <col min="6454" max="6454" width="7.125" style="218" customWidth="1"/>
    <col min="6455" max="6455" width="1.625" style="218" customWidth="1"/>
    <col min="6456" max="6456" width="5.625" style="218" customWidth="1"/>
    <col min="6457" max="6457" width="3.75" style="218" customWidth="1"/>
    <col min="6458" max="6458" width="2" style="218" customWidth="1"/>
    <col min="6459" max="6459" width="3.875" style="218" customWidth="1"/>
    <col min="6460" max="6460" width="4.875" style="218" customWidth="1"/>
    <col min="6461" max="6461" width="1.625" style="218" customWidth="1"/>
    <col min="6462" max="6462" width="4.75" style="218" customWidth="1"/>
    <col min="6463" max="6463" width="5.875" style="218" customWidth="1"/>
    <col min="6464" max="6464" width="1.25" style="218" customWidth="1"/>
    <col min="6465" max="6465" width="4.625" style="218" customWidth="1"/>
    <col min="6466" max="6466" width="4.75" style="218" customWidth="1"/>
    <col min="6467" max="6467" width="1.375" style="218" customWidth="1"/>
    <col min="6468" max="6468" width="4.75" style="218" customWidth="1"/>
    <col min="6469" max="6469" width="5.875" style="218" customWidth="1"/>
    <col min="6470" max="6470" width="1.125" style="218" customWidth="1"/>
    <col min="6471" max="6471" width="4.75" style="218" customWidth="1"/>
    <col min="6472" max="6472" width="9.625" style="218" customWidth="1"/>
    <col min="6473" max="6475" width="9" style="218"/>
    <col min="6476" max="6476" width="1.75" style="218" customWidth="1"/>
    <col min="6477" max="6477" width="5" style="218" customWidth="1"/>
    <col min="6478" max="6655" width="9" style="218"/>
    <col min="6656" max="6656" width="6.375" style="218" customWidth="1"/>
    <col min="6657" max="6657" width="31.25" style="218" customWidth="1"/>
    <col min="6658" max="6658" width="5.375" style="218" customWidth="1"/>
    <col min="6659" max="6659" width="1.5" style="218" customWidth="1"/>
    <col min="6660" max="6660" width="4.625" style="218" customWidth="1"/>
    <col min="6661" max="6661" width="1.375" style="218" customWidth="1"/>
    <col min="6662" max="6662" width="5.625" style="218" customWidth="1"/>
    <col min="6663" max="6663" width="5.375" style="218" customWidth="1"/>
    <col min="6664" max="6664" width="2.375" style="218" customWidth="1"/>
    <col min="6665" max="6665" width="3.875" style="218" customWidth="1"/>
    <col min="6666" max="6666" width="2" style="218" customWidth="1"/>
    <col min="6667" max="6667" width="6" style="218" customWidth="1"/>
    <col min="6668" max="6668" width="5.5" style="218" customWidth="1"/>
    <col min="6669" max="6669" width="2" style="218" customWidth="1"/>
    <col min="6670" max="6670" width="3.375" style="218" customWidth="1"/>
    <col min="6671" max="6671" width="2.25" style="218" customWidth="1"/>
    <col min="6672" max="6672" width="5.5" style="218" customWidth="1"/>
    <col min="6673" max="6673" width="6.125" style="218" customWidth="1"/>
    <col min="6674" max="6674" width="1.5" style="218" customWidth="1"/>
    <col min="6675" max="6675" width="7.25" style="218" customWidth="1"/>
    <col min="6676" max="6676" width="1.375" style="218" customWidth="1"/>
    <col min="6677" max="6677" width="5.75" style="218" customWidth="1"/>
    <col min="6678" max="6678" width="5.625" style="218" customWidth="1"/>
    <col min="6679" max="6679" width="1.375" style="218" customWidth="1"/>
    <col min="6680" max="6680" width="7" style="218" customWidth="1"/>
    <col min="6681" max="6681" width="1.75" style="218" customWidth="1"/>
    <col min="6682" max="6682" width="5.625" style="218" customWidth="1"/>
    <col min="6683" max="6683" width="5" style="218" customWidth="1"/>
    <col min="6684" max="6684" width="1.875" style="218" customWidth="1"/>
    <col min="6685" max="6685" width="4.875" style="218" customWidth="1"/>
    <col min="6686" max="6686" width="7.875" style="218" customWidth="1"/>
    <col min="6687" max="6687" width="2.5" style="218" customWidth="1"/>
    <col min="6688" max="6688" width="5.125" style="218" customWidth="1"/>
    <col min="6689" max="6689" width="6.375" style="218" customWidth="1"/>
    <col min="6690" max="6690" width="1.375" style="218" customWidth="1"/>
    <col min="6691" max="6691" width="5" style="218" customWidth="1"/>
    <col min="6692" max="6692" width="4.625" style="218" customWidth="1"/>
    <col min="6693" max="6693" width="2.125" style="218" customWidth="1"/>
    <col min="6694" max="6694" width="4.75" style="218" customWidth="1"/>
    <col min="6695" max="6695" width="7" style="218" customWidth="1"/>
    <col min="6696" max="6696" width="1.25" style="218" customWidth="1"/>
    <col min="6697" max="6697" width="4.875" style="218" customWidth="1"/>
    <col min="6698" max="6698" width="3.625" style="218" customWidth="1"/>
    <col min="6699" max="6699" width="3.25" style="218" customWidth="1"/>
    <col min="6700" max="6700" width="2.625" style="218" customWidth="1"/>
    <col min="6701" max="6701" width="2.875" style="218" customWidth="1"/>
    <col min="6702" max="6702" width="3" style="218" customWidth="1"/>
    <col min="6703" max="6703" width="2.875" style="218" customWidth="1"/>
    <col min="6704" max="6704" width="4.25" style="218" customWidth="1"/>
    <col min="6705" max="6705" width="2.5" style="218" customWidth="1"/>
    <col min="6706" max="6706" width="2.875" style="218" customWidth="1"/>
    <col min="6707" max="6707" width="7" style="218" customWidth="1"/>
    <col min="6708" max="6708" width="1.625" style="218" customWidth="1"/>
    <col min="6709" max="6709" width="6" style="218" customWidth="1"/>
    <col min="6710" max="6710" width="7.125" style="218" customWidth="1"/>
    <col min="6711" max="6711" width="1.625" style="218" customWidth="1"/>
    <col min="6712" max="6712" width="5.625" style="218" customWidth="1"/>
    <col min="6713" max="6713" width="3.75" style="218" customWidth="1"/>
    <col min="6714" max="6714" width="2" style="218" customWidth="1"/>
    <col min="6715" max="6715" width="3.875" style="218" customWidth="1"/>
    <col min="6716" max="6716" width="4.875" style="218" customWidth="1"/>
    <col min="6717" max="6717" width="1.625" style="218" customWidth="1"/>
    <col min="6718" max="6718" width="4.75" style="218" customWidth="1"/>
    <col min="6719" max="6719" width="5.875" style="218" customWidth="1"/>
    <col min="6720" max="6720" width="1.25" style="218" customWidth="1"/>
    <col min="6721" max="6721" width="4.625" style="218" customWidth="1"/>
    <col min="6722" max="6722" width="4.75" style="218" customWidth="1"/>
    <col min="6723" max="6723" width="1.375" style="218" customWidth="1"/>
    <col min="6724" max="6724" width="4.75" style="218" customWidth="1"/>
    <col min="6725" max="6725" width="5.875" style="218" customWidth="1"/>
    <col min="6726" max="6726" width="1.125" style="218" customWidth="1"/>
    <col min="6727" max="6727" width="4.75" style="218" customWidth="1"/>
    <col min="6728" max="6728" width="9.625" style="218" customWidth="1"/>
    <col min="6729" max="6731" width="9" style="218"/>
    <col min="6732" max="6732" width="1.75" style="218" customWidth="1"/>
    <col min="6733" max="6733" width="5" style="218" customWidth="1"/>
    <col min="6734" max="6911" width="9" style="218"/>
    <col min="6912" max="6912" width="6.375" style="218" customWidth="1"/>
    <col min="6913" max="6913" width="31.25" style="218" customWidth="1"/>
    <col min="6914" max="6914" width="5.375" style="218" customWidth="1"/>
    <col min="6915" max="6915" width="1.5" style="218" customWidth="1"/>
    <col min="6916" max="6916" width="4.625" style="218" customWidth="1"/>
    <col min="6917" max="6917" width="1.375" style="218" customWidth="1"/>
    <col min="6918" max="6918" width="5.625" style="218" customWidth="1"/>
    <col min="6919" max="6919" width="5.375" style="218" customWidth="1"/>
    <col min="6920" max="6920" width="2.375" style="218" customWidth="1"/>
    <col min="6921" max="6921" width="3.875" style="218" customWidth="1"/>
    <col min="6922" max="6922" width="2" style="218" customWidth="1"/>
    <col min="6923" max="6923" width="6" style="218" customWidth="1"/>
    <col min="6924" max="6924" width="5.5" style="218" customWidth="1"/>
    <col min="6925" max="6925" width="2" style="218" customWidth="1"/>
    <col min="6926" max="6926" width="3.375" style="218" customWidth="1"/>
    <col min="6927" max="6927" width="2.25" style="218" customWidth="1"/>
    <col min="6928" max="6928" width="5.5" style="218" customWidth="1"/>
    <col min="6929" max="6929" width="6.125" style="218" customWidth="1"/>
    <col min="6930" max="6930" width="1.5" style="218" customWidth="1"/>
    <col min="6931" max="6931" width="7.25" style="218" customWidth="1"/>
    <col min="6932" max="6932" width="1.375" style="218" customWidth="1"/>
    <col min="6933" max="6933" width="5.75" style="218" customWidth="1"/>
    <col min="6934" max="6934" width="5.625" style="218" customWidth="1"/>
    <col min="6935" max="6935" width="1.375" style="218" customWidth="1"/>
    <col min="6936" max="6936" width="7" style="218" customWidth="1"/>
    <col min="6937" max="6937" width="1.75" style="218" customWidth="1"/>
    <col min="6938" max="6938" width="5.625" style="218" customWidth="1"/>
    <col min="6939" max="6939" width="5" style="218" customWidth="1"/>
    <col min="6940" max="6940" width="1.875" style="218" customWidth="1"/>
    <col min="6941" max="6941" width="4.875" style="218" customWidth="1"/>
    <col min="6942" max="6942" width="7.875" style="218" customWidth="1"/>
    <col min="6943" max="6943" width="2.5" style="218" customWidth="1"/>
    <col min="6944" max="6944" width="5.125" style="218" customWidth="1"/>
    <col min="6945" max="6945" width="6.375" style="218" customWidth="1"/>
    <col min="6946" max="6946" width="1.375" style="218" customWidth="1"/>
    <col min="6947" max="6947" width="5" style="218" customWidth="1"/>
    <col min="6948" max="6948" width="4.625" style="218" customWidth="1"/>
    <col min="6949" max="6949" width="2.125" style="218" customWidth="1"/>
    <col min="6950" max="6950" width="4.75" style="218" customWidth="1"/>
    <col min="6951" max="6951" width="7" style="218" customWidth="1"/>
    <col min="6952" max="6952" width="1.25" style="218" customWidth="1"/>
    <col min="6953" max="6953" width="4.875" style="218" customWidth="1"/>
    <col min="6954" max="6954" width="3.625" style="218" customWidth="1"/>
    <col min="6955" max="6955" width="3.25" style="218" customWidth="1"/>
    <col min="6956" max="6956" width="2.625" style="218" customWidth="1"/>
    <col min="6957" max="6957" width="2.875" style="218" customWidth="1"/>
    <col min="6958" max="6958" width="3" style="218" customWidth="1"/>
    <col min="6959" max="6959" width="2.875" style="218" customWidth="1"/>
    <col min="6960" max="6960" width="4.25" style="218" customWidth="1"/>
    <col min="6961" max="6961" width="2.5" style="218" customWidth="1"/>
    <col min="6962" max="6962" width="2.875" style="218" customWidth="1"/>
    <col min="6963" max="6963" width="7" style="218" customWidth="1"/>
    <col min="6964" max="6964" width="1.625" style="218" customWidth="1"/>
    <col min="6965" max="6965" width="6" style="218" customWidth="1"/>
    <col min="6966" max="6966" width="7.125" style="218" customWidth="1"/>
    <col min="6967" max="6967" width="1.625" style="218" customWidth="1"/>
    <col min="6968" max="6968" width="5.625" style="218" customWidth="1"/>
    <col min="6969" max="6969" width="3.75" style="218" customWidth="1"/>
    <col min="6970" max="6970" width="2" style="218" customWidth="1"/>
    <col min="6971" max="6971" width="3.875" style="218" customWidth="1"/>
    <col min="6972" max="6972" width="4.875" style="218" customWidth="1"/>
    <col min="6973" max="6973" width="1.625" style="218" customWidth="1"/>
    <col min="6974" max="6974" width="4.75" style="218" customWidth="1"/>
    <col min="6975" max="6975" width="5.875" style="218" customWidth="1"/>
    <col min="6976" max="6976" width="1.25" style="218" customWidth="1"/>
    <col min="6977" max="6977" width="4.625" style="218" customWidth="1"/>
    <col min="6978" max="6978" width="4.75" style="218" customWidth="1"/>
    <col min="6979" max="6979" width="1.375" style="218" customWidth="1"/>
    <col min="6980" max="6980" width="4.75" style="218" customWidth="1"/>
    <col min="6981" max="6981" width="5.875" style="218" customWidth="1"/>
    <col min="6982" max="6982" width="1.125" style="218" customWidth="1"/>
    <col min="6983" max="6983" width="4.75" style="218" customWidth="1"/>
    <col min="6984" max="6984" width="9.625" style="218" customWidth="1"/>
    <col min="6985" max="6987" width="9" style="218"/>
    <col min="6988" max="6988" width="1.75" style="218" customWidth="1"/>
    <col min="6989" max="6989" width="5" style="218" customWidth="1"/>
    <col min="6990" max="7167" width="9" style="218"/>
    <col min="7168" max="7168" width="6.375" style="218" customWidth="1"/>
    <col min="7169" max="7169" width="31.25" style="218" customWidth="1"/>
    <col min="7170" max="7170" width="5.375" style="218" customWidth="1"/>
    <col min="7171" max="7171" width="1.5" style="218" customWidth="1"/>
    <col min="7172" max="7172" width="4.625" style="218" customWidth="1"/>
    <col min="7173" max="7173" width="1.375" style="218" customWidth="1"/>
    <col min="7174" max="7174" width="5.625" style="218" customWidth="1"/>
    <col min="7175" max="7175" width="5.375" style="218" customWidth="1"/>
    <col min="7176" max="7176" width="2.375" style="218" customWidth="1"/>
    <col min="7177" max="7177" width="3.875" style="218" customWidth="1"/>
    <col min="7178" max="7178" width="2" style="218" customWidth="1"/>
    <col min="7179" max="7179" width="6" style="218" customWidth="1"/>
    <col min="7180" max="7180" width="5.5" style="218" customWidth="1"/>
    <col min="7181" max="7181" width="2" style="218" customWidth="1"/>
    <col min="7182" max="7182" width="3.375" style="218" customWidth="1"/>
    <col min="7183" max="7183" width="2.25" style="218" customWidth="1"/>
    <col min="7184" max="7184" width="5.5" style="218" customWidth="1"/>
    <col min="7185" max="7185" width="6.125" style="218" customWidth="1"/>
    <col min="7186" max="7186" width="1.5" style="218" customWidth="1"/>
    <col min="7187" max="7187" width="7.25" style="218" customWidth="1"/>
    <col min="7188" max="7188" width="1.375" style="218" customWidth="1"/>
    <col min="7189" max="7189" width="5.75" style="218" customWidth="1"/>
    <col min="7190" max="7190" width="5.625" style="218" customWidth="1"/>
    <col min="7191" max="7191" width="1.375" style="218" customWidth="1"/>
    <col min="7192" max="7192" width="7" style="218" customWidth="1"/>
    <col min="7193" max="7193" width="1.75" style="218" customWidth="1"/>
    <col min="7194" max="7194" width="5.625" style="218" customWidth="1"/>
    <col min="7195" max="7195" width="5" style="218" customWidth="1"/>
    <col min="7196" max="7196" width="1.875" style="218" customWidth="1"/>
    <col min="7197" max="7197" width="4.875" style="218" customWidth="1"/>
    <col min="7198" max="7198" width="7.875" style="218" customWidth="1"/>
    <col min="7199" max="7199" width="2.5" style="218" customWidth="1"/>
    <col min="7200" max="7200" width="5.125" style="218" customWidth="1"/>
    <col min="7201" max="7201" width="6.375" style="218" customWidth="1"/>
    <col min="7202" max="7202" width="1.375" style="218" customWidth="1"/>
    <col min="7203" max="7203" width="5" style="218" customWidth="1"/>
    <col min="7204" max="7204" width="4.625" style="218" customWidth="1"/>
    <col min="7205" max="7205" width="2.125" style="218" customWidth="1"/>
    <col min="7206" max="7206" width="4.75" style="218" customWidth="1"/>
    <col min="7207" max="7207" width="7" style="218" customWidth="1"/>
    <col min="7208" max="7208" width="1.25" style="218" customWidth="1"/>
    <col min="7209" max="7209" width="4.875" style="218" customWidth="1"/>
    <col min="7210" max="7210" width="3.625" style="218" customWidth="1"/>
    <col min="7211" max="7211" width="3.25" style="218" customWidth="1"/>
    <col min="7212" max="7212" width="2.625" style="218" customWidth="1"/>
    <col min="7213" max="7213" width="2.875" style="218" customWidth="1"/>
    <col min="7214" max="7214" width="3" style="218" customWidth="1"/>
    <col min="7215" max="7215" width="2.875" style="218" customWidth="1"/>
    <col min="7216" max="7216" width="4.25" style="218" customWidth="1"/>
    <col min="7217" max="7217" width="2.5" style="218" customWidth="1"/>
    <col min="7218" max="7218" width="2.875" style="218" customWidth="1"/>
    <col min="7219" max="7219" width="7" style="218" customWidth="1"/>
    <col min="7220" max="7220" width="1.625" style="218" customWidth="1"/>
    <col min="7221" max="7221" width="6" style="218" customWidth="1"/>
    <col min="7222" max="7222" width="7.125" style="218" customWidth="1"/>
    <col min="7223" max="7223" width="1.625" style="218" customWidth="1"/>
    <col min="7224" max="7224" width="5.625" style="218" customWidth="1"/>
    <col min="7225" max="7225" width="3.75" style="218" customWidth="1"/>
    <col min="7226" max="7226" width="2" style="218" customWidth="1"/>
    <col min="7227" max="7227" width="3.875" style="218" customWidth="1"/>
    <col min="7228" max="7228" width="4.875" style="218" customWidth="1"/>
    <col min="7229" max="7229" width="1.625" style="218" customWidth="1"/>
    <col min="7230" max="7230" width="4.75" style="218" customWidth="1"/>
    <col min="7231" max="7231" width="5.875" style="218" customWidth="1"/>
    <col min="7232" max="7232" width="1.25" style="218" customWidth="1"/>
    <col min="7233" max="7233" width="4.625" style="218" customWidth="1"/>
    <col min="7234" max="7234" width="4.75" style="218" customWidth="1"/>
    <col min="7235" max="7235" width="1.375" style="218" customWidth="1"/>
    <col min="7236" max="7236" width="4.75" style="218" customWidth="1"/>
    <col min="7237" max="7237" width="5.875" style="218" customWidth="1"/>
    <col min="7238" max="7238" width="1.125" style="218" customWidth="1"/>
    <col min="7239" max="7239" width="4.75" style="218" customWidth="1"/>
    <col min="7240" max="7240" width="9.625" style="218" customWidth="1"/>
    <col min="7241" max="7243" width="9" style="218"/>
    <col min="7244" max="7244" width="1.75" style="218" customWidth="1"/>
    <col min="7245" max="7245" width="5" style="218" customWidth="1"/>
    <col min="7246" max="7423" width="9" style="218"/>
    <col min="7424" max="7424" width="6.375" style="218" customWidth="1"/>
    <col min="7425" max="7425" width="31.25" style="218" customWidth="1"/>
    <col min="7426" max="7426" width="5.375" style="218" customWidth="1"/>
    <col min="7427" max="7427" width="1.5" style="218" customWidth="1"/>
    <col min="7428" max="7428" width="4.625" style="218" customWidth="1"/>
    <col min="7429" max="7429" width="1.375" style="218" customWidth="1"/>
    <col min="7430" max="7430" width="5.625" style="218" customWidth="1"/>
    <col min="7431" max="7431" width="5.375" style="218" customWidth="1"/>
    <col min="7432" max="7432" width="2.375" style="218" customWidth="1"/>
    <col min="7433" max="7433" width="3.875" style="218" customWidth="1"/>
    <col min="7434" max="7434" width="2" style="218" customWidth="1"/>
    <col min="7435" max="7435" width="6" style="218" customWidth="1"/>
    <col min="7436" max="7436" width="5.5" style="218" customWidth="1"/>
    <col min="7437" max="7437" width="2" style="218" customWidth="1"/>
    <col min="7438" max="7438" width="3.375" style="218" customWidth="1"/>
    <col min="7439" max="7439" width="2.25" style="218" customWidth="1"/>
    <col min="7440" max="7440" width="5.5" style="218" customWidth="1"/>
    <col min="7441" max="7441" width="6.125" style="218" customWidth="1"/>
    <col min="7442" max="7442" width="1.5" style="218" customWidth="1"/>
    <col min="7443" max="7443" width="7.25" style="218" customWidth="1"/>
    <col min="7444" max="7444" width="1.375" style="218" customWidth="1"/>
    <col min="7445" max="7445" width="5.75" style="218" customWidth="1"/>
    <col min="7446" max="7446" width="5.625" style="218" customWidth="1"/>
    <col min="7447" max="7447" width="1.375" style="218" customWidth="1"/>
    <col min="7448" max="7448" width="7" style="218" customWidth="1"/>
    <col min="7449" max="7449" width="1.75" style="218" customWidth="1"/>
    <col min="7450" max="7450" width="5.625" style="218" customWidth="1"/>
    <col min="7451" max="7451" width="5" style="218" customWidth="1"/>
    <col min="7452" max="7452" width="1.875" style="218" customWidth="1"/>
    <col min="7453" max="7453" width="4.875" style="218" customWidth="1"/>
    <col min="7454" max="7454" width="7.875" style="218" customWidth="1"/>
    <col min="7455" max="7455" width="2.5" style="218" customWidth="1"/>
    <col min="7456" max="7456" width="5.125" style="218" customWidth="1"/>
    <col min="7457" max="7457" width="6.375" style="218" customWidth="1"/>
    <col min="7458" max="7458" width="1.375" style="218" customWidth="1"/>
    <col min="7459" max="7459" width="5" style="218" customWidth="1"/>
    <col min="7460" max="7460" width="4.625" style="218" customWidth="1"/>
    <col min="7461" max="7461" width="2.125" style="218" customWidth="1"/>
    <col min="7462" max="7462" width="4.75" style="218" customWidth="1"/>
    <col min="7463" max="7463" width="7" style="218" customWidth="1"/>
    <col min="7464" max="7464" width="1.25" style="218" customWidth="1"/>
    <col min="7465" max="7465" width="4.875" style="218" customWidth="1"/>
    <col min="7466" max="7466" width="3.625" style="218" customWidth="1"/>
    <col min="7467" max="7467" width="3.25" style="218" customWidth="1"/>
    <col min="7468" max="7468" width="2.625" style="218" customWidth="1"/>
    <col min="7469" max="7469" width="2.875" style="218" customWidth="1"/>
    <col min="7470" max="7470" width="3" style="218" customWidth="1"/>
    <col min="7471" max="7471" width="2.875" style="218" customWidth="1"/>
    <col min="7472" max="7472" width="4.25" style="218" customWidth="1"/>
    <col min="7473" max="7473" width="2.5" style="218" customWidth="1"/>
    <col min="7474" max="7474" width="2.875" style="218" customWidth="1"/>
    <col min="7475" max="7475" width="7" style="218" customWidth="1"/>
    <col min="7476" max="7476" width="1.625" style="218" customWidth="1"/>
    <col min="7477" max="7477" width="6" style="218" customWidth="1"/>
    <col min="7478" max="7478" width="7.125" style="218" customWidth="1"/>
    <col min="7479" max="7479" width="1.625" style="218" customWidth="1"/>
    <col min="7480" max="7480" width="5.625" style="218" customWidth="1"/>
    <col min="7481" max="7481" width="3.75" style="218" customWidth="1"/>
    <col min="7482" max="7482" width="2" style="218" customWidth="1"/>
    <col min="7483" max="7483" width="3.875" style="218" customWidth="1"/>
    <col min="7484" max="7484" width="4.875" style="218" customWidth="1"/>
    <col min="7485" max="7485" width="1.625" style="218" customWidth="1"/>
    <col min="7486" max="7486" width="4.75" style="218" customWidth="1"/>
    <col min="7487" max="7487" width="5.875" style="218" customWidth="1"/>
    <col min="7488" max="7488" width="1.25" style="218" customWidth="1"/>
    <col min="7489" max="7489" width="4.625" style="218" customWidth="1"/>
    <col min="7490" max="7490" width="4.75" style="218" customWidth="1"/>
    <col min="7491" max="7491" width="1.375" style="218" customWidth="1"/>
    <col min="7492" max="7492" width="4.75" style="218" customWidth="1"/>
    <col min="7493" max="7493" width="5.875" style="218" customWidth="1"/>
    <col min="7494" max="7494" width="1.125" style="218" customWidth="1"/>
    <col min="7495" max="7495" width="4.75" style="218" customWidth="1"/>
    <col min="7496" max="7496" width="9.625" style="218" customWidth="1"/>
    <col min="7497" max="7499" width="9" style="218"/>
    <col min="7500" max="7500" width="1.75" style="218" customWidth="1"/>
    <col min="7501" max="7501" width="5" style="218" customWidth="1"/>
    <col min="7502" max="7679" width="9" style="218"/>
    <col min="7680" max="7680" width="6.375" style="218" customWidth="1"/>
    <col min="7681" max="7681" width="31.25" style="218" customWidth="1"/>
    <col min="7682" max="7682" width="5.375" style="218" customWidth="1"/>
    <col min="7683" max="7683" width="1.5" style="218" customWidth="1"/>
    <col min="7684" max="7684" width="4.625" style="218" customWidth="1"/>
    <col min="7685" max="7685" width="1.375" style="218" customWidth="1"/>
    <col min="7686" max="7686" width="5.625" style="218" customWidth="1"/>
    <col min="7687" max="7687" width="5.375" style="218" customWidth="1"/>
    <col min="7688" max="7688" width="2.375" style="218" customWidth="1"/>
    <col min="7689" max="7689" width="3.875" style="218" customWidth="1"/>
    <col min="7690" max="7690" width="2" style="218" customWidth="1"/>
    <col min="7691" max="7691" width="6" style="218" customWidth="1"/>
    <col min="7692" max="7692" width="5.5" style="218" customWidth="1"/>
    <col min="7693" max="7693" width="2" style="218" customWidth="1"/>
    <col min="7694" max="7694" width="3.375" style="218" customWidth="1"/>
    <col min="7695" max="7695" width="2.25" style="218" customWidth="1"/>
    <col min="7696" max="7696" width="5.5" style="218" customWidth="1"/>
    <col min="7697" max="7697" width="6.125" style="218" customWidth="1"/>
    <col min="7698" max="7698" width="1.5" style="218" customWidth="1"/>
    <col min="7699" max="7699" width="7.25" style="218" customWidth="1"/>
    <col min="7700" max="7700" width="1.375" style="218" customWidth="1"/>
    <col min="7701" max="7701" width="5.75" style="218" customWidth="1"/>
    <col min="7702" max="7702" width="5.625" style="218" customWidth="1"/>
    <col min="7703" max="7703" width="1.375" style="218" customWidth="1"/>
    <col min="7704" max="7704" width="7" style="218" customWidth="1"/>
    <col min="7705" max="7705" width="1.75" style="218" customWidth="1"/>
    <col min="7706" max="7706" width="5.625" style="218" customWidth="1"/>
    <col min="7707" max="7707" width="5" style="218" customWidth="1"/>
    <col min="7708" max="7708" width="1.875" style="218" customWidth="1"/>
    <col min="7709" max="7709" width="4.875" style="218" customWidth="1"/>
    <col min="7710" max="7710" width="7.875" style="218" customWidth="1"/>
    <col min="7711" max="7711" width="2.5" style="218" customWidth="1"/>
    <col min="7712" max="7712" width="5.125" style="218" customWidth="1"/>
    <col min="7713" max="7713" width="6.375" style="218" customWidth="1"/>
    <col min="7714" max="7714" width="1.375" style="218" customWidth="1"/>
    <col min="7715" max="7715" width="5" style="218" customWidth="1"/>
    <col min="7716" max="7716" width="4.625" style="218" customWidth="1"/>
    <col min="7717" max="7717" width="2.125" style="218" customWidth="1"/>
    <col min="7718" max="7718" width="4.75" style="218" customWidth="1"/>
    <col min="7719" max="7719" width="7" style="218" customWidth="1"/>
    <col min="7720" max="7720" width="1.25" style="218" customWidth="1"/>
    <col min="7721" max="7721" width="4.875" style="218" customWidth="1"/>
    <col min="7722" max="7722" width="3.625" style="218" customWidth="1"/>
    <col min="7723" max="7723" width="3.25" style="218" customWidth="1"/>
    <col min="7724" max="7724" width="2.625" style="218" customWidth="1"/>
    <col min="7725" max="7725" width="2.875" style="218" customWidth="1"/>
    <col min="7726" max="7726" width="3" style="218" customWidth="1"/>
    <col min="7727" max="7727" width="2.875" style="218" customWidth="1"/>
    <col min="7728" max="7728" width="4.25" style="218" customWidth="1"/>
    <col min="7729" max="7729" width="2.5" style="218" customWidth="1"/>
    <col min="7730" max="7730" width="2.875" style="218" customWidth="1"/>
    <col min="7731" max="7731" width="7" style="218" customWidth="1"/>
    <col min="7732" max="7732" width="1.625" style="218" customWidth="1"/>
    <col min="7733" max="7733" width="6" style="218" customWidth="1"/>
    <col min="7734" max="7734" width="7.125" style="218" customWidth="1"/>
    <col min="7735" max="7735" width="1.625" style="218" customWidth="1"/>
    <col min="7736" max="7736" width="5.625" style="218" customWidth="1"/>
    <col min="7737" max="7737" width="3.75" style="218" customWidth="1"/>
    <col min="7738" max="7738" width="2" style="218" customWidth="1"/>
    <col min="7739" max="7739" width="3.875" style="218" customWidth="1"/>
    <col min="7740" max="7740" width="4.875" style="218" customWidth="1"/>
    <col min="7741" max="7741" width="1.625" style="218" customWidth="1"/>
    <col min="7742" max="7742" width="4.75" style="218" customWidth="1"/>
    <col min="7743" max="7743" width="5.875" style="218" customWidth="1"/>
    <col min="7744" max="7744" width="1.25" style="218" customWidth="1"/>
    <col min="7745" max="7745" width="4.625" style="218" customWidth="1"/>
    <col min="7746" max="7746" width="4.75" style="218" customWidth="1"/>
    <col min="7747" max="7747" width="1.375" style="218" customWidth="1"/>
    <col min="7748" max="7748" width="4.75" style="218" customWidth="1"/>
    <col min="7749" max="7749" width="5.875" style="218" customWidth="1"/>
    <col min="7750" max="7750" width="1.125" style="218" customWidth="1"/>
    <col min="7751" max="7751" width="4.75" style="218" customWidth="1"/>
    <col min="7752" max="7752" width="9.625" style="218" customWidth="1"/>
    <col min="7753" max="7755" width="9" style="218"/>
    <col min="7756" max="7756" width="1.75" style="218" customWidth="1"/>
    <col min="7757" max="7757" width="5" style="218" customWidth="1"/>
    <col min="7758" max="7935" width="9" style="218"/>
    <col min="7936" max="7936" width="6.375" style="218" customWidth="1"/>
    <col min="7937" max="7937" width="31.25" style="218" customWidth="1"/>
    <col min="7938" max="7938" width="5.375" style="218" customWidth="1"/>
    <col min="7939" max="7939" width="1.5" style="218" customWidth="1"/>
    <col min="7940" max="7940" width="4.625" style="218" customWidth="1"/>
    <col min="7941" max="7941" width="1.375" style="218" customWidth="1"/>
    <col min="7942" max="7942" width="5.625" style="218" customWidth="1"/>
    <col min="7943" max="7943" width="5.375" style="218" customWidth="1"/>
    <col min="7944" max="7944" width="2.375" style="218" customWidth="1"/>
    <col min="7945" max="7945" width="3.875" style="218" customWidth="1"/>
    <col min="7946" max="7946" width="2" style="218" customWidth="1"/>
    <col min="7947" max="7947" width="6" style="218" customWidth="1"/>
    <col min="7948" max="7948" width="5.5" style="218" customWidth="1"/>
    <col min="7949" max="7949" width="2" style="218" customWidth="1"/>
    <col min="7950" max="7950" width="3.375" style="218" customWidth="1"/>
    <col min="7951" max="7951" width="2.25" style="218" customWidth="1"/>
    <col min="7952" max="7952" width="5.5" style="218" customWidth="1"/>
    <col min="7953" max="7953" width="6.125" style="218" customWidth="1"/>
    <col min="7954" max="7954" width="1.5" style="218" customWidth="1"/>
    <col min="7955" max="7955" width="7.25" style="218" customWidth="1"/>
    <col min="7956" max="7956" width="1.375" style="218" customWidth="1"/>
    <col min="7957" max="7957" width="5.75" style="218" customWidth="1"/>
    <col min="7958" max="7958" width="5.625" style="218" customWidth="1"/>
    <col min="7959" max="7959" width="1.375" style="218" customWidth="1"/>
    <col min="7960" max="7960" width="7" style="218" customWidth="1"/>
    <col min="7961" max="7961" width="1.75" style="218" customWidth="1"/>
    <col min="7962" max="7962" width="5.625" style="218" customWidth="1"/>
    <col min="7963" max="7963" width="5" style="218" customWidth="1"/>
    <col min="7964" max="7964" width="1.875" style="218" customWidth="1"/>
    <col min="7965" max="7965" width="4.875" style="218" customWidth="1"/>
    <col min="7966" max="7966" width="7.875" style="218" customWidth="1"/>
    <col min="7967" max="7967" width="2.5" style="218" customWidth="1"/>
    <col min="7968" max="7968" width="5.125" style="218" customWidth="1"/>
    <col min="7969" max="7969" width="6.375" style="218" customWidth="1"/>
    <col min="7970" max="7970" width="1.375" style="218" customWidth="1"/>
    <col min="7971" max="7971" width="5" style="218" customWidth="1"/>
    <col min="7972" max="7972" width="4.625" style="218" customWidth="1"/>
    <col min="7973" max="7973" width="2.125" style="218" customWidth="1"/>
    <col min="7974" max="7974" width="4.75" style="218" customWidth="1"/>
    <col min="7975" max="7975" width="7" style="218" customWidth="1"/>
    <col min="7976" max="7976" width="1.25" style="218" customWidth="1"/>
    <col min="7977" max="7977" width="4.875" style="218" customWidth="1"/>
    <col min="7978" max="7978" width="3.625" style="218" customWidth="1"/>
    <col min="7979" max="7979" width="3.25" style="218" customWidth="1"/>
    <col min="7980" max="7980" width="2.625" style="218" customWidth="1"/>
    <col min="7981" max="7981" width="2.875" style="218" customWidth="1"/>
    <col min="7982" max="7982" width="3" style="218" customWidth="1"/>
    <col min="7983" max="7983" width="2.875" style="218" customWidth="1"/>
    <col min="7984" max="7984" width="4.25" style="218" customWidth="1"/>
    <col min="7985" max="7985" width="2.5" style="218" customWidth="1"/>
    <col min="7986" max="7986" width="2.875" style="218" customWidth="1"/>
    <col min="7987" max="7987" width="7" style="218" customWidth="1"/>
    <col min="7988" max="7988" width="1.625" style="218" customWidth="1"/>
    <col min="7989" max="7989" width="6" style="218" customWidth="1"/>
    <col min="7990" max="7990" width="7.125" style="218" customWidth="1"/>
    <col min="7991" max="7991" width="1.625" style="218" customWidth="1"/>
    <col min="7992" max="7992" width="5.625" style="218" customWidth="1"/>
    <col min="7993" max="7993" width="3.75" style="218" customWidth="1"/>
    <col min="7994" max="7994" width="2" style="218" customWidth="1"/>
    <col min="7995" max="7995" width="3.875" style="218" customWidth="1"/>
    <col min="7996" max="7996" width="4.875" style="218" customWidth="1"/>
    <col min="7997" max="7997" width="1.625" style="218" customWidth="1"/>
    <col min="7998" max="7998" width="4.75" style="218" customWidth="1"/>
    <col min="7999" max="7999" width="5.875" style="218" customWidth="1"/>
    <col min="8000" max="8000" width="1.25" style="218" customWidth="1"/>
    <col min="8001" max="8001" width="4.625" style="218" customWidth="1"/>
    <col min="8002" max="8002" width="4.75" style="218" customWidth="1"/>
    <col min="8003" max="8003" width="1.375" style="218" customWidth="1"/>
    <col min="8004" max="8004" width="4.75" style="218" customWidth="1"/>
    <col min="8005" max="8005" width="5.875" style="218" customWidth="1"/>
    <col min="8006" max="8006" width="1.125" style="218" customWidth="1"/>
    <col min="8007" max="8007" width="4.75" style="218" customWidth="1"/>
    <col min="8008" max="8008" width="9.625" style="218" customWidth="1"/>
    <col min="8009" max="8011" width="9" style="218"/>
    <col min="8012" max="8012" width="1.75" style="218" customWidth="1"/>
    <col min="8013" max="8013" width="5" style="218" customWidth="1"/>
    <col min="8014" max="8191" width="9" style="218"/>
    <col min="8192" max="8192" width="6.375" style="218" customWidth="1"/>
    <col min="8193" max="8193" width="31.25" style="218" customWidth="1"/>
    <col min="8194" max="8194" width="5.375" style="218" customWidth="1"/>
    <col min="8195" max="8195" width="1.5" style="218" customWidth="1"/>
    <col min="8196" max="8196" width="4.625" style="218" customWidth="1"/>
    <col min="8197" max="8197" width="1.375" style="218" customWidth="1"/>
    <col min="8198" max="8198" width="5.625" style="218" customWidth="1"/>
    <col min="8199" max="8199" width="5.375" style="218" customWidth="1"/>
    <col min="8200" max="8200" width="2.375" style="218" customWidth="1"/>
    <col min="8201" max="8201" width="3.875" style="218" customWidth="1"/>
    <col min="8202" max="8202" width="2" style="218" customWidth="1"/>
    <col min="8203" max="8203" width="6" style="218" customWidth="1"/>
    <col min="8204" max="8204" width="5.5" style="218" customWidth="1"/>
    <col min="8205" max="8205" width="2" style="218" customWidth="1"/>
    <col min="8206" max="8206" width="3.375" style="218" customWidth="1"/>
    <col min="8207" max="8207" width="2.25" style="218" customWidth="1"/>
    <col min="8208" max="8208" width="5.5" style="218" customWidth="1"/>
    <col min="8209" max="8209" width="6.125" style="218" customWidth="1"/>
    <col min="8210" max="8210" width="1.5" style="218" customWidth="1"/>
    <col min="8211" max="8211" width="7.25" style="218" customWidth="1"/>
    <col min="8212" max="8212" width="1.375" style="218" customWidth="1"/>
    <col min="8213" max="8213" width="5.75" style="218" customWidth="1"/>
    <col min="8214" max="8214" width="5.625" style="218" customWidth="1"/>
    <col min="8215" max="8215" width="1.375" style="218" customWidth="1"/>
    <col min="8216" max="8216" width="7" style="218" customWidth="1"/>
    <col min="8217" max="8217" width="1.75" style="218" customWidth="1"/>
    <col min="8218" max="8218" width="5.625" style="218" customWidth="1"/>
    <col min="8219" max="8219" width="5" style="218" customWidth="1"/>
    <col min="8220" max="8220" width="1.875" style="218" customWidth="1"/>
    <col min="8221" max="8221" width="4.875" style="218" customWidth="1"/>
    <col min="8222" max="8222" width="7.875" style="218" customWidth="1"/>
    <col min="8223" max="8223" width="2.5" style="218" customWidth="1"/>
    <col min="8224" max="8224" width="5.125" style="218" customWidth="1"/>
    <col min="8225" max="8225" width="6.375" style="218" customWidth="1"/>
    <col min="8226" max="8226" width="1.375" style="218" customWidth="1"/>
    <col min="8227" max="8227" width="5" style="218" customWidth="1"/>
    <col min="8228" max="8228" width="4.625" style="218" customWidth="1"/>
    <col min="8229" max="8229" width="2.125" style="218" customWidth="1"/>
    <col min="8230" max="8230" width="4.75" style="218" customWidth="1"/>
    <col min="8231" max="8231" width="7" style="218" customWidth="1"/>
    <col min="8232" max="8232" width="1.25" style="218" customWidth="1"/>
    <col min="8233" max="8233" width="4.875" style="218" customWidth="1"/>
    <col min="8234" max="8234" width="3.625" style="218" customWidth="1"/>
    <col min="8235" max="8235" width="3.25" style="218" customWidth="1"/>
    <col min="8236" max="8236" width="2.625" style="218" customWidth="1"/>
    <col min="8237" max="8237" width="2.875" style="218" customWidth="1"/>
    <col min="8238" max="8238" width="3" style="218" customWidth="1"/>
    <col min="8239" max="8239" width="2.875" style="218" customWidth="1"/>
    <col min="8240" max="8240" width="4.25" style="218" customWidth="1"/>
    <col min="8241" max="8241" width="2.5" style="218" customWidth="1"/>
    <col min="8242" max="8242" width="2.875" style="218" customWidth="1"/>
    <col min="8243" max="8243" width="7" style="218" customWidth="1"/>
    <col min="8244" max="8244" width="1.625" style="218" customWidth="1"/>
    <col min="8245" max="8245" width="6" style="218" customWidth="1"/>
    <col min="8246" max="8246" width="7.125" style="218" customWidth="1"/>
    <col min="8247" max="8247" width="1.625" style="218" customWidth="1"/>
    <col min="8248" max="8248" width="5.625" style="218" customWidth="1"/>
    <col min="8249" max="8249" width="3.75" style="218" customWidth="1"/>
    <col min="8250" max="8250" width="2" style="218" customWidth="1"/>
    <col min="8251" max="8251" width="3.875" style="218" customWidth="1"/>
    <col min="8252" max="8252" width="4.875" style="218" customWidth="1"/>
    <col min="8253" max="8253" width="1.625" style="218" customWidth="1"/>
    <col min="8254" max="8254" width="4.75" style="218" customWidth="1"/>
    <col min="8255" max="8255" width="5.875" style="218" customWidth="1"/>
    <col min="8256" max="8256" width="1.25" style="218" customWidth="1"/>
    <col min="8257" max="8257" width="4.625" style="218" customWidth="1"/>
    <col min="8258" max="8258" width="4.75" style="218" customWidth="1"/>
    <col min="8259" max="8259" width="1.375" style="218" customWidth="1"/>
    <col min="8260" max="8260" width="4.75" style="218" customWidth="1"/>
    <col min="8261" max="8261" width="5.875" style="218" customWidth="1"/>
    <col min="8262" max="8262" width="1.125" style="218" customWidth="1"/>
    <col min="8263" max="8263" width="4.75" style="218" customWidth="1"/>
    <col min="8264" max="8264" width="9.625" style="218" customWidth="1"/>
    <col min="8265" max="8267" width="9" style="218"/>
    <col min="8268" max="8268" width="1.75" style="218" customWidth="1"/>
    <col min="8269" max="8269" width="5" style="218" customWidth="1"/>
    <col min="8270" max="8447" width="9" style="218"/>
    <col min="8448" max="8448" width="6.375" style="218" customWidth="1"/>
    <col min="8449" max="8449" width="31.25" style="218" customWidth="1"/>
    <col min="8450" max="8450" width="5.375" style="218" customWidth="1"/>
    <col min="8451" max="8451" width="1.5" style="218" customWidth="1"/>
    <col min="8452" max="8452" width="4.625" style="218" customWidth="1"/>
    <col min="8453" max="8453" width="1.375" style="218" customWidth="1"/>
    <col min="8454" max="8454" width="5.625" style="218" customWidth="1"/>
    <col min="8455" max="8455" width="5.375" style="218" customWidth="1"/>
    <col min="8456" max="8456" width="2.375" style="218" customWidth="1"/>
    <col min="8457" max="8457" width="3.875" style="218" customWidth="1"/>
    <col min="8458" max="8458" width="2" style="218" customWidth="1"/>
    <col min="8459" max="8459" width="6" style="218" customWidth="1"/>
    <col min="8460" max="8460" width="5.5" style="218" customWidth="1"/>
    <col min="8461" max="8461" width="2" style="218" customWidth="1"/>
    <col min="8462" max="8462" width="3.375" style="218" customWidth="1"/>
    <col min="8463" max="8463" width="2.25" style="218" customWidth="1"/>
    <col min="8464" max="8464" width="5.5" style="218" customWidth="1"/>
    <col min="8465" max="8465" width="6.125" style="218" customWidth="1"/>
    <col min="8466" max="8466" width="1.5" style="218" customWidth="1"/>
    <col min="8467" max="8467" width="7.25" style="218" customWidth="1"/>
    <col min="8468" max="8468" width="1.375" style="218" customWidth="1"/>
    <col min="8469" max="8469" width="5.75" style="218" customWidth="1"/>
    <col min="8470" max="8470" width="5.625" style="218" customWidth="1"/>
    <col min="8471" max="8471" width="1.375" style="218" customWidth="1"/>
    <col min="8472" max="8472" width="7" style="218" customWidth="1"/>
    <col min="8473" max="8473" width="1.75" style="218" customWidth="1"/>
    <col min="8474" max="8474" width="5.625" style="218" customWidth="1"/>
    <col min="8475" max="8475" width="5" style="218" customWidth="1"/>
    <col min="8476" max="8476" width="1.875" style="218" customWidth="1"/>
    <col min="8477" max="8477" width="4.875" style="218" customWidth="1"/>
    <col min="8478" max="8478" width="7.875" style="218" customWidth="1"/>
    <col min="8479" max="8479" width="2.5" style="218" customWidth="1"/>
    <col min="8480" max="8480" width="5.125" style="218" customWidth="1"/>
    <col min="8481" max="8481" width="6.375" style="218" customWidth="1"/>
    <col min="8482" max="8482" width="1.375" style="218" customWidth="1"/>
    <col min="8483" max="8483" width="5" style="218" customWidth="1"/>
    <col min="8484" max="8484" width="4.625" style="218" customWidth="1"/>
    <col min="8485" max="8485" width="2.125" style="218" customWidth="1"/>
    <col min="8486" max="8486" width="4.75" style="218" customWidth="1"/>
    <col min="8487" max="8487" width="7" style="218" customWidth="1"/>
    <col min="8488" max="8488" width="1.25" style="218" customWidth="1"/>
    <col min="8489" max="8489" width="4.875" style="218" customWidth="1"/>
    <col min="8490" max="8490" width="3.625" style="218" customWidth="1"/>
    <col min="8491" max="8491" width="3.25" style="218" customWidth="1"/>
    <col min="8492" max="8492" width="2.625" style="218" customWidth="1"/>
    <col min="8493" max="8493" width="2.875" style="218" customWidth="1"/>
    <col min="8494" max="8494" width="3" style="218" customWidth="1"/>
    <col min="8495" max="8495" width="2.875" style="218" customWidth="1"/>
    <col min="8496" max="8496" width="4.25" style="218" customWidth="1"/>
    <col min="8497" max="8497" width="2.5" style="218" customWidth="1"/>
    <col min="8498" max="8498" width="2.875" style="218" customWidth="1"/>
    <col min="8499" max="8499" width="7" style="218" customWidth="1"/>
    <col min="8500" max="8500" width="1.625" style="218" customWidth="1"/>
    <col min="8501" max="8501" width="6" style="218" customWidth="1"/>
    <col min="8502" max="8502" width="7.125" style="218" customWidth="1"/>
    <col min="8503" max="8503" width="1.625" style="218" customWidth="1"/>
    <col min="8504" max="8504" width="5.625" style="218" customWidth="1"/>
    <col min="8505" max="8505" width="3.75" style="218" customWidth="1"/>
    <col min="8506" max="8506" width="2" style="218" customWidth="1"/>
    <col min="8507" max="8507" width="3.875" style="218" customWidth="1"/>
    <col min="8508" max="8508" width="4.875" style="218" customWidth="1"/>
    <col min="8509" max="8509" width="1.625" style="218" customWidth="1"/>
    <col min="8510" max="8510" width="4.75" style="218" customWidth="1"/>
    <col min="8511" max="8511" width="5.875" style="218" customWidth="1"/>
    <col min="8512" max="8512" width="1.25" style="218" customWidth="1"/>
    <col min="8513" max="8513" width="4.625" style="218" customWidth="1"/>
    <col min="8514" max="8514" width="4.75" style="218" customWidth="1"/>
    <col min="8515" max="8515" width="1.375" style="218" customWidth="1"/>
    <col min="8516" max="8516" width="4.75" style="218" customWidth="1"/>
    <col min="8517" max="8517" width="5.875" style="218" customWidth="1"/>
    <col min="8518" max="8518" width="1.125" style="218" customWidth="1"/>
    <col min="8519" max="8519" width="4.75" style="218" customWidth="1"/>
    <col min="8520" max="8520" width="9.625" style="218" customWidth="1"/>
    <col min="8521" max="8523" width="9" style="218"/>
    <col min="8524" max="8524" width="1.75" style="218" customWidth="1"/>
    <col min="8525" max="8525" width="5" style="218" customWidth="1"/>
    <col min="8526" max="8703" width="9" style="218"/>
    <col min="8704" max="8704" width="6.375" style="218" customWidth="1"/>
    <col min="8705" max="8705" width="31.25" style="218" customWidth="1"/>
    <col min="8706" max="8706" width="5.375" style="218" customWidth="1"/>
    <col min="8707" max="8707" width="1.5" style="218" customWidth="1"/>
    <col min="8708" max="8708" width="4.625" style="218" customWidth="1"/>
    <col min="8709" max="8709" width="1.375" style="218" customWidth="1"/>
    <col min="8710" max="8710" width="5.625" style="218" customWidth="1"/>
    <col min="8711" max="8711" width="5.375" style="218" customWidth="1"/>
    <col min="8712" max="8712" width="2.375" style="218" customWidth="1"/>
    <col min="8713" max="8713" width="3.875" style="218" customWidth="1"/>
    <col min="8714" max="8714" width="2" style="218" customWidth="1"/>
    <col min="8715" max="8715" width="6" style="218" customWidth="1"/>
    <col min="8716" max="8716" width="5.5" style="218" customWidth="1"/>
    <col min="8717" max="8717" width="2" style="218" customWidth="1"/>
    <col min="8718" max="8718" width="3.375" style="218" customWidth="1"/>
    <col min="8719" max="8719" width="2.25" style="218" customWidth="1"/>
    <col min="8720" max="8720" width="5.5" style="218" customWidth="1"/>
    <col min="8721" max="8721" width="6.125" style="218" customWidth="1"/>
    <col min="8722" max="8722" width="1.5" style="218" customWidth="1"/>
    <col min="8723" max="8723" width="7.25" style="218" customWidth="1"/>
    <col min="8724" max="8724" width="1.375" style="218" customWidth="1"/>
    <col min="8725" max="8725" width="5.75" style="218" customWidth="1"/>
    <col min="8726" max="8726" width="5.625" style="218" customWidth="1"/>
    <col min="8727" max="8727" width="1.375" style="218" customWidth="1"/>
    <col min="8728" max="8728" width="7" style="218" customWidth="1"/>
    <col min="8729" max="8729" width="1.75" style="218" customWidth="1"/>
    <col min="8730" max="8730" width="5.625" style="218" customWidth="1"/>
    <col min="8731" max="8731" width="5" style="218" customWidth="1"/>
    <col min="8732" max="8732" width="1.875" style="218" customWidth="1"/>
    <col min="8733" max="8733" width="4.875" style="218" customWidth="1"/>
    <col min="8734" max="8734" width="7.875" style="218" customWidth="1"/>
    <col min="8735" max="8735" width="2.5" style="218" customWidth="1"/>
    <col min="8736" max="8736" width="5.125" style="218" customWidth="1"/>
    <col min="8737" max="8737" width="6.375" style="218" customWidth="1"/>
    <col min="8738" max="8738" width="1.375" style="218" customWidth="1"/>
    <col min="8739" max="8739" width="5" style="218" customWidth="1"/>
    <col min="8740" max="8740" width="4.625" style="218" customWidth="1"/>
    <col min="8741" max="8741" width="2.125" style="218" customWidth="1"/>
    <col min="8742" max="8742" width="4.75" style="218" customWidth="1"/>
    <col min="8743" max="8743" width="7" style="218" customWidth="1"/>
    <col min="8744" max="8744" width="1.25" style="218" customWidth="1"/>
    <col min="8745" max="8745" width="4.875" style="218" customWidth="1"/>
    <col min="8746" max="8746" width="3.625" style="218" customWidth="1"/>
    <col min="8747" max="8747" width="3.25" style="218" customWidth="1"/>
    <col min="8748" max="8748" width="2.625" style="218" customWidth="1"/>
    <col min="8749" max="8749" width="2.875" style="218" customWidth="1"/>
    <col min="8750" max="8750" width="3" style="218" customWidth="1"/>
    <col min="8751" max="8751" width="2.875" style="218" customWidth="1"/>
    <col min="8752" max="8752" width="4.25" style="218" customWidth="1"/>
    <col min="8753" max="8753" width="2.5" style="218" customWidth="1"/>
    <col min="8754" max="8754" width="2.875" style="218" customWidth="1"/>
    <col min="8755" max="8755" width="7" style="218" customWidth="1"/>
    <col min="8756" max="8756" width="1.625" style="218" customWidth="1"/>
    <col min="8757" max="8757" width="6" style="218" customWidth="1"/>
    <col min="8758" max="8758" width="7.125" style="218" customWidth="1"/>
    <col min="8759" max="8759" width="1.625" style="218" customWidth="1"/>
    <col min="8760" max="8760" width="5.625" style="218" customWidth="1"/>
    <col min="8761" max="8761" width="3.75" style="218" customWidth="1"/>
    <col min="8762" max="8762" width="2" style="218" customWidth="1"/>
    <col min="8763" max="8763" width="3.875" style="218" customWidth="1"/>
    <col min="8764" max="8764" width="4.875" style="218" customWidth="1"/>
    <col min="8765" max="8765" width="1.625" style="218" customWidth="1"/>
    <col min="8766" max="8766" width="4.75" style="218" customWidth="1"/>
    <col min="8767" max="8767" width="5.875" style="218" customWidth="1"/>
    <col min="8768" max="8768" width="1.25" style="218" customWidth="1"/>
    <col min="8769" max="8769" width="4.625" style="218" customWidth="1"/>
    <col min="8770" max="8770" width="4.75" style="218" customWidth="1"/>
    <col min="8771" max="8771" width="1.375" style="218" customWidth="1"/>
    <col min="8772" max="8772" width="4.75" style="218" customWidth="1"/>
    <col min="8773" max="8773" width="5.875" style="218" customWidth="1"/>
    <col min="8774" max="8774" width="1.125" style="218" customWidth="1"/>
    <col min="8775" max="8775" width="4.75" style="218" customWidth="1"/>
    <col min="8776" max="8776" width="9.625" style="218" customWidth="1"/>
    <col min="8777" max="8779" width="9" style="218"/>
    <col min="8780" max="8780" width="1.75" style="218" customWidth="1"/>
    <col min="8781" max="8781" width="5" style="218" customWidth="1"/>
    <col min="8782" max="8959" width="9" style="218"/>
    <col min="8960" max="8960" width="6.375" style="218" customWidth="1"/>
    <col min="8961" max="8961" width="31.25" style="218" customWidth="1"/>
    <col min="8962" max="8962" width="5.375" style="218" customWidth="1"/>
    <col min="8963" max="8963" width="1.5" style="218" customWidth="1"/>
    <col min="8964" max="8964" width="4.625" style="218" customWidth="1"/>
    <col min="8965" max="8965" width="1.375" style="218" customWidth="1"/>
    <col min="8966" max="8966" width="5.625" style="218" customWidth="1"/>
    <col min="8967" max="8967" width="5.375" style="218" customWidth="1"/>
    <col min="8968" max="8968" width="2.375" style="218" customWidth="1"/>
    <col min="8969" max="8969" width="3.875" style="218" customWidth="1"/>
    <col min="8970" max="8970" width="2" style="218" customWidth="1"/>
    <col min="8971" max="8971" width="6" style="218" customWidth="1"/>
    <col min="8972" max="8972" width="5.5" style="218" customWidth="1"/>
    <col min="8973" max="8973" width="2" style="218" customWidth="1"/>
    <col min="8974" max="8974" width="3.375" style="218" customWidth="1"/>
    <col min="8975" max="8975" width="2.25" style="218" customWidth="1"/>
    <col min="8976" max="8976" width="5.5" style="218" customWidth="1"/>
    <col min="8977" max="8977" width="6.125" style="218" customWidth="1"/>
    <col min="8978" max="8978" width="1.5" style="218" customWidth="1"/>
    <col min="8979" max="8979" width="7.25" style="218" customWidth="1"/>
    <col min="8980" max="8980" width="1.375" style="218" customWidth="1"/>
    <col min="8981" max="8981" width="5.75" style="218" customWidth="1"/>
    <col min="8982" max="8982" width="5.625" style="218" customWidth="1"/>
    <col min="8983" max="8983" width="1.375" style="218" customWidth="1"/>
    <col min="8984" max="8984" width="7" style="218" customWidth="1"/>
    <col min="8985" max="8985" width="1.75" style="218" customWidth="1"/>
    <col min="8986" max="8986" width="5.625" style="218" customWidth="1"/>
    <col min="8987" max="8987" width="5" style="218" customWidth="1"/>
    <col min="8988" max="8988" width="1.875" style="218" customWidth="1"/>
    <col min="8989" max="8989" width="4.875" style="218" customWidth="1"/>
    <col min="8990" max="8990" width="7.875" style="218" customWidth="1"/>
    <col min="8991" max="8991" width="2.5" style="218" customWidth="1"/>
    <col min="8992" max="8992" width="5.125" style="218" customWidth="1"/>
    <col min="8993" max="8993" width="6.375" style="218" customWidth="1"/>
    <col min="8994" max="8994" width="1.375" style="218" customWidth="1"/>
    <col min="8995" max="8995" width="5" style="218" customWidth="1"/>
    <col min="8996" max="8996" width="4.625" style="218" customWidth="1"/>
    <col min="8997" max="8997" width="2.125" style="218" customWidth="1"/>
    <col min="8998" max="8998" width="4.75" style="218" customWidth="1"/>
    <col min="8999" max="8999" width="7" style="218" customWidth="1"/>
    <col min="9000" max="9000" width="1.25" style="218" customWidth="1"/>
    <col min="9001" max="9001" width="4.875" style="218" customWidth="1"/>
    <col min="9002" max="9002" width="3.625" style="218" customWidth="1"/>
    <col min="9003" max="9003" width="3.25" style="218" customWidth="1"/>
    <col min="9004" max="9004" width="2.625" style="218" customWidth="1"/>
    <col min="9005" max="9005" width="2.875" style="218" customWidth="1"/>
    <col min="9006" max="9006" width="3" style="218" customWidth="1"/>
    <col min="9007" max="9007" width="2.875" style="218" customWidth="1"/>
    <col min="9008" max="9008" width="4.25" style="218" customWidth="1"/>
    <col min="9009" max="9009" width="2.5" style="218" customWidth="1"/>
    <col min="9010" max="9010" width="2.875" style="218" customWidth="1"/>
    <col min="9011" max="9011" width="7" style="218" customWidth="1"/>
    <col min="9012" max="9012" width="1.625" style="218" customWidth="1"/>
    <col min="9013" max="9013" width="6" style="218" customWidth="1"/>
    <col min="9014" max="9014" width="7.125" style="218" customWidth="1"/>
    <col min="9015" max="9015" width="1.625" style="218" customWidth="1"/>
    <col min="9016" max="9016" width="5.625" style="218" customWidth="1"/>
    <col min="9017" max="9017" width="3.75" style="218" customWidth="1"/>
    <col min="9018" max="9018" width="2" style="218" customWidth="1"/>
    <col min="9019" max="9019" width="3.875" style="218" customWidth="1"/>
    <col min="9020" max="9020" width="4.875" style="218" customWidth="1"/>
    <col min="9021" max="9021" width="1.625" style="218" customWidth="1"/>
    <col min="9022" max="9022" width="4.75" style="218" customWidth="1"/>
    <col min="9023" max="9023" width="5.875" style="218" customWidth="1"/>
    <col min="9024" max="9024" width="1.25" style="218" customWidth="1"/>
    <col min="9025" max="9025" width="4.625" style="218" customWidth="1"/>
    <col min="9026" max="9026" width="4.75" style="218" customWidth="1"/>
    <col min="9027" max="9027" width="1.375" style="218" customWidth="1"/>
    <col min="9028" max="9028" width="4.75" style="218" customWidth="1"/>
    <col min="9029" max="9029" width="5.875" style="218" customWidth="1"/>
    <col min="9030" max="9030" width="1.125" style="218" customWidth="1"/>
    <col min="9031" max="9031" width="4.75" style="218" customWidth="1"/>
    <col min="9032" max="9032" width="9.625" style="218" customWidth="1"/>
    <col min="9033" max="9035" width="9" style="218"/>
    <col min="9036" max="9036" width="1.75" style="218" customWidth="1"/>
    <col min="9037" max="9037" width="5" style="218" customWidth="1"/>
    <col min="9038" max="9215" width="9" style="218"/>
    <col min="9216" max="9216" width="6.375" style="218" customWidth="1"/>
    <col min="9217" max="9217" width="31.25" style="218" customWidth="1"/>
    <col min="9218" max="9218" width="5.375" style="218" customWidth="1"/>
    <col min="9219" max="9219" width="1.5" style="218" customWidth="1"/>
    <col min="9220" max="9220" width="4.625" style="218" customWidth="1"/>
    <col min="9221" max="9221" width="1.375" style="218" customWidth="1"/>
    <col min="9222" max="9222" width="5.625" style="218" customWidth="1"/>
    <col min="9223" max="9223" width="5.375" style="218" customWidth="1"/>
    <col min="9224" max="9224" width="2.375" style="218" customWidth="1"/>
    <col min="9225" max="9225" width="3.875" style="218" customWidth="1"/>
    <col min="9226" max="9226" width="2" style="218" customWidth="1"/>
    <col min="9227" max="9227" width="6" style="218" customWidth="1"/>
    <col min="9228" max="9228" width="5.5" style="218" customWidth="1"/>
    <col min="9229" max="9229" width="2" style="218" customWidth="1"/>
    <col min="9230" max="9230" width="3.375" style="218" customWidth="1"/>
    <col min="9231" max="9231" width="2.25" style="218" customWidth="1"/>
    <col min="9232" max="9232" width="5.5" style="218" customWidth="1"/>
    <col min="9233" max="9233" width="6.125" style="218" customWidth="1"/>
    <col min="9234" max="9234" width="1.5" style="218" customWidth="1"/>
    <col min="9235" max="9235" width="7.25" style="218" customWidth="1"/>
    <col min="9236" max="9236" width="1.375" style="218" customWidth="1"/>
    <col min="9237" max="9237" width="5.75" style="218" customWidth="1"/>
    <col min="9238" max="9238" width="5.625" style="218" customWidth="1"/>
    <col min="9239" max="9239" width="1.375" style="218" customWidth="1"/>
    <col min="9240" max="9240" width="7" style="218" customWidth="1"/>
    <col min="9241" max="9241" width="1.75" style="218" customWidth="1"/>
    <col min="9242" max="9242" width="5.625" style="218" customWidth="1"/>
    <col min="9243" max="9243" width="5" style="218" customWidth="1"/>
    <col min="9244" max="9244" width="1.875" style="218" customWidth="1"/>
    <col min="9245" max="9245" width="4.875" style="218" customWidth="1"/>
    <col min="9246" max="9246" width="7.875" style="218" customWidth="1"/>
    <col min="9247" max="9247" width="2.5" style="218" customWidth="1"/>
    <col min="9248" max="9248" width="5.125" style="218" customWidth="1"/>
    <col min="9249" max="9249" width="6.375" style="218" customWidth="1"/>
    <col min="9250" max="9250" width="1.375" style="218" customWidth="1"/>
    <col min="9251" max="9251" width="5" style="218" customWidth="1"/>
    <col min="9252" max="9252" width="4.625" style="218" customWidth="1"/>
    <col min="9253" max="9253" width="2.125" style="218" customWidth="1"/>
    <col min="9254" max="9254" width="4.75" style="218" customWidth="1"/>
    <col min="9255" max="9255" width="7" style="218" customWidth="1"/>
    <col min="9256" max="9256" width="1.25" style="218" customWidth="1"/>
    <col min="9257" max="9257" width="4.875" style="218" customWidth="1"/>
    <col min="9258" max="9258" width="3.625" style="218" customWidth="1"/>
    <col min="9259" max="9259" width="3.25" style="218" customWidth="1"/>
    <col min="9260" max="9260" width="2.625" style="218" customWidth="1"/>
    <col min="9261" max="9261" width="2.875" style="218" customWidth="1"/>
    <col min="9262" max="9262" width="3" style="218" customWidth="1"/>
    <col min="9263" max="9263" width="2.875" style="218" customWidth="1"/>
    <col min="9264" max="9264" width="4.25" style="218" customWidth="1"/>
    <col min="9265" max="9265" width="2.5" style="218" customWidth="1"/>
    <col min="9266" max="9266" width="2.875" style="218" customWidth="1"/>
    <col min="9267" max="9267" width="7" style="218" customWidth="1"/>
    <col min="9268" max="9268" width="1.625" style="218" customWidth="1"/>
    <col min="9269" max="9269" width="6" style="218" customWidth="1"/>
    <col min="9270" max="9270" width="7.125" style="218" customWidth="1"/>
    <col min="9271" max="9271" width="1.625" style="218" customWidth="1"/>
    <col min="9272" max="9272" width="5.625" style="218" customWidth="1"/>
    <col min="9273" max="9273" width="3.75" style="218" customWidth="1"/>
    <col min="9274" max="9274" width="2" style="218" customWidth="1"/>
    <col min="9275" max="9275" width="3.875" style="218" customWidth="1"/>
    <col min="9276" max="9276" width="4.875" style="218" customWidth="1"/>
    <col min="9277" max="9277" width="1.625" style="218" customWidth="1"/>
    <col min="9278" max="9278" width="4.75" style="218" customWidth="1"/>
    <col min="9279" max="9279" width="5.875" style="218" customWidth="1"/>
    <col min="9280" max="9280" width="1.25" style="218" customWidth="1"/>
    <col min="9281" max="9281" width="4.625" style="218" customWidth="1"/>
    <col min="9282" max="9282" width="4.75" style="218" customWidth="1"/>
    <col min="9283" max="9283" width="1.375" style="218" customWidth="1"/>
    <col min="9284" max="9284" width="4.75" style="218" customWidth="1"/>
    <col min="9285" max="9285" width="5.875" style="218" customWidth="1"/>
    <col min="9286" max="9286" width="1.125" style="218" customWidth="1"/>
    <col min="9287" max="9287" width="4.75" style="218" customWidth="1"/>
    <col min="9288" max="9288" width="9.625" style="218" customWidth="1"/>
    <col min="9289" max="9291" width="9" style="218"/>
    <col min="9292" max="9292" width="1.75" style="218" customWidth="1"/>
    <col min="9293" max="9293" width="5" style="218" customWidth="1"/>
    <col min="9294" max="9471" width="9" style="218"/>
    <col min="9472" max="9472" width="6.375" style="218" customWidth="1"/>
    <col min="9473" max="9473" width="31.25" style="218" customWidth="1"/>
    <col min="9474" max="9474" width="5.375" style="218" customWidth="1"/>
    <col min="9475" max="9475" width="1.5" style="218" customWidth="1"/>
    <col min="9476" max="9476" width="4.625" style="218" customWidth="1"/>
    <col min="9477" max="9477" width="1.375" style="218" customWidth="1"/>
    <col min="9478" max="9478" width="5.625" style="218" customWidth="1"/>
    <col min="9479" max="9479" width="5.375" style="218" customWidth="1"/>
    <col min="9480" max="9480" width="2.375" style="218" customWidth="1"/>
    <col min="9481" max="9481" width="3.875" style="218" customWidth="1"/>
    <col min="9482" max="9482" width="2" style="218" customWidth="1"/>
    <col min="9483" max="9483" width="6" style="218" customWidth="1"/>
    <col min="9484" max="9484" width="5.5" style="218" customWidth="1"/>
    <col min="9485" max="9485" width="2" style="218" customWidth="1"/>
    <col min="9486" max="9486" width="3.375" style="218" customWidth="1"/>
    <col min="9487" max="9487" width="2.25" style="218" customWidth="1"/>
    <col min="9488" max="9488" width="5.5" style="218" customWidth="1"/>
    <col min="9489" max="9489" width="6.125" style="218" customWidth="1"/>
    <col min="9490" max="9490" width="1.5" style="218" customWidth="1"/>
    <col min="9491" max="9491" width="7.25" style="218" customWidth="1"/>
    <col min="9492" max="9492" width="1.375" style="218" customWidth="1"/>
    <col min="9493" max="9493" width="5.75" style="218" customWidth="1"/>
    <col min="9494" max="9494" width="5.625" style="218" customWidth="1"/>
    <col min="9495" max="9495" width="1.375" style="218" customWidth="1"/>
    <col min="9496" max="9496" width="7" style="218" customWidth="1"/>
    <col min="9497" max="9497" width="1.75" style="218" customWidth="1"/>
    <col min="9498" max="9498" width="5.625" style="218" customWidth="1"/>
    <col min="9499" max="9499" width="5" style="218" customWidth="1"/>
    <col min="9500" max="9500" width="1.875" style="218" customWidth="1"/>
    <col min="9501" max="9501" width="4.875" style="218" customWidth="1"/>
    <col min="9502" max="9502" width="7.875" style="218" customWidth="1"/>
    <col min="9503" max="9503" width="2.5" style="218" customWidth="1"/>
    <col min="9504" max="9504" width="5.125" style="218" customWidth="1"/>
    <col min="9505" max="9505" width="6.375" style="218" customWidth="1"/>
    <col min="9506" max="9506" width="1.375" style="218" customWidth="1"/>
    <col min="9507" max="9507" width="5" style="218" customWidth="1"/>
    <col min="9508" max="9508" width="4.625" style="218" customWidth="1"/>
    <col min="9509" max="9509" width="2.125" style="218" customWidth="1"/>
    <col min="9510" max="9510" width="4.75" style="218" customWidth="1"/>
    <col min="9511" max="9511" width="7" style="218" customWidth="1"/>
    <col min="9512" max="9512" width="1.25" style="218" customWidth="1"/>
    <col min="9513" max="9513" width="4.875" style="218" customWidth="1"/>
    <col min="9514" max="9514" width="3.625" style="218" customWidth="1"/>
    <col min="9515" max="9515" width="3.25" style="218" customWidth="1"/>
    <col min="9516" max="9516" width="2.625" style="218" customWidth="1"/>
    <col min="9517" max="9517" width="2.875" style="218" customWidth="1"/>
    <col min="9518" max="9518" width="3" style="218" customWidth="1"/>
    <col min="9519" max="9519" width="2.875" style="218" customWidth="1"/>
    <col min="9520" max="9520" width="4.25" style="218" customWidth="1"/>
    <col min="9521" max="9521" width="2.5" style="218" customWidth="1"/>
    <col min="9522" max="9522" width="2.875" style="218" customWidth="1"/>
    <col min="9523" max="9523" width="7" style="218" customWidth="1"/>
    <col min="9524" max="9524" width="1.625" style="218" customWidth="1"/>
    <col min="9525" max="9525" width="6" style="218" customWidth="1"/>
    <col min="9526" max="9526" width="7.125" style="218" customWidth="1"/>
    <col min="9527" max="9527" width="1.625" style="218" customWidth="1"/>
    <col min="9528" max="9528" width="5.625" style="218" customWidth="1"/>
    <col min="9529" max="9529" width="3.75" style="218" customWidth="1"/>
    <col min="9530" max="9530" width="2" style="218" customWidth="1"/>
    <col min="9531" max="9531" width="3.875" style="218" customWidth="1"/>
    <col min="9532" max="9532" width="4.875" style="218" customWidth="1"/>
    <col min="9533" max="9533" width="1.625" style="218" customWidth="1"/>
    <col min="9534" max="9534" width="4.75" style="218" customWidth="1"/>
    <col min="9535" max="9535" width="5.875" style="218" customWidth="1"/>
    <col min="9536" max="9536" width="1.25" style="218" customWidth="1"/>
    <col min="9537" max="9537" width="4.625" style="218" customWidth="1"/>
    <col min="9538" max="9538" width="4.75" style="218" customWidth="1"/>
    <col min="9539" max="9539" width="1.375" style="218" customWidth="1"/>
    <col min="9540" max="9540" width="4.75" style="218" customWidth="1"/>
    <col min="9541" max="9541" width="5.875" style="218" customWidth="1"/>
    <col min="9542" max="9542" width="1.125" style="218" customWidth="1"/>
    <col min="9543" max="9543" width="4.75" style="218" customWidth="1"/>
    <col min="9544" max="9544" width="9.625" style="218" customWidth="1"/>
    <col min="9545" max="9547" width="9" style="218"/>
    <col min="9548" max="9548" width="1.75" style="218" customWidth="1"/>
    <col min="9549" max="9549" width="5" style="218" customWidth="1"/>
    <col min="9550" max="9727" width="9" style="218"/>
    <col min="9728" max="9728" width="6.375" style="218" customWidth="1"/>
    <col min="9729" max="9729" width="31.25" style="218" customWidth="1"/>
    <col min="9730" max="9730" width="5.375" style="218" customWidth="1"/>
    <col min="9731" max="9731" width="1.5" style="218" customWidth="1"/>
    <col min="9732" max="9732" width="4.625" style="218" customWidth="1"/>
    <col min="9733" max="9733" width="1.375" style="218" customWidth="1"/>
    <col min="9734" max="9734" width="5.625" style="218" customWidth="1"/>
    <col min="9735" max="9735" width="5.375" style="218" customWidth="1"/>
    <col min="9736" max="9736" width="2.375" style="218" customWidth="1"/>
    <col min="9737" max="9737" width="3.875" style="218" customWidth="1"/>
    <col min="9738" max="9738" width="2" style="218" customWidth="1"/>
    <col min="9739" max="9739" width="6" style="218" customWidth="1"/>
    <col min="9740" max="9740" width="5.5" style="218" customWidth="1"/>
    <col min="9741" max="9741" width="2" style="218" customWidth="1"/>
    <col min="9742" max="9742" width="3.375" style="218" customWidth="1"/>
    <col min="9743" max="9743" width="2.25" style="218" customWidth="1"/>
    <col min="9744" max="9744" width="5.5" style="218" customWidth="1"/>
    <col min="9745" max="9745" width="6.125" style="218" customWidth="1"/>
    <col min="9746" max="9746" width="1.5" style="218" customWidth="1"/>
    <col min="9747" max="9747" width="7.25" style="218" customWidth="1"/>
    <col min="9748" max="9748" width="1.375" style="218" customWidth="1"/>
    <col min="9749" max="9749" width="5.75" style="218" customWidth="1"/>
    <col min="9750" max="9750" width="5.625" style="218" customWidth="1"/>
    <col min="9751" max="9751" width="1.375" style="218" customWidth="1"/>
    <col min="9752" max="9752" width="7" style="218" customWidth="1"/>
    <col min="9753" max="9753" width="1.75" style="218" customWidth="1"/>
    <col min="9754" max="9754" width="5.625" style="218" customWidth="1"/>
    <col min="9755" max="9755" width="5" style="218" customWidth="1"/>
    <col min="9756" max="9756" width="1.875" style="218" customWidth="1"/>
    <col min="9757" max="9757" width="4.875" style="218" customWidth="1"/>
    <col min="9758" max="9758" width="7.875" style="218" customWidth="1"/>
    <col min="9759" max="9759" width="2.5" style="218" customWidth="1"/>
    <col min="9760" max="9760" width="5.125" style="218" customWidth="1"/>
    <col min="9761" max="9761" width="6.375" style="218" customWidth="1"/>
    <col min="9762" max="9762" width="1.375" style="218" customWidth="1"/>
    <col min="9763" max="9763" width="5" style="218" customWidth="1"/>
    <col min="9764" max="9764" width="4.625" style="218" customWidth="1"/>
    <col min="9765" max="9765" width="2.125" style="218" customWidth="1"/>
    <col min="9766" max="9766" width="4.75" style="218" customWidth="1"/>
    <col min="9767" max="9767" width="7" style="218" customWidth="1"/>
    <col min="9768" max="9768" width="1.25" style="218" customWidth="1"/>
    <col min="9769" max="9769" width="4.875" style="218" customWidth="1"/>
    <col min="9770" max="9770" width="3.625" style="218" customWidth="1"/>
    <col min="9771" max="9771" width="3.25" style="218" customWidth="1"/>
    <col min="9772" max="9772" width="2.625" style="218" customWidth="1"/>
    <col min="9773" max="9773" width="2.875" style="218" customWidth="1"/>
    <col min="9774" max="9774" width="3" style="218" customWidth="1"/>
    <col min="9775" max="9775" width="2.875" style="218" customWidth="1"/>
    <col min="9776" max="9776" width="4.25" style="218" customWidth="1"/>
    <col min="9777" max="9777" width="2.5" style="218" customWidth="1"/>
    <col min="9778" max="9778" width="2.875" style="218" customWidth="1"/>
    <col min="9779" max="9779" width="7" style="218" customWidth="1"/>
    <col min="9780" max="9780" width="1.625" style="218" customWidth="1"/>
    <col min="9781" max="9781" width="6" style="218" customWidth="1"/>
    <col min="9782" max="9782" width="7.125" style="218" customWidth="1"/>
    <col min="9783" max="9783" width="1.625" style="218" customWidth="1"/>
    <col min="9784" max="9784" width="5.625" style="218" customWidth="1"/>
    <col min="9785" max="9785" width="3.75" style="218" customWidth="1"/>
    <col min="9786" max="9786" width="2" style="218" customWidth="1"/>
    <col min="9787" max="9787" width="3.875" style="218" customWidth="1"/>
    <col min="9788" max="9788" width="4.875" style="218" customWidth="1"/>
    <col min="9789" max="9789" width="1.625" style="218" customWidth="1"/>
    <col min="9790" max="9790" width="4.75" style="218" customWidth="1"/>
    <col min="9791" max="9791" width="5.875" style="218" customWidth="1"/>
    <col min="9792" max="9792" width="1.25" style="218" customWidth="1"/>
    <col min="9793" max="9793" width="4.625" style="218" customWidth="1"/>
    <col min="9794" max="9794" width="4.75" style="218" customWidth="1"/>
    <col min="9795" max="9795" width="1.375" style="218" customWidth="1"/>
    <col min="9796" max="9796" width="4.75" style="218" customWidth="1"/>
    <col min="9797" max="9797" width="5.875" style="218" customWidth="1"/>
    <col min="9798" max="9798" width="1.125" style="218" customWidth="1"/>
    <col min="9799" max="9799" width="4.75" style="218" customWidth="1"/>
    <col min="9800" max="9800" width="9.625" style="218" customWidth="1"/>
    <col min="9801" max="9803" width="9" style="218"/>
    <col min="9804" max="9804" width="1.75" style="218" customWidth="1"/>
    <col min="9805" max="9805" width="5" style="218" customWidth="1"/>
    <col min="9806" max="9983" width="9" style="218"/>
    <col min="9984" max="9984" width="6.375" style="218" customWidth="1"/>
    <col min="9985" max="9985" width="31.25" style="218" customWidth="1"/>
    <col min="9986" max="9986" width="5.375" style="218" customWidth="1"/>
    <col min="9987" max="9987" width="1.5" style="218" customWidth="1"/>
    <col min="9988" max="9988" width="4.625" style="218" customWidth="1"/>
    <col min="9989" max="9989" width="1.375" style="218" customWidth="1"/>
    <col min="9990" max="9990" width="5.625" style="218" customWidth="1"/>
    <col min="9991" max="9991" width="5.375" style="218" customWidth="1"/>
    <col min="9992" max="9992" width="2.375" style="218" customWidth="1"/>
    <col min="9993" max="9993" width="3.875" style="218" customWidth="1"/>
    <col min="9994" max="9994" width="2" style="218" customWidth="1"/>
    <col min="9995" max="9995" width="6" style="218" customWidth="1"/>
    <col min="9996" max="9996" width="5.5" style="218" customWidth="1"/>
    <col min="9997" max="9997" width="2" style="218" customWidth="1"/>
    <col min="9998" max="9998" width="3.375" style="218" customWidth="1"/>
    <col min="9999" max="9999" width="2.25" style="218" customWidth="1"/>
    <col min="10000" max="10000" width="5.5" style="218" customWidth="1"/>
    <col min="10001" max="10001" width="6.125" style="218" customWidth="1"/>
    <col min="10002" max="10002" width="1.5" style="218" customWidth="1"/>
    <col min="10003" max="10003" width="7.25" style="218" customWidth="1"/>
    <col min="10004" max="10004" width="1.375" style="218" customWidth="1"/>
    <col min="10005" max="10005" width="5.75" style="218" customWidth="1"/>
    <col min="10006" max="10006" width="5.625" style="218" customWidth="1"/>
    <col min="10007" max="10007" width="1.375" style="218" customWidth="1"/>
    <col min="10008" max="10008" width="7" style="218" customWidth="1"/>
    <col min="10009" max="10009" width="1.75" style="218" customWidth="1"/>
    <col min="10010" max="10010" width="5.625" style="218" customWidth="1"/>
    <col min="10011" max="10011" width="5" style="218" customWidth="1"/>
    <col min="10012" max="10012" width="1.875" style="218" customWidth="1"/>
    <col min="10013" max="10013" width="4.875" style="218" customWidth="1"/>
    <col min="10014" max="10014" width="7.875" style="218" customWidth="1"/>
    <col min="10015" max="10015" width="2.5" style="218" customWidth="1"/>
    <col min="10016" max="10016" width="5.125" style="218" customWidth="1"/>
    <col min="10017" max="10017" width="6.375" style="218" customWidth="1"/>
    <col min="10018" max="10018" width="1.375" style="218" customWidth="1"/>
    <col min="10019" max="10019" width="5" style="218" customWidth="1"/>
    <col min="10020" max="10020" width="4.625" style="218" customWidth="1"/>
    <col min="10021" max="10021" width="2.125" style="218" customWidth="1"/>
    <col min="10022" max="10022" width="4.75" style="218" customWidth="1"/>
    <col min="10023" max="10023" width="7" style="218" customWidth="1"/>
    <col min="10024" max="10024" width="1.25" style="218" customWidth="1"/>
    <col min="10025" max="10025" width="4.875" style="218" customWidth="1"/>
    <col min="10026" max="10026" width="3.625" style="218" customWidth="1"/>
    <col min="10027" max="10027" width="3.25" style="218" customWidth="1"/>
    <col min="10028" max="10028" width="2.625" style="218" customWidth="1"/>
    <col min="10029" max="10029" width="2.875" style="218" customWidth="1"/>
    <col min="10030" max="10030" width="3" style="218" customWidth="1"/>
    <col min="10031" max="10031" width="2.875" style="218" customWidth="1"/>
    <col min="10032" max="10032" width="4.25" style="218" customWidth="1"/>
    <col min="10033" max="10033" width="2.5" style="218" customWidth="1"/>
    <col min="10034" max="10034" width="2.875" style="218" customWidth="1"/>
    <col min="10035" max="10035" width="7" style="218" customWidth="1"/>
    <col min="10036" max="10036" width="1.625" style="218" customWidth="1"/>
    <col min="10037" max="10037" width="6" style="218" customWidth="1"/>
    <col min="10038" max="10038" width="7.125" style="218" customWidth="1"/>
    <col min="10039" max="10039" width="1.625" style="218" customWidth="1"/>
    <col min="10040" max="10040" width="5.625" style="218" customWidth="1"/>
    <col min="10041" max="10041" width="3.75" style="218" customWidth="1"/>
    <col min="10042" max="10042" width="2" style="218" customWidth="1"/>
    <col min="10043" max="10043" width="3.875" style="218" customWidth="1"/>
    <col min="10044" max="10044" width="4.875" style="218" customWidth="1"/>
    <col min="10045" max="10045" width="1.625" style="218" customWidth="1"/>
    <col min="10046" max="10046" width="4.75" style="218" customWidth="1"/>
    <col min="10047" max="10047" width="5.875" style="218" customWidth="1"/>
    <col min="10048" max="10048" width="1.25" style="218" customWidth="1"/>
    <col min="10049" max="10049" width="4.625" style="218" customWidth="1"/>
    <col min="10050" max="10050" width="4.75" style="218" customWidth="1"/>
    <col min="10051" max="10051" width="1.375" style="218" customWidth="1"/>
    <col min="10052" max="10052" width="4.75" style="218" customWidth="1"/>
    <col min="10053" max="10053" width="5.875" style="218" customWidth="1"/>
    <col min="10054" max="10054" width="1.125" style="218" customWidth="1"/>
    <col min="10055" max="10055" width="4.75" style="218" customWidth="1"/>
    <col min="10056" max="10056" width="9.625" style="218" customWidth="1"/>
    <col min="10057" max="10059" width="9" style="218"/>
    <col min="10060" max="10060" width="1.75" style="218" customWidth="1"/>
    <col min="10061" max="10061" width="5" style="218" customWidth="1"/>
    <col min="10062" max="10239" width="9" style="218"/>
    <col min="10240" max="10240" width="6.375" style="218" customWidth="1"/>
    <col min="10241" max="10241" width="31.25" style="218" customWidth="1"/>
    <col min="10242" max="10242" width="5.375" style="218" customWidth="1"/>
    <col min="10243" max="10243" width="1.5" style="218" customWidth="1"/>
    <col min="10244" max="10244" width="4.625" style="218" customWidth="1"/>
    <col min="10245" max="10245" width="1.375" style="218" customWidth="1"/>
    <col min="10246" max="10246" width="5.625" style="218" customWidth="1"/>
    <col min="10247" max="10247" width="5.375" style="218" customWidth="1"/>
    <col min="10248" max="10248" width="2.375" style="218" customWidth="1"/>
    <col min="10249" max="10249" width="3.875" style="218" customWidth="1"/>
    <col min="10250" max="10250" width="2" style="218" customWidth="1"/>
    <col min="10251" max="10251" width="6" style="218" customWidth="1"/>
    <col min="10252" max="10252" width="5.5" style="218" customWidth="1"/>
    <col min="10253" max="10253" width="2" style="218" customWidth="1"/>
    <col min="10254" max="10254" width="3.375" style="218" customWidth="1"/>
    <col min="10255" max="10255" width="2.25" style="218" customWidth="1"/>
    <col min="10256" max="10256" width="5.5" style="218" customWidth="1"/>
    <col min="10257" max="10257" width="6.125" style="218" customWidth="1"/>
    <col min="10258" max="10258" width="1.5" style="218" customWidth="1"/>
    <col min="10259" max="10259" width="7.25" style="218" customWidth="1"/>
    <col min="10260" max="10260" width="1.375" style="218" customWidth="1"/>
    <col min="10261" max="10261" width="5.75" style="218" customWidth="1"/>
    <col min="10262" max="10262" width="5.625" style="218" customWidth="1"/>
    <col min="10263" max="10263" width="1.375" style="218" customWidth="1"/>
    <col min="10264" max="10264" width="7" style="218" customWidth="1"/>
    <col min="10265" max="10265" width="1.75" style="218" customWidth="1"/>
    <col min="10266" max="10266" width="5.625" style="218" customWidth="1"/>
    <col min="10267" max="10267" width="5" style="218" customWidth="1"/>
    <col min="10268" max="10268" width="1.875" style="218" customWidth="1"/>
    <col min="10269" max="10269" width="4.875" style="218" customWidth="1"/>
    <col min="10270" max="10270" width="7.875" style="218" customWidth="1"/>
    <col min="10271" max="10271" width="2.5" style="218" customWidth="1"/>
    <col min="10272" max="10272" width="5.125" style="218" customWidth="1"/>
    <col min="10273" max="10273" width="6.375" style="218" customWidth="1"/>
    <col min="10274" max="10274" width="1.375" style="218" customWidth="1"/>
    <col min="10275" max="10275" width="5" style="218" customWidth="1"/>
    <col min="10276" max="10276" width="4.625" style="218" customWidth="1"/>
    <col min="10277" max="10277" width="2.125" style="218" customWidth="1"/>
    <col min="10278" max="10278" width="4.75" style="218" customWidth="1"/>
    <col min="10279" max="10279" width="7" style="218" customWidth="1"/>
    <col min="10280" max="10280" width="1.25" style="218" customWidth="1"/>
    <col min="10281" max="10281" width="4.875" style="218" customWidth="1"/>
    <col min="10282" max="10282" width="3.625" style="218" customWidth="1"/>
    <col min="10283" max="10283" width="3.25" style="218" customWidth="1"/>
    <col min="10284" max="10284" width="2.625" style="218" customWidth="1"/>
    <col min="10285" max="10285" width="2.875" style="218" customWidth="1"/>
    <col min="10286" max="10286" width="3" style="218" customWidth="1"/>
    <col min="10287" max="10287" width="2.875" style="218" customWidth="1"/>
    <col min="10288" max="10288" width="4.25" style="218" customWidth="1"/>
    <col min="10289" max="10289" width="2.5" style="218" customWidth="1"/>
    <col min="10290" max="10290" width="2.875" style="218" customWidth="1"/>
    <col min="10291" max="10291" width="7" style="218" customWidth="1"/>
    <col min="10292" max="10292" width="1.625" style="218" customWidth="1"/>
    <col min="10293" max="10293" width="6" style="218" customWidth="1"/>
    <col min="10294" max="10294" width="7.125" style="218" customWidth="1"/>
    <col min="10295" max="10295" width="1.625" style="218" customWidth="1"/>
    <col min="10296" max="10296" width="5.625" style="218" customWidth="1"/>
    <col min="10297" max="10297" width="3.75" style="218" customWidth="1"/>
    <col min="10298" max="10298" width="2" style="218" customWidth="1"/>
    <col min="10299" max="10299" width="3.875" style="218" customWidth="1"/>
    <col min="10300" max="10300" width="4.875" style="218" customWidth="1"/>
    <col min="10301" max="10301" width="1.625" style="218" customWidth="1"/>
    <col min="10302" max="10302" width="4.75" style="218" customWidth="1"/>
    <col min="10303" max="10303" width="5.875" style="218" customWidth="1"/>
    <col min="10304" max="10304" width="1.25" style="218" customWidth="1"/>
    <col min="10305" max="10305" width="4.625" style="218" customWidth="1"/>
    <col min="10306" max="10306" width="4.75" style="218" customWidth="1"/>
    <col min="10307" max="10307" width="1.375" style="218" customWidth="1"/>
    <col min="10308" max="10308" width="4.75" style="218" customWidth="1"/>
    <col min="10309" max="10309" width="5.875" style="218" customWidth="1"/>
    <col min="10310" max="10310" width="1.125" style="218" customWidth="1"/>
    <col min="10311" max="10311" width="4.75" style="218" customWidth="1"/>
    <col min="10312" max="10312" width="9.625" style="218" customWidth="1"/>
    <col min="10313" max="10315" width="9" style="218"/>
    <col min="10316" max="10316" width="1.75" style="218" customWidth="1"/>
    <col min="10317" max="10317" width="5" style="218" customWidth="1"/>
    <col min="10318" max="10495" width="9" style="218"/>
    <col min="10496" max="10496" width="6.375" style="218" customWidth="1"/>
    <col min="10497" max="10497" width="31.25" style="218" customWidth="1"/>
    <col min="10498" max="10498" width="5.375" style="218" customWidth="1"/>
    <col min="10499" max="10499" width="1.5" style="218" customWidth="1"/>
    <col min="10500" max="10500" width="4.625" style="218" customWidth="1"/>
    <col min="10501" max="10501" width="1.375" style="218" customWidth="1"/>
    <col min="10502" max="10502" width="5.625" style="218" customWidth="1"/>
    <col min="10503" max="10503" width="5.375" style="218" customWidth="1"/>
    <col min="10504" max="10504" width="2.375" style="218" customWidth="1"/>
    <col min="10505" max="10505" width="3.875" style="218" customWidth="1"/>
    <col min="10506" max="10506" width="2" style="218" customWidth="1"/>
    <col min="10507" max="10507" width="6" style="218" customWidth="1"/>
    <col min="10508" max="10508" width="5.5" style="218" customWidth="1"/>
    <col min="10509" max="10509" width="2" style="218" customWidth="1"/>
    <col min="10510" max="10510" width="3.375" style="218" customWidth="1"/>
    <col min="10511" max="10511" width="2.25" style="218" customWidth="1"/>
    <col min="10512" max="10512" width="5.5" style="218" customWidth="1"/>
    <col min="10513" max="10513" width="6.125" style="218" customWidth="1"/>
    <col min="10514" max="10514" width="1.5" style="218" customWidth="1"/>
    <col min="10515" max="10515" width="7.25" style="218" customWidth="1"/>
    <col min="10516" max="10516" width="1.375" style="218" customWidth="1"/>
    <col min="10517" max="10517" width="5.75" style="218" customWidth="1"/>
    <col min="10518" max="10518" width="5.625" style="218" customWidth="1"/>
    <col min="10519" max="10519" width="1.375" style="218" customWidth="1"/>
    <col min="10520" max="10520" width="7" style="218" customWidth="1"/>
    <col min="10521" max="10521" width="1.75" style="218" customWidth="1"/>
    <col min="10522" max="10522" width="5.625" style="218" customWidth="1"/>
    <col min="10523" max="10523" width="5" style="218" customWidth="1"/>
    <col min="10524" max="10524" width="1.875" style="218" customWidth="1"/>
    <col min="10525" max="10525" width="4.875" style="218" customWidth="1"/>
    <col min="10526" max="10526" width="7.875" style="218" customWidth="1"/>
    <col min="10527" max="10527" width="2.5" style="218" customWidth="1"/>
    <col min="10528" max="10528" width="5.125" style="218" customWidth="1"/>
    <col min="10529" max="10529" width="6.375" style="218" customWidth="1"/>
    <col min="10530" max="10530" width="1.375" style="218" customWidth="1"/>
    <col min="10531" max="10531" width="5" style="218" customWidth="1"/>
    <col min="10532" max="10532" width="4.625" style="218" customWidth="1"/>
    <col min="10533" max="10533" width="2.125" style="218" customWidth="1"/>
    <col min="10534" max="10534" width="4.75" style="218" customWidth="1"/>
    <col min="10535" max="10535" width="7" style="218" customWidth="1"/>
    <col min="10536" max="10536" width="1.25" style="218" customWidth="1"/>
    <col min="10537" max="10537" width="4.875" style="218" customWidth="1"/>
    <col min="10538" max="10538" width="3.625" style="218" customWidth="1"/>
    <col min="10539" max="10539" width="3.25" style="218" customWidth="1"/>
    <col min="10540" max="10540" width="2.625" style="218" customWidth="1"/>
    <col min="10541" max="10541" width="2.875" style="218" customWidth="1"/>
    <col min="10542" max="10542" width="3" style="218" customWidth="1"/>
    <col min="10543" max="10543" width="2.875" style="218" customWidth="1"/>
    <col min="10544" max="10544" width="4.25" style="218" customWidth="1"/>
    <col min="10545" max="10545" width="2.5" style="218" customWidth="1"/>
    <col min="10546" max="10546" width="2.875" style="218" customWidth="1"/>
    <col min="10547" max="10547" width="7" style="218" customWidth="1"/>
    <col min="10548" max="10548" width="1.625" style="218" customWidth="1"/>
    <col min="10549" max="10549" width="6" style="218" customWidth="1"/>
    <col min="10550" max="10550" width="7.125" style="218" customWidth="1"/>
    <col min="10551" max="10551" width="1.625" style="218" customWidth="1"/>
    <col min="10552" max="10552" width="5.625" style="218" customWidth="1"/>
    <col min="10553" max="10553" width="3.75" style="218" customWidth="1"/>
    <col min="10554" max="10554" width="2" style="218" customWidth="1"/>
    <col min="10555" max="10555" width="3.875" style="218" customWidth="1"/>
    <col min="10556" max="10556" width="4.875" style="218" customWidth="1"/>
    <col min="10557" max="10557" width="1.625" style="218" customWidth="1"/>
    <col min="10558" max="10558" width="4.75" style="218" customWidth="1"/>
    <col min="10559" max="10559" width="5.875" style="218" customWidth="1"/>
    <col min="10560" max="10560" width="1.25" style="218" customWidth="1"/>
    <col min="10561" max="10561" width="4.625" style="218" customWidth="1"/>
    <col min="10562" max="10562" width="4.75" style="218" customWidth="1"/>
    <col min="10563" max="10563" width="1.375" style="218" customWidth="1"/>
    <col min="10564" max="10564" width="4.75" style="218" customWidth="1"/>
    <col min="10565" max="10565" width="5.875" style="218" customWidth="1"/>
    <col min="10566" max="10566" width="1.125" style="218" customWidth="1"/>
    <col min="10567" max="10567" width="4.75" style="218" customWidth="1"/>
    <col min="10568" max="10568" width="9.625" style="218" customWidth="1"/>
    <col min="10569" max="10571" width="9" style="218"/>
    <col min="10572" max="10572" width="1.75" style="218" customWidth="1"/>
    <col min="10573" max="10573" width="5" style="218" customWidth="1"/>
    <col min="10574" max="10751" width="9" style="218"/>
    <col min="10752" max="10752" width="6.375" style="218" customWidth="1"/>
    <col min="10753" max="10753" width="31.25" style="218" customWidth="1"/>
    <col min="10754" max="10754" width="5.375" style="218" customWidth="1"/>
    <col min="10755" max="10755" width="1.5" style="218" customWidth="1"/>
    <col min="10756" max="10756" width="4.625" style="218" customWidth="1"/>
    <col min="10757" max="10757" width="1.375" style="218" customWidth="1"/>
    <col min="10758" max="10758" width="5.625" style="218" customWidth="1"/>
    <col min="10759" max="10759" width="5.375" style="218" customWidth="1"/>
    <col min="10760" max="10760" width="2.375" style="218" customWidth="1"/>
    <col min="10761" max="10761" width="3.875" style="218" customWidth="1"/>
    <col min="10762" max="10762" width="2" style="218" customWidth="1"/>
    <col min="10763" max="10763" width="6" style="218" customWidth="1"/>
    <col min="10764" max="10764" width="5.5" style="218" customWidth="1"/>
    <col min="10765" max="10765" width="2" style="218" customWidth="1"/>
    <col min="10766" max="10766" width="3.375" style="218" customWidth="1"/>
    <col min="10767" max="10767" width="2.25" style="218" customWidth="1"/>
    <col min="10768" max="10768" width="5.5" style="218" customWidth="1"/>
    <col min="10769" max="10769" width="6.125" style="218" customWidth="1"/>
    <col min="10770" max="10770" width="1.5" style="218" customWidth="1"/>
    <col min="10771" max="10771" width="7.25" style="218" customWidth="1"/>
    <col min="10772" max="10772" width="1.375" style="218" customWidth="1"/>
    <col min="10773" max="10773" width="5.75" style="218" customWidth="1"/>
    <col min="10774" max="10774" width="5.625" style="218" customWidth="1"/>
    <col min="10775" max="10775" width="1.375" style="218" customWidth="1"/>
    <col min="10776" max="10776" width="7" style="218" customWidth="1"/>
    <col min="10777" max="10777" width="1.75" style="218" customWidth="1"/>
    <col min="10778" max="10778" width="5.625" style="218" customWidth="1"/>
    <col min="10779" max="10779" width="5" style="218" customWidth="1"/>
    <col min="10780" max="10780" width="1.875" style="218" customWidth="1"/>
    <col min="10781" max="10781" width="4.875" style="218" customWidth="1"/>
    <col min="10782" max="10782" width="7.875" style="218" customWidth="1"/>
    <col min="10783" max="10783" width="2.5" style="218" customWidth="1"/>
    <col min="10784" max="10784" width="5.125" style="218" customWidth="1"/>
    <col min="10785" max="10785" width="6.375" style="218" customWidth="1"/>
    <col min="10786" max="10786" width="1.375" style="218" customWidth="1"/>
    <col min="10787" max="10787" width="5" style="218" customWidth="1"/>
    <col min="10788" max="10788" width="4.625" style="218" customWidth="1"/>
    <col min="10789" max="10789" width="2.125" style="218" customWidth="1"/>
    <col min="10790" max="10790" width="4.75" style="218" customWidth="1"/>
    <col min="10791" max="10791" width="7" style="218" customWidth="1"/>
    <col min="10792" max="10792" width="1.25" style="218" customWidth="1"/>
    <col min="10793" max="10793" width="4.875" style="218" customWidth="1"/>
    <col min="10794" max="10794" width="3.625" style="218" customWidth="1"/>
    <col min="10795" max="10795" width="3.25" style="218" customWidth="1"/>
    <col min="10796" max="10796" width="2.625" style="218" customWidth="1"/>
    <col min="10797" max="10797" width="2.875" style="218" customWidth="1"/>
    <col min="10798" max="10798" width="3" style="218" customWidth="1"/>
    <col min="10799" max="10799" width="2.875" style="218" customWidth="1"/>
    <col min="10800" max="10800" width="4.25" style="218" customWidth="1"/>
    <col min="10801" max="10801" width="2.5" style="218" customWidth="1"/>
    <col min="10802" max="10802" width="2.875" style="218" customWidth="1"/>
    <col min="10803" max="10803" width="7" style="218" customWidth="1"/>
    <col min="10804" max="10804" width="1.625" style="218" customWidth="1"/>
    <col min="10805" max="10805" width="6" style="218" customWidth="1"/>
    <col min="10806" max="10806" width="7.125" style="218" customWidth="1"/>
    <col min="10807" max="10807" width="1.625" style="218" customWidth="1"/>
    <col min="10808" max="10808" width="5.625" style="218" customWidth="1"/>
    <col min="10809" max="10809" width="3.75" style="218" customWidth="1"/>
    <col min="10810" max="10810" width="2" style="218" customWidth="1"/>
    <col min="10811" max="10811" width="3.875" style="218" customWidth="1"/>
    <col min="10812" max="10812" width="4.875" style="218" customWidth="1"/>
    <col min="10813" max="10813" width="1.625" style="218" customWidth="1"/>
    <col min="10814" max="10814" width="4.75" style="218" customWidth="1"/>
    <col min="10815" max="10815" width="5.875" style="218" customWidth="1"/>
    <col min="10816" max="10816" width="1.25" style="218" customWidth="1"/>
    <col min="10817" max="10817" width="4.625" style="218" customWidth="1"/>
    <col min="10818" max="10818" width="4.75" style="218" customWidth="1"/>
    <col min="10819" max="10819" width="1.375" style="218" customWidth="1"/>
    <col min="10820" max="10820" width="4.75" style="218" customWidth="1"/>
    <col min="10821" max="10821" width="5.875" style="218" customWidth="1"/>
    <col min="10822" max="10822" width="1.125" style="218" customWidth="1"/>
    <col min="10823" max="10823" width="4.75" style="218" customWidth="1"/>
    <col min="10824" max="10824" width="9.625" style="218" customWidth="1"/>
    <col min="10825" max="10827" width="9" style="218"/>
    <col min="10828" max="10828" width="1.75" style="218" customWidth="1"/>
    <col min="10829" max="10829" width="5" style="218" customWidth="1"/>
    <col min="10830" max="11007" width="9" style="218"/>
    <col min="11008" max="11008" width="6.375" style="218" customWidth="1"/>
    <col min="11009" max="11009" width="31.25" style="218" customWidth="1"/>
    <col min="11010" max="11010" width="5.375" style="218" customWidth="1"/>
    <col min="11011" max="11011" width="1.5" style="218" customWidth="1"/>
    <col min="11012" max="11012" width="4.625" style="218" customWidth="1"/>
    <col min="11013" max="11013" width="1.375" style="218" customWidth="1"/>
    <col min="11014" max="11014" width="5.625" style="218" customWidth="1"/>
    <col min="11015" max="11015" width="5.375" style="218" customWidth="1"/>
    <col min="11016" max="11016" width="2.375" style="218" customWidth="1"/>
    <col min="11017" max="11017" width="3.875" style="218" customWidth="1"/>
    <col min="11018" max="11018" width="2" style="218" customWidth="1"/>
    <col min="11019" max="11019" width="6" style="218" customWidth="1"/>
    <col min="11020" max="11020" width="5.5" style="218" customWidth="1"/>
    <col min="11021" max="11021" width="2" style="218" customWidth="1"/>
    <col min="11022" max="11022" width="3.375" style="218" customWidth="1"/>
    <col min="11023" max="11023" width="2.25" style="218" customWidth="1"/>
    <col min="11024" max="11024" width="5.5" style="218" customWidth="1"/>
    <col min="11025" max="11025" width="6.125" style="218" customWidth="1"/>
    <col min="11026" max="11026" width="1.5" style="218" customWidth="1"/>
    <col min="11027" max="11027" width="7.25" style="218" customWidth="1"/>
    <col min="11028" max="11028" width="1.375" style="218" customWidth="1"/>
    <col min="11029" max="11029" width="5.75" style="218" customWidth="1"/>
    <col min="11030" max="11030" width="5.625" style="218" customWidth="1"/>
    <col min="11031" max="11031" width="1.375" style="218" customWidth="1"/>
    <col min="11032" max="11032" width="7" style="218" customWidth="1"/>
    <col min="11033" max="11033" width="1.75" style="218" customWidth="1"/>
    <col min="11034" max="11034" width="5.625" style="218" customWidth="1"/>
    <col min="11035" max="11035" width="5" style="218" customWidth="1"/>
    <col min="11036" max="11036" width="1.875" style="218" customWidth="1"/>
    <col min="11037" max="11037" width="4.875" style="218" customWidth="1"/>
    <col min="11038" max="11038" width="7.875" style="218" customWidth="1"/>
    <col min="11039" max="11039" width="2.5" style="218" customWidth="1"/>
    <col min="11040" max="11040" width="5.125" style="218" customWidth="1"/>
    <col min="11041" max="11041" width="6.375" style="218" customWidth="1"/>
    <col min="11042" max="11042" width="1.375" style="218" customWidth="1"/>
    <col min="11043" max="11043" width="5" style="218" customWidth="1"/>
    <col min="11044" max="11044" width="4.625" style="218" customWidth="1"/>
    <col min="11045" max="11045" width="2.125" style="218" customWidth="1"/>
    <col min="11046" max="11046" width="4.75" style="218" customWidth="1"/>
    <col min="11047" max="11047" width="7" style="218" customWidth="1"/>
    <col min="11048" max="11048" width="1.25" style="218" customWidth="1"/>
    <col min="11049" max="11049" width="4.875" style="218" customWidth="1"/>
    <col min="11050" max="11050" width="3.625" style="218" customWidth="1"/>
    <col min="11051" max="11051" width="3.25" style="218" customWidth="1"/>
    <col min="11052" max="11052" width="2.625" style="218" customWidth="1"/>
    <col min="11053" max="11053" width="2.875" style="218" customWidth="1"/>
    <col min="11054" max="11054" width="3" style="218" customWidth="1"/>
    <col min="11055" max="11055" width="2.875" style="218" customWidth="1"/>
    <col min="11056" max="11056" width="4.25" style="218" customWidth="1"/>
    <col min="11057" max="11057" width="2.5" style="218" customWidth="1"/>
    <col min="11058" max="11058" width="2.875" style="218" customWidth="1"/>
    <col min="11059" max="11059" width="7" style="218" customWidth="1"/>
    <col min="11060" max="11060" width="1.625" style="218" customWidth="1"/>
    <col min="11061" max="11061" width="6" style="218" customWidth="1"/>
    <col min="11062" max="11062" width="7.125" style="218" customWidth="1"/>
    <col min="11063" max="11063" width="1.625" style="218" customWidth="1"/>
    <col min="11064" max="11064" width="5.625" style="218" customWidth="1"/>
    <col min="11065" max="11065" width="3.75" style="218" customWidth="1"/>
    <col min="11066" max="11066" width="2" style="218" customWidth="1"/>
    <col min="11067" max="11067" width="3.875" style="218" customWidth="1"/>
    <col min="11068" max="11068" width="4.875" style="218" customWidth="1"/>
    <col min="11069" max="11069" width="1.625" style="218" customWidth="1"/>
    <col min="11070" max="11070" width="4.75" style="218" customWidth="1"/>
    <col min="11071" max="11071" width="5.875" style="218" customWidth="1"/>
    <col min="11072" max="11072" width="1.25" style="218" customWidth="1"/>
    <col min="11073" max="11073" width="4.625" style="218" customWidth="1"/>
    <col min="11074" max="11074" width="4.75" style="218" customWidth="1"/>
    <col min="11075" max="11075" width="1.375" style="218" customWidth="1"/>
    <col min="11076" max="11076" width="4.75" style="218" customWidth="1"/>
    <col min="11077" max="11077" width="5.875" style="218" customWidth="1"/>
    <col min="11078" max="11078" width="1.125" style="218" customWidth="1"/>
    <col min="11079" max="11079" width="4.75" style="218" customWidth="1"/>
    <col min="11080" max="11080" width="9.625" style="218" customWidth="1"/>
    <col min="11081" max="11083" width="9" style="218"/>
    <col min="11084" max="11084" width="1.75" style="218" customWidth="1"/>
    <col min="11085" max="11085" width="5" style="218" customWidth="1"/>
    <col min="11086" max="11263" width="9" style="218"/>
    <col min="11264" max="11264" width="6.375" style="218" customWidth="1"/>
    <col min="11265" max="11265" width="31.25" style="218" customWidth="1"/>
    <col min="11266" max="11266" width="5.375" style="218" customWidth="1"/>
    <col min="11267" max="11267" width="1.5" style="218" customWidth="1"/>
    <col min="11268" max="11268" width="4.625" style="218" customWidth="1"/>
    <col min="11269" max="11269" width="1.375" style="218" customWidth="1"/>
    <col min="11270" max="11270" width="5.625" style="218" customWidth="1"/>
    <col min="11271" max="11271" width="5.375" style="218" customWidth="1"/>
    <col min="11272" max="11272" width="2.375" style="218" customWidth="1"/>
    <col min="11273" max="11273" width="3.875" style="218" customWidth="1"/>
    <col min="11274" max="11274" width="2" style="218" customWidth="1"/>
    <col min="11275" max="11275" width="6" style="218" customWidth="1"/>
    <col min="11276" max="11276" width="5.5" style="218" customWidth="1"/>
    <col min="11277" max="11277" width="2" style="218" customWidth="1"/>
    <col min="11278" max="11278" width="3.375" style="218" customWidth="1"/>
    <col min="11279" max="11279" width="2.25" style="218" customWidth="1"/>
    <col min="11280" max="11280" width="5.5" style="218" customWidth="1"/>
    <col min="11281" max="11281" width="6.125" style="218" customWidth="1"/>
    <col min="11282" max="11282" width="1.5" style="218" customWidth="1"/>
    <col min="11283" max="11283" width="7.25" style="218" customWidth="1"/>
    <col min="11284" max="11284" width="1.375" style="218" customWidth="1"/>
    <col min="11285" max="11285" width="5.75" style="218" customWidth="1"/>
    <col min="11286" max="11286" width="5.625" style="218" customWidth="1"/>
    <col min="11287" max="11287" width="1.375" style="218" customWidth="1"/>
    <col min="11288" max="11288" width="7" style="218" customWidth="1"/>
    <col min="11289" max="11289" width="1.75" style="218" customWidth="1"/>
    <col min="11290" max="11290" width="5.625" style="218" customWidth="1"/>
    <col min="11291" max="11291" width="5" style="218" customWidth="1"/>
    <col min="11292" max="11292" width="1.875" style="218" customWidth="1"/>
    <col min="11293" max="11293" width="4.875" style="218" customWidth="1"/>
    <col min="11294" max="11294" width="7.875" style="218" customWidth="1"/>
    <col min="11295" max="11295" width="2.5" style="218" customWidth="1"/>
    <col min="11296" max="11296" width="5.125" style="218" customWidth="1"/>
    <col min="11297" max="11297" width="6.375" style="218" customWidth="1"/>
    <col min="11298" max="11298" width="1.375" style="218" customWidth="1"/>
    <col min="11299" max="11299" width="5" style="218" customWidth="1"/>
    <col min="11300" max="11300" width="4.625" style="218" customWidth="1"/>
    <col min="11301" max="11301" width="2.125" style="218" customWidth="1"/>
    <col min="11302" max="11302" width="4.75" style="218" customWidth="1"/>
    <col min="11303" max="11303" width="7" style="218" customWidth="1"/>
    <col min="11304" max="11304" width="1.25" style="218" customWidth="1"/>
    <col min="11305" max="11305" width="4.875" style="218" customWidth="1"/>
    <col min="11306" max="11306" width="3.625" style="218" customWidth="1"/>
    <col min="11307" max="11307" width="3.25" style="218" customWidth="1"/>
    <col min="11308" max="11308" width="2.625" style="218" customWidth="1"/>
    <col min="11309" max="11309" width="2.875" style="218" customWidth="1"/>
    <col min="11310" max="11310" width="3" style="218" customWidth="1"/>
    <col min="11311" max="11311" width="2.875" style="218" customWidth="1"/>
    <col min="11312" max="11312" width="4.25" style="218" customWidth="1"/>
    <col min="11313" max="11313" width="2.5" style="218" customWidth="1"/>
    <col min="11314" max="11314" width="2.875" style="218" customWidth="1"/>
    <col min="11315" max="11315" width="7" style="218" customWidth="1"/>
    <col min="11316" max="11316" width="1.625" style="218" customWidth="1"/>
    <col min="11317" max="11317" width="6" style="218" customWidth="1"/>
    <col min="11318" max="11318" width="7.125" style="218" customWidth="1"/>
    <col min="11319" max="11319" width="1.625" style="218" customWidth="1"/>
    <col min="11320" max="11320" width="5.625" style="218" customWidth="1"/>
    <col min="11321" max="11321" width="3.75" style="218" customWidth="1"/>
    <col min="11322" max="11322" width="2" style="218" customWidth="1"/>
    <col min="11323" max="11323" width="3.875" style="218" customWidth="1"/>
    <col min="11324" max="11324" width="4.875" style="218" customWidth="1"/>
    <col min="11325" max="11325" width="1.625" style="218" customWidth="1"/>
    <col min="11326" max="11326" width="4.75" style="218" customWidth="1"/>
    <col min="11327" max="11327" width="5.875" style="218" customWidth="1"/>
    <col min="11328" max="11328" width="1.25" style="218" customWidth="1"/>
    <col min="11329" max="11329" width="4.625" style="218" customWidth="1"/>
    <col min="11330" max="11330" width="4.75" style="218" customWidth="1"/>
    <col min="11331" max="11331" width="1.375" style="218" customWidth="1"/>
    <col min="11332" max="11332" width="4.75" style="218" customWidth="1"/>
    <col min="11333" max="11333" width="5.875" style="218" customWidth="1"/>
    <col min="11334" max="11334" width="1.125" style="218" customWidth="1"/>
    <col min="11335" max="11335" width="4.75" style="218" customWidth="1"/>
    <col min="11336" max="11336" width="9.625" style="218" customWidth="1"/>
    <col min="11337" max="11339" width="9" style="218"/>
    <col min="11340" max="11340" width="1.75" style="218" customWidth="1"/>
    <col min="11341" max="11341" width="5" style="218" customWidth="1"/>
    <col min="11342" max="11519" width="9" style="218"/>
    <col min="11520" max="11520" width="6.375" style="218" customWidth="1"/>
    <col min="11521" max="11521" width="31.25" style="218" customWidth="1"/>
    <col min="11522" max="11522" width="5.375" style="218" customWidth="1"/>
    <col min="11523" max="11523" width="1.5" style="218" customWidth="1"/>
    <col min="11524" max="11524" width="4.625" style="218" customWidth="1"/>
    <col min="11525" max="11525" width="1.375" style="218" customWidth="1"/>
    <col min="11526" max="11526" width="5.625" style="218" customWidth="1"/>
    <col min="11527" max="11527" width="5.375" style="218" customWidth="1"/>
    <col min="11528" max="11528" width="2.375" style="218" customWidth="1"/>
    <col min="11529" max="11529" width="3.875" style="218" customWidth="1"/>
    <col min="11530" max="11530" width="2" style="218" customWidth="1"/>
    <col min="11531" max="11531" width="6" style="218" customWidth="1"/>
    <col min="11532" max="11532" width="5.5" style="218" customWidth="1"/>
    <col min="11533" max="11533" width="2" style="218" customWidth="1"/>
    <col min="11534" max="11534" width="3.375" style="218" customWidth="1"/>
    <col min="11535" max="11535" width="2.25" style="218" customWidth="1"/>
    <col min="11536" max="11536" width="5.5" style="218" customWidth="1"/>
    <col min="11537" max="11537" width="6.125" style="218" customWidth="1"/>
    <col min="11538" max="11538" width="1.5" style="218" customWidth="1"/>
    <col min="11539" max="11539" width="7.25" style="218" customWidth="1"/>
    <col min="11540" max="11540" width="1.375" style="218" customWidth="1"/>
    <col min="11541" max="11541" width="5.75" style="218" customWidth="1"/>
    <col min="11542" max="11542" width="5.625" style="218" customWidth="1"/>
    <col min="11543" max="11543" width="1.375" style="218" customWidth="1"/>
    <col min="11544" max="11544" width="7" style="218" customWidth="1"/>
    <col min="11545" max="11545" width="1.75" style="218" customWidth="1"/>
    <col min="11546" max="11546" width="5.625" style="218" customWidth="1"/>
    <col min="11547" max="11547" width="5" style="218" customWidth="1"/>
    <col min="11548" max="11548" width="1.875" style="218" customWidth="1"/>
    <col min="11549" max="11549" width="4.875" style="218" customWidth="1"/>
    <col min="11550" max="11550" width="7.875" style="218" customWidth="1"/>
    <col min="11551" max="11551" width="2.5" style="218" customWidth="1"/>
    <col min="11552" max="11552" width="5.125" style="218" customWidth="1"/>
    <col min="11553" max="11553" width="6.375" style="218" customWidth="1"/>
    <col min="11554" max="11554" width="1.375" style="218" customWidth="1"/>
    <col min="11555" max="11555" width="5" style="218" customWidth="1"/>
    <col min="11556" max="11556" width="4.625" style="218" customWidth="1"/>
    <col min="11557" max="11557" width="2.125" style="218" customWidth="1"/>
    <col min="11558" max="11558" width="4.75" style="218" customWidth="1"/>
    <col min="11559" max="11559" width="7" style="218" customWidth="1"/>
    <col min="11560" max="11560" width="1.25" style="218" customWidth="1"/>
    <col min="11561" max="11561" width="4.875" style="218" customWidth="1"/>
    <col min="11562" max="11562" width="3.625" style="218" customWidth="1"/>
    <col min="11563" max="11563" width="3.25" style="218" customWidth="1"/>
    <col min="11564" max="11564" width="2.625" style="218" customWidth="1"/>
    <col min="11565" max="11565" width="2.875" style="218" customWidth="1"/>
    <col min="11566" max="11566" width="3" style="218" customWidth="1"/>
    <col min="11567" max="11567" width="2.875" style="218" customWidth="1"/>
    <col min="11568" max="11568" width="4.25" style="218" customWidth="1"/>
    <col min="11569" max="11569" width="2.5" style="218" customWidth="1"/>
    <col min="11570" max="11570" width="2.875" style="218" customWidth="1"/>
    <col min="11571" max="11571" width="7" style="218" customWidth="1"/>
    <col min="11572" max="11572" width="1.625" style="218" customWidth="1"/>
    <col min="11573" max="11573" width="6" style="218" customWidth="1"/>
    <col min="11574" max="11574" width="7.125" style="218" customWidth="1"/>
    <col min="11575" max="11575" width="1.625" style="218" customWidth="1"/>
    <col min="11576" max="11576" width="5.625" style="218" customWidth="1"/>
    <col min="11577" max="11577" width="3.75" style="218" customWidth="1"/>
    <col min="11578" max="11578" width="2" style="218" customWidth="1"/>
    <col min="11579" max="11579" width="3.875" style="218" customWidth="1"/>
    <col min="11580" max="11580" width="4.875" style="218" customWidth="1"/>
    <col min="11581" max="11581" width="1.625" style="218" customWidth="1"/>
    <col min="11582" max="11582" width="4.75" style="218" customWidth="1"/>
    <col min="11583" max="11583" width="5.875" style="218" customWidth="1"/>
    <col min="11584" max="11584" width="1.25" style="218" customWidth="1"/>
    <col min="11585" max="11585" width="4.625" style="218" customWidth="1"/>
    <col min="11586" max="11586" width="4.75" style="218" customWidth="1"/>
    <col min="11587" max="11587" width="1.375" style="218" customWidth="1"/>
    <col min="11588" max="11588" width="4.75" style="218" customWidth="1"/>
    <col min="11589" max="11589" width="5.875" style="218" customWidth="1"/>
    <col min="11590" max="11590" width="1.125" style="218" customWidth="1"/>
    <col min="11591" max="11591" width="4.75" style="218" customWidth="1"/>
    <col min="11592" max="11592" width="9.625" style="218" customWidth="1"/>
    <col min="11593" max="11595" width="9" style="218"/>
    <col min="11596" max="11596" width="1.75" style="218" customWidth="1"/>
    <col min="11597" max="11597" width="5" style="218" customWidth="1"/>
    <col min="11598" max="11775" width="9" style="218"/>
    <col min="11776" max="11776" width="6.375" style="218" customWidth="1"/>
    <col min="11777" max="11777" width="31.25" style="218" customWidth="1"/>
    <col min="11778" max="11778" width="5.375" style="218" customWidth="1"/>
    <col min="11779" max="11779" width="1.5" style="218" customWidth="1"/>
    <col min="11780" max="11780" width="4.625" style="218" customWidth="1"/>
    <col min="11781" max="11781" width="1.375" style="218" customWidth="1"/>
    <col min="11782" max="11782" width="5.625" style="218" customWidth="1"/>
    <col min="11783" max="11783" width="5.375" style="218" customWidth="1"/>
    <col min="11784" max="11784" width="2.375" style="218" customWidth="1"/>
    <col min="11785" max="11785" width="3.875" style="218" customWidth="1"/>
    <col min="11786" max="11786" width="2" style="218" customWidth="1"/>
    <col min="11787" max="11787" width="6" style="218" customWidth="1"/>
    <col min="11788" max="11788" width="5.5" style="218" customWidth="1"/>
    <col min="11789" max="11789" width="2" style="218" customWidth="1"/>
    <col min="11790" max="11790" width="3.375" style="218" customWidth="1"/>
    <col min="11791" max="11791" width="2.25" style="218" customWidth="1"/>
    <col min="11792" max="11792" width="5.5" style="218" customWidth="1"/>
    <col min="11793" max="11793" width="6.125" style="218" customWidth="1"/>
    <col min="11794" max="11794" width="1.5" style="218" customWidth="1"/>
    <col min="11795" max="11795" width="7.25" style="218" customWidth="1"/>
    <col min="11796" max="11796" width="1.375" style="218" customWidth="1"/>
    <col min="11797" max="11797" width="5.75" style="218" customWidth="1"/>
    <col min="11798" max="11798" width="5.625" style="218" customWidth="1"/>
    <col min="11799" max="11799" width="1.375" style="218" customWidth="1"/>
    <col min="11800" max="11800" width="7" style="218" customWidth="1"/>
    <col min="11801" max="11801" width="1.75" style="218" customWidth="1"/>
    <col min="11802" max="11802" width="5.625" style="218" customWidth="1"/>
    <col min="11803" max="11803" width="5" style="218" customWidth="1"/>
    <col min="11804" max="11804" width="1.875" style="218" customWidth="1"/>
    <col min="11805" max="11805" width="4.875" style="218" customWidth="1"/>
    <col min="11806" max="11806" width="7.875" style="218" customWidth="1"/>
    <col min="11807" max="11807" width="2.5" style="218" customWidth="1"/>
    <col min="11808" max="11808" width="5.125" style="218" customWidth="1"/>
    <col min="11809" max="11809" width="6.375" style="218" customWidth="1"/>
    <col min="11810" max="11810" width="1.375" style="218" customWidth="1"/>
    <col min="11811" max="11811" width="5" style="218" customWidth="1"/>
    <col min="11812" max="11812" width="4.625" style="218" customWidth="1"/>
    <col min="11813" max="11813" width="2.125" style="218" customWidth="1"/>
    <col min="11814" max="11814" width="4.75" style="218" customWidth="1"/>
    <col min="11815" max="11815" width="7" style="218" customWidth="1"/>
    <col min="11816" max="11816" width="1.25" style="218" customWidth="1"/>
    <col min="11817" max="11817" width="4.875" style="218" customWidth="1"/>
    <col min="11818" max="11818" width="3.625" style="218" customWidth="1"/>
    <col min="11819" max="11819" width="3.25" style="218" customWidth="1"/>
    <col min="11820" max="11820" width="2.625" style="218" customWidth="1"/>
    <col min="11821" max="11821" width="2.875" style="218" customWidth="1"/>
    <col min="11822" max="11822" width="3" style="218" customWidth="1"/>
    <col min="11823" max="11823" width="2.875" style="218" customWidth="1"/>
    <col min="11824" max="11824" width="4.25" style="218" customWidth="1"/>
    <col min="11825" max="11825" width="2.5" style="218" customWidth="1"/>
    <col min="11826" max="11826" width="2.875" style="218" customWidth="1"/>
    <col min="11827" max="11827" width="7" style="218" customWidth="1"/>
    <col min="11828" max="11828" width="1.625" style="218" customWidth="1"/>
    <col min="11829" max="11829" width="6" style="218" customWidth="1"/>
    <col min="11830" max="11830" width="7.125" style="218" customWidth="1"/>
    <col min="11831" max="11831" width="1.625" style="218" customWidth="1"/>
    <col min="11832" max="11832" width="5.625" style="218" customWidth="1"/>
    <col min="11833" max="11833" width="3.75" style="218" customWidth="1"/>
    <col min="11834" max="11834" width="2" style="218" customWidth="1"/>
    <col min="11835" max="11835" width="3.875" style="218" customWidth="1"/>
    <col min="11836" max="11836" width="4.875" style="218" customWidth="1"/>
    <col min="11837" max="11837" width="1.625" style="218" customWidth="1"/>
    <col min="11838" max="11838" width="4.75" style="218" customWidth="1"/>
    <col min="11839" max="11839" width="5.875" style="218" customWidth="1"/>
    <col min="11840" max="11840" width="1.25" style="218" customWidth="1"/>
    <col min="11841" max="11841" width="4.625" style="218" customWidth="1"/>
    <col min="11842" max="11842" width="4.75" style="218" customWidth="1"/>
    <col min="11843" max="11843" width="1.375" style="218" customWidth="1"/>
    <col min="11844" max="11844" width="4.75" style="218" customWidth="1"/>
    <col min="11845" max="11845" width="5.875" style="218" customWidth="1"/>
    <col min="11846" max="11846" width="1.125" style="218" customWidth="1"/>
    <col min="11847" max="11847" width="4.75" style="218" customWidth="1"/>
    <col min="11848" max="11848" width="9.625" style="218" customWidth="1"/>
    <col min="11849" max="11851" width="9" style="218"/>
    <col min="11852" max="11852" width="1.75" style="218" customWidth="1"/>
    <col min="11853" max="11853" width="5" style="218" customWidth="1"/>
    <col min="11854" max="12031" width="9" style="218"/>
    <col min="12032" max="12032" width="6.375" style="218" customWidth="1"/>
    <col min="12033" max="12033" width="31.25" style="218" customWidth="1"/>
    <col min="12034" max="12034" width="5.375" style="218" customWidth="1"/>
    <col min="12035" max="12035" width="1.5" style="218" customWidth="1"/>
    <col min="12036" max="12036" width="4.625" style="218" customWidth="1"/>
    <col min="12037" max="12037" width="1.375" style="218" customWidth="1"/>
    <col min="12038" max="12038" width="5.625" style="218" customWidth="1"/>
    <col min="12039" max="12039" width="5.375" style="218" customWidth="1"/>
    <col min="12040" max="12040" width="2.375" style="218" customWidth="1"/>
    <col min="12041" max="12041" width="3.875" style="218" customWidth="1"/>
    <col min="12042" max="12042" width="2" style="218" customWidth="1"/>
    <col min="12043" max="12043" width="6" style="218" customWidth="1"/>
    <col min="12044" max="12044" width="5.5" style="218" customWidth="1"/>
    <col min="12045" max="12045" width="2" style="218" customWidth="1"/>
    <col min="12046" max="12046" width="3.375" style="218" customWidth="1"/>
    <col min="12047" max="12047" width="2.25" style="218" customWidth="1"/>
    <col min="12048" max="12048" width="5.5" style="218" customWidth="1"/>
    <col min="12049" max="12049" width="6.125" style="218" customWidth="1"/>
    <col min="12050" max="12050" width="1.5" style="218" customWidth="1"/>
    <col min="12051" max="12051" width="7.25" style="218" customWidth="1"/>
    <col min="12052" max="12052" width="1.375" style="218" customWidth="1"/>
    <col min="12053" max="12053" width="5.75" style="218" customWidth="1"/>
    <col min="12054" max="12054" width="5.625" style="218" customWidth="1"/>
    <col min="12055" max="12055" width="1.375" style="218" customWidth="1"/>
    <col min="12056" max="12056" width="7" style="218" customWidth="1"/>
    <col min="12057" max="12057" width="1.75" style="218" customWidth="1"/>
    <col min="12058" max="12058" width="5.625" style="218" customWidth="1"/>
    <col min="12059" max="12059" width="5" style="218" customWidth="1"/>
    <col min="12060" max="12060" width="1.875" style="218" customWidth="1"/>
    <col min="12061" max="12061" width="4.875" style="218" customWidth="1"/>
    <col min="12062" max="12062" width="7.875" style="218" customWidth="1"/>
    <col min="12063" max="12063" width="2.5" style="218" customWidth="1"/>
    <col min="12064" max="12064" width="5.125" style="218" customWidth="1"/>
    <col min="12065" max="12065" width="6.375" style="218" customWidth="1"/>
    <col min="12066" max="12066" width="1.375" style="218" customWidth="1"/>
    <col min="12067" max="12067" width="5" style="218" customWidth="1"/>
    <col min="12068" max="12068" width="4.625" style="218" customWidth="1"/>
    <col min="12069" max="12069" width="2.125" style="218" customWidth="1"/>
    <col min="12070" max="12070" width="4.75" style="218" customWidth="1"/>
    <col min="12071" max="12071" width="7" style="218" customWidth="1"/>
    <col min="12072" max="12072" width="1.25" style="218" customWidth="1"/>
    <col min="12073" max="12073" width="4.875" style="218" customWidth="1"/>
    <col min="12074" max="12074" width="3.625" style="218" customWidth="1"/>
    <col min="12075" max="12075" width="3.25" style="218" customWidth="1"/>
    <col min="12076" max="12076" width="2.625" style="218" customWidth="1"/>
    <col min="12077" max="12077" width="2.875" style="218" customWidth="1"/>
    <col min="12078" max="12078" width="3" style="218" customWidth="1"/>
    <col min="12079" max="12079" width="2.875" style="218" customWidth="1"/>
    <col min="12080" max="12080" width="4.25" style="218" customWidth="1"/>
    <col min="12081" max="12081" width="2.5" style="218" customWidth="1"/>
    <col min="12082" max="12082" width="2.875" style="218" customWidth="1"/>
    <col min="12083" max="12083" width="7" style="218" customWidth="1"/>
    <col min="12084" max="12084" width="1.625" style="218" customWidth="1"/>
    <col min="12085" max="12085" width="6" style="218" customWidth="1"/>
    <col min="12086" max="12086" width="7.125" style="218" customWidth="1"/>
    <col min="12087" max="12087" width="1.625" style="218" customWidth="1"/>
    <col min="12088" max="12088" width="5.625" style="218" customWidth="1"/>
    <col min="12089" max="12089" width="3.75" style="218" customWidth="1"/>
    <col min="12090" max="12090" width="2" style="218" customWidth="1"/>
    <col min="12091" max="12091" width="3.875" style="218" customWidth="1"/>
    <col min="12092" max="12092" width="4.875" style="218" customWidth="1"/>
    <col min="12093" max="12093" width="1.625" style="218" customWidth="1"/>
    <col min="12094" max="12094" width="4.75" style="218" customWidth="1"/>
    <col min="12095" max="12095" width="5.875" style="218" customWidth="1"/>
    <col min="12096" max="12096" width="1.25" style="218" customWidth="1"/>
    <col min="12097" max="12097" width="4.625" style="218" customWidth="1"/>
    <col min="12098" max="12098" width="4.75" style="218" customWidth="1"/>
    <col min="12099" max="12099" width="1.375" style="218" customWidth="1"/>
    <col min="12100" max="12100" width="4.75" style="218" customWidth="1"/>
    <col min="12101" max="12101" width="5.875" style="218" customWidth="1"/>
    <col min="12102" max="12102" width="1.125" style="218" customWidth="1"/>
    <col min="12103" max="12103" width="4.75" style="218" customWidth="1"/>
    <col min="12104" max="12104" width="9.625" style="218" customWidth="1"/>
    <col min="12105" max="12107" width="9" style="218"/>
    <col min="12108" max="12108" width="1.75" style="218" customWidth="1"/>
    <col min="12109" max="12109" width="5" style="218" customWidth="1"/>
    <col min="12110" max="12287" width="9" style="218"/>
    <col min="12288" max="12288" width="6.375" style="218" customWidth="1"/>
    <col min="12289" max="12289" width="31.25" style="218" customWidth="1"/>
    <col min="12290" max="12290" width="5.375" style="218" customWidth="1"/>
    <col min="12291" max="12291" width="1.5" style="218" customWidth="1"/>
    <col min="12292" max="12292" width="4.625" style="218" customWidth="1"/>
    <col min="12293" max="12293" width="1.375" style="218" customWidth="1"/>
    <col min="12294" max="12294" width="5.625" style="218" customWidth="1"/>
    <col min="12295" max="12295" width="5.375" style="218" customWidth="1"/>
    <col min="12296" max="12296" width="2.375" style="218" customWidth="1"/>
    <col min="12297" max="12297" width="3.875" style="218" customWidth="1"/>
    <col min="12298" max="12298" width="2" style="218" customWidth="1"/>
    <col min="12299" max="12299" width="6" style="218" customWidth="1"/>
    <col min="12300" max="12300" width="5.5" style="218" customWidth="1"/>
    <col min="12301" max="12301" width="2" style="218" customWidth="1"/>
    <col min="12302" max="12302" width="3.375" style="218" customWidth="1"/>
    <col min="12303" max="12303" width="2.25" style="218" customWidth="1"/>
    <col min="12304" max="12304" width="5.5" style="218" customWidth="1"/>
    <col min="12305" max="12305" width="6.125" style="218" customWidth="1"/>
    <col min="12306" max="12306" width="1.5" style="218" customWidth="1"/>
    <col min="12307" max="12307" width="7.25" style="218" customWidth="1"/>
    <col min="12308" max="12308" width="1.375" style="218" customWidth="1"/>
    <col min="12309" max="12309" width="5.75" style="218" customWidth="1"/>
    <col min="12310" max="12310" width="5.625" style="218" customWidth="1"/>
    <col min="12311" max="12311" width="1.375" style="218" customWidth="1"/>
    <col min="12312" max="12312" width="7" style="218" customWidth="1"/>
    <col min="12313" max="12313" width="1.75" style="218" customWidth="1"/>
    <col min="12314" max="12314" width="5.625" style="218" customWidth="1"/>
    <col min="12315" max="12315" width="5" style="218" customWidth="1"/>
    <col min="12316" max="12316" width="1.875" style="218" customWidth="1"/>
    <col min="12317" max="12317" width="4.875" style="218" customWidth="1"/>
    <col min="12318" max="12318" width="7.875" style="218" customWidth="1"/>
    <col min="12319" max="12319" width="2.5" style="218" customWidth="1"/>
    <col min="12320" max="12320" width="5.125" style="218" customWidth="1"/>
    <col min="12321" max="12321" width="6.375" style="218" customWidth="1"/>
    <col min="12322" max="12322" width="1.375" style="218" customWidth="1"/>
    <col min="12323" max="12323" width="5" style="218" customWidth="1"/>
    <col min="12324" max="12324" width="4.625" style="218" customWidth="1"/>
    <col min="12325" max="12325" width="2.125" style="218" customWidth="1"/>
    <col min="12326" max="12326" width="4.75" style="218" customWidth="1"/>
    <col min="12327" max="12327" width="7" style="218" customWidth="1"/>
    <col min="12328" max="12328" width="1.25" style="218" customWidth="1"/>
    <col min="12329" max="12329" width="4.875" style="218" customWidth="1"/>
    <col min="12330" max="12330" width="3.625" style="218" customWidth="1"/>
    <col min="12331" max="12331" width="3.25" style="218" customWidth="1"/>
    <col min="12332" max="12332" width="2.625" style="218" customWidth="1"/>
    <col min="12333" max="12333" width="2.875" style="218" customWidth="1"/>
    <col min="12334" max="12334" width="3" style="218" customWidth="1"/>
    <col min="12335" max="12335" width="2.875" style="218" customWidth="1"/>
    <col min="12336" max="12336" width="4.25" style="218" customWidth="1"/>
    <col min="12337" max="12337" width="2.5" style="218" customWidth="1"/>
    <col min="12338" max="12338" width="2.875" style="218" customWidth="1"/>
    <col min="12339" max="12339" width="7" style="218" customWidth="1"/>
    <col min="12340" max="12340" width="1.625" style="218" customWidth="1"/>
    <col min="12341" max="12341" width="6" style="218" customWidth="1"/>
    <col min="12342" max="12342" width="7.125" style="218" customWidth="1"/>
    <col min="12343" max="12343" width="1.625" style="218" customWidth="1"/>
    <col min="12344" max="12344" width="5.625" style="218" customWidth="1"/>
    <col min="12345" max="12345" width="3.75" style="218" customWidth="1"/>
    <col min="12346" max="12346" width="2" style="218" customWidth="1"/>
    <col min="12347" max="12347" width="3.875" style="218" customWidth="1"/>
    <col min="12348" max="12348" width="4.875" style="218" customWidth="1"/>
    <col min="12349" max="12349" width="1.625" style="218" customWidth="1"/>
    <col min="12350" max="12350" width="4.75" style="218" customWidth="1"/>
    <col min="12351" max="12351" width="5.875" style="218" customWidth="1"/>
    <col min="12352" max="12352" width="1.25" style="218" customWidth="1"/>
    <col min="12353" max="12353" width="4.625" style="218" customWidth="1"/>
    <col min="12354" max="12354" width="4.75" style="218" customWidth="1"/>
    <col min="12355" max="12355" width="1.375" style="218" customWidth="1"/>
    <col min="12356" max="12356" width="4.75" style="218" customWidth="1"/>
    <col min="12357" max="12357" width="5.875" style="218" customWidth="1"/>
    <col min="12358" max="12358" width="1.125" style="218" customWidth="1"/>
    <col min="12359" max="12359" width="4.75" style="218" customWidth="1"/>
    <col min="12360" max="12360" width="9.625" style="218" customWidth="1"/>
    <col min="12361" max="12363" width="9" style="218"/>
    <col min="12364" max="12364" width="1.75" style="218" customWidth="1"/>
    <col min="12365" max="12365" width="5" style="218" customWidth="1"/>
    <col min="12366" max="12543" width="9" style="218"/>
    <col min="12544" max="12544" width="6.375" style="218" customWidth="1"/>
    <col min="12545" max="12545" width="31.25" style="218" customWidth="1"/>
    <col min="12546" max="12546" width="5.375" style="218" customWidth="1"/>
    <col min="12547" max="12547" width="1.5" style="218" customWidth="1"/>
    <col min="12548" max="12548" width="4.625" style="218" customWidth="1"/>
    <col min="12549" max="12549" width="1.375" style="218" customWidth="1"/>
    <col min="12550" max="12550" width="5.625" style="218" customWidth="1"/>
    <col min="12551" max="12551" width="5.375" style="218" customWidth="1"/>
    <col min="12552" max="12552" width="2.375" style="218" customWidth="1"/>
    <col min="12553" max="12553" width="3.875" style="218" customWidth="1"/>
    <col min="12554" max="12554" width="2" style="218" customWidth="1"/>
    <col min="12555" max="12555" width="6" style="218" customWidth="1"/>
    <col min="12556" max="12556" width="5.5" style="218" customWidth="1"/>
    <col min="12557" max="12557" width="2" style="218" customWidth="1"/>
    <col min="12558" max="12558" width="3.375" style="218" customWidth="1"/>
    <col min="12559" max="12559" width="2.25" style="218" customWidth="1"/>
    <col min="12560" max="12560" width="5.5" style="218" customWidth="1"/>
    <col min="12561" max="12561" width="6.125" style="218" customWidth="1"/>
    <col min="12562" max="12562" width="1.5" style="218" customWidth="1"/>
    <col min="12563" max="12563" width="7.25" style="218" customWidth="1"/>
    <col min="12564" max="12564" width="1.375" style="218" customWidth="1"/>
    <col min="12565" max="12565" width="5.75" style="218" customWidth="1"/>
    <col min="12566" max="12566" width="5.625" style="218" customWidth="1"/>
    <col min="12567" max="12567" width="1.375" style="218" customWidth="1"/>
    <col min="12568" max="12568" width="7" style="218" customWidth="1"/>
    <col min="12569" max="12569" width="1.75" style="218" customWidth="1"/>
    <col min="12570" max="12570" width="5.625" style="218" customWidth="1"/>
    <col min="12571" max="12571" width="5" style="218" customWidth="1"/>
    <col min="12572" max="12572" width="1.875" style="218" customWidth="1"/>
    <col min="12573" max="12573" width="4.875" style="218" customWidth="1"/>
    <col min="12574" max="12574" width="7.875" style="218" customWidth="1"/>
    <col min="12575" max="12575" width="2.5" style="218" customWidth="1"/>
    <col min="12576" max="12576" width="5.125" style="218" customWidth="1"/>
    <col min="12577" max="12577" width="6.375" style="218" customWidth="1"/>
    <col min="12578" max="12578" width="1.375" style="218" customWidth="1"/>
    <col min="12579" max="12579" width="5" style="218" customWidth="1"/>
    <col min="12580" max="12580" width="4.625" style="218" customWidth="1"/>
    <col min="12581" max="12581" width="2.125" style="218" customWidth="1"/>
    <col min="12582" max="12582" width="4.75" style="218" customWidth="1"/>
    <col min="12583" max="12583" width="7" style="218" customWidth="1"/>
    <col min="12584" max="12584" width="1.25" style="218" customWidth="1"/>
    <col min="12585" max="12585" width="4.875" style="218" customWidth="1"/>
    <col min="12586" max="12586" width="3.625" style="218" customWidth="1"/>
    <col min="12587" max="12587" width="3.25" style="218" customWidth="1"/>
    <col min="12588" max="12588" width="2.625" style="218" customWidth="1"/>
    <col min="12589" max="12589" width="2.875" style="218" customWidth="1"/>
    <col min="12590" max="12590" width="3" style="218" customWidth="1"/>
    <col min="12591" max="12591" width="2.875" style="218" customWidth="1"/>
    <col min="12592" max="12592" width="4.25" style="218" customWidth="1"/>
    <col min="12593" max="12593" width="2.5" style="218" customWidth="1"/>
    <col min="12594" max="12594" width="2.875" style="218" customWidth="1"/>
    <col min="12595" max="12595" width="7" style="218" customWidth="1"/>
    <col min="12596" max="12596" width="1.625" style="218" customWidth="1"/>
    <col min="12597" max="12597" width="6" style="218" customWidth="1"/>
    <col min="12598" max="12598" width="7.125" style="218" customWidth="1"/>
    <col min="12599" max="12599" width="1.625" style="218" customWidth="1"/>
    <col min="12600" max="12600" width="5.625" style="218" customWidth="1"/>
    <col min="12601" max="12601" width="3.75" style="218" customWidth="1"/>
    <col min="12602" max="12602" width="2" style="218" customWidth="1"/>
    <col min="12603" max="12603" width="3.875" style="218" customWidth="1"/>
    <col min="12604" max="12604" width="4.875" style="218" customWidth="1"/>
    <col min="12605" max="12605" width="1.625" style="218" customWidth="1"/>
    <col min="12606" max="12606" width="4.75" style="218" customWidth="1"/>
    <col min="12607" max="12607" width="5.875" style="218" customWidth="1"/>
    <col min="12608" max="12608" width="1.25" style="218" customWidth="1"/>
    <col min="12609" max="12609" width="4.625" style="218" customWidth="1"/>
    <col min="12610" max="12610" width="4.75" style="218" customWidth="1"/>
    <col min="12611" max="12611" width="1.375" style="218" customWidth="1"/>
    <col min="12612" max="12612" width="4.75" style="218" customWidth="1"/>
    <col min="12613" max="12613" width="5.875" style="218" customWidth="1"/>
    <col min="12614" max="12614" width="1.125" style="218" customWidth="1"/>
    <col min="12615" max="12615" width="4.75" style="218" customWidth="1"/>
    <col min="12616" max="12616" width="9.625" style="218" customWidth="1"/>
    <col min="12617" max="12619" width="9" style="218"/>
    <col min="12620" max="12620" width="1.75" style="218" customWidth="1"/>
    <col min="12621" max="12621" width="5" style="218" customWidth="1"/>
    <col min="12622" max="12799" width="9" style="218"/>
    <col min="12800" max="12800" width="6.375" style="218" customWidth="1"/>
    <col min="12801" max="12801" width="31.25" style="218" customWidth="1"/>
    <col min="12802" max="12802" width="5.375" style="218" customWidth="1"/>
    <col min="12803" max="12803" width="1.5" style="218" customWidth="1"/>
    <col min="12804" max="12804" width="4.625" style="218" customWidth="1"/>
    <col min="12805" max="12805" width="1.375" style="218" customWidth="1"/>
    <col min="12806" max="12806" width="5.625" style="218" customWidth="1"/>
    <col min="12807" max="12807" width="5.375" style="218" customWidth="1"/>
    <col min="12808" max="12808" width="2.375" style="218" customWidth="1"/>
    <col min="12809" max="12809" width="3.875" style="218" customWidth="1"/>
    <col min="12810" max="12810" width="2" style="218" customWidth="1"/>
    <col min="12811" max="12811" width="6" style="218" customWidth="1"/>
    <col min="12812" max="12812" width="5.5" style="218" customWidth="1"/>
    <col min="12813" max="12813" width="2" style="218" customWidth="1"/>
    <col min="12814" max="12814" width="3.375" style="218" customWidth="1"/>
    <col min="12815" max="12815" width="2.25" style="218" customWidth="1"/>
    <col min="12816" max="12816" width="5.5" style="218" customWidth="1"/>
    <col min="12817" max="12817" width="6.125" style="218" customWidth="1"/>
    <col min="12818" max="12818" width="1.5" style="218" customWidth="1"/>
    <col min="12819" max="12819" width="7.25" style="218" customWidth="1"/>
    <col min="12820" max="12820" width="1.375" style="218" customWidth="1"/>
    <col min="12821" max="12821" width="5.75" style="218" customWidth="1"/>
    <col min="12822" max="12822" width="5.625" style="218" customWidth="1"/>
    <col min="12823" max="12823" width="1.375" style="218" customWidth="1"/>
    <col min="12824" max="12824" width="7" style="218" customWidth="1"/>
    <col min="12825" max="12825" width="1.75" style="218" customWidth="1"/>
    <col min="12826" max="12826" width="5.625" style="218" customWidth="1"/>
    <col min="12827" max="12827" width="5" style="218" customWidth="1"/>
    <col min="12828" max="12828" width="1.875" style="218" customWidth="1"/>
    <col min="12829" max="12829" width="4.875" style="218" customWidth="1"/>
    <col min="12830" max="12830" width="7.875" style="218" customWidth="1"/>
    <col min="12831" max="12831" width="2.5" style="218" customWidth="1"/>
    <col min="12832" max="12832" width="5.125" style="218" customWidth="1"/>
    <col min="12833" max="12833" width="6.375" style="218" customWidth="1"/>
    <col min="12834" max="12834" width="1.375" style="218" customWidth="1"/>
    <col min="12835" max="12835" width="5" style="218" customWidth="1"/>
    <col min="12836" max="12836" width="4.625" style="218" customWidth="1"/>
    <col min="12837" max="12837" width="2.125" style="218" customWidth="1"/>
    <col min="12838" max="12838" width="4.75" style="218" customWidth="1"/>
    <col min="12839" max="12839" width="7" style="218" customWidth="1"/>
    <col min="12840" max="12840" width="1.25" style="218" customWidth="1"/>
    <col min="12841" max="12841" width="4.875" style="218" customWidth="1"/>
    <col min="12842" max="12842" width="3.625" style="218" customWidth="1"/>
    <col min="12843" max="12843" width="3.25" style="218" customWidth="1"/>
    <col min="12844" max="12844" width="2.625" style="218" customWidth="1"/>
    <col min="12845" max="12845" width="2.875" style="218" customWidth="1"/>
    <col min="12846" max="12846" width="3" style="218" customWidth="1"/>
    <col min="12847" max="12847" width="2.875" style="218" customWidth="1"/>
    <col min="12848" max="12848" width="4.25" style="218" customWidth="1"/>
    <col min="12849" max="12849" width="2.5" style="218" customWidth="1"/>
    <col min="12850" max="12850" width="2.875" style="218" customWidth="1"/>
    <col min="12851" max="12851" width="7" style="218" customWidth="1"/>
    <col min="12852" max="12852" width="1.625" style="218" customWidth="1"/>
    <col min="12853" max="12853" width="6" style="218" customWidth="1"/>
    <col min="12854" max="12854" width="7.125" style="218" customWidth="1"/>
    <col min="12855" max="12855" width="1.625" style="218" customWidth="1"/>
    <col min="12856" max="12856" width="5.625" style="218" customWidth="1"/>
    <col min="12857" max="12857" width="3.75" style="218" customWidth="1"/>
    <col min="12858" max="12858" width="2" style="218" customWidth="1"/>
    <col min="12859" max="12859" width="3.875" style="218" customWidth="1"/>
    <col min="12860" max="12860" width="4.875" style="218" customWidth="1"/>
    <col min="12861" max="12861" width="1.625" style="218" customWidth="1"/>
    <col min="12862" max="12862" width="4.75" style="218" customWidth="1"/>
    <col min="12863" max="12863" width="5.875" style="218" customWidth="1"/>
    <col min="12864" max="12864" width="1.25" style="218" customWidth="1"/>
    <col min="12865" max="12865" width="4.625" style="218" customWidth="1"/>
    <col min="12866" max="12866" width="4.75" style="218" customWidth="1"/>
    <col min="12867" max="12867" width="1.375" style="218" customWidth="1"/>
    <col min="12868" max="12868" width="4.75" style="218" customWidth="1"/>
    <col min="12869" max="12869" width="5.875" style="218" customWidth="1"/>
    <col min="12870" max="12870" width="1.125" style="218" customWidth="1"/>
    <col min="12871" max="12871" width="4.75" style="218" customWidth="1"/>
    <col min="12872" max="12872" width="9.625" style="218" customWidth="1"/>
    <col min="12873" max="12875" width="9" style="218"/>
    <col min="12876" max="12876" width="1.75" style="218" customWidth="1"/>
    <col min="12877" max="12877" width="5" style="218" customWidth="1"/>
    <col min="12878" max="13055" width="9" style="218"/>
    <col min="13056" max="13056" width="6.375" style="218" customWidth="1"/>
    <col min="13057" max="13057" width="31.25" style="218" customWidth="1"/>
    <col min="13058" max="13058" width="5.375" style="218" customWidth="1"/>
    <col min="13059" max="13059" width="1.5" style="218" customWidth="1"/>
    <col min="13060" max="13060" width="4.625" style="218" customWidth="1"/>
    <col min="13061" max="13061" width="1.375" style="218" customWidth="1"/>
    <col min="13062" max="13062" width="5.625" style="218" customWidth="1"/>
    <col min="13063" max="13063" width="5.375" style="218" customWidth="1"/>
    <col min="13064" max="13064" width="2.375" style="218" customWidth="1"/>
    <col min="13065" max="13065" width="3.875" style="218" customWidth="1"/>
    <col min="13066" max="13066" width="2" style="218" customWidth="1"/>
    <col min="13067" max="13067" width="6" style="218" customWidth="1"/>
    <col min="13068" max="13068" width="5.5" style="218" customWidth="1"/>
    <col min="13069" max="13069" width="2" style="218" customWidth="1"/>
    <col min="13070" max="13070" width="3.375" style="218" customWidth="1"/>
    <col min="13071" max="13071" width="2.25" style="218" customWidth="1"/>
    <col min="13072" max="13072" width="5.5" style="218" customWidth="1"/>
    <col min="13073" max="13073" width="6.125" style="218" customWidth="1"/>
    <col min="13074" max="13074" width="1.5" style="218" customWidth="1"/>
    <col min="13075" max="13075" width="7.25" style="218" customWidth="1"/>
    <col min="13076" max="13076" width="1.375" style="218" customWidth="1"/>
    <col min="13077" max="13077" width="5.75" style="218" customWidth="1"/>
    <col min="13078" max="13078" width="5.625" style="218" customWidth="1"/>
    <col min="13079" max="13079" width="1.375" style="218" customWidth="1"/>
    <col min="13080" max="13080" width="7" style="218" customWidth="1"/>
    <col min="13081" max="13081" width="1.75" style="218" customWidth="1"/>
    <col min="13082" max="13082" width="5.625" style="218" customWidth="1"/>
    <col min="13083" max="13083" width="5" style="218" customWidth="1"/>
    <col min="13084" max="13084" width="1.875" style="218" customWidth="1"/>
    <col min="13085" max="13085" width="4.875" style="218" customWidth="1"/>
    <col min="13086" max="13086" width="7.875" style="218" customWidth="1"/>
    <col min="13087" max="13087" width="2.5" style="218" customWidth="1"/>
    <col min="13088" max="13088" width="5.125" style="218" customWidth="1"/>
    <col min="13089" max="13089" width="6.375" style="218" customWidth="1"/>
    <col min="13090" max="13090" width="1.375" style="218" customWidth="1"/>
    <col min="13091" max="13091" width="5" style="218" customWidth="1"/>
    <col min="13092" max="13092" width="4.625" style="218" customWidth="1"/>
    <col min="13093" max="13093" width="2.125" style="218" customWidth="1"/>
    <col min="13094" max="13094" width="4.75" style="218" customWidth="1"/>
    <col min="13095" max="13095" width="7" style="218" customWidth="1"/>
    <col min="13096" max="13096" width="1.25" style="218" customWidth="1"/>
    <col min="13097" max="13097" width="4.875" style="218" customWidth="1"/>
    <col min="13098" max="13098" width="3.625" style="218" customWidth="1"/>
    <col min="13099" max="13099" width="3.25" style="218" customWidth="1"/>
    <col min="13100" max="13100" width="2.625" style="218" customWidth="1"/>
    <col min="13101" max="13101" width="2.875" style="218" customWidth="1"/>
    <col min="13102" max="13102" width="3" style="218" customWidth="1"/>
    <col min="13103" max="13103" width="2.875" style="218" customWidth="1"/>
    <col min="13104" max="13104" width="4.25" style="218" customWidth="1"/>
    <col min="13105" max="13105" width="2.5" style="218" customWidth="1"/>
    <col min="13106" max="13106" width="2.875" style="218" customWidth="1"/>
    <col min="13107" max="13107" width="7" style="218" customWidth="1"/>
    <col min="13108" max="13108" width="1.625" style="218" customWidth="1"/>
    <col min="13109" max="13109" width="6" style="218" customWidth="1"/>
    <col min="13110" max="13110" width="7.125" style="218" customWidth="1"/>
    <col min="13111" max="13111" width="1.625" style="218" customWidth="1"/>
    <col min="13112" max="13112" width="5.625" style="218" customWidth="1"/>
    <col min="13113" max="13113" width="3.75" style="218" customWidth="1"/>
    <col min="13114" max="13114" width="2" style="218" customWidth="1"/>
    <col min="13115" max="13115" width="3.875" style="218" customWidth="1"/>
    <col min="13116" max="13116" width="4.875" style="218" customWidth="1"/>
    <col min="13117" max="13117" width="1.625" style="218" customWidth="1"/>
    <col min="13118" max="13118" width="4.75" style="218" customWidth="1"/>
    <col min="13119" max="13119" width="5.875" style="218" customWidth="1"/>
    <col min="13120" max="13120" width="1.25" style="218" customWidth="1"/>
    <col min="13121" max="13121" width="4.625" style="218" customWidth="1"/>
    <col min="13122" max="13122" width="4.75" style="218" customWidth="1"/>
    <col min="13123" max="13123" width="1.375" style="218" customWidth="1"/>
    <col min="13124" max="13124" width="4.75" style="218" customWidth="1"/>
    <col min="13125" max="13125" width="5.875" style="218" customWidth="1"/>
    <col min="13126" max="13126" width="1.125" style="218" customWidth="1"/>
    <col min="13127" max="13127" width="4.75" style="218" customWidth="1"/>
    <col min="13128" max="13128" width="9.625" style="218" customWidth="1"/>
    <col min="13129" max="13131" width="9" style="218"/>
    <col min="13132" max="13132" width="1.75" style="218" customWidth="1"/>
    <col min="13133" max="13133" width="5" style="218" customWidth="1"/>
    <col min="13134" max="13311" width="9" style="218"/>
    <col min="13312" max="13312" width="6.375" style="218" customWidth="1"/>
    <col min="13313" max="13313" width="31.25" style="218" customWidth="1"/>
    <col min="13314" max="13314" width="5.375" style="218" customWidth="1"/>
    <col min="13315" max="13315" width="1.5" style="218" customWidth="1"/>
    <col min="13316" max="13316" width="4.625" style="218" customWidth="1"/>
    <col min="13317" max="13317" width="1.375" style="218" customWidth="1"/>
    <col min="13318" max="13318" width="5.625" style="218" customWidth="1"/>
    <col min="13319" max="13319" width="5.375" style="218" customWidth="1"/>
    <col min="13320" max="13320" width="2.375" style="218" customWidth="1"/>
    <col min="13321" max="13321" width="3.875" style="218" customWidth="1"/>
    <col min="13322" max="13322" width="2" style="218" customWidth="1"/>
    <col min="13323" max="13323" width="6" style="218" customWidth="1"/>
    <col min="13324" max="13324" width="5.5" style="218" customWidth="1"/>
    <col min="13325" max="13325" width="2" style="218" customWidth="1"/>
    <col min="13326" max="13326" width="3.375" style="218" customWidth="1"/>
    <col min="13327" max="13327" width="2.25" style="218" customWidth="1"/>
    <col min="13328" max="13328" width="5.5" style="218" customWidth="1"/>
    <col min="13329" max="13329" width="6.125" style="218" customWidth="1"/>
    <col min="13330" max="13330" width="1.5" style="218" customWidth="1"/>
    <col min="13331" max="13331" width="7.25" style="218" customWidth="1"/>
    <col min="13332" max="13332" width="1.375" style="218" customWidth="1"/>
    <col min="13333" max="13333" width="5.75" style="218" customWidth="1"/>
    <col min="13334" max="13334" width="5.625" style="218" customWidth="1"/>
    <col min="13335" max="13335" width="1.375" style="218" customWidth="1"/>
    <col min="13336" max="13336" width="7" style="218" customWidth="1"/>
    <col min="13337" max="13337" width="1.75" style="218" customWidth="1"/>
    <col min="13338" max="13338" width="5.625" style="218" customWidth="1"/>
    <col min="13339" max="13339" width="5" style="218" customWidth="1"/>
    <col min="13340" max="13340" width="1.875" style="218" customWidth="1"/>
    <col min="13341" max="13341" width="4.875" style="218" customWidth="1"/>
    <col min="13342" max="13342" width="7.875" style="218" customWidth="1"/>
    <col min="13343" max="13343" width="2.5" style="218" customWidth="1"/>
    <col min="13344" max="13344" width="5.125" style="218" customWidth="1"/>
    <col min="13345" max="13345" width="6.375" style="218" customWidth="1"/>
    <col min="13346" max="13346" width="1.375" style="218" customWidth="1"/>
    <col min="13347" max="13347" width="5" style="218" customWidth="1"/>
    <col min="13348" max="13348" width="4.625" style="218" customWidth="1"/>
    <col min="13349" max="13349" width="2.125" style="218" customWidth="1"/>
    <col min="13350" max="13350" width="4.75" style="218" customWidth="1"/>
    <col min="13351" max="13351" width="7" style="218" customWidth="1"/>
    <col min="13352" max="13352" width="1.25" style="218" customWidth="1"/>
    <col min="13353" max="13353" width="4.875" style="218" customWidth="1"/>
    <col min="13354" max="13354" width="3.625" style="218" customWidth="1"/>
    <col min="13355" max="13355" width="3.25" style="218" customWidth="1"/>
    <col min="13356" max="13356" width="2.625" style="218" customWidth="1"/>
    <col min="13357" max="13357" width="2.875" style="218" customWidth="1"/>
    <col min="13358" max="13358" width="3" style="218" customWidth="1"/>
    <col min="13359" max="13359" width="2.875" style="218" customWidth="1"/>
    <col min="13360" max="13360" width="4.25" style="218" customWidth="1"/>
    <col min="13361" max="13361" width="2.5" style="218" customWidth="1"/>
    <col min="13362" max="13362" width="2.875" style="218" customWidth="1"/>
    <col min="13363" max="13363" width="7" style="218" customWidth="1"/>
    <col min="13364" max="13364" width="1.625" style="218" customWidth="1"/>
    <col min="13365" max="13365" width="6" style="218" customWidth="1"/>
    <col min="13366" max="13366" width="7.125" style="218" customWidth="1"/>
    <col min="13367" max="13367" width="1.625" style="218" customWidth="1"/>
    <col min="13368" max="13368" width="5.625" style="218" customWidth="1"/>
    <col min="13369" max="13369" width="3.75" style="218" customWidth="1"/>
    <col min="13370" max="13370" width="2" style="218" customWidth="1"/>
    <col min="13371" max="13371" width="3.875" style="218" customWidth="1"/>
    <col min="13372" max="13372" width="4.875" style="218" customWidth="1"/>
    <col min="13373" max="13373" width="1.625" style="218" customWidth="1"/>
    <col min="13374" max="13374" width="4.75" style="218" customWidth="1"/>
    <col min="13375" max="13375" width="5.875" style="218" customWidth="1"/>
    <col min="13376" max="13376" width="1.25" style="218" customWidth="1"/>
    <col min="13377" max="13377" width="4.625" style="218" customWidth="1"/>
    <col min="13378" max="13378" width="4.75" style="218" customWidth="1"/>
    <col min="13379" max="13379" width="1.375" style="218" customWidth="1"/>
    <col min="13380" max="13380" width="4.75" style="218" customWidth="1"/>
    <col min="13381" max="13381" width="5.875" style="218" customWidth="1"/>
    <col min="13382" max="13382" width="1.125" style="218" customWidth="1"/>
    <col min="13383" max="13383" width="4.75" style="218" customWidth="1"/>
    <col min="13384" max="13384" width="9.625" style="218" customWidth="1"/>
    <col min="13385" max="13387" width="9" style="218"/>
    <col min="13388" max="13388" width="1.75" style="218" customWidth="1"/>
    <col min="13389" max="13389" width="5" style="218" customWidth="1"/>
    <col min="13390" max="13567" width="9" style="218"/>
    <col min="13568" max="13568" width="6.375" style="218" customWidth="1"/>
    <col min="13569" max="13569" width="31.25" style="218" customWidth="1"/>
    <col min="13570" max="13570" width="5.375" style="218" customWidth="1"/>
    <col min="13571" max="13571" width="1.5" style="218" customWidth="1"/>
    <col min="13572" max="13572" width="4.625" style="218" customWidth="1"/>
    <col min="13573" max="13573" width="1.375" style="218" customWidth="1"/>
    <col min="13574" max="13574" width="5.625" style="218" customWidth="1"/>
    <col min="13575" max="13575" width="5.375" style="218" customWidth="1"/>
    <col min="13576" max="13576" width="2.375" style="218" customWidth="1"/>
    <col min="13577" max="13577" width="3.875" style="218" customWidth="1"/>
    <col min="13578" max="13578" width="2" style="218" customWidth="1"/>
    <col min="13579" max="13579" width="6" style="218" customWidth="1"/>
    <col min="13580" max="13580" width="5.5" style="218" customWidth="1"/>
    <col min="13581" max="13581" width="2" style="218" customWidth="1"/>
    <col min="13582" max="13582" width="3.375" style="218" customWidth="1"/>
    <col min="13583" max="13583" width="2.25" style="218" customWidth="1"/>
    <col min="13584" max="13584" width="5.5" style="218" customWidth="1"/>
    <col min="13585" max="13585" width="6.125" style="218" customWidth="1"/>
    <col min="13586" max="13586" width="1.5" style="218" customWidth="1"/>
    <col min="13587" max="13587" width="7.25" style="218" customWidth="1"/>
    <col min="13588" max="13588" width="1.375" style="218" customWidth="1"/>
    <col min="13589" max="13589" width="5.75" style="218" customWidth="1"/>
    <col min="13590" max="13590" width="5.625" style="218" customWidth="1"/>
    <col min="13591" max="13591" width="1.375" style="218" customWidth="1"/>
    <col min="13592" max="13592" width="7" style="218" customWidth="1"/>
    <col min="13593" max="13593" width="1.75" style="218" customWidth="1"/>
    <col min="13594" max="13594" width="5.625" style="218" customWidth="1"/>
    <col min="13595" max="13595" width="5" style="218" customWidth="1"/>
    <col min="13596" max="13596" width="1.875" style="218" customWidth="1"/>
    <col min="13597" max="13597" width="4.875" style="218" customWidth="1"/>
    <col min="13598" max="13598" width="7.875" style="218" customWidth="1"/>
    <col min="13599" max="13599" width="2.5" style="218" customWidth="1"/>
    <col min="13600" max="13600" width="5.125" style="218" customWidth="1"/>
    <col min="13601" max="13601" width="6.375" style="218" customWidth="1"/>
    <col min="13602" max="13602" width="1.375" style="218" customWidth="1"/>
    <col min="13603" max="13603" width="5" style="218" customWidth="1"/>
    <col min="13604" max="13604" width="4.625" style="218" customWidth="1"/>
    <col min="13605" max="13605" width="2.125" style="218" customWidth="1"/>
    <col min="13606" max="13606" width="4.75" style="218" customWidth="1"/>
    <col min="13607" max="13607" width="7" style="218" customWidth="1"/>
    <col min="13608" max="13608" width="1.25" style="218" customWidth="1"/>
    <col min="13609" max="13609" width="4.875" style="218" customWidth="1"/>
    <col min="13610" max="13610" width="3.625" style="218" customWidth="1"/>
    <col min="13611" max="13611" width="3.25" style="218" customWidth="1"/>
    <col min="13612" max="13612" width="2.625" style="218" customWidth="1"/>
    <col min="13613" max="13613" width="2.875" style="218" customWidth="1"/>
    <col min="13614" max="13614" width="3" style="218" customWidth="1"/>
    <col min="13615" max="13615" width="2.875" style="218" customWidth="1"/>
    <col min="13616" max="13616" width="4.25" style="218" customWidth="1"/>
    <col min="13617" max="13617" width="2.5" style="218" customWidth="1"/>
    <col min="13618" max="13618" width="2.875" style="218" customWidth="1"/>
    <col min="13619" max="13619" width="7" style="218" customWidth="1"/>
    <col min="13620" max="13620" width="1.625" style="218" customWidth="1"/>
    <col min="13621" max="13621" width="6" style="218" customWidth="1"/>
    <col min="13622" max="13622" width="7.125" style="218" customWidth="1"/>
    <col min="13623" max="13623" width="1.625" style="218" customWidth="1"/>
    <col min="13624" max="13624" width="5.625" style="218" customWidth="1"/>
    <col min="13625" max="13625" width="3.75" style="218" customWidth="1"/>
    <col min="13626" max="13626" width="2" style="218" customWidth="1"/>
    <col min="13627" max="13627" width="3.875" style="218" customWidth="1"/>
    <col min="13628" max="13628" width="4.875" style="218" customWidth="1"/>
    <col min="13629" max="13629" width="1.625" style="218" customWidth="1"/>
    <col min="13630" max="13630" width="4.75" style="218" customWidth="1"/>
    <col min="13631" max="13631" width="5.875" style="218" customWidth="1"/>
    <col min="13632" max="13632" width="1.25" style="218" customWidth="1"/>
    <col min="13633" max="13633" width="4.625" style="218" customWidth="1"/>
    <col min="13634" max="13634" width="4.75" style="218" customWidth="1"/>
    <col min="13635" max="13635" width="1.375" style="218" customWidth="1"/>
    <col min="13636" max="13636" width="4.75" style="218" customWidth="1"/>
    <col min="13637" max="13637" width="5.875" style="218" customWidth="1"/>
    <col min="13638" max="13638" width="1.125" style="218" customWidth="1"/>
    <col min="13639" max="13639" width="4.75" style="218" customWidth="1"/>
    <col min="13640" max="13640" width="9.625" style="218" customWidth="1"/>
    <col min="13641" max="13643" width="9" style="218"/>
    <col min="13644" max="13644" width="1.75" style="218" customWidth="1"/>
    <col min="13645" max="13645" width="5" style="218" customWidth="1"/>
    <col min="13646" max="13823" width="9" style="218"/>
    <col min="13824" max="13824" width="6.375" style="218" customWidth="1"/>
    <col min="13825" max="13825" width="31.25" style="218" customWidth="1"/>
    <col min="13826" max="13826" width="5.375" style="218" customWidth="1"/>
    <col min="13827" max="13827" width="1.5" style="218" customWidth="1"/>
    <col min="13828" max="13828" width="4.625" style="218" customWidth="1"/>
    <col min="13829" max="13829" width="1.375" style="218" customWidth="1"/>
    <col min="13830" max="13830" width="5.625" style="218" customWidth="1"/>
    <col min="13831" max="13831" width="5.375" style="218" customWidth="1"/>
    <col min="13832" max="13832" width="2.375" style="218" customWidth="1"/>
    <col min="13833" max="13833" width="3.875" style="218" customWidth="1"/>
    <col min="13834" max="13834" width="2" style="218" customWidth="1"/>
    <col min="13835" max="13835" width="6" style="218" customWidth="1"/>
    <col min="13836" max="13836" width="5.5" style="218" customWidth="1"/>
    <col min="13837" max="13837" width="2" style="218" customWidth="1"/>
    <col min="13838" max="13838" width="3.375" style="218" customWidth="1"/>
    <col min="13839" max="13839" width="2.25" style="218" customWidth="1"/>
    <col min="13840" max="13840" width="5.5" style="218" customWidth="1"/>
    <col min="13841" max="13841" width="6.125" style="218" customWidth="1"/>
    <col min="13842" max="13842" width="1.5" style="218" customWidth="1"/>
    <col min="13843" max="13843" width="7.25" style="218" customWidth="1"/>
    <col min="13844" max="13844" width="1.375" style="218" customWidth="1"/>
    <col min="13845" max="13845" width="5.75" style="218" customWidth="1"/>
    <col min="13846" max="13846" width="5.625" style="218" customWidth="1"/>
    <col min="13847" max="13847" width="1.375" style="218" customWidth="1"/>
    <col min="13848" max="13848" width="7" style="218" customWidth="1"/>
    <col min="13849" max="13849" width="1.75" style="218" customWidth="1"/>
    <col min="13850" max="13850" width="5.625" style="218" customWidth="1"/>
    <col min="13851" max="13851" width="5" style="218" customWidth="1"/>
    <col min="13852" max="13852" width="1.875" style="218" customWidth="1"/>
    <col min="13853" max="13853" width="4.875" style="218" customWidth="1"/>
    <col min="13854" max="13854" width="7.875" style="218" customWidth="1"/>
    <col min="13855" max="13855" width="2.5" style="218" customWidth="1"/>
    <col min="13856" max="13856" width="5.125" style="218" customWidth="1"/>
    <col min="13857" max="13857" width="6.375" style="218" customWidth="1"/>
    <col min="13858" max="13858" width="1.375" style="218" customWidth="1"/>
    <col min="13859" max="13859" width="5" style="218" customWidth="1"/>
    <col min="13860" max="13860" width="4.625" style="218" customWidth="1"/>
    <col min="13861" max="13861" width="2.125" style="218" customWidth="1"/>
    <col min="13862" max="13862" width="4.75" style="218" customWidth="1"/>
    <col min="13863" max="13863" width="7" style="218" customWidth="1"/>
    <col min="13864" max="13864" width="1.25" style="218" customWidth="1"/>
    <col min="13865" max="13865" width="4.875" style="218" customWidth="1"/>
    <col min="13866" max="13866" width="3.625" style="218" customWidth="1"/>
    <col min="13867" max="13867" width="3.25" style="218" customWidth="1"/>
    <col min="13868" max="13868" width="2.625" style="218" customWidth="1"/>
    <col min="13869" max="13869" width="2.875" style="218" customWidth="1"/>
    <col min="13870" max="13870" width="3" style="218" customWidth="1"/>
    <col min="13871" max="13871" width="2.875" style="218" customWidth="1"/>
    <col min="13872" max="13872" width="4.25" style="218" customWidth="1"/>
    <col min="13873" max="13873" width="2.5" style="218" customWidth="1"/>
    <col min="13874" max="13874" width="2.875" style="218" customWidth="1"/>
    <col min="13875" max="13875" width="7" style="218" customWidth="1"/>
    <col min="13876" max="13876" width="1.625" style="218" customWidth="1"/>
    <col min="13877" max="13877" width="6" style="218" customWidth="1"/>
    <col min="13878" max="13878" width="7.125" style="218" customWidth="1"/>
    <col min="13879" max="13879" width="1.625" style="218" customWidth="1"/>
    <col min="13880" max="13880" width="5.625" style="218" customWidth="1"/>
    <col min="13881" max="13881" width="3.75" style="218" customWidth="1"/>
    <col min="13882" max="13882" width="2" style="218" customWidth="1"/>
    <col min="13883" max="13883" width="3.875" style="218" customWidth="1"/>
    <col min="13884" max="13884" width="4.875" style="218" customWidth="1"/>
    <col min="13885" max="13885" width="1.625" style="218" customWidth="1"/>
    <col min="13886" max="13886" width="4.75" style="218" customWidth="1"/>
    <col min="13887" max="13887" width="5.875" style="218" customWidth="1"/>
    <col min="13888" max="13888" width="1.25" style="218" customWidth="1"/>
    <col min="13889" max="13889" width="4.625" style="218" customWidth="1"/>
    <col min="13890" max="13890" width="4.75" style="218" customWidth="1"/>
    <col min="13891" max="13891" width="1.375" style="218" customWidth="1"/>
    <col min="13892" max="13892" width="4.75" style="218" customWidth="1"/>
    <col min="13893" max="13893" width="5.875" style="218" customWidth="1"/>
    <col min="13894" max="13894" width="1.125" style="218" customWidth="1"/>
    <col min="13895" max="13895" width="4.75" style="218" customWidth="1"/>
    <col min="13896" max="13896" width="9.625" style="218" customWidth="1"/>
    <col min="13897" max="13899" width="9" style="218"/>
    <col min="13900" max="13900" width="1.75" style="218" customWidth="1"/>
    <col min="13901" max="13901" width="5" style="218" customWidth="1"/>
    <col min="13902" max="14079" width="9" style="218"/>
    <col min="14080" max="14080" width="6.375" style="218" customWidth="1"/>
    <col min="14081" max="14081" width="31.25" style="218" customWidth="1"/>
    <col min="14082" max="14082" width="5.375" style="218" customWidth="1"/>
    <col min="14083" max="14083" width="1.5" style="218" customWidth="1"/>
    <col min="14084" max="14084" width="4.625" style="218" customWidth="1"/>
    <col min="14085" max="14085" width="1.375" style="218" customWidth="1"/>
    <col min="14086" max="14086" width="5.625" style="218" customWidth="1"/>
    <col min="14087" max="14087" width="5.375" style="218" customWidth="1"/>
    <col min="14088" max="14088" width="2.375" style="218" customWidth="1"/>
    <col min="14089" max="14089" width="3.875" style="218" customWidth="1"/>
    <col min="14090" max="14090" width="2" style="218" customWidth="1"/>
    <col min="14091" max="14091" width="6" style="218" customWidth="1"/>
    <col min="14092" max="14092" width="5.5" style="218" customWidth="1"/>
    <col min="14093" max="14093" width="2" style="218" customWidth="1"/>
    <col min="14094" max="14094" width="3.375" style="218" customWidth="1"/>
    <col min="14095" max="14095" width="2.25" style="218" customWidth="1"/>
    <col min="14096" max="14096" width="5.5" style="218" customWidth="1"/>
    <col min="14097" max="14097" width="6.125" style="218" customWidth="1"/>
    <col min="14098" max="14098" width="1.5" style="218" customWidth="1"/>
    <col min="14099" max="14099" width="7.25" style="218" customWidth="1"/>
    <col min="14100" max="14100" width="1.375" style="218" customWidth="1"/>
    <col min="14101" max="14101" width="5.75" style="218" customWidth="1"/>
    <col min="14102" max="14102" width="5.625" style="218" customWidth="1"/>
    <col min="14103" max="14103" width="1.375" style="218" customWidth="1"/>
    <col min="14104" max="14104" width="7" style="218" customWidth="1"/>
    <col min="14105" max="14105" width="1.75" style="218" customWidth="1"/>
    <col min="14106" max="14106" width="5.625" style="218" customWidth="1"/>
    <col min="14107" max="14107" width="5" style="218" customWidth="1"/>
    <col min="14108" max="14108" width="1.875" style="218" customWidth="1"/>
    <col min="14109" max="14109" width="4.875" style="218" customWidth="1"/>
    <col min="14110" max="14110" width="7.875" style="218" customWidth="1"/>
    <col min="14111" max="14111" width="2.5" style="218" customWidth="1"/>
    <col min="14112" max="14112" width="5.125" style="218" customWidth="1"/>
    <col min="14113" max="14113" width="6.375" style="218" customWidth="1"/>
    <col min="14114" max="14114" width="1.375" style="218" customWidth="1"/>
    <col min="14115" max="14115" width="5" style="218" customWidth="1"/>
    <col min="14116" max="14116" width="4.625" style="218" customWidth="1"/>
    <col min="14117" max="14117" width="2.125" style="218" customWidth="1"/>
    <col min="14118" max="14118" width="4.75" style="218" customWidth="1"/>
    <col min="14119" max="14119" width="7" style="218" customWidth="1"/>
    <col min="14120" max="14120" width="1.25" style="218" customWidth="1"/>
    <col min="14121" max="14121" width="4.875" style="218" customWidth="1"/>
    <col min="14122" max="14122" width="3.625" style="218" customWidth="1"/>
    <col min="14123" max="14123" width="3.25" style="218" customWidth="1"/>
    <col min="14124" max="14124" width="2.625" style="218" customWidth="1"/>
    <col min="14125" max="14125" width="2.875" style="218" customWidth="1"/>
    <col min="14126" max="14126" width="3" style="218" customWidth="1"/>
    <col min="14127" max="14127" width="2.875" style="218" customWidth="1"/>
    <col min="14128" max="14128" width="4.25" style="218" customWidth="1"/>
    <col min="14129" max="14129" width="2.5" style="218" customWidth="1"/>
    <col min="14130" max="14130" width="2.875" style="218" customWidth="1"/>
    <col min="14131" max="14131" width="7" style="218" customWidth="1"/>
    <col min="14132" max="14132" width="1.625" style="218" customWidth="1"/>
    <col min="14133" max="14133" width="6" style="218" customWidth="1"/>
    <col min="14134" max="14134" width="7.125" style="218" customWidth="1"/>
    <col min="14135" max="14135" width="1.625" style="218" customWidth="1"/>
    <col min="14136" max="14136" width="5.625" style="218" customWidth="1"/>
    <col min="14137" max="14137" width="3.75" style="218" customWidth="1"/>
    <col min="14138" max="14138" width="2" style="218" customWidth="1"/>
    <col min="14139" max="14139" width="3.875" style="218" customWidth="1"/>
    <col min="14140" max="14140" width="4.875" style="218" customWidth="1"/>
    <col min="14141" max="14141" width="1.625" style="218" customWidth="1"/>
    <col min="14142" max="14142" width="4.75" style="218" customWidth="1"/>
    <col min="14143" max="14143" width="5.875" style="218" customWidth="1"/>
    <col min="14144" max="14144" width="1.25" style="218" customWidth="1"/>
    <col min="14145" max="14145" width="4.625" style="218" customWidth="1"/>
    <col min="14146" max="14146" width="4.75" style="218" customWidth="1"/>
    <col min="14147" max="14147" width="1.375" style="218" customWidth="1"/>
    <col min="14148" max="14148" width="4.75" style="218" customWidth="1"/>
    <col min="14149" max="14149" width="5.875" style="218" customWidth="1"/>
    <col min="14150" max="14150" width="1.125" style="218" customWidth="1"/>
    <col min="14151" max="14151" width="4.75" style="218" customWidth="1"/>
    <col min="14152" max="14152" width="9.625" style="218" customWidth="1"/>
    <col min="14153" max="14155" width="9" style="218"/>
    <col min="14156" max="14156" width="1.75" style="218" customWidth="1"/>
    <col min="14157" max="14157" width="5" style="218" customWidth="1"/>
    <col min="14158" max="14335" width="9" style="218"/>
    <col min="14336" max="14336" width="6.375" style="218" customWidth="1"/>
    <col min="14337" max="14337" width="31.25" style="218" customWidth="1"/>
    <col min="14338" max="14338" width="5.375" style="218" customWidth="1"/>
    <col min="14339" max="14339" width="1.5" style="218" customWidth="1"/>
    <col min="14340" max="14340" width="4.625" style="218" customWidth="1"/>
    <col min="14341" max="14341" width="1.375" style="218" customWidth="1"/>
    <col min="14342" max="14342" width="5.625" style="218" customWidth="1"/>
    <col min="14343" max="14343" width="5.375" style="218" customWidth="1"/>
    <col min="14344" max="14344" width="2.375" style="218" customWidth="1"/>
    <col min="14345" max="14345" width="3.875" style="218" customWidth="1"/>
    <col min="14346" max="14346" width="2" style="218" customWidth="1"/>
    <col min="14347" max="14347" width="6" style="218" customWidth="1"/>
    <col min="14348" max="14348" width="5.5" style="218" customWidth="1"/>
    <col min="14349" max="14349" width="2" style="218" customWidth="1"/>
    <col min="14350" max="14350" width="3.375" style="218" customWidth="1"/>
    <col min="14351" max="14351" width="2.25" style="218" customWidth="1"/>
    <col min="14352" max="14352" width="5.5" style="218" customWidth="1"/>
    <col min="14353" max="14353" width="6.125" style="218" customWidth="1"/>
    <col min="14354" max="14354" width="1.5" style="218" customWidth="1"/>
    <col min="14355" max="14355" width="7.25" style="218" customWidth="1"/>
    <col min="14356" max="14356" width="1.375" style="218" customWidth="1"/>
    <col min="14357" max="14357" width="5.75" style="218" customWidth="1"/>
    <col min="14358" max="14358" width="5.625" style="218" customWidth="1"/>
    <col min="14359" max="14359" width="1.375" style="218" customWidth="1"/>
    <col min="14360" max="14360" width="7" style="218" customWidth="1"/>
    <col min="14361" max="14361" width="1.75" style="218" customWidth="1"/>
    <col min="14362" max="14362" width="5.625" style="218" customWidth="1"/>
    <col min="14363" max="14363" width="5" style="218" customWidth="1"/>
    <col min="14364" max="14364" width="1.875" style="218" customWidth="1"/>
    <col min="14365" max="14365" width="4.875" style="218" customWidth="1"/>
    <col min="14366" max="14366" width="7.875" style="218" customWidth="1"/>
    <col min="14367" max="14367" width="2.5" style="218" customWidth="1"/>
    <col min="14368" max="14368" width="5.125" style="218" customWidth="1"/>
    <col min="14369" max="14369" width="6.375" style="218" customWidth="1"/>
    <col min="14370" max="14370" width="1.375" style="218" customWidth="1"/>
    <col min="14371" max="14371" width="5" style="218" customWidth="1"/>
    <col min="14372" max="14372" width="4.625" style="218" customWidth="1"/>
    <col min="14373" max="14373" width="2.125" style="218" customWidth="1"/>
    <col min="14374" max="14374" width="4.75" style="218" customWidth="1"/>
    <col min="14375" max="14375" width="7" style="218" customWidth="1"/>
    <col min="14376" max="14376" width="1.25" style="218" customWidth="1"/>
    <col min="14377" max="14377" width="4.875" style="218" customWidth="1"/>
    <col min="14378" max="14378" width="3.625" style="218" customWidth="1"/>
    <col min="14379" max="14379" width="3.25" style="218" customWidth="1"/>
    <col min="14380" max="14380" width="2.625" style="218" customWidth="1"/>
    <col min="14381" max="14381" width="2.875" style="218" customWidth="1"/>
    <col min="14382" max="14382" width="3" style="218" customWidth="1"/>
    <col min="14383" max="14383" width="2.875" style="218" customWidth="1"/>
    <col min="14384" max="14384" width="4.25" style="218" customWidth="1"/>
    <col min="14385" max="14385" width="2.5" style="218" customWidth="1"/>
    <col min="14386" max="14386" width="2.875" style="218" customWidth="1"/>
    <col min="14387" max="14387" width="7" style="218" customWidth="1"/>
    <col min="14388" max="14388" width="1.625" style="218" customWidth="1"/>
    <col min="14389" max="14389" width="6" style="218" customWidth="1"/>
    <col min="14390" max="14390" width="7.125" style="218" customWidth="1"/>
    <col min="14391" max="14391" width="1.625" style="218" customWidth="1"/>
    <col min="14392" max="14392" width="5.625" style="218" customWidth="1"/>
    <col min="14393" max="14393" width="3.75" style="218" customWidth="1"/>
    <col min="14394" max="14394" width="2" style="218" customWidth="1"/>
    <col min="14395" max="14395" width="3.875" style="218" customWidth="1"/>
    <col min="14396" max="14396" width="4.875" style="218" customWidth="1"/>
    <col min="14397" max="14397" width="1.625" style="218" customWidth="1"/>
    <col min="14398" max="14398" width="4.75" style="218" customWidth="1"/>
    <col min="14399" max="14399" width="5.875" style="218" customWidth="1"/>
    <col min="14400" max="14400" width="1.25" style="218" customWidth="1"/>
    <col min="14401" max="14401" width="4.625" style="218" customWidth="1"/>
    <col min="14402" max="14402" width="4.75" style="218" customWidth="1"/>
    <col min="14403" max="14403" width="1.375" style="218" customWidth="1"/>
    <col min="14404" max="14404" width="4.75" style="218" customWidth="1"/>
    <col min="14405" max="14405" width="5.875" style="218" customWidth="1"/>
    <col min="14406" max="14406" width="1.125" style="218" customWidth="1"/>
    <col min="14407" max="14407" width="4.75" style="218" customWidth="1"/>
    <col min="14408" max="14408" width="9.625" style="218" customWidth="1"/>
    <col min="14409" max="14411" width="9" style="218"/>
    <col min="14412" max="14412" width="1.75" style="218" customWidth="1"/>
    <col min="14413" max="14413" width="5" style="218" customWidth="1"/>
    <col min="14414" max="14591" width="9" style="218"/>
    <col min="14592" max="14592" width="6.375" style="218" customWidth="1"/>
    <col min="14593" max="14593" width="31.25" style="218" customWidth="1"/>
    <col min="14594" max="14594" width="5.375" style="218" customWidth="1"/>
    <col min="14595" max="14595" width="1.5" style="218" customWidth="1"/>
    <col min="14596" max="14596" width="4.625" style="218" customWidth="1"/>
    <col min="14597" max="14597" width="1.375" style="218" customWidth="1"/>
    <col min="14598" max="14598" width="5.625" style="218" customWidth="1"/>
    <col min="14599" max="14599" width="5.375" style="218" customWidth="1"/>
    <col min="14600" max="14600" width="2.375" style="218" customWidth="1"/>
    <col min="14601" max="14601" width="3.875" style="218" customWidth="1"/>
    <col min="14602" max="14602" width="2" style="218" customWidth="1"/>
    <col min="14603" max="14603" width="6" style="218" customWidth="1"/>
    <col min="14604" max="14604" width="5.5" style="218" customWidth="1"/>
    <col min="14605" max="14605" width="2" style="218" customWidth="1"/>
    <col min="14606" max="14606" width="3.375" style="218" customWidth="1"/>
    <col min="14607" max="14607" width="2.25" style="218" customWidth="1"/>
    <col min="14608" max="14608" width="5.5" style="218" customWidth="1"/>
    <col min="14609" max="14609" width="6.125" style="218" customWidth="1"/>
    <col min="14610" max="14610" width="1.5" style="218" customWidth="1"/>
    <col min="14611" max="14611" width="7.25" style="218" customWidth="1"/>
    <col min="14612" max="14612" width="1.375" style="218" customWidth="1"/>
    <col min="14613" max="14613" width="5.75" style="218" customWidth="1"/>
    <col min="14614" max="14614" width="5.625" style="218" customWidth="1"/>
    <col min="14615" max="14615" width="1.375" style="218" customWidth="1"/>
    <col min="14616" max="14616" width="7" style="218" customWidth="1"/>
    <col min="14617" max="14617" width="1.75" style="218" customWidth="1"/>
    <col min="14618" max="14618" width="5.625" style="218" customWidth="1"/>
    <col min="14619" max="14619" width="5" style="218" customWidth="1"/>
    <col min="14620" max="14620" width="1.875" style="218" customWidth="1"/>
    <col min="14621" max="14621" width="4.875" style="218" customWidth="1"/>
    <col min="14622" max="14622" width="7.875" style="218" customWidth="1"/>
    <col min="14623" max="14623" width="2.5" style="218" customWidth="1"/>
    <col min="14624" max="14624" width="5.125" style="218" customWidth="1"/>
    <col min="14625" max="14625" width="6.375" style="218" customWidth="1"/>
    <col min="14626" max="14626" width="1.375" style="218" customWidth="1"/>
    <col min="14627" max="14627" width="5" style="218" customWidth="1"/>
    <col min="14628" max="14628" width="4.625" style="218" customWidth="1"/>
    <col min="14629" max="14629" width="2.125" style="218" customWidth="1"/>
    <col min="14630" max="14630" width="4.75" style="218" customWidth="1"/>
    <col min="14631" max="14631" width="7" style="218" customWidth="1"/>
    <col min="14632" max="14632" width="1.25" style="218" customWidth="1"/>
    <col min="14633" max="14633" width="4.875" style="218" customWidth="1"/>
    <col min="14634" max="14634" width="3.625" style="218" customWidth="1"/>
    <col min="14635" max="14635" width="3.25" style="218" customWidth="1"/>
    <col min="14636" max="14636" width="2.625" style="218" customWidth="1"/>
    <col min="14637" max="14637" width="2.875" style="218" customWidth="1"/>
    <col min="14638" max="14638" width="3" style="218" customWidth="1"/>
    <col min="14639" max="14639" width="2.875" style="218" customWidth="1"/>
    <col min="14640" max="14640" width="4.25" style="218" customWidth="1"/>
    <col min="14641" max="14641" width="2.5" style="218" customWidth="1"/>
    <col min="14642" max="14642" width="2.875" style="218" customWidth="1"/>
    <col min="14643" max="14643" width="7" style="218" customWidth="1"/>
    <col min="14644" max="14644" width="1.625" style="218" customWidth="1"/>
    <col min="14645" max="14645" width="6" style="218" customWidth="1"/>
    <col min="14646" max="14646" width="7.125" style="218" customWidth="1"/>
    <col min="14647" max="14647" width="1.625" style="218" customWidth="1"/>
    <col min="14648" max="14648" width="5.625" style="218" customWidth="1"/>
    <col min="14649" max="14649" width="3.75" style="218" customWidth="1"/>
    <col min="14650" max="14650" width="2" style="218" customWidth="1"/>
    <col min="14651" max="14651" width="3.875" style="218" customWidth="1"/>
    <col min="14652" max="14652" width="4.875" style="218" customWidth="1"/>
    <col min="14653" max="14653" width="1.625" style="218" customWidth="1"/>
    <col min="14654" max="14654" width="4.75" style="218" customWidth="1"/>
    <col min="14655" max="14655" width="5.875" style="218" customWidth="1"/>
    <col min="14656" max="14656" width="1.25" style="218" customWidth="1"/>
    <col min="14657" max="14657" width="4.625" style="218" customWidth="1"/>
    <col min="14658" max="14658" width="4.75" style="218" customWidth="1"/>
    <col min="14659" max="14659" width="1.375" style="218" customWidth="1"/>
    <col min="14660" max="14660" width="4.75" style="218" customWidth="1"/>
    <col min="14661" max="14661" width="5.875" style="218" customWidth="1"/>
    <col min="14662" max="14662" width="1.125" style="218" customWidth="1"/>
    <col min="14663" max="14663" width="4.75" style="218" customWidth="1"/>
    <col min="14664" max="14664" width="9.625" style="218" customWidth="1"/>
    <col min="14665" max="14667" width="9" style="218"/>
    <col min="14668" max="14668" width="1.75" style="218" customWidth="1"/>
    <col min="14669" max="14669" width="5" style="218" customWidth="1"/>
    <col min="14670" max="14847" width="9" style="218"/>
    <col min="14848" max="14848" width="6.375" style="218" customWidth="1"/>
    <col min="14849" max="14849" width="31.25" style="218" customWidth="1"/>
    <col min="14850" max="14850" width="5.375" style="218" customWidth="1"/>
    <col min="14851" max="14851" width="1.5" style="218" customWidth="1"/>
    <col min="14852" max="14852" width="4.625" style="218" customWidth="1"/>
    <col min="14853" max="14853" width="1.375" style="218" customWidth="1"/>
    <col min="14854" max="14854" width="5.625" style="218" customWidth="1"/>
    <col min="14855" max="14855" width="5.375" style="218" customWidth="1"/>
    <col min="14856" max="14856" width="2.375" style="218" customWidth="1"/>
    <col min="14857" max="14857" width="3.875" style="218" customWidth="1"/>
    <col min="14858" max="14858" width="2" style="218" customWidth="1"/>
    <col min="14859" max="14859" width="6" style="218" customWidth="1"/>
    <col min="14860" max="14860" width="5.5" style="218" customWidth="1"/>
    <col min="14861" max="14861" width="2" style="218" customWidth="1"/>
    <col min="14862" max="14862" width="3.375" style="218" customWidth="1"/>
    <col min="14863" max="14863" width="2.25" style="218" customWidth="1"/>
    <col min="14864" max="14864" width="5.5" style="218" customWidth="1"/>
    <col min="14865" max="14865" width="6.125" style="218" customWidth="1"/>
    <col min="14866" max="14866" width="1.5" style="218" customWidth="1"/>
    <col min="14867" max="14867" width="7.25" style="218" customWidth="1"/>
    <col min="14868" max="14868" width="1.375" style="218" customWidth="1"/>
    <col min="14869" max="14869" width="5.75" style="218" customWidth="1"/>
    <col min="14870" max="14870" width="5.625" style="218" customWidth="1"/>
    <col min="14871" max="14871" width="1.375" style="218" customWidth="1"/>
    <col min="14872" max="14872" width="7" style="218" customWidth="1"/>
    <col min="14873" max="14873" width="1.75" style="218" customWidth="1"/>
    <col min="14874" max="14874" width="5.625" style="218" customWidth="1"/>
    <col min="14875" max="14875" width="5" style="218" customWidth="1"/>
    <col min="14876" max="14876" width="1.875" style="218" customWidth="1"/>
    <col min="14877" max="14877" width="4.875" style="218" customWidth="1"/>
    <col min="14878" max="14878" width="7.875" style="218" customWidth="1"/>
    <col min="14879" max="14879" width="2.5" style="218" customWidth="1"/>
    <col min="14880" max="14880" width="5.125" style="218" customWidth="1"/>
    <col min="14881" max="14881" width="6.375" style="218" customWidth="1"/>
    <col min="14882" max="14882" width="1.375" style="218" customWidth="1"/>
    <col min="14883" max="14883" width="5" style="218" customWidth="1"/>
    <col min="14884" max="14884" width="4.625" style="218" customWidth="1"/>
    <col min="14885" max="14885" width="2.125" style="218" customWidth="1"/>
    <col min="14886" max="14886" width="4.75" style="218" customWidth="1"/>
    <col min="14887" max="14887" width="7" style="218" customWidth="1"/>
    <col min="14888" max="14888" width="1.25" style="218" customWidth="1"/>
    <col min="14889" max="14889" width="4.875" style="218" customWidth="1"/>
    <col min="14890" max="14890" width="3.625" style="218" customWidth="1"/>
    <col min="14891" max="14891" width="3.25" style="218" customWidth="1"/>
    <col min="14892" max="14892" width="2.625" style="218" customWidth="1"/>
    <col min="14893" max="14893" width="2.875" style="218" customWidth="1"/>
    <col min="14894" max="14894" width="3" style="218" customWidth="1"/>
    <col min="14895" max="14895" width="2.875" style="218" customWidth="1"/>
    <col min="14896" max="14896" width="4.25" style="218" customWidth="1"/>
    <col min="14897" max="14897" width="2.5" style="218" customWidth="1"/>
    <col min="14898" max="14898" width="2.875" style="218" customWidth="1"/>
    <col min="14899" max="14899" width="7" style="218" customWidth="1"/>
    <col min="14900" max="14900" width="1.625" style="218" customWidth="1"/>
    <col min="14901" max="14901" width="6" style="218" customWidth="1"/>
    <col min="14902" max="14902" width="7.125" style="218" customWidth="1"/>
    <col min="14903" max="14903" width="1.625" style="218" customWidth="1"/>
    <col min="14904" max="14904" width="5.625" style="218" customWidth="1"/>
    <col min="14905" max="14905" width="3.75" style="218" customWidth="1"/>
    <col min="14906" max="14906" width="2" style="218" customWidth="1"/>
    <col min="14907" max="14907" width="3.875" style="218" customWidth="1"/>
    <col min="14908" max="14908" width="4.875" style="218" customWidth="1"/>
    <col min="14909" max="14909" width="1.625" style="218" customWidth="1"/>
    <col min="14910" max="14910" width="4.75" style="218" customWidth="1"/>
    <col min="14911" max="14911" width="5.875" style="218" customWidth="1"/>
    <col min="14912" max="14912" width="1.25" style="218" customWidth="1"/>
    <col min="14913" max="14913" width="4.625" style="218" customWidth="1"/>
    <col min="14914" max="14914" width="4.75" style="218" customWidth="1"/>
    <col min="14915" max="14915" width="1.375" style="218" customWidth="1"/>
    <col min="14916" max="14916" width="4.75" style="218" customWidth="1"/>
    <col min="14917" max="14917" width="5.875" style="218" customWidth="1"/>
    <col min="14918" max="14918" width="1.125" style="218" customWidth="1"/>
    <col min="14919" max="14919" width="4.75" style="218" customWidth="1"/>
    <col min="14920" max="14920" width="9.625" style="218" customWidth="1"/>
    <col min="14921" max="14923" width="9" style="218"/>
    <col min="14924" max="14924" width="1.75" style="218" customWidth="1"/>
    <col min="14925" max="14925" width="5" style="218" customWidth="1"/>
    <col min="14926" max="15103" width="9" style="218"/>
    <col min="15104" max="15104" width="6.375" style="218" customWidth="1"/>
    <col min="15105" max="15105" width="31.25" style="218" customWidth="1"/>
    <col min="15106" max="15106" width="5.375" style="218" customWidth="1"/>
    <col min="15107" max="15107" width="1.5" style="218" customWidth="1"/>
    <col min="15108" max="15108" width="4.625" style="218" customWidth="1"/>
    <col min="15109" max="15109" width="1.375" style="218" customWidth="1"/>
    <col min="15110" max="15110" width="5.625" style="218" customWidth="1"/>
    <col min="15111" max="15111" width="5.375" style="218" customWidth="1"/>
    <col min="15112" max="15112" width="2.375" style="218" customWidth="1"/>
    <col min="15113" max="15113" width="3.875" style="218" customWidth="1"/>
    <col min="15114" max="15114" width="2" style="218" customWidth="1"/>
    <col min="15115" max="15115" width="6" style="218" customWidth="1"/>
    <col min="15116" max="15116" width="5.5" style="218" customWidth="1"/>
    <col min="15117" max="15117" width="2" style="218" customWidth="1"/>
    <col min="15118" max="15118" width="3.375" style="218" customWidth="1"/>
    <col min="15119" max="15119" width="2.25" style="218" customWidth="1"/>
    <col min="15120" max="15120" width="5.5" style="218" customWidth="1"/>
    <col min="15121" max="15121" width="6.125" style="218" customWidth="1"/>
    <col min="15122" max="15122" width="1.5" style="218" customWidth="1"/>
    <col min="15123" max="15123" width="7.25" style="218" customWidth="1"/>
    <col min="15124" max="15124" width="1.375" style="218" customWidth="1"/>
    <col min="15125" max="15125" width="5.75" style="218" customWidth="1"/>
    <col min="15126" max="15126" width="5.625" style="218" customWidth="1"/>
    <col min="15127" max="15127" width="1.375" style="218" customWidth="1"/>
    <col min="15128" max="15128" width="7" style="218" customWidth="1"/>
    <col min="15129" max="15129" width="1.75" style="218" customWidth="1"/>
    <col min="15130" max="15130" width="5.625" style="218" customWidth="1"/>
    <col min="15131" max="15131" width="5" style="218" customWidth="1"/>
    <col min="15132" max="15132" width="1.875" style="218" customWidth="1"/>
    <col min="15133" max="15133" width="4.875" style="218" customWidth="1"/>
    <col min="15134" max="15134" width="7.875" style="218" customWidth="1"/>
    <col min="15135" max="15135" width="2.5" style="218" customWidth="1"/>
    <col min="15136" max="15136" width="5.125" style="218" customWidth="1"/>
    <col min="15137" max="15137" width="6.375" style="218" customWidth="1"/>
    <col min="15138" max="15138" width="1.375" style="218" customWidth="1"/>
    <col min="15139" max="15139" width="5" style="218" customWidth="1"/>
    <col min="15140" max="15140" width="4.625" style="218" customWidth="1"/>
    <col min="15141" max="15141" width="2.125" style="218" customWidth="1"/>
    <col min="15142" max="15142" width="4.75" style="218" customWidth="1"/>
    <col min="15143" max="15143" width="7" style="218" customWidth="1"/>
    <col min="15144" max="15144" width="1.25" style="218" customWidth="1"/>
    <col min="15145" max="15145" width="4.875" style="218" customWidth="1"/>
    <col min="15146" max="15146" width="3.625" style="218" customWidth="1"/>
    <col min="15147" max="15147" width="3.25" style="218" customWidth="1"/>
    <col min="15148" max="15148" width="2.625" style="218" customWidth="1"/>
    <col min="15149" max="15149" width="2.875" style="218" customWidth="1"/>
    <col min="15150" max="15150" width="3" style="218" customWidth="1"/>
    <col min="15151" max="15151" width="2.875" style="218" customWidth="1"/>
    <col min="15152" max="15152" width="4.25" style="218" customWidth="1"/>
    <col min="15153" max="15153" width="2.5" style="218" customWidth="1"/>
    <col min="15154" max="15154" width="2.875" style="218" customWidth="1"/>
    <col min="15155" max="15155" width="7" style="218" customWidth="1"/>
    <col min="15156" max="15156" width="1.625" style="218" customWidth="1"/>
    <col min="15157" max="15157" width="6" style="218" customWidth="1"/>
    <col min="15158" max="15158" width="7.125" style="218" customWidth="1"/>
    <col min="15159" max="15159" width="1.625" style="218" customWidth="1"/>
    <col min="15160" max="15160" width="5.625" style="218" customWidth="1"/>
    <col min="15161" max="15161" width="3.75" style="218" customWidth="1"/>
    <col min="15162" max="15162" width="2" style="218" customWidth="1"/>
    <col min="15163" max="15163" width="3.875" style="218" customWidth="1"/>
    <col min="15164" max="15164" width="4.875" style="218" customWidth="1"/>
    <col min="15165" max="15165" width="1.625" style="218" customWidth="1"/>
    <col min="15166" max="15166" width="4.75" style="218" customWidth="1"/>
    <col min="15167" max="15167" width="5.875" style="218" customWidth="1"/>
    <col min="15168" max="15168" width="1.25" style="218" customWidth="1"/>
    <col min="15169" max="15169" width="4.625" style="218" customWidth="1"/>
    <col min="15170" max="15170" width="4.75" style="218" customWidth="1"/>
    <col min="15171" max="15171" width="1.375" style="218" customWidth="1"/>
    <col min="15172" max="15172" width="4.75" style="218" customWidth="1"/>
    <col min="15173" max="15173" width="5.875" style="218" customWidth="1"/>
    <col min="15174" max="15174" width="1.125" style="218" customWidth="1"/>
    <col min="15175" max="15175" width="4.75" style="218" customWidth="1"/>
    <col min="15176" max="15176" width="9.625" style="218" customWidth="1"/>
    <col min="15177" max="15179" width="9" style="218"/>
    <col min="15180" max="15180" width="1.75" style="218" customWidth="1"/>
    <col min="15181" max="15181" width="5" style="218" customWidth="1"/>
    <col min="15182" max="15359" width="9" style="218"/>
    <col min="15360" max="15360" width="6.375" style="218" customWidth="1"/>
    <col min="15361" max="15361" width="31.25" style="218" customWidth="1"/>
    <col min="15362" max="15362" width="5.375" style="218" customWidth="1"/>
    <col min="15363" max="15363" width="1.5" style="218" customWidth="1"/>
    <col min="15364" max="15364" width="4.625" style="218" customWidth="1"/>
    <col min="15365" max="15365" width="1.375" style="218" customWidth="1"/>
    <col min="15366" max="15366" width="5.625" style="218" customWidth="1"/>
    <col min="15367" max="15367" width="5.375" style="218" customWidth="1"/>
    <col min="15368" max="15368" width="2.375" style="218" customWidth="1"/>
    <col min="15369" max="15369" width="3.875" style="218" customWidth="1"/>
    <col min="15370" max="15370" width="2" style="218" customWidth="1"/>
    <col min="15371" max="15371" width="6" style="218" customWidth="1"/>
    <col min="15372" max="15372" width="5.5" style="218" customWidth="1"/>
    <col min="15373" max="15373" width="2" style="218" customWidth="1"/>
    <col min="15374" max="15374" width="3.375" style="218" customWidth="1"/>
    <col min="15375" max="15375" width="2.25" style="218" customWidth="1"/>
    <col min="15376" max="15376" width="5.5" style="218" customWidth="1"/>
    <col min="15377" max="15377" width="6.125" style="218" customWidth="1"/>
    <col min="15378" max="15378" width="1.5" style="218" customWidth="1"/>
    <col min="15379" max="15379" width="7.25" style="218" customWidth="1"/>
    <col min="15380" max="15380" width="1.375" style="218" customWidth="1"/>
    <col min="15381" max="15381" width="5.75" style="218" customWidth="1"/>
    <col min="15382" max="15382" width="5.625" style="218" customWidth="1"/>
    <col min="15383" max="15383" width="1.375" style="218" customWidth="1"/>
    <col min="15384" max="15384" width="7" style="218" customWidth="1"/>
    <col min="15385" max="15385" width="1.75" style="218" customWidth="1"/>
    <col min="15386" max="15386" width="5.625" style="218" customWidth="1"/>
    <col min="15387" max="15387" width="5" style="218" customWidth="1"/>
    <col min="15388" max="15388" width="1.875" style="218" customWidth="1"/>
    <col min="15389" max="15389" width="4.875" style="218" customWidth="1"/>
    <col min="15390" max="15390" width="7.875" style="218" customWidth="1"/>
    <col min="15391" max="15391" width="2.5" style="218" customWidth="1"/>
    <col min="15392" max="15392" width="5.125" style="218" customWidth="1"/>
    <col min="15393" max="15393" width="6.375" style="218" customWidth="1"/>
    <col min="15394" max="15394" width="1.375" style="218" customWidth="1"/>
    <col min="15395" max="15395" width="5" style="218" customWidth="1"/>
    <col min="15396" max="15396" width="4.625" style="218" customWidth="1"/>
    <col min="15397" max="15397" width="2.125" style="218" customWidth="1"/>
    <col min="15398" max="15398" width="4.75" style="218" customWidth="1"/>
    <col min="15399" max="15399" width="7" style="218" customWidth="1"/>
    <col min="15400" max="15400" width="1.25" style="218" customWidth="1"/>
    <col min="15401" max="15401" width="4.875" style="218" customWidth="1"/>
    <col min="15402" max="15402" width="3.625" style="218" customWidth="1"/>
    <col min="15403" max="15403" width="3.25" style="218" customWidth="1"/>
    <col min="15404" max="15404" width="2.625" style="218" customWidth="1"/>
    <col min="15405" max="15405" width="2.875" style="218" customWidth="1"/>
    <col min="15406" max="15406" width="3" style="218" customWidth="1"/>
    <col min="15407" max="15407" width="2.875" style="218" customWidth="1"/>
    <col min="15408" max="15408" width="4.25" style="218" customWidth="1"/>
    <col min="15409" max="15409" width="2.5" style="218" customWidth="1"/>
    <col min="15410" max="15410" width="2.875" style="218" customWidth="1"/>
    <col min="15411" max="15411" width="7" style="218" customWidth="1"/>
    <col min="15412" max="15412" width="1.625" style="218" customWidth="1"/>
    <col min="15413" max="15413" width="6" style="218" customWidth="1"/>
    <col min="15414" max="15414" width="7.125" style="218" customWidth="1"/>
    <col min="15415" max="15415" width="1.625" style="218" customWidth="1"/>
    <col min="15416" max="15416" width="5.625" style="218" customWidth="1"/>
    <col min="15417" max="15417" width="3.75" style="218" customWidth="1"/>
    <col min="15418" max="15418" width="2" style="218" customWidth="1"/>
    <col min="15419" max="15419" width="3.875" style="218" customWidth="1"/>
    <col min="15420" max="15420" width="4.875" style="218" customWidth="1"/>
    <col min="15421" max="15421" width="1.625" style="218" customWidth="1"/>
    <col min="15422" max="15422" width="4.75" style="218" customWidth="1"/>
    <col min="15423" max="15423" width="5.875" style="218" customWidth="1"/>
    <col min="15424" max="15424" width="1.25" style="218" customWidth="1"/>
    <col min="15425" max="15425" width="4.625" style="218" customWidth="1"/>
    <col min="15426" max="15426" width="4.75" style="218" customWidth="1"/>
    <col min="15427" max="15427" width="1.375" style="218" customWidth="1"/>
    <col min="15428" max="15428" width="4.75" style="218" customWidth="1"/>
    <col min="15429" max="15429" width="5.875" style="218" customWidth="1"/>
    <col min="15430" max="15430" width="1.125" style="218" customWidth="1"/>
    <col min="15431" max="15431" width="4.75" style="218" customWidth="1"/>
    <col min="15432" max="15432" width="9.625" style="218" customWidth="1"/>
    <col min="15433" max="15435" width="9" style="218"/>
    <col min="15436" max="15436" width="1.75" style="218" customWidth="1"/>
    <col min="15437" max="15437" width="5" style="218" customWidth="1"/>
    <col min="15438" max="15615" width="9" style="218"/>
    <col min="15616" max="15616" width="6.375" style="218" customWidth="1"/>
    <col min="15617" max="15617" width="31.25" style="218" customWidth="1"/>
    <col min="15618" max="15618" width="5.375" style="218" customWidth="1"/>
    <col min="15619" max="15619" width="1.5" style="218" customWidth="1"/>
    <col min="15620" max="15620" width="4.625" style="218" customWidth="1"/>
    <col min="15621" max="15621" width="1.375" style="218" customWidth="1"/>
    <col min="15622" max="15622" width="5.625" style="218" customWidth="1"/>
    <col min="15623" max="15623" width="5.375" style="218" customWidth="1"/>
    <col min="15624" max="15624" width="2.375" style="218" customWidth="1"/>
    <col min="15625" max="15625" width="3.875" style="218" customWidth="1"/>
    <col min="15626" max="15626" width="2" style="218" customWidth="1"/>
    <col min="15627" max="15627" width="6" style="218" customWidth="1"/>
    <col min="15628" max="15628" width="5.5" style="218" customWidth="1"/>
    <col min="15629" max="15629" width="2" style="218" customWidth="1"/>
    <col min="15630" max="15630" width="3.375" style="218" customWidth="1"/>
    <col min="15631" max="15631" width="2.25" style="218" customWidth="1"/>
    <col min="15632" max="15632" width="5.5" style="218" customWidth="1"/>
    <col min="15633" max="15633" width="6.125" style="218" customWidth="1"/>
    <col min="15634" max="15634" width="1.5" style="218" customWidth="1"/>
    <col min="15635" max="15635" width="7.25" style="218" customWidth="1"/>
    <col min="15636" max="15636" width="1.375" style="218" customWidth="1"/>
    <col min="15637" max="15637" width="5.75" style="218" customWidth="1"/>
    <col min="15638" max="15638" width="5.625" style="218" customWidth="1"/>
    <col min="15639" max="15639" width="1.375" style="218" customWidth="1"/>
    <col min="15640" max="15640" width="7" style="218" customWidth="1"/>
    <col min="15641" max="15641" width="1.75" style="218" customWidth="1"/>
    <col min="15642" max="15642" width="5.625" style="218" customWidth="1"/>
    <col min="15643" max="15643" width="5" style="218" customWidth="1"/>
    <col min="15644" max="15644" width="1.875" style="218" customWidth="1"/>
    <col min="15645" max="15645" width="4.875" style="218" customWidth="1"/>
    <col min="15646" max="15646" width="7.875" style="218" customWidth="1"/>
    <col min="15647" max="15647" width="2.5" style="218" customWidth="1"/>
    <col min="15648" max="15648" width="5.125" style="218" customWidth="1"/>
    <col min="15649" max="15649" width="6.375" style="218" customWidth="1"/>
    <col min="15650" max="15650" width="1.375" style="218" customWidth="1"/>
    <col min="15651" max="15651" width="5" style="218" customWidth="1"/>
    <col min="15652" max="15652" width="4.625" style="218" customWidth="1"/>
    <col min="15653" max="15653" width="2.125" style="218" customWidth="1"/>
    <col min="15654" max="15654" width="4.75" style="218" customWidth="1"/>
    <col min="15655" max="15655" width="7" style="218" customWidth="1"/>
    <col min="15656" max="15656" width="1.25" style="218" customWidth="1"/>
    <col min="15657" max="15657" width="4.875" style="218" customWidth="1"/>
    <col min="15658" max="15658" width="3.625" style="218" customWidth="1"/>
    <col min="15659" max="15659" width="3.25" style="218" customWidth="1"/>
    <col min="15660" max="15660" width="2.625" style="218" customWidth="1"/>
    <col min="15661" max="15661" width="2.875" style="218" customWidth="1"/>
    <col min="15662" max="15662" width="3" style="218" customWidth="1"/>
    <col min="15663" max="15663" width="2.875" style="218" customWidth="1"/>
    <col min="15664" max="15664" width="4.25" style="218" customWidth="1"/>
    <col min="15665" max="15665" width="2.5" style="218" customWidth="1"/>
    <col min="15666" max="15666" width="2.875" style="218" customWidth="1"/>
    <col min="15667" max="15667" width="7" style="218" customWidth="1"/>
    <col min="15668" max="15668" width="1.625" style="218" customWidth="1"/>
    <col min="15669" max="15669" width="6" style="218" customWidth="1"/>
    <col min="15670" max="15670" width="7.125" style="218" customWidth="1"/>
    <col min="15671" max="15671" width="1.625" style="218" customWidth="1"/>
    <col min="15672" max="15672" width="5.625" style="218" customWidth="1"/>
    <col min="15673" max="15673" width="3.75" style="218" customWidth="1"/>
    <col min="15674" max="15674" width="2" style="218" customWidth="1"/>
    <col min="15675" max="15675" width="3.875" style="218" customWidth="1"/>
    <col min="15676" max="15676" width="4.875" style="218" customWidth="1"/>
    <col min="15677" max="15677" width="1.625" style="218" customWidth="1"/>
    <col min="15678" max="15678" width="4.75" style="218" customWidth="1"/>
    <col min="15679" max="15679" width="5.875" style="218" customWidth="1"/>
    <col min="15680" max="15680" width="1.25" style="218" customWidth="1"/>
    <col min="15681" max="15681" width="4.625" style="218" customWidth="1"/>
    <col min="15682" max="15682" width="4.75" style="218" customWidth="1"/>
    <col min="15683" max="15683" width="1.375" style="218" customWidth="1"/>
    <col min="15684" max="15684" width="4.75" style="218" customWidth="1"/>
    <col min="15685" max="15685" width="5.875" style="218" customWidth="1"/>
    <col min="15686" max="15686" width="1.125" style="218" customWidth="1"/>
    <col min="15687" max="15687" width="4.75" style="218" customWidth="1"/>
    <col min="15688" max="15688" width="9.625" style="218" customWidth="1"/>
    <col min="15689" max="15691" width="9" style="218"/>
    <col min="15692" max="15692" width="1.75" style="218" customWidth="1"/>
    <col min="15693" max="15693" width="5" style="218" customWidth="1"/>
    <col min="15694" max="15871" width="9" style="218"/>
    <col min="15872" max="15872" width="6.375" style="218" customWidth="1"/>
    <col min="15873" max="15873" width="31.25" style="218" customWidth="1"/>
    <col min="15874" max="15874" width="5.375" style="218" customWidth="1"/>
    <col min="15875" max="15875" width="1.5" style="218" customWidth="1"/>
    <col min="15876" max="15876" width="4.625" style="218" customWidth="1"/>
    <col min="15877" max="15877" width="1.375" style="218" customWidth="1"/>
    <col min="15878" max="15878" width="5.625" style="218" customWidth="1"/>
    <col min="15879" max="15879" width="5.375" style="218" customWidth="1"/>
    <col min="15880" max="15880" width="2.375" style="218" customWidth="1"/>
    <col min="15881" max="15881" width="3.875" style="218" customWidth="1"/>
    <col min="15882" max="15882" width="2" style="218" customWidth="1"/>
    <col min="15883" max="15883" width="6" style="218" customWidth="1"/>
    <col min="15884" max="15884" width="5.5" style="218" customWidth="1"/>
    <col min="15885" max="15885" width="2" style="218" customWidth="1"/>
    <col min="15886" max="15886" width="3.375" style="218" customWidth="1"/>
    <col min="15887" max="15887" width="2.25" style="218" customWidth="1"/>
    <col min="15888" max="15888" width="5.5" style="218" customWidth="1"/>
    <col min="15889" max="15889" width="6.125" style="218" customWidth="1"/>
    <col min="15890" max="15890" width="1.5" style="218" customWidth="1"/>
    <col min="15891" max="15891" width="7.25" style="218" customWidth="1"/>
    <col min="15892" max="15892" width="1.375" style="218" customWidth="1"/>
    <col min="15893" max="15893" width="5.75" style="218" customWidth="1"/>
    <col min="15894" max="15894" width="5.625" style="218" customWidth="1"/>
    <col min="15895" max="15895" width="1.375" style="218" customWidth="1"/>
    <col min="15896" max="15896" width="7" style="218" customWidth="1"/>
    <col min="15897" max="15897" width="1.75" style="218" customWidth="1"/>
    <col min="15898" max="15898" width="5.625" style="218" customWidth="1"/>
    <col min="15899" max="15899" width="5" style="218" customWidth="1"/>
    <col min="15900" max="15900" width="1.875" style="218" customWidth="1"/>
    <col min="15901" max="15901" width="4.875" style="218" customWidth="1"/>
    <col min="15902" max="15902" width="7.875" style="218" customWidth="1"/>
    <col min="15903" max="15903" width="2.5" style="218" customWidth="1"/>
    <col min="15904" max="15904" width="5.125" style="218" customWidth="1"/>
    <col min="15905" max="15905" width="6.375" style="218" customWidth="1"/>
    <col min="15906" max="15906" width="1.375" style="218" customWidth="1"/>
    <col min="15907" max="15907" width="5" style="218" customWidth="1"/>
    <col min="15908" max="15908" width="4.625" style="218" customWidth="1"/>
    <col min="15909" max="15909" width="2.125" style="218" customWidth="1"/>
    <col min="15910" max="15910" width="4.75" style="218" customWidth="1"/>
    <col min="15911" max="15911" width="7" style="218" customWidth="1"/>
    <col min="15912" max="15912" width="1.25" style="218" customWidth="1"/>
    <col min="15913" max="15913" width="4.875" style="218" customWidth="1"/>
    <col min="15914" max="15914" width="3.625" style="218" customWidth="1"/>
    <col min="15915" max="15915" width="3.25" style="218" customWidth="1"/>
    <col min="15916" max="15916" width="2.625" style="218" customWidth="1"/>
    <col min="15917" max="15917" width="2.875" style="218" customWidth="1"/>
    <col min="15918" max="15918" width="3" style="218" customWidth="1"/>
    <col min="15919" max="15919" width="2.875" style="218" customWidth="1"/>
    <col min="15920" max="15920" width="4.25" style="218" customWidth="1"/>
    <col min="15921" max="15921" width="2.5" style="218" customWidth="1"/>
    <col min="15922" max="15922" width="2.875" style="218" customWidth="1"/>
    <col min="15923" max="15923" width="7" style="218" customWidth="1"/>
    <col min="15924" max="15924" width="1.625" style="218" customWidth="1"/>
    <col min="15925" max="15925" width="6" style="218" customWidth="1"/>
    <col min="15926" max="15926" width="7.125" style="218" customWidth="1"/>
    <col min="15927" max="15927" width="1.625" style="218" customWidth="1"/>
    <col min="15928" max="15928" width="5.625" style="218" customWidth="1"/>
    <col min="15929" max="15929" width="3.75" style="218" customWidth="1"/>
    <col min="15930" max="15930" width="2" style="218" customWidth="1"/>
    <col min="15931" max="15931" width="3.875" style="218" customWidth="1"/>
    <col min="15932" max="15932" width="4.875" style="218" customWidth="1"/>
    <col min="15933" max="15933" width="1.625" style="218" customWidth="1"/>
    <col min="15934" max="15934" width="4.75" style="218" customWidth="1"/>
    <col min="15935" max="15935" width="5.875" style="218" customWidth="1"/>
    <col min="15936" max="15936" width="1.25" style="218" customWidth="1"/>
    <col min="15937" max="15937" width="4.625" style="218" customWidth="1"/>
    <col min="15938" max="15938" width="4.75" style="218" customWidth="1"/>
    <col min="15939" max="15939" width="1.375" style="218" customWidth="1"/>
    <col min="15940" max="15940" width="4.75" style="218" customWidth="1"/>
    <col min="15941" max="15941" width="5.875" style="218" customWidth="1"/>
    <col min="15942" max="15942" width="1.125" style="218" customWidth="1"/>
    <col min="15943" max="15943" width="4.75" style="218" customWidth="1"/>
    <col min="15944" max="15944" width="9.625" style="218" customWidth="1"/>
    <col min="15945" max="15947" width="9" style="218"/>
    <col min="15948" max="15948" width="1.75" style="218" customWidth="1"/>
    <col min="15949" max="15949" width="5" style="218" customWidth="1"/>
    <col min="15950" max="16127" width="9" style="218"/>
    <col min="16128" max="16128" width="6.375" style="218" customWidth="1"/>
    <col min="16129" max="16129" width="31.25" style="218" customWidth="1"/>
    <col min="16130" max="16130" width="5.375" style="218" customWidth="1"/>
    <col min="16131" max="16131" width="1.5" style="218" customWidth="1"/>
    <col min="16132" max="16132" width="4.625" style="218" customWidth="1"/>
    <col min="16133" max="16133" width="1.375" style="218" customWidth="1"/>
    <col min="16134" max="16134" width="5.625" style="218" customWidth="1"/>
    <col min="16135" max="16135" width="5.375" style="218" customWidth="1"/>
    <col min="16136" max="16136" width="2.375" style="218" customWidth="1"/>
    <col min="16137" max="16137" width="3.875" style="218" customWidth="1"/>
    <col min="16138" max="16138" width="2" style="218" customWidth="1"/>
    <col min="16139" max="16139" width="6" style="218" customWidth="1"/>
    <col min="16140" max="16140" width="5.5" style="218" customWidth="1"/>
    <col min="16141" max="16141" width="2" style="218" customWidth="1"/>
    <col min="16142" max="16142" width="3.375" style="218" customWidth="1"/>
    <col min="16143" max="16143" width="2.25" style="218" customWidth="1"/>
    <col min="16144" max="16144" width="5.5" style="218" customWidth="1"/>
    <col min="16145" max="16145" width="6.125" style="218" customWidth="1"/>
    <col min="16146" max="16146" width="1.5" style="218" customWidth="1"/>
    <col min="16147" max="16147" width="7.25" style="218" customWidth="1"/>
    <col min="16148" max="16148" width="1.375" style="218" customWidth="1"/>
    <col min="16149" max="16149" width="5.75" style="218" customWidth="1"/>
    <col min="16150" max="16150" width="5.625" style="218" customWidth="1"/>
    <col min="16151" max="16151" width="1.375" style="218" customWidth="1"/>
    <col min="16152" max="16152" width="7" style="218" customWidth="1"/>
    <col min="16153" max="16153" width="1.75" style="218" customWidth="1"/>
    <col min="16154" max="16154" width="5.625" style="218" customWidth="1"/>
    <col min="16155" max="16155" width="5" style="218" customWidth="1"/>
    <col min="16156" max="16156" width="1.875" style="218" customWidth="1"/>
    <col min="16157" max="16157" width="4.875" style="218" customWidth="1"/>
    <col min="16158" max="16158" width="7.875" style="218" customWidth="1"/>
    <col min="16159" max="16159" width="2.5" style="218" customWidth="1"/>
    <col min="16160" max="16160" width="5.125" style="218" customWidth="1"/>
    <col min="16161" max="16161" width="6.375" style="218" customWidth="1"/>
    <col min="16162" max="16162" width="1.375" style="218" customWidth="1"/>
    <col min="16163" max="16163" width="5" style="218" customWidth="1"/>
    <col min="16164" max="16164" width="4.625" style="218" customWidth="1"/>
    <col min="16165" max="16165" width="2.125" style="218" customWidth="1"/>
    <col min="16166" max="16166" width="4.75" style="218" customWidth="1"/>
    <col min="16167" max="16167" width="7" style="218" customWidth="1"/>
    <col min="16168" max="16168" width="1.25" style="218" customWidth="1"/>
    <col min="16169" max="16169" width="4.875" style="218" customWidth="1"/>
    <col min="16170" max="16170" width="3.625" style="218" customWidth="1"/>
    <col min="16171" max="16171" width="3.25" style="218" customWidth="1"/>
    <col min="16172" max="16172" width="2.625" style="218" customWidth="1"/>
    <col min="16173" max="16173" width="2.875" style="218" customWidth="1"/>
    <col min="16174" max="16174" width="3" style="218" customWidth="1"/>
    <col min="16175" max="16175" width="2.875" style="218" customWidth="1"/>
    <col min="16176" max="16176" width="4.25" style="218" customWidth="1"/>
    <col min="16177" max="16177" width="2.5" style="218" customWidth="1"/>
    <col min="16178" max="16178" width="2.875" style="218" customWidth="1"/>
    <col min="16179" max="16179" width="7" style="218" customWidth="1"/>
    <col min="16180" max="16180" width="1.625" style="218" customWidth="1"/>
    <col min="16181" max="16181" width="6" style="218" customWidth="1"/>
    <col min="16182" max="16182" width="7.125" style="218" customWidth="1"/>
    <col min="16183" max="16183" width="1.625" style="218" customWidth="1"/>
    <col min="16184" max="16184" width="5.625" style="218" customWidth="1"/>
    <col min="16185" max="16185" width="3.75" style="218" customWidth="1"/>
    <col min="16186" max="16186" width="2" style="218" customWidth="1"/>
    <col min="16187" max="16187" width="3.875" style="218" customWidth="1"/>
    <col min="16188" max="16188" width="4.875" style="218" customWidth="1"/>
    <col min="16189" max="16189" width="1.625" style="218" customWidth="1"/>
    <col min="16190" max="16190" width="4.75" style="218" customWidth="1"/>
    <col min="16191" max="16191" width="5.875" style="218" customWidth="1"/>
    <col min="16192" max="16192" width="1.25" style="218" customWidth="1"/>
    <col min="16193" max="16193" width="4.625" style="218" customWidth="1"/>
    <col min="16194" max="16194" width="4.75" style="218" customWidth="1"/>
    <col min="16195" max="16195" width="1.375" style="218" customWidth="1"/>
    <col min="16196" max="16196" width="4.75" style="218" customWidth="1"/>
    <col min="16197" max="16197" width="5.875" style="218" customWidth="1"/>
    <col min="16198" max="16198" width="1.125" style="218" customWidth="1"/>
    <col min="16199" max="16199" width="4.75" style="218" customWidth="1"/>
    <col min="16200" max="16200" width="9.625" style="218" customWidth="1"/>
    <col min="16201" max="16203" width="9" style="218"/>
    <col min="16204" max="16204" width="1.75" style="218" customWidth="1"/>
    <col min="16205" max="16205" width="5" style="218" customWidth="1"/>
    <col min="16206" max="16384" width="9" style="218"/>
  </cols>
  <sheetData>
    <row r="1" spans="1:72" ht="18.75" x14ac:dyDescent="0.3">
      <c r="AQ1" s="219"/>
      <c r="AR1" s="219"/>
      <c r="AS1" s="219"/>
      <c r="BL1" s="222"/>
      <c r="BN1" s="222"/>
      <c r="BO1" s="222"/>
      <c r="BQ1" s="222"/>
      <c r="BR1" s="223"/>
      <c r="BT1" s="225" t="s">
        <v>18</v>
      </c>
    </row>
    <row r="2" spans="1:72" ht="18.75" x14ac:dyDescent="0.3">
      <c r="AQ2" s="219"/>
      <c r="AR2" s="219"/>
      <c r="AS2" s="219"/>
      <c r="BL2" s="222"/>
      <c r="BN2" s="222"/>
      <c r="BO2" s="222"/>
      <c r="BQ2" s="222"/>
      <c r="BR2" s="223"/>
      <c r="BT2" s="225" t="s">
        <v>14</v>
      </c>
    </row>
    <row r="3" spans="1:72" ht="18.75" x14ac:dyDescent="0.3">
      <c r="AQ3" s="219"/>
      <c r="AR3" s="219"/>
      <c r="AS3" s="219"/>
      <c r="BL3" s="222"/>
      <c r="BN3" s="222"/>
      <c r="BO3" s="222"/>
      <c r="BQ3" s="222"/>
      <c r="BR3" s="223"/>
      <c r="BT3" s="225" t="s">
        <v>24</v>
      </c>
    </row>
    <row r="4" spans="1:72" x14ac:dyDescent="0.25">
      <c r="AQ4" s="219"/>
      <c r="AR4" s="219"/>
      <c r="AS4" s="219"/>
    </row>
    <row r="5" spans="1:72" ht="25.5" x14ac:dyDescent="0.35">
      <c r="A5" s="1023" t="s">
        <v>31</v>
      </c>
      <c r="B5" s="1023"/>
      <c r="C5" s="1023"/>
      <c r="D5" s="1023"/>
      <c r="E5" s="1023"/>
      <c r="F5" s="1023"/>
      <c r="G5" s="1023"/>
      <c r="H5" s="1023"/>
      <c r="I5" s="1023"/>
      <c r="J5" s="1023"/>
      <c r="K5" s="1023"/>
      <c r="L5" s="1023"/>
      <c r="M5" s="1023"/>
      <c r="N5" s="1023"/>
      <c r="O5" s="1023"/>
      <c r="P5" s="1023"/>
      <c r="Q5" s="1023"/>
      <c r="R5" s="1023"/>
      <c r="S5" s="1023"/>
      <c r="T5" s="1023"/>
      <c r="U5" s="1023"/>
      <c r="V5" s="1023"/>
      <c r="W5" s="1023"/>
      <c r="X5" s="1023"/>
      <c r="Y5" s="1023"/>
      <c r="Z5" s="1023"/>
      <c r="AA5" s="1023"/>
      <c r="AB5" s="1023"/>
      <c r="AC5" s="1023"/>
      <c r="AD5" s="1023"/>
      <c r="AE5" s="1023"/>
      <c r="AF5" s="1023"/>
      <c r="AG5" s="1023"/>
      <c r="AH5" s="1023"/>
      <c r="AI5" s="1023"/>
      <c r="AJ5" s="1023"/>
      <c r="AK5" s="1023"/>
      <c r="AL5" s="1023"/>
      <c r="AM5" s="1023"/>
      <c r="AN5" s="1023"/>
      <c r="AO5" s="1023"/>
      <c r="AP5" s="1023"/>
      <c r="AQ5" s="1023"/>
      <c r="AR5" s="1023"/>
      <c r="AS5" s="1023"/>
      <c r="AT5" s="1023"/>
      <c r="AU5" s="1023"/>
      <c r="AV5" s="1023"/>
      <c r="AW5" s="1023"/>
      <c r="AX5" s="1023"/>
      <c r="AY5" s="1023"/>
      <c r="AZ5" s="1023"/>
      <c r="BA5" s="1023"/>
      <c r="BB5" s="1023"/>
      <c r="BC5" s="1023"/>
      <c r="BD5" s="1023"/>
      <c r="BE5" s="1023"/>
      <c r="BF5" s="1023"/>
      <c r="BG5" s="1023"/>
      <c r="BH5" s="1023"/>
      <c r="BI5" s="1023"/>
      <c r="BJ5" s="1023"/>
      <c r="BK5" s="1023"/>
      <c r="BL5" s="1023"/>
      <c r="BM5" s="228"/>
      <c r="BN5" s="227"/>
      <c r="BO5" s="227"/>
      <c r="BP5" s="228"/>
      <c r="BQ5" s="227"/>
      <c r="BR5" s="229"/>
      <c r="BS5" s="230"/>
      <c r="BT5" s="229"/>
    </row>
    <row r="6" spans="1:72" ht="25.5" x14ac:dyDescent="0.35">
      <c r="A6" s="1024" t="s">
        <v>211</v>
      </c>
      <c r="B6" s="1024"/>
      <c r="C6" s="1024"/>
      <c r="D6" s="1024"/>
      <c r="E6" s="1024"/>
      <c r="F6" s="1024"/>
      <c r="G6" s="1024"/>
      <c r="H6" s="1024"/>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c r="AP6" s="1024"/>
      <c r="AQ6" s="1024"/>
      <c r="AR6" s="1024"/>
      <c r="AS6" s="1024"/>
      <c r="AT6" s="1024"/>
      <c r="AU6" s="1024"/>
      <c r="AV6" s="1024"/>
      <c r="AW6" s="1024"/>
      <c r="AX6" s="1024"/>
      <c r="AY6" s="1024"/>
      <c r="AZ6" s="1024"/>
      <c r="BA6" s="1024"/>
      <c r="BB6" s="1024"/>
      <c r="BC6" s="1024"/>
      <c r="BD6" s="1024"/>
      <c r="BE6" s="1024"/>
      <c r="BF6" s="1024"/>
      <c r="BG6" s="1024"/>
      <c r="BH6" s="1024"/>
      <c r="BI6" s="1024"/>
      <c r="BJ6" s="1024"/>
      <c r="BK6" s="1024"/>
      <c r="BL6" s="1024"/>
      <c r="BM6" s="228"/>
      <c r="BN6" s="227"/>
      <c r="BO6" s="227"/>
      <c r="BP6" s="228"/>
      <c r="BQ6" s="227"/>
      <c r="BR6" s="229"/>
      <c r="BS6" s="218"/>
      <c r="BT6" s="225" t="s">
        <v>15</v>
      </c>
    </row>
    <row r="7" spans="1:72" ht="18.75" x14ac:dyDescent="0.25">
      <c r="AQ7" s="219"/>
      <c r="AR7" s="219"/>
      <c r="AS7" s="219"/>
      <c r="AW7" s="499"/>
      <c r="AX7" s="499"/>
      <c r="AY7" s="499"/>
      <c r="AZ7" s="499"/>
      <c r="BA7" s="499"/>
      <c r="BB7" s="499"/>
      <c r="BC7" s="499"/>
      <c r="BD7" s="499"/>
      <c r="BE7" s="499"/>
      <c r="BF7" s="499"/>
      <c r="BG7" s="499"/>
      <c r="BH7" s="499"/>
      <c r="BI7" s="499"/>
      <c r="BJ7" s="499"/>
      <c r="BK7" s="499"/>
      <c r="BL7" s="499"/>
      <c r="BM7" s="499"/>
      <c r="BN7" s="499"/>
      <c r="BO7" s="499"/>
      <c r="BP7" s="499"/>
      <c r="BQ7" s="499"/>
      <c r="BR7" s="499"/>
      <c r="BS7" s="218"/>
      <c r="BT7" s="218"/>
    </row>
    <row r="8" spans="1:72" ht="18.75" x14ac:dyDescent="0.25">
      <c r="AQ8" s="219"/>
      <c r="AR8" s="219"/>
      <c r="AS8" s="219"/>
      <c r="AZ8" s="231"/>
      <c r="BA8" s="232"/>
      <c r="BB8" s="231"/>
      <c r="BC8" s="499"/>
      <c r="BD8" s="232"/>
      <c r="BE8" s="233"/>
      <c r="BF8" s="499"/>
      <c r="BG8" s="499"/>
      <c r="BH8" s="499"/>
      <c r="BI8" s="499"/>
      <c r="BJ8" s="232"/>
      <c r="BK8" s="499"/>
      <c r="BL8" s="499"/>
      <c r="BM8" s="232"/>
      <c r="BN8" s="499"/>
      <c r="BO8" s="499"/>
      <c r="BP8" s="232"/>
      <c r="BQ8" s="499"/>
      <c r="BR8" s="234"/>
      <c r="BS8" s="218"/>
      <c r="BT8" s="218"/>
    </row>
    <row r="9" spans="1:72" ht="18.75" x14ac:dyDescent="0.3">
      <c r="AQ9" s="219"/>
      <c r="AR9" s="219"/>
      <c r="AS9" s="219"/>
      <c r="BF9" s="222"/>
      <c r="BG9" s="222"/>
      <c r="BH9" s="222"/>
      <c r="BL9" s="225"/>
      <c r="BM9" s="235"/>
      <c r="BN9" s="225"/>
      <c r="BO9" s="225"/>
      <c r="BP9" s="235"/>
      <c r="BQ9" s="225"/>
      <c r="BR9" s="236"/>
      <c r="BS9" s="218"/>
      <c r="BT9" s="225" t="s">
        <v>28</v>
      </c>
    </row>
    <row r="10" spans="1:72" ht="19.5" thickBot="1" x14ac:dyDescent="0.35">
      <c r="AQ10" s="219"/>
      <c r="AR10" s="219"/>
      <c r="AS10" s="219"/>
      <c r="BF10" s="222"/>
      <c r="BG10" s="222"/>
      <c r="BH10" s="222"/>
      <c r="BI10" s="222"/>
      <c r="BK10" s="222"/>
      <c r="BL10" s="237"/>
      <c r="BM10" s="238"/>
      <c r="BN10" s="237"/>
      <c r="BQ10" s="986" t="s">
        <v>16</v>
      </c>
      <c r="BR10" s="986"/>
    </row>
    <row r="11" spans="1:72" ht="18.75" x14ac:dyDescent="0.3">
      <c r="AQ11" s="219"/>
      <c r="AR11" s="219"/>
      <c r="AS11" s="219"/>
      <c r="BF11" s="222"/>
      <c r="BG11" s="222"/>
      <c r="BH11" s="222"/>
      <c r="BI11" s="222"/>
      <c r="BK11" s="222"/>
      <c r="BL11" s="222"/>
      <c r="BN11" s="222"/>
      <c r="BO11" s="222"/>
      <c r="BQ11" s="222"/>
      <c r="BR11" s="223"/>
      <c r="BS11" s="218"/>
      <c r="BT11" s="225" t="s">
        <v>141</v>
      </c>
    </row>
    <row r="12" spans="1:72" ht="18.75" x14ac:dyDescent="0.3">
      <c r="AQ12" s="219"/>
      <c r="AR12" s="219"/>
      <c r="AS12" s="219"/>
      <c r="BF12" s="222"/>
      <c r="BG12" s="222"/>
      <c r="BH12" s="222"/>
      <c r="BI12" s="222"/>
      <c r="BK12" s="222"/>
      <c r="BL12" s="222"/>
      <c r="BN12" s="222"/>
      <c r="BO12" s="222"/>
      <c r="BQ12" s="222"/>
      <c r="BR12" s="223"/>
      <c r="BS12" s="218"/>
      <c r="BT12" s="225" t="s">
        <v>17</v>
      </c>
    </row>
    <row r="13" spans="1:72" ht="16.5" thickBot="1" x14ac:dyDescent="0.3"/>
    <row r="14" spans="1:72" ht="15.75" customHeight="1" x14ac:dyDescent="0.25">
      <c r="A14" s="987" t="s">
        <v>0</v>
      </c>
      <c r="B14" s="989" t="s">
        <v>7</v>
      </c>
      <c r="C14" s="991" t="s">
        <v>6</v>
      </c>
      <c r="D14" s="992"/>
      <c r="E14" s="991"/>
      <c r="F14" s="992"/>
      <c r="G14" s="992"/>
      <c r="H14" s="992"/>
      <c r="I14" s="992"/>
      <c r="J14" s="992"/>
      <c r="K14" s="992"/>
      <c r="L14" s="992"/>
      <c r="M14" s="992"/>
      <c r="N14" s="992"/>
      <c r="O14" s="992"/>
      <c r="P14" s="992"/>
      <c r="Q14" s="992"/>
      <c r="R14" s="992"/>
      <c r="S14" s="992"/>
      <c r="T14" s="992"/>
      <c r="U14" s="992"/>
      <c r="V14" s="992"/>
      <c r="W14" s="992"/>
      <c r="X14" s="992"/>
      <c r="Y14" s="992"/>
      <c r="Z14" s="992"/>
      <c r="AA14" s="992"/>
      <c r="AB14" s="992"/>
      <c r="AC14" s="992"/>
      <c r="AD14" s="992"/>
      <c r="AE14" s="992"/>
      <c r="AF14" s="992"/>
      <c r="AG14" s="992"/>
      <c r="AH14" s="992"/>
      <c r="AI14" s="992"/>
      <c r="AJ14" s="992"/>
      <c r="AK14" s="992"/>
      <c r="AL14" s="992"/>
      <c r="AM14" s="992"/>
      <c r="AN14" s="992"/>
      <c r="AO14" s="992"/>
      <c r="AP14" s="993"/>
      <c r="AQ14" s="994" t="s">
        <v>10</v>
      </c>
      <c r="AR14" s="994"/>
      <c r="AS14" s="994"/>
      <c r="AT14" s="995"/>
      <c r="AU14" s="995"/>
      <c r="AV14" s="995"/>
      <c r="AW14" s="995"/>
      <c r="AX14" s="995"/>
      <c r="AY14" s="995"/>
      <c r="AZ14" s="995"/>
      <c r="BA14" s="995"/>
      <c r="BB14" s="995"/>
      <c r="BC14" s="995"/>
      <c r="BD14" s="995"/>
      <c r="BE14" s="995"/>
      <c r="BF14" s="995"/>
      <c r="BG14" s="995"/>
      <c r="BH14" s="995"/>
      <c r="BI14" s="995"/>
      <c r="BJ14" s="995"/>
      <c r="BK14" s="995"/>
      <c r="BL14" s="995"/>
      <c r="BM14" s="995"/>
      <c r="BN14" s="995"/>
      <c r="BO14" s="996"/>
      <c r="BP14" s="996"/>
      <c r="BQ14" s="996"/>
      <c r="BR14" s="996"/>
      <c r="BS14" s="996"/>
      <c r="BT14" s="996"/>
    </row>
    <row r="15" spans="1:72" ht="15.75" customHeight="1" x14ac:dyDescent="0.25">
      <c r="A15" s="988"/>
      <c r="B15" s="990"/>
      <c r="C15" s="997" t="s">
        <v>9</v>
      </c>
      <c r="D15" s="998"/>
      <c r="E15" s="997"/>
      <c r="F15" s="998"/>
      <c r="G15" s="998"/>
      <c r="H15" s="998"/>
      <c r="I15" s="998"/>
      <c r="J15" s="998"/>
      <c r="K15" s="998"/>
      <c r="L15" s="998"/>
      <c r="M15" s="998"/>
      <c r="N15" s="998"/>
      <c r="O15" s="998"/>
      <c r="P15" s="998"/>
      <c r="Q15" s="998"/>
      <c r="R15" s="998"/>
      <c r="S15" s="998"/>
      <c r="T15" s="998"/>
      <c r="U15" s="998"/>
      <c r="V15" s="998"/>
      <c r="W15" s="998"/>
      <c r="X15" s="998"/>
      <c r="Y15" s="998"/>
      <c r="Z15" s="998"/>
      <c r="AA15" s="999"/>
      <c r="AB15" s="1000" t="s">
        <v>2</v>
      </c>
      <c r="AC15" s="1001"/>
      <c r="AD15" s="1001"/>
      <c r="AE15" s="1001"/>
      <c r="AF15" s="1001"/>
      <c r="AG15" s="1001"/>
      <c r="AH15" s="1001"/>
      <c r="AI15" s="1001"/>
      <c r="AJ15" s="1001"/>
      <c r="AK15" s="1001"/>
      <c r="AL15" s="1001"/>
      <c r="AM15" s="1001"/>
      <c r="AN15" s="1001"/>
      <c r="AO15" s="1001"/>
      <c r="AP15" s="1002"/>
      <c r="AQ15" s="1003" t="s">
        <v>9</v>
      </c>
      <c r="AR15" s="998"/>
      <c r="AS15" s="998"/>
      <c r="AT15" s="998"/>
      <c r="AU15" s="998"/>
      <c r="AV15" s="998"/>
      <c r="AW15" s="998"/>
      <c r="AX15" s="998"/>
      <c r="AY15" s="998"/>
      <c r="AZ15" s="998"/>
      <c r="BA15" s="998"/>
      <c r="BB15" s="998"/>
      <c r="BC15" s="998"/>
      <c r="BD15" s="998"/>
      <c r="BE15" s="999"/>
      <c r="BF15" s="1004" t="s">
        <v>2</v>
      </c>
      <c r="BG15" s="1004"/>
      <c r="BH15" s="1004"/>
      <c r="BI15" s="1004"/>
      <c r="BJ15" s="1004"/>
      <c r="BK15" s="1004"/>
      <c r="BL15" s="1004"/>
      <c r="BM15" s="1004"/>
      <c r="BN15" s="1004"/>
      <c r="BO15" s="1003"/>
      <c r="BP15" s="1003"/>
      <c r="BQ15" s="1003"/>
      <c r="BR15" s="1003"/>
      <c r="BS15" s="1003"/>
      <c r="BT15" s="1003"/>
    </row>
    <row r="16" spans="1:72" x14ac:dyDescent="0.25">
      <c r="A16" s="988"/>
      <c r="B16" s="990"/>
      <c r="C16" s="997"/>
      <c r="D16" s="998"/>
      <c r="E16" s="998"/>
      <c r="F16" s="998"/>
      <c r="G16" s="998"/>
      <c r="H16" s="998"/>
      <c r="I16" s="998"/>
      <c r="J16" s="998"/>
      <c r="K16" s="998"/>
      <c r="L16" s="998"/>
      <c r="M16" s="998"/>
      <c r="N16" s="998"/>
      <c r="O16" s="998"/>
      <c r="P16" s="998"/>
      <c r="Q16" s="998"/>
      <c r="R16" s="998"/>
      <c r="S16" s="998"/>
      <c r="T16" s="998"/>
      <c r="U16" s="998"/>
      <c r="V16" s="998"/>
      <c r="W16" s="998"/>
      <c r="X16" s="998"/>
      <c r="Y16" s="998"/>
      <c r="Z16" s="998"/>
      <c r="AA16" s="999"/>
      <c r="AB16" s="983" t="s">
        <v>25</v>
      </c>
      <c r="AC16" s="984"/>
      <c r="AD16" s="984"/>
      <c r="AE16" s="984"/>
      <c r="AF16" s="984"/>
      <c r="AG16" s="984"/>
      <c r="AH16" s="984"/>
      <c r="AI16" s="984"/>
      <c r="AJ16" s="984"/>
      <c r="AK16" s="984"/>
      <c r="AL16" s="984"/>
      <c r="AM16" s="984"/>
      <c r="AN16" s="984"/>
      <c r="AO16" s="984"/>
      <c r="AP16" s="985"/>
      <c r="AQ16" s="1005" t="s">
        <v>25</v>
      </c>
      <c r="AR16" s="1006"/>
      <c r="AS16" s="1006"/>
      <c r="AT16" s="1006"/>
      <c r="AU16" s="1006"/>
      <c r="AV16" s="1006"/>
      <c r="AW16" s="1006"/>
      <c r="AX16" s="1006"/>
      <c r="AY16" s="1006"/>
      <c r="AZ16" s="1006"/>
      <c r="BA16" s="1006"/>
      <c r="BB16" s="1006"/>
      <c r="BC16" s="1006"/>
      <c r="BD16" s="1006"/>
      <c r="BE16" s="1007"/>
      <c r="BF16" s="1008" t="s">
        <v>25</v>
      </c>
      <c r="BG16" s="1008"/>
      <c r="BH16" s="1008"/>
      <c r="BI16" s="1008"/>
      <c r="BJ16" s="1008"/>
      <c r="BK16" s="1008"/>
      <c r="BL16" s="1008"/>
      <c r="BM16" s="1008"/>
      <c r="BN16" s="1008"/>
      <c r="BO16" s="1005"/>
      <c r="BP16" s="1005"/>
      <c r="BQ16" s="1005"/>
      <c r="BR16" s="1005"/>
      <c r="BS16" s="1005"/>
      <c r="BT16" s="1005"/>
    </row>
    <row r="17" spans="1:80" ht="42" customHeight="1" x14ac:dyDescent="0.25">
      <c r="A17" s="988"/>
      <c r="B17" s="990"/>
      <c r="C17" s="1009" t="s">
        <v>450</v>
      </c>
      <c r="D17" s="1006"/>
      <c r="E17" s="1009"/>
      <c r="F17" s="1006"/>
      <c r="G17" s="1007"/>
      <c r="H17" s="1005" t="s">
        <v>451</v>
      </c>
      <c r="I17" s="1006"/>
      <c r="J17" s="1005"/>
      <c r="K17" s="1006"/>
      <c r="L17" s="1007"/>
      <c r="M17" s="1005" t="s">
        <v>452</v>
      </c>
      <c r="N17" s="1006"/>
      <c r="O17" s="1005"/>
      <c r="P17" s="1006"/>
      <c r="Q17" s="1007"/>
      <c r="R17" s="1028" t="s">
        <v>453</v>
      </c>
      <c r="S17" s="1029"/>
      <c r="T17" s="1028"/>
      <c r="U17" s="1029"/>
      <c r="V17" s="1030"/>
      <c r="W17" s="1005" t="s">
        <v>449</v>
      </c>
      <c r="X17" s="1006"/>
      <c r="Y17" s="1005"/>
      <c r="Z17" s="1006"/>
      <c r="AA17" s="1007"/>
      <c r="AB17" s="983" t="s">
        <v>450</v>
      </c>
      <c r="AC17" s="984"/>
      <c r="AD17" s="985"/>
      <c r="AE17" s="983" t="s">
        <v>451</v>
      </c>
      <c r="AF17" s="984"/>
      <c r="AG17" s="985"/>
      <c r="AH17" s="983" t="s">
        <v>452</v>
      </c>
      <c r="AI17" s="984"/>
      <c r="AJ17" s="985"/>
      <c r="AK17" s="983" t="s">
        <v>453</v>
      </c>
      <c r="AL17" s="984"/>
      <c r="AM17" s="985"/>
      <c r="AN17" s="983" t="s">
        <v>449</v>
      </c>
      <c r="AO17" s="984"/>
      <c r="AP17" s="985"/>
      <c r="AQ17" s="1006" t="s">
        <v>450</v>
      </c>
      <c r="AR17" s="1006"/>
      <c r="AS17" s="1007"/>
      <c r="AT17" s="1005" t="s">
        <v>451</v>
      </c>
      <c r="AU17" s="1006"/>
      <c r="AV17" s="1007"/>
      <c r="AW17" s="1005" t="s">
        <v>452</v>
      </c>
      <c r="AX17" s="1006"/>
      <c r="AY17" s="1007"/>
      <c r="AZ17" s="1005" t="s">
        <v>453</v>
      </c>
      <c r="BA17" s="1006"/>
      <c r="BB17" s="1007"/>
      <c r="BC17" s="1005" t="s">
        <v>449</v>
      </c>
      <c r="BD17" s="1006"/>
      <c r="BE17" s="1007"/>
      <c r="BF17" s="1005" t="s">
        <v>450</v>
      </c>
      <c r="BG17" s="1006"/>
      <c r="BH17" s="1007"/>
      <c r="BI17" s="1005" t="s">
        <v>451</v>
      </c>
      <c r="BJ17" s="1006"/>
      <c r="BK17" s="1007"/>
      <c r="BL17" s="1005" t="s">
        <v>452</v>
      </c>
      <c r="BM17" s="1006"/>
      <c r="BN17" s="1007"/>
      <c r="BO17" s="1005" t="s">
        <v>453</v>
      </c>
      <c r="BP17" s="1006"/>
      <c r="BQ17" s="1007"/>
      <c r="BR17" s="1010" t="s">
        <v>449</v>
      </c>
      <c r="BS17" s="1011"/>
      <c r="BT17" s="1012"/>
    </row>
    <row r="18" spans="1:80" x14ac:dyDescent="0.25">
      <c r="A18" s="239">
        <v>1</v>
      </c>
      <c r="B18" s="240">
        <v>2</v>
      </c>
      <c r="C18" s="1013">
        <v>3</v>
      </c>
      <c r="D18" s="1014"/>
      <c r="E18" s="1014"/>
      <c r="F18" s="1014"/>
      <c r="G18" s="1014"/>
      <c r="H18" s="1015">
        <v>4</v>
      </c>
      <c r="I18" s="1014"/>
      <c r="J18" s="1014"/>
      <c r="K18" s="1014"/>
      <c r="L18" s="1016"/>
      <c r="M18" s="1015">
        <v>5</v>
      </c>
      <c r="N18" s="1014"/>
      <c r="O18" s="1014"/>
      <c r="P18" s="1014"/>
      <c r="Q18" s="1016"/>
      <c r="R18" s="1015">
        <v>6</v>
      </c>
      <c r="S18" s="1014"/>
      <c r="T18" s="1014"/>
      <c r="U18" s="1014"/>
      <c r="V18" s="1016"/>
      <c r="W18" s="1015">
        <v>7</v>
      </c>
      <c r="X18" s="1014"/>
      <c r="Y18" s="1014"/>
      <c r="Z18" s="1014"/>
      <c r="AA18" s="1016"/>
      <c r="AB18" s="1017">
        <v>8</v>
      </c>
      <c r="AC18" s="1018"/>
      <c r="AD18" s="1019"/>
      <c r="AE18" s="1017">
        <v>9</v>
      </c>
      <c r="AF18" s="1018"/>
      <c r="AG18" s="1019"/>
      <c r="AH18" s="1017">
        <v>10</v>
      </c>
      <c r="AI18" s="1018"/>
      <c r="AJ18" s="1019"/>
      <c r="AK18" s="1017">
        <v>11</v>
      </c>
      <c r="AL18" s="1018"/>
      <c r="AM18" s="1019"/>
      <c r="AN18" s="1017">
        <v>12</v>
      </c>
      <c r="AO18" s="1018"/>
      <c r="AP18" s="1019"/>
      <c r="AQ18" s="1014">
        <v>13</v>
      </c>
      <c r="AR18" s="1014"/>
      <c r="AS18" s="1016"/>
      <c r="AT18" s="1015">
        <v>14</v>
      </c>
      <c r="AU18" s="1014"/>
      <c r="AV18" s="1016"/>
      <c r="AW18" s="1015">
        <v>15</v>
      </c>
      <c r="AX18" s="1014"/>
      <c r="AY18" s="1016"/>
      <c r="AZ18" s="1015">
        <v>16</v>
      </c>
      <c r="BA18" s="1014"/>
      <c r="BB18" s="1016"/>
      <c r="BC18" s="1015">
        <v>17</v>
      </c>
      <c r="BD18" s="1014"/>
      <c r="BE18" s="1016"/>
      <c r="BF18" s="1015">
        <v>18</v>
      </c>
      <c r="BG18" s="1014"/>
      <c r="BH18" s="1016"/>
      <c r="BI18" s="1015">
        <v>19</v>
      </c>
      <c r="BJ18" s="1014"/>
      <c r="BK18" s="1016"/>
      <c r="BL18" s="1015">
        <v>20</v>
      </c>
      <c r="BM18" s="1014"/>
      <c r="BN18" s="1016"/>
      <c r="BO18" s="1015">
        <v>21</v>
      </c>
      <c r="BP18" s="1014"/>
      <c r="BQ18" s="1016"/>
      <c r="BR18" s="1020">
        <v>22</v>
      </c>
      <c r="BS18" s="1021"/>
      <c r="BT18" s="1022"/>
    </row>
    <row r="19" spans="1:80" ht="31.5" x14ac:dyDescent="0.25">
      <c r="A19" s="241">
        <v>1</v>
      </c>
      <c r="B19" s="242" t="s">
        <v>13</v>
      </c>
      <c r="C19" s="243"/>
      <c r="D19" s="243"/>
      <c r="E19" s="243"/>
      <c r="F19" s="243"/>
      <c r="G19" s="244"/>
      <c r="H19" s="243"/>
      <c r="I19" s="243"/>
      <c r="J19" s="243"/>
      <c r="K19" s="243"/>
      <c r="L19" s="244"/>
      <c r="M19" s="245"/>
      <c r="N19" s="243"/>
      <c r="O19" s="243"/>
      <c r="P19" s="243"/>
      <c r="Q19" s="243"/>
      <c r="R19" s="246"/>
      <c r="S19" s="243"/>
      <c r="T19" s="249">
        <f>SUM(T22:T92)</f>
        <v>187.77499999999998</v>
      </c>
      <c r="U19" s="247" t="s">
        <v>98</v>
      </c>
      <c r="V19" s="249">
        <f>SUM(V22:V92)</f>
        <v>18.710000000000004</v>
      </c>
      <c r="W19" s="246"/>
      <c r="X19" s="249"/>
      <c r="Y19" s="249">
        <f>SUM(Y22:Y92)</f>
        <v>187.77499999999998</v>
      </c>
      <c r="Z19" s="247" t="s">
        <v>98</v>
      </c>
      <c r="AA19" s="248">
        <f>SUM(AA22:AA92)</f>
        <v>18.710000000000004</v>
      </c>
      <c r="AB19" s="410">
        <f>SUM(AB22:AB89)</f>
        <v>0</v>
      </c>
      <c r="AC19" s="404" t="s">
        <v>98</v>
      </c>
      <c r="AD19" s="442">
        <f>SUM(AD22:AD89)</f>
        <v>0</v>
      </c>
      <c r="AE19" s="411">
        <f>SUM(AE22:AE89)</f>
        <v>0</v>
      </c>
      <c r="AF19" s="404" t="s">
        <v>98</v>
      </c>
      <c r="AG19" s="398">
        <f>SUM(AG22:AG89)</f>
        <v>0</v>
      </c>
      <c r="AH19" s="399">
        <f>SUM(AH21:AH113)</f>
        <v>0</v>
      </c>
      <c r="AI19" s="404" t="s">
        <v>98</v>
      </c>
      <c r="AJ19" s="398">
        <f t="shared" ref="AJ19:AM19" si="0">SUM(AJ21:AJ113)</f>
        <v>0</v>
      </c>
      <c r="AK19" s="399">
        <f t="shared" si="0"/>
        <v>0</v>
      </c>
      <c r="AL19" s="404" t="s">
        <v>98</v>
      </c>
      <c r="AM19" s="398">
        <f t="shared" si="0"/>
        <v>0</v>
      </c>
      <c r="AN19" s="412">
        <f>SUM(AN21:AN92)</f>
        <v>0</v>
      </c>
      <c r="AO19" s="423" t="s">
        <v>98</v>
      </c>
      <c r="AP19" s="398">
        <f>SUM(AP21:AP92)</f>
        <v>0</v>
      </c>
      <c r="AQ19" s="399">
        <f t="shared" ref="AQ19:BE19" si="1">SUM(AQ21:AQ92)</f>
        <v>0</v>
      </c>
      <c r="AR19" s="423" t="s">
        <v>98</v>
      </c>
      <c r="AS19" s="398">
        <f t="shared" si="1"/>
        <v>0</v>
      </c>
      <c r="AT19" s="399">
        <f t="shared" si="1"/>
        <v>0</v>
      </c>
      <c r="AU19" s="423" t="s">
        <v>98</v>
      </c>
      <c r="AV19" s="398">
        <f t="shared" si="1"/>
        <v>0</v>
      </c>
      <c r="AW19" s="399">
        <f t="shared" si="1"/>
        <v>0</v>
      </c>
      <c r="AX19" s="423" t="s">
        <v>98</v>
      </c>
      <c r="AY19" s="398">
        <f t="shared" si="1"/>
        <v>0</v>
      </c>
      <c r="AZ19" s="399">
        <f t="shared" si="1"/>
        <v>127.77500000000002</v>
      </c>
      <c r="BA19" s="423" t="s">
        <v>98</v>
      </c>
      <c r="BB19" s="398">
        <f t="shared" si="1"/>
        <v>6.8250000000000011</v>
      </c>
      <c r="BC19" s="399">
        <f t="shared" si="1"/>
        <v>127.77500000000002</v>
      </c>
      <c r="BD19" s="538" t="s">
        <v>98</v>
      </c>
      <c r="BE19" s="398">
        <f t="shared" si="1"/>
        <v>6.8250000000000011</v>
      </c>
      <c r="BF19" s="258">
        <f>SUM(BF22:BF88)</f>
        <v>0</v>
      </c>
      <c r="BG19" s="256" t="s">
        <v>98</v>
      </c>
      <c r="BH19" s="259">
        <f>SUM(BH22:BH88)</f>
        <v>0</v>
      </c>
      <c r="BI19" s="255">
        <f>SUM(BI22:BI90)</f>
        <v>0</v>
      </c>
      <c r="BJ19" s="256" t="s">
        <v>98</v>
      </c>
      <c r="BK19" s="257">
        <f t="shared" ref="BK19:BT19" si="2">SUM(BK22:BK90)</f>
        <v>0</v>
      </c>
      <c r="BL19" s="251">
        <f t="shared" si="2"/>
        <v>0</v>
      </c>
      <c r="BM19" s="256" t="s">
        <v>98</v>
      </c>
      <c r="BN19" s="257">
        <f t="shared" si="2"/>
        <v>0</v>
      </c>
      <c r="BO19" s="260">
        <f t="shared" si="2"/>
        <v>0</v>
      </c>
      <c r="BP19" s="256" t="s">
        <v>98</v>
      </c>
      <c r="BQ19" s="257">
        <f t="shared" si="2"/>
        <v>0</v>
      </c>
      <c r="BR19" s="261">
        <f>SUM(BR22:BR90)</f>
        <v>0</v>
      </c>
      <c r="BS19" s="262" t="s">
        <v>98</v>
      </c>
      <c r="BT19" s="263">
        <f t="shared" si="2"/>
        <v>0</v>
      </c>
      <c r="BW19" s="264"/>
    </row>
    <row r="20" spans="1:80" ht="31.5" x14ac:dyDescent="0.3">
      <c r="A20" s="265" t="s">
        <v>1</v>
      </c>
      <c r="B20" s="242" t="s">
        <v>12</v>
      </c>
      <c r="C20" s="243"/>
      <c r="D20" s="243"/>
      <c r="E20" s="243"/>
      <c r="F20" s="243"/>
      <c r="G20" s="244"/>
      <c r="H20" s="243"/>
      <c r="I20" s="243"/>
      <c r="J20" s="243"/>
      <c r="K20" s="243"/>
      <c r="L20" s="244"/>
      <c r="M20" s="245"/>
      <c r="N20" s="243"/>
      <c r="O20" s="243"/>
      <c r="P20" s="243"/>
      <c r="Q20" s="243"/>
      <c r="R20" s="245"/>
      <c r="S20" s="243"/>
      <c r="T20" s="243"/>
      <c r="U20" s="243"/>
      <c r="V20" s="243"/>
      <c r="W20" s="266"/>
      <c r="X20" s="267"/>
      <c r="Y20" s="267"/>
      <c r="Z20" s="247"/>
      <c r="AA20" s="268"/>
      <c r="AB20" s="404"/>
      <c r="AC20" s="404"/>
      <c r="AD20" s="445"/>
      <c r="AE20" s="406"/>
      <c r="AF20" s="404"/>
      <c r="AG20" s="407"/>
      <c r="AH20" s="408"/>
      <c r="AI20" s="396"/>
      <c r="AJ20" s="397"/>
      <c r="AK20" s="408"/>
      <c r="AL20" s="396"/>
      <c r="AM20" s="397"/>
      <c r="AN20" s="451"/>
      <c r="AO20" s="396"/>
      <c r="AP20" s="445"/>
      <c r="AQ20" s="252"/>
      <c r="AR20" s="253"/>
      <c r="AS20" s="254"/>
      <c r="AT20" s="252"/>
      <c r="AU20" s="253"/>
      <c r="AV20" s="254"/>
      <c r="AW20" s="252"/>
      <c r="AX20" s="253"/>
      <c r="AY20" s="254"/>
      <c r="AZ20" s="252"/>
      <c r="BA20" s="270"/>
      <c r="BB20" s="254"/>
      <c r="BC20" s="252"/>
      <c r="BD20" s="270"/>
      <c r="BE20" s="271"/>
      <c r="BF20" s="272"/>
      <c r="BG20" s="273"/>
      <c r="BH20" s="273"/>
      <c r="BI20" s="252"/>
      <c r="BJ20" s="270"/>
      <c r="BK20" s="254"/>
      <c r="BL20" s="252"/>
      <c r="BM20" s="270"/>
      <c r="BN20" s="254"/>
      <c r="BO20" s="252"/>
      <c r="BP20" s="270"/>
      <c r="BQ20" s="254"/>
      <c r="BR20" s="274"/>
      <c r="BS20" s="275"/>
      <c r="BT20" s="274"/>
      <c r="BU20" s="543"/>
      <c r="BY20" s="539"/>
      <c r="BZ20" s="276"/>
      <c r="CA20" s="276"/>
      <c r="CB20" s="276"/>
    </row>
    <row r="21" spans="1:80" x14ac:dyDescent="0.25">
      <c r="A21" s="2">
        <v>1</v>
      </c>
      <c r="B21" s="507" t="s">
        <v>19</v>
      </c>
      <c r="C21" s="243"/>
      <c r="D21" s="243"/>
      <c r="E21" s="243"/>
      <c r="F21" s="243"/>
      <c r="G21" s="244"/>
      <c r="H21" s="243"/>
      <c r="I21" s="243"/>
      <c r="J21" s="243"/>
      <c r="K21" s="243"/>
      <c r="L21" s="244"/>
      <c r="M21" s="245"/>
      <c r="N21" s="243"/>
      <c r="O21" s="243"/>
      <c r="P21" s="243"/>
      <c r="Q21" s="243"/>
      <c r="R21" s="245"/>
      <c r="S21" s="243"/>
      <c r="T21" s="243"/>
      <c r="U21" s="243"/>
      <c r="V21" s="243"/>
      <c r="W21" s="266"/>
      <c r="X21" s="267"/>
      <c r="Y21" s="267"/>
      <c r="Z21" s="247"/>
      <c r="AA21" s="268"/>
      <c r="AB21" s="405"/>
      <c r="AC21" s="404"/>
      <c r="AD21" s="445"/>
      <c r="AE21" s="406"/>
      <c r="AF21" s="404"/>
      <c r="AG21" s="407"/>
      <c r="AH21" s="408"/>
      <c r="AI21" s="396"/>
      <c r="AJ21" s="397"/>
      <c r="AK21" s="408"/>
      <c r="AL21" s="396"/>
      <c r="AM21" s="397"/>
      <c r="AN21" s="451"/>
      <c r="AO21" s="396"/>
      <c r="AP21" s="445"/>
      <c r="AQ21" s="252"/>
      <c r="AR21" s="253"/>
      <c r="AS21" s="254"/>
      <c r="AT21" s="252"/>
      <c r="AU21" s="253"/>
      <c r="AV21" s="254"/>
      <c r="AW21" s="252"/>
      <c r="AX21" s="253"/>
      <c r="AY21" s="254"/>
      <c r="AZ21" s="252"/>
      <c r="BA21" s="270"/>
      <c r="BB21" s="254"/>
      <c r="BC21" s="252"/>
      <c r="BD21" s="270"/>
      <c r="BE21" s="271"/>
      <c r="BF21" s="278"/>
      <c r="BG21" s="279"/>
      <c r="BH21" s="279"/>
      <c r="BI21" s="252"/>
      <c r="BJ21" s="270"/>
      <c r="BK21" s="254"/>
      <c r="BL21" s="252"/>
      <c r="BM21" s="270"/>
      <c r="BN21" s="254"/>
      <c r="BO21" s="252"/>
      <c r="BP21" s="270"/>
      <c r="BQ21" s="254"/>
      <c r="BR21" s="274"/>
      <c r="BS21" s="275"/>
      <c r="BT21" s="274"/>
      <c r="BU21" s="543"/>
    </row>
    <row r="22" spans="1:80" s="393" customFormat="1" ht="47.25" x14ac:dyDescent="0.25">
      <c r="A22" s="148">
        <v>2</v>
      </c>
      <c r="B22" s="509" t="s">
        <v>155</v>
      </c>
      <c r="C22" s="243"/>
      <c r="D22" s="243"/>
      <c r="E22" s="243"/>
      <c r="F22" s="243"/>
      <c r="G22" s="244"/>
      <c r="H22" s="243"/>
      <c r="I22" s="243"/>
      <c r="J22" s="243"/>
      <c r="K22" s="243"/>
      <c r="L22" s="244"/>
      <c r="M22" s="245"/>
      <c r="N22" s="243"/>
      <c r="O22" s="243"/>
      <c r="P22" s="243"/>
      <c r="Q22" s="243"/>
      <c r="R22" s="266"/>
      <c r="S22" s="267"/>
      <c r="T22" s="535">
        <v>3.56</v>
      </c>
      <c r="U22" s="247" t="s">
        <v>98</v>
      </c>
      <c r="V22" s="528">
        <v>0.25</v>
      </c>
      <c r="W22" s="266"/>
      <c r="X22" s="267"/>
      <c r="Y22" s="535">
        <v>3.56</v>
      </c>
      <c r="Z22" s="247" t="s">
        <v>98</v>
      </c>
      <c r="AA22" s="528">
        <v>0.25</v>
      </c>
      <c r="AB22" s="546">
        <f t="array" ref="AB22">IF(ISNA(INDEX('приложение 7.2 1 квартал'!AE:AE,MATCH(B22,'приложение 7.2 1 квартал'!B:B,0))),0,INDEX('приложение 7.2 1 квартал'!AE:AE,MATCH(B22,'приложение 7.2 1 квартал'!B:B,0)))</f>
        <v>0</v>
      </c>
      <c r="AC22" s="404"/>
      <c r="AD22" s="490">
        <f t="array" ref="AD22">IF(ISNA(INDEX('приложение 7.2 1 квартал'!Z:Z,MATCH(B22,'приложение 7.2 1 квартал'!B:B,0))),0,INDEX('приложение 7.2 1 квартал'!Z:Z,MATCH(B22,'приложение 7.2 1 квартал'!B:B,0)))</f>
        <v>0</v>
      </c>
      <c r="AE22" s="406"/>
      <c r="AF22" s="404"/>
      <c r="AG22" s="407"/>
      <c r="AH22" s="494"/>
      <c r="AI22" s="495"/>
      <c r="AJ22" s="496"/>
      <c r="AK22" s="494"/>
      <c r="AL22" s="495"/>
      <c r="AM22" s="496"/>
      <c r="AN22" s="492">
        <f t="array" ref="AN22">AB22</f>
        <v>0</v>
      </c>
      <c r="AO22" s="495"/>
      <c r="AP22" s="490">
        <f t="array" ref="AP22">AD22</f>
        <v>0</v>
      </c>
      <c r="AQ22" s="252"/>
      <c r="AR22" s="497"/>
      <c r="AS22" s="498"/>
      <c r="AT22" s="252"/>
      <c r="AU22" s="497"/>
      <c r="AV22" s="498"/>
      <c r="AW22" s="278"/>
      <c r="AX22" s="279"/>
      <c r="AY22" s="545"/>
      <c r="AZ22" s="527">
        <v>3.56</v>
      </c>
      <c r="BA22" s="385" t="s">
        <v>98</v>
      </c>
      <c r="BB22" s="528">
        <v>0.16</v>
      </c>
      <c r="BC22" s="527">
        <v>3.56</v>
      </c>
      <c r="BD22" s="385" t="s">
        <v>98</v>
      </c>
      <c r="BE22" s="528">
        <v>0.16</v>
      </c>
      <c r="BF22" s="390"/>
      <c r="BG22" s="391"/>
      <c r="BH22" s="391"/>
      <c r="BI22" s="389"/>
      <c r="BJ22" s="392"/>
      <c r="BK22" s="388"/>
      <c r="BL22" s="389"/>
      <c r="BM22" s="392"/>
      <c r="BN22" s="388"/>
      <c r="BO22" s="389"/>
      <c r="BP22" s="392"/>
      <c r="BQ22" s="388"/>
      <c r="BR22" s="387"/>
      <c r="BS22" s="392"/>
      <c r="BT22" s="387"/>
      <c r="BU22" s="544"/>
    </row>
    <row r="23" spans="1:80" x14ac:dyDescent="0.25">
      <c r="A23" s="2">
        <v>3</v>
      </c>
      <c r="B23" s="510" t="s">
        <v>121</v>
      </c>
      <c r="C23" s="243"/>
      <c r="D23" s="243"/>
      <c r="E23" s="243"/>
      <c r="F23" s="243"/>
      <c r="G23" s="244"/>
      <c r="H23" s="243"/>
      <c r="I23" s="243"/>
      <c r="J23" s="243"/>
      <c r="K23" s="243"/>
      <c r="L23" s="244"/>
      <c r="M23" s="245"/>
      <c r="N23" s="243"/>
      <c r="O23" s="243"/>
      <c r="P23" s="243"/>
      <c r="Q23" s="243"/>
      <c r="R23" s="266"/>
      <c r="S23" s="267"/>
      <c r="T23" s="535"/>
      <c r="U23" s="385"/>
      <c r="V23" s="528"/>
      <c r="W23" s="266"/>
      <c r="X23" s="267"/>
      <c r="Y23" s="535"/>
      <c r="Z23" s="385"/>
      <c r="AA23" s="528"/>
      <c r="AB23" s="413"/>
      <c r="AC23" s="404"/>
      <c r="AD23" s="445"/>
      <c r="AE23" s="406"/>
      <c r="AF23" s="404"/>
      <c r="AG23" s="407"/>
      <c r="AH23" s="408"/>
      <c r="AI23" s="396"/>
      <c r="AJ23" s="397"/>
      <c r="AK23" s="408"/>
      <c r="AL23" s="396"/>
      <c r="AM23" s="397"/>
      <c r="AN23" s="451"/>
      <c r="AO23" s="396"/>
      <c r="AP23" s="445"/>
      <c r="AQ23" s="252"/>
      <c r="AR23" s="253"/>
      <c r="AS23" s="254"/>
      <c r="AT23" s="252"/>
      <c r="AU23" s="253"/>
      <c r="AV23" s="254"/>
      <c r="AW23" s="278"/>
      <c r="AX23" s="279"/>
      <c r="AY23" s="545"/>
      <c r="AZ23" s="527"/>
      <c r="BA23" s="385"/>
      <c r="BB23" s="528"/>
      <c r="BC23" s="527"/>
      <c r="BD23" s="385"/>
      <c r="BE23" s="528"/>
      <c r="BF23" s="278"/>
      <c r="BG23" s="279"/>
      <c r="BH23" s="279"/>
      <c r="BI23" s="252"/>
      <c r="BJ23" s="270"/>
      <c r="BK23" s="254"/>
      <c r="BL23" s="252"/>
      <c r="BM23" s="270"/>
      <c r="BN23" s="254"/>
      <c r="BO23" s="252"/>
      <c r="BP23" s="270"/>
      <c r="BQ23" s="254"/>
      <c r="BR23" s="274"/>
      <c r="BS23" s="275"/>
      <c r="BT23" s="274"/>
      <c r="BU23" s="543"/>
    </row>
    <row r="24" spans="1:80" ht="47.25" x14ac:dyDescent="0.25">
      <c r="A24" s="2">
        <v>4</v>
      </c>
      <c r="B24" s="509" t="s">
        <v>156</v>
      </c>
      <c r="C24" s="243"/>
      <c r="D24" s="243"/>
      <c r="E24" s="243"/>
      <c r="F24" s="243"/>
      <c r="G24" s="244"/>
      <c r="H24" s="243"/>
      <c r="I24" s="243"/>
      <c r="J24" s="243"/>
      <c r="K24" s="243"/>
      <c r="L24" s="244"/>
      <c r="M24" s="245"/>
      <c r="N24" s="243"/>
      <c r="O24" s="243"/>
      <c r="P24" s="243"/>
      <c r="Q24" s="243"/>
      <c r="R24" s="266"/>
      <c r="S24" s="267"/>
      <c r="T24" s="535">
        <v>2</v>
      </c>
      <c r="U24" s="385" t="s">
        <v>98</v>
      </c>
      <c r="V24" s="528">
        <v>0.4</v>
      </c>
      <c r="W24" s="266"/>
      <c r="X24" s="267"/>
      <c r="Y24" s="535">
        <v>2</v>
      </c>
      <c r="Z24" s="385" t="s">
        <v>98</v>
      </c>
      <c r="AA24" s="528">
        <v>0.4</v>
      </c>
      <c r="AB24" s="405"/>
      <c r="AC24" s="404"/>
      <c r="AD24" s="445"/>
      <c r="AE24" s="406"/>
      <c r="AF24" s="404"/>
      <c r="AG24" s="407"/>
      <c r="AH24" s="408"/>
      <c r="AI24" s="396"/>
      <c r="AJ24" s="397"/>
      <c r="AK24" s="408"/>
      <c r="AL24" s="396"/>
      <c r="AM24" s="397"/>
      <c r="AN24" s="451"/>
      <c r="AO24" s="396"/>
      <c r="AP24" s="445"/>
      <c r="AQ24" s="252"/>
      <c r="AR24" s="253"/>
      <c r="AS24" s="254"/>
      <c r="AT24" s="252"/>
      <c r="AU24" s="253"/>
      <c r="AV24" s="254"/>
      <c r="AW24" s="278"/>
      <c r="AX24" s="279"/>
      <c r="AY24" s="545"/>
      <c r="AZ24" s="527">
        <v>2</v>
      </c>
      <c r="BA24" s="385" t="s">
        <v>98</v>
      </c>
      <c r="BB24" s="528">
        <v>0.315</v>
      </c>
      <c r="BC24" s="527">
        <v>2</v>
      </c>
      <c r="BD24" s="385" t="s">
        <v>98</v>
      </c>
      <c r="BE24" s="528">
        <v>0.315</v>
      </c>
      <c r="BF24" s="278"/>
      <c r="BG24" s="279"/>
      <c r="BH24" s="279"/>
      <c r="BI24" s="252"/>
      <c r="BJ24" s="270"/>
      <c r="BK24" s="254"/>
      <c r="BL24" s="252"/>
      <c r="BM24" s="270"/>
      <c r="BN24" s="254"/>
      <c r="BO24" s="252"/>
      <c r="BP24" s="270"/>
      <c r="BQ24" s="254"/>
      <c r="BR24" s="274"/>
      <c r="BS24" s="275"/>
      <c r="BT24" s="274"/>
      <c r="BU24" s="543"/>
    </row>
    <row r="25" spans="1:80" ht="47.25" x14ac:dyDescent="0.25">
      <c r="A25" s="148">
        <v>5</v>
      </c>
      <c r="B25" s="509" t="s">
        <v>157</v>
      </c>
      <c r="C25" s="243"/>
      <c r="D25" s="243"/>
      <c r="E25" s="243"/>
      <c r="F25" s="243"/>
      <c r="G25" s="244"/>
      <c r="H25" s="243"/>
      <c r="I25" s="243"/>
      <c r="J25" s="243"/>
      <c r="K25" s="243"/>
      <c r="L25" s="244"/>
      <c r="M25" s="245"/>
      <c r="N25" s="243"/>
      <c r="O25" s="243"/>
      <c r="P25" s="243"/>
      <c r="Q25" s="243"/>
      <c r="R25" s="266"/>
      <c r="S25" s="267"/>
      <c r="T25" s="535">
        <v>2</v>
      </c>
      <c r="U25" s="385" t="s">
        <v>98</v>
      </c>
      <c r="V25" s="528">
        <v>0.25</v>
      </c>
      <c r="W25" s="266"/>
      <c r="X25" s="267"/>
      <c r="Y25" s="535">
        <v>2</v>
      </c>
      <c r="Z25" s="385" t="s">
        <v>98</v>
      </c>
      <c r="AA25" s="528">
        <v>0.25</v>
      </c>
      <c r="AB25" s="405"/>
      <c r="AC25" s="404"/>
      <c r="AD25" s="445"/>
      <c r="AE25" s="406"/>
      <c r="AF25" s="404"/>
      <c r="AG25" s="407"/>
      <c r="AH25" s="408"/>
      <c r="AI25" s="396"/>
      <c r="AJ25" s="397"/>
      <c r="AK25" s="408"/>
      <c r="AL25" s="396"/>
      <c r="AM25" s="397"/>
      <c r="AN25" s="451"/>
      <c r="AO25" s="396"/>
      <c r="AP25" s="445"/>
      <c r="AQ25" s="252"/>
      <c r="AR25" s="253"/>
      <c r="AS25" s="254"/>
      <c r="AT25" s="252"/>
      <c r="AU25" s="253"/>
      <c r="AV25" s="254"/>
      <c r="AW25" s="278"/>
      <c r="AX25" s="279"/>
      <c r="AY25" s="545"/>
      <c r="AZ25" s="527">
        <v>2</v>
      </c>
      <c r="BA25" s="385" t="s">
        <v>98</v>
      </c>
      <c r="BB25" s="528">
        <v>0.16</v>
      </c>
      <c r="BC25" s="527">
        <v>2</v>
      </c>
      <c r="BD25" s="385" t="s">
        <v>98</v>
      </c>
      <c r="BE25" s="528">
        <v>0.16</v>
      </c>
      <c r="BF25" s="278"/>
      <c r="BG25" s="279"/>
      <c r="BH25" s="279"/>
      <c r="BI25" s="252"/>
      <c r="BJ25" s="270"/>
      <c r="BK25" s="254"/>
      <c r="BL25" s="252"/>
      <c r="BM25" s="270"/>
      <c r="BN25" s="254"/>
      <c r="BO25" s="252"/>
      <c r="BP25" s="270"/>
      <c r="BQ25" s="254"/>
      <c r="BR25" s="274"/>
      <c r="BS25" s="275"/>
      <c r="BT25" s="274"/>
      <c r="BU25" s="543"/>
    </row>
    <row r="26" spans="1:80" x14ac:dyDescent="0.25">
      <c r="A26" s="2">
        <v>6</v>
      </c>
      <c r="B26" s="510" t="s">
        <v>122</v>
      </c>
      <c r="C26" s="243"/>
      <c r="D26" s="243"/>
      <c r="E26" s="243"/>
      <c r="F26" s="243"/>
      <c r="G26" s="244"/>
      <c r="H26" s="243"/>
      <c r="I26" s="243"/>
      <c r="J26" s="243"/>
      <c r="K26" s="243"/>
      <c r="L26" s="244"/>
      <c r="M26" s="245"/>
      <c r="N26" s="243"/>
      <c r="O26" s="243"/>
      <c r="P26" s="243"/>
      <c r="Q26" s="243"/>
      <c r="R26" s="266"/>
      <c r="S26" s="267"/>
      <c r="T26" s="535"/>
      <c r="U26" s="385"/>
      <c r="V26" s="528"/>
      <c r="W26" s="266"/>
      <c r="X26" s="267"/>
      <c r="Y26" s="535"/>
      <c r="Z26" s="385"/>
      <c r="AA26" s="528"/>
      <c r="AB26" s="405"/>
      <c r="AC26" s="404"/>
      <c r="AD26" s="445"/>
      <c r="AE26" s="406"/>
      <c r="AF26" s="404"/>
      <c r="AG26" s="407"/>
      <c r="AH26" s="408"/>
      <c r="AI26" s="396"/>
      <c r="AJ26" s="397"/>
      <c r="AK26" s="408"/>
      <c r="AL26" s="396"/>
      <c r="AM26" s="397"/>
      <c r="AN26" s="451"/>
      <c r="AO26" s="396"/>
      <c r="AP26" s="445"/>
      <c r="AQ26" s="252"/>
      <c r="AR26" s="253"/>
      <c r="AS26" s="254"/>
      <c r="AT26" s="252"/>
      <c r="AU26" s="253"/>
      <c r="AV26" s="254"/>
      <c r="AW26" s="278"/>
      <c r="AX26" s="279"/>
      <c r="AY26" s="545"/>
      <c r="AZ26" s="527"/>
      <c r="BA26" s="385"/>
      <c r="BB26" s="528"/>
      <c r="BC26" s="527"/>
      <c r="BD26" s="385"/>
      <c r="BE26" s="528"/>
      <c r="BF26" s="278"/>
      <c r="BG26" s="279"/>
      <c r="BH26" s="279"/>
      <c r="BI26" s="252"/>
      <c r="BJ26" s="270"/>
      <c r="BK26" s="254"/>
      <c r="BL26" s="252"/>
      <c r="BM26" s="270"/>
      <c r="BN26" s="254"/>
      <c r="BO26" s="252"/>
      <c r="BP26" s="270"/>
      <c r="BQ26" s="254"/>
      <c r="BR26" s="274"/>
      <c r="BS26" s="275"/>
      <c r="BT26" s="274"/>
      <c r="BU26" s="543"/>
    </row>
    <row r="27" spans="1:80" ht="31.5" x14ac:dyDescent="0.25">
      <c r="A27" s="2">
        <v>7</v>
      </c>
      <c r="B27" s="465" t="s">
        <v>158</v>
      </c>
      <c r="C27" s="243"/>
      <c r="D27" s="243"/>
      <c r="E27" s="243"/>
      <c r="F27" s="243"/>
      <c r="G27" s="244"/>
      <c r="H27" s="243"/>
      <c r="I27" s="243"/>
      <c r="J27" s="243"/>
      <c r="K27" s="243"/>
      <c r="L27" s="244"/>
      <c r="M27" s="245"/>
      <c r="N27" s="243"/>
      <c r="O27" s="243"/>
      <c r="P27" s="243"/>
      <c r="Q27" s="243"/>
      <c r="R27" s="266"/>
      <c r="S27" s="267"/>
      <c r="T27" s="535">
        <v>3.65</v>
      </c>
      <c r="U27" s="385" t="s">
        <v>98</v>
      </c>
      <c r="V27" s="528"/>
      <c r="W27" s="266"/>
      <c r="X27" s="267"/>
      <c r="Y27" s="535">
        <v>3.65</v>
      </c>
      <c r="Z27" s="385" t="s">
        <v>98</v>
      </c>
      <c r="AA27" s="528"/>
      <c r="AB27" s="413"/>
      <c r="AC27" s="404"/>
      <c r="AD27" s="445"/>
      <c r="AE27" s="406"/>
      <c r="AF27" s="404"/>
      <c r="AG27" s="407"/>
      <c r="AH27" s="408"/>
      <c r="AI27" s="396"/>
      <c r="AJ27" s="397"/>
      <c r="AK27" s="408"/>
      <c r="AL27" s="396"/>
      <c r="AM27" s="397"/>
      <c r="AN27" s="451"/>
      <c r="AO27" s="396"/>
      <c r="AP27" s="445"/>
      <c r="AQ27" s="252"/>
      <c r="AR27" s="253"/>
      <c r="AS27" s="254"/>
      <c r="AT27" s="252"/>
      <c r="AU27" s="253"/>
      <c r="AV27" s="254"/>
      <c r="AW27" s="278"/>
      <c r="AX27" s="279"/>
      <c r="AY27" s="545"/>
      <c r="AZ27" s="527">
        <v>3.65</v>
      </c>
      <c r="BA27" s="385" t="s">
        <v>98</v>
      </c>
      <c r="BB27" s="528"/>
      <c r="BC27" s="527">
        <v>3.65</v>
      </c>
      <c r="BD27" s="385" t="s">
        <v>98</v>
      </c>
      <c r="BE27" s="528"/>
      <c r="BF27" s="278"/>
      <c r="BG27" s="279"/>
      <c r="BH27" s="279"/>
      <c r="BI27" s="252"/>
      <c r="BJ27" s="270"/>
      <c r="BK27" s="254"/>
      <c r="BL27" s="252"/>
      <c r="BM27" s="270"/>
      <c r="BN27" s="254"/>
      <c r="BO27" s="252"/>
      <c r="BP27" s="270"/>
      <c r="BQ27" s="254"/>
      <c r="BR27" s="274"/>
      <c r="BS27" s="275"/>
      <c r="BT27" s="274"/>
      <c r="BU27" s="543"/>
    </row>
    <row r="28" spans="1:80" ht="120" x14ac:dyDescent="0.25">
      <c r="A28" s="148">
        <v>8</v>
      </c>
      <c r="B28" s="511" t="s">
        <v>206</v>
      </c>
      <c r="C28" s="243"/>
      <c r="D28" s="243"/>
      <c r="E28" s="243"/>
      <c r="F28" s="243"/>
      <c r="G28" s="244"/>
      <c r="H28" s="243"/>
      <c r="I28" s="243"/>
      <c r="J28" s="243"/>
      <c r="K28" s="243"/>
      <c r="L28" s="244"/>
      <c r="M28" s="245"/>
      <c r="N28" s="243"/>
      <c r="O28" s="243"/>
      <c r="P28" s="243"/>
      <c r="Q28" s="243"/>
      <c r="R28" s="266"/>
      <c r="S28" s="267"/>
      <c r="T28" s="535">
        <v>2.6</v>
      </c>
      <c r="U28" s="385" t="s">
        <v>98</v>
      </c>
      <c r="V28" s="528">
        <v>0.98</v>
      </c>
      <c r="W28" s="266"/>
      <c r="X28" s="267"/>
      <c r="Y28" s="535">
        <v>2.6</v>
      </c>
      <c r="Z28" s="385" t="s">
        <v>98</v>
      </c>
      <c r="AA28" s="528">
        <v>0.98</v>
      </c>
      <c r="AB28" s="413"/>
      <c r="AC28" s="404"/>
      <c r="AD28" s="445"/>
      <c r="AE28" s="406"/>
      <c r="AF28" s="404"/>
      <c r="AG28" s="407"/>
      <c r="AH28" s="408"/>
      <c r="AI28" s="396"/>
      <c r="AJ28" s="397"/>
      <c r="AK28" s="408"/>
      <c r="AL28" s="396"/>
      <c r="AM28" s="397"/>
      <c r="AN28" s="451"/>
      <c r="AO28" s="396"/>
      <c r="AP28" s="445"/>
      <c r="AQ28" s="252"/>
      <c r="AR28" s="253"/>
      <c r="AS28" s="254"/>
      <c r="AT28" s="252"/>
      <c r="AU28" s="253"/>
      <c r="AV28" s="254"/>
      <c r="AW28" s="278"/>
      <c r="AX28" s="279"/>
      <c r="AY28" s="545"/>
      <c r="AZ28" s="527">
        <v>2.6</v>
      </c>
      <c r="BA28" s="385" t="s">
        <v>98</v>
      </c>
      <c r="BB28" s="528">
        <v>0.85</v>
      </c>
      <c r="BC28" s="527">
        <v>2.6</v>
      </c>
      <c r="BD28" s="385" t="s">
        <v>98</v>
      </c>
      <c r="BE28" s="528">
        <v>0.85</v>
      </c>
      <c r="BF28" s="278"/>
      <c r="BG28" s="279"/>
      <c r="BH28" s="279"/>
      <c r="BI28" s="252"/>
      <c r="BJ28" s="270"/>
      <c r="BK28" s="254"/>
      <c r="BL28" s="252"/>
      <c r="BM28" s="270"/>
      <c r="BN28" s="254"/>
      <c r="BO28" s="252"/>
      <c r="BP28" s="270"/>
      <c r="BQ28" s="254"/>
      <c r="BR28" s="274"/>
      <c r="BS28" s="275"/>
      <c r="BT28" s="274"/>
      <c r="BU28" s="543"/>
    </row>
    <row r="29" spans="1:80" ht="31.5" x14ac:dyDescent="0.25">
      <c r="A29" s="2">
        <v>9</v>
      </c>
      <c r="B29" s="509" t="s">
        <v>159</v>
      </c>
      <c r="C29" s="243"/>
      <c r="D29" s="243"/>
      <c r="E29" s="243"/>
      <c r="F29" s="243"/>
      <c r="G29" s="244"/>
      <c r="H29" s="243"/>
      <c r="I29" s="243"/>
      <c r="J29" s="243"/>
      <c r="K29" s="243"/>
      <c r="L29" s="244"/>
      <c r="M29" s="245"/>
      <c r="N29" s="243"/>
      <c r="O29" s="243"/>
      <c r="P29" s="243"/>
      <c r="Q29" s="243"/>
      <c r="R29" s="266"/>
      <c r="S29" s="267"/>
      <c r="T29" s="535">
        <v>4.2</v>
      </c>
      <c r="U29" s="385" t="s">
        <v>98</v>
      </c>
      <c r="V29" s="528">
        <v>0.25</v>
      </c>
      <c r="W29" s="266"/>
      <c r="X29" s="267"/>
      <c r="Y29" s="535">
        <v>4.2</v>
      </c>
      <c r="Z29" s="385" t="s">
        <v>98</v>
      </c>
      <c r="AA29" s="528">
        <v>0.25</v>
      </c>
      <c r="AB29" s="413"/>
      <c r="AC29" s="404"/>
      <c r="AD29" s="445"/>
      <c r="AE29" s="408"/>
      <c r="AF29" s="396"/>
      <c r="AG29" s="397"/>
      <c r="AH29" s="408"/>
      <c r="AI29" s="396"/>
      <c r="AJ29" s="397"/>
      <c r="AK29" s="408"/>
      <c r="AL29" s="396"/>
      <c r="AM29" s="397"/>
      <c r="AN29" s="451"/>
      <c r="AO29" s="396"/>
      <c r="AP29" s="445"/>
      <c r="AQ29" s="252"/>
      <c r="AR29" s="253"/>
      <c r="AS29" s="254"/>
      <c r="AT29" s="252"/>
      <c r="AU29" s="253"/>
      <c r="AV29" s="254"/>
      <c r="AW29" s="278"/>
      <c r="AX29" s="279"/>
      <c r="AY29" s="545"/>
      <c r="AZ29" s="527">
        <v>4.2</v>
      </c>
      <c r="BA29" s="385" t="s">
        <v>98</v>
      </c>
      <c r="BB29" s="528">
        <v>0.25</v>
      </c>
      <c r="BC29" s="527">
        <v>4.2</v>
      </c>
      <c r="BD29" s="385" t="s">
        <v>98</v>
      </c>
      <c r="BE29" s="528">
        <v>0.25</v>
      </c>
      <c r="BF29" s="278"/>
      <c r="BG29" s="279"/>
      <c r="BH29" s="279"/>
      <c r="BI29" s="252"/>
      <c r="BJ29" s="270"/>
      <c r="BK29" s="254"/>
      <c r="BL29" s="252"/>
      <c r="BM29" s="270"/>
      <c r="BN29" s="254"/>
      <c r="BO29" s="252"/>
      <c r="BP29" s="270"/>
      <c r="BQ29" s="254"/>
      <c r="BR29" s="274"/>
      <c r="BS29" s="275"/>
      <c r="BT29" s="274"/>
      <c r="BU29" s="543"/>
    </row>
    <row r="30" spans="1:80" ht="47.25" x14ac:dyDescent="0.25">
      <c r="A30" s="2">
        <v>10</v>
      </c>
      <c r="B30" s="509" t="s">
        <v>160</v>
      </c>
      <c r="C30" s="243"/>
      <c r="D30" s="243"/>
      <c r="E30" s="243"/>
      <c r="F30" s="243"/>
      <c r="G30" s="244"/>
      <c r="H30" s="243"/>
      <c r="I30" s="243"/>
      <c r="J30" s="243"/>
      <c r="K30" s="243"/>
      <c r="L30" s="243"/>
      <c r="M30" s="245"/>
      <c r="N30" s="243"/>
      <c r="O30" s="243"/>
      <c r="P30" s="243"/>
      <c r="Q30" s="243"/>
      <c r="R30" s="266"/>
      <c r="S30" s="267"/>
      <c r="T30" s="535">
        <v>0.9</v>
      </c>
      <c r="U30" s="385" t="s">
        <v>98</v>
      </c>
      <c r="V30" s="528">
        <v>0.25</v>
      </c>
      <c r="W30" s="266"/>
      <c r="X30" s="267"/>
      <c r="Y30" s="535">
        <v>0.9</v>
      </c>
      <c r="Z30" s="385" t="s">
        <v>98</v>
      </c>
      <c r="AA30" s="528">
        <v>0.25</v>
      </c>
      <c r="AB30" s="413"/>
      <c r="AC30" s="404"/>
      <c r="AD30" s="445"/>
      <c r="AE30" s="408"/>
      <c r="AF30" s="396"/>
      <c r="AG30" s="397"/>
      <c r="AH30" s="408"/>
      <c r="AI30" s="396"/>
      <c r="AJ30" s="397"/>
      <c r="AK30" s="408"/>
      <c r="AL30" s="396"/>
      <c r="AM30" s="397"/>
      <c r="AN30" s="451"/>
      <c r="AO30" s="396"/>
      <c r="AP30" s="445"/>
      <c r="AQ30" s="252"/>
      <c r="AR30" s="253"/>
      <c r="AS30" s="254"/>
      <c r="AT30" s="252"/>
      <c r="AU30" s="253"/>
      <c r="AV30" s="254"/>
      <c r="AW30" s="278"/>
      <c r="AX30" s="279"/>
      <c r="AY30" s="545"/>
      <c r="AZ30" s="527">
        <v>0.9</v>
      </c>
      <c r="BA30" s="385" t="s">
        <v>98</v>
      </c>
      <c r="BB30" s="528">
        <v>0.16</v>
      </c>
      <c r="BC30" s="527">
        <v>0.9</v>
      </c>
      <c r="BD30" s="385" t="s">
        <v>98</v>
      </c>
      <c r="BE30" s="528">
        <v>0.16</v>
      </c>
      <c r="BF30" s="278"/>
      <c r="BG30" s="279"/>
      <c r="BH30" s="279"/>
      <c r="BI30" s="252"/>
      <c r="BJ30" s="270"/>
      <c r="BK30" s="254"/>
      <c r="BL30" s="252"/>
      <c r="BM30" s="270"/>
      <c r="BN30" s="254"/>
      <c r="BO30" s="252"/>
      <c r="BP30" s="270"/>
      <c r="BQ30" s="254"/>
      <c r="BR30" s="274"/>
      <c r="BS30" s="275"/>
      <c r="BT30" s="274"/>
      <c r="BU30" s="543"/>
    </row>
    <row r="31" spans="1:80" ht="47.25" x14ac:dyDescent="0.25">
      <c r="A31" s="148">
        <v>11</v>
      </c>
      <c r="B31" s="512" t="s">
        <v>161</v>
      </c>
      <c r="C31" s="243"/>
      <c r="D31" s="243"/>
      <c r="E31" s="243"/>
      <c r="F31" s="243"/>
      <c r="G31" s="244"/>
      <c r="H31" s="243"/>
      <c r="I31" s="243"/>
      <c r="J31" s="243"/>
      <c r="K31" s="243"/>
      <c r="L31" s="243"/>
      <c r="M31" s="245"/>
      <c r="N31" s="243"/>
      <c r="O31" s="243"/>
      <c r="P31" s="243"/>
      <c r="Q31" s="243"/>
      <c r="R31" s="266"/>
      <c r="S31" s="267"/>
      <c r="T31" s="535">
        <v>0.4</v>
      </c>
      <c r="U31" s="385" t="s">
        <v>98</v>
      </c>
      <c r="V31" s="528">
        <v>0.63</v>
      </c>
      <c r="W31" s="266"/>
      <c r="X31" s="267"/>
      <c r="Y31" s="535">
        <v>0.4</v>
      </c>
      <c r="Z31" s="385" t="s">
        <v>98</v>
      </c>
      <c r="AA31" s="528">
        <v>0.63</v>
      </c>
      <c r="AB31" s="414"/>
      <c r="AC31" s="404"/>
      <c r="AD31" s="445"/>
      <c r="AE31" s="408"/>
      <c r="AF31" s="396"/>
      <c r="AG31" s="397"/>
      <c r="AH31" s="408"/>
      <c r="AI31" s="396"/>
      <c r="AJ31" s="397"/>
      <c r="AK31" s="408"/>
      <c r="AL31" s="396"/>
      <c r="AM31" s="397"/>
      <c r="AN31" s="451"/>
      <c r="AO31" s="396"/>
      <c r="AP31" s="445"/>
      <c r="AQ31" s="252"/>
      <c r="AR31" s="253"/>
      <c r="AS31" s="254"/>
      <c r="AT31" s="252"/>
      <c r="AU31" s="253"/>
      <c r="AV31" s="254"/>
      <c r="AW31" s="278"/>
      <c r="AX31" s="279"/>
      <c r="AY31" s="545"/>
      <c r="AZ31" s="527">
        <v>0.4</v>
      </c>
      <c r="BA31" s="385" t="s">
        <v>98</v>
      </c>
      <c r="BB31" s="528">
        <v>0.4</v>
      </c>
      <c r="BC31" s="527">
        <v>0.4</v>
      </c>
      <c r="BD31" s="385" t="s">
        <v>98</v>
      </c>
      <c r="BE31" s="528">
        <v>0.4</v>
      </c>
      <c r="BF31" s="278"/>
      <c r="BG31" s="279"/>
      <c r="BH31" s="279"/>
      <c r="BI31" s="252"/>
      <c r="BJ31" s="270"/>
      <c r="BK31" s="254"/>
      <c r="BL31" s="252"/>
      <c r="BM31" s="270"/>
      <c r="BN31" s="254"/>
      <c r="BO31" s="252"/>
      <c r="BP31" s="270"/>
      <c r="BQ31" s="254"/>
      <c r="BR31" s="274"/>
      <c r="BS31" s="275"/>
      <c r="BT31" s="274"/>
      <c r="BU31" s="543"/>
    </row>
    <row r="32" spans="1:80" ht="63" x14ac:dyDescent="0.25">
      <c r="A32" s="2">
        <v>12</v>
      </c>
      <c r="B32" s="512" t="s">
        <v>162</v>
      </c>
      <c r="C32" s="243"/>
      <c r="D32" s="243"/>
      <c r="E32" s="243"/>
      <c r="F32" s="243"/>
      <c r="G32" s="244"/>
      <c r="H32" s="243"/>
      <c r="I32" s="243"/>
      <c r="J32" s="243"/>
      <c r="K32" s="243"/>
      <c r="L32" s="244"/>
      <c r="M32" s="245"/>
      <c r="N32" s="243"/>
      <c r="O32" s="243"/>
      <c r="P32" s="243"/>
      <c r="Q32" s="243"/>
      <c r="R32" s="286"/>
      <c r="S32" s="283"/>
      <c r="T32" s="535">
        <v>1.4</v>
      </c>
      <c r="U32" s="385" t="s">
        <v>98</v>
      </c>
      <c r="V32" s="528">
        <v>0.25</v>
      </c>
      <c r="W32" s="286"/>
      <c r="X32" s="283"/>
      <c r="Y32" s="535">
        <v>1.4</v>
      </c>
      <c r="Z32" s="385" t="s">
        <v>98</v>
      </c>
      <c r="AA32" s="528">
        <v>0.25</v>
      </c>
      <c r="AB32" s="414"/>
      <c r="AC32" s="404"/>
      <c r="AD32" s="445"/>
      <c r="AE32" s="408"/>
      <c r="AF32" s="396"/>
      <c r="AG32" s="397"/>
      <c r="AH32" s="415"/>
      <c r="AI32" s="404"/>
      <c r="AJ32" s="407"/>
      <c r="AK32" s="408"/>
      <c r="AL32" s="396"/>
      <c r="AM32" s="397"/>
      <c r="AN32" s="451"/>
      <c r="AO32" s="404"/>
      <c r="AP32" s="445"/>
      <c r="AQ32" s="252"/>
      <c r="AR32" s="253"/>
      <c r="AS32" s="254"/>
      <c r="AT32" s="252"/>
      <c r="AU32" s="253"/>
      <c r="AV32" s="254"/>
      <c r="AW32" s="278"/>
      <c r="AX32" s="279"/>
      <c r="AY32" s="545"/>
      <c r="AZ32" s="527">
        <v>1.4</v>
      </c>
      <c r="BA32" s="385" t="s">
        <v>98</v>
      </c>
      <c r="BB32" s="528">
        <v>0.16</v>
      </c>
      <c r="BC32" s="527">
        <v>1.4</v>
      </c>
      <c r="BD32" s="385" t="s">
        <v>98</v>
      </c>
      <c r="BE32" s="528">
        <v>0.16</v>
      </c>
      <c r="BF32" s="278"/>
      <c r="BG32" s="279"/>
      <c r="BH32" s="279"/>
      <c r="BI32" s="252"/>
      <c r="BJ32" s="270"/>
      <c r="BK32" s="254"/>
      <c r="BL32" s="252"/>
      <c r="BM32" s="270"/>
      <c r="BN32" s="254"/>
      <c r="BO32" s="252"/>
      <c r="BP32" s="270"/>
      <c r="BQ32" s="254"/>
      <c r="BR32" s="287"/>
      <c r="BS32" s="275"/>
      <c r="BT32" s="493"/>
      <c r="BU32" s="543"/>
    </row>
    <row r="33" spans="1:73" ht="63" x14ac:dyDescent="0.25">
      <c r="A33" s="2">
        <v>13</v>
      </c>
      <c r="B33" s="512" t="s">
        <v>163</v>
      </c>
      <c r="C33" s="243"/>
      <c r="D33" s="243"/>
      <c r="E33" s="243"/>
      <c r="F33" s="243"/>
      <c r="G33" s="244"/>
      <c r="H33" s="243"/>
      <c r="I33" s="243"/>
      <c r="J33" s="243"/>
      <c r="K33" s="243"/>
      <c r="L33" s="244"/>
      <c r="M33" s="245"/>
      <c r="N33" s="243"/>
      <c r="O33" s="243"/>
      <c r="P33" s="243"/>
      <c r="Q33" s="243"/>
      <c r="R33" s="266"/>
      <c r="S33" s="267"/>
      <c r="T33" s="535">
        <v>1</v>
      </c>
      <c r="U33" s="385" t="s">
        <v>98</v>
      </c>
      <c r="V33" s="528">
        <v>0.4</v>
      </c>
      <c r="W33" s="266"/>
      <c r="X33" s="267"/>
      <c r="Y33" s="535">
        <v>1</v>
      </c>
      <c r="Z33" s="385" t="s">
        <v>98</v>
      </c>
      <c r="AA33" s="528">
        <v>0.4</v>
      </c>
      <c r="AB33" s="413"/>
      <c r="AC33" s="404"/>
      <c r="AD33" s="445"/>
      <c r="AE33" s="408"/>
      <c r="AF33" s="396"/>
      <c r="AG33" s="397"/>
      <c r="AH33" s="406"/>
      <c r="AI33" s="404"/>
      <c r="AJ33" s="407"/>
      <c r="AK33" s="408"/>
      <c r="AL33" s="396"/>
      <c r="AM33" s="397"/>
      <c r="AN33" s="451"/>
      <c r="AO33" s="404"/>
      <c r="AP33" s="445"/>
      <c r="AQ33" s="252"/>
      <c r="AR33" s="253"/>
      <c r="AS33" s="254"/>
      <c r="AT33" s="252"/>
      <c r="AU33" s="253"/>
      <c r="AV33" s="254"/>
      <c r="AW33" s="278"/>
      <c r="AX33" s="279"/>
      <c r="AY33" s="545"/>
      <c r="AZ33" s="527">
        <v>1</v>
      </c>
      <c r="BA33" s="385" t="s">
        <v>98</v>
      </c>
      <c r="BB33" s="528">
        <v>0.25</v>
      </c>
      <c r="BC33" s="527">
        <v>1</v>
      </c>
      <c r="BD33" s="385" t="s">
        <v>98</v>
      </c>
      <c r="BE33" s="528">
        <v>0.25</v>
      </c>
      <c r="BF33" s="278"/>
      <c r="BG33" s="279"/>
      <c r="BH33" s="279"/>
      <c r="BI33" s="252"/>
      <c r="BJ33" s="270"/>
      <c r="BK33" s="254"/>
      <c r="BL33" s="288"/>
      <c r="BM33" s="256"/>
      <c r="BN33" s="254"/>
      <c r="BO33" s="252"/>
      <c r="BP33" s="270"/>
      <c r="BQ33" s="254"/>
      <c r="BR33" s="289"/>
      <c r="BS33" s="262"/>
      <c r="BT33" s="493"/>
      <c r="BU33" s="543"/>
    </row>
    <row r="34" spans="1:73" ht="78.75" x14ac:dyDescent="0.25">
      <c r="A34" s="148">
        <v>14</v>
      </c>
      <c r="B34" s="512" t="s">
        <v>164</v>
      </c>
      <c r="C34" s="243"/>
      <c r="D34" s="243"/>
      <c r="E34" s="243"/>
      <c r="F34" s="243"/>
      <c r="G34" s="244"/>
      <c r="H34" s="243"/>
      <c r="I34" s="243"/>
      <c r="J34" s="243"/>
      <c r="K34" s="243"/>
      <c r="L34" s="244"/>
      <c r="M34" s="245"/>
      <c r="N34" s="243"/>
      <c r="O34" s="243"/>
      <c r="P34" s="243"/>
      <c r="Q34" s="243"/>
      <c r="R34" s="266"/>
      <c r="S34" s="267"/>
      <c r="T34" s="535">
        <v>1.8</v>
      </c>
      <c r="U34" s="385" t="s">
        <v>98</v>
      </c>
      <c r="V34" s="528">
        <v>0.65</v>
      </c>
      <c r="W34" s="266"/>
      <c r="X34" s="267"/>
      <c r="Y34" s="535">
        <v>1.8</v>
      </c>
      <c r="Z34" s="385" t="s">
        <v>98</v>
      </c>
      <c r="AA34" s="528">
        <v>0.65</v>
      </c>
      <c r="AB34" s="413"/>
      <c r="AC34" s="404"/>
      <c r="AD34" s="445"/>
      <c r="AE34" s="408"/>
      <c r="AF34" s="396"/>
      <c r="AG34" s="397"/>
      <c r="AH34" s="406"/>
      <c r="AI34" s="404"/>
      <c r="AJ34" s="407"/>
      <c r="AK34" s="408"/>
      <c r="AL34" s="396"/>
      <c r="AM34" s="397"/>
      <c r="AN34" s="451"/>
      <c r="AO34" s="396"/>
      <c r="AP34" s="445"/>
      <c r="AQ34" s="252"/>
      <c r="AR34" s="253"/>
      <c r="AS34" s="254"/>
      <c r="AT34" s="252"/>
      <c r="AU34" s="253"/>
      <c r="AV34" s="254"/>
      <c r="AW34" s="278"/>
      <c r="AX34" s="279"/>
      <c r="AY34" s="545"/>
      <c r="AZ34" s="527">
        <v>1.8</v>
      </c>
      <c r="BA34" s="385" t="s">
        <v>98</v>
      </c>
      <c r="BB34" s="528">
        <v>0.3</v>
      </c>
      <c r="BC34" s="527">
        <v>1.8</v>
      </c>
      <c r="BD34" s="385" t="s">
        <v>98</v>
      </c>
      <c r="BE34" s="528">
        <v>0.3</v>
      </c>
      <c r="BF34" s="278"/>
      <c r="BG34" s="279"/>
      <c r="BH34" s="279"/>
      <c r="BI34" s="252"/>
      <c r="BJ34" s="270"/>
      <c r="BK34" s="254"/>
      <c r="BL34" s="252"/>
      <c r="BM34" s="270"/>
      <c r="BN34" s="254"/>
      <c r="BO34" s="252"/>
      <c r="BP34" s="270"/>
      <c r="BQ34" s="254"/>
      <c r="BR34" s="287"/>
      <c r="BS34" s="275"/>
      <c r="BT34" s="493"/>
      <c r="BU34" s="543"/>
    </row>
    <row r="35" spans="1:73" ht="47.25" x14ac:dyDescent="0.25">
      <c r="A35" s="2">
        <v>15</v>
      </c>
      <c r="B35" s="512" t="s">
        <v>165</v>
      </c>
      <c r="C35" s="243"/>
      <c r="D35" s="243"/>
      <c r="E35" s="243"/>
      <c r="F35" s="243"/>
      <c r="G35" s="244"/>
      <c r="H35" s="243"/>
      <c r="I35" s="243"/>
      <c r="J35" s="243"/>
      <c r="K35" s="243"/>
      <c r="L35" s="244"/>
      <c r="M35" s="245"/>
      <c r="N35" s="243"/>
      <c r="O35" s="243"/>
      <c r="P35" s="243"/>
      <c r="Q35" s="243"/>
      <c r="R35" s="266"/>
      <c r="S35" s="267"/>
      <c r="T35" s="535">
        <v>0.35</v>
      </c>
      <c r="U35" s="385" t="s">
        <v>98</v>
      </c>
      <c r="V35" s="528"/>
      <c r="W35" s="266"/>
      <c r="X35" s="267"/>
      <c r="Y35" s="535">
        <v>0.35</v>
      </c>
      <c r="Z35" s="385" t="s">
        <v>98</v>
      </c>
      <c r="AA35" s="528"/>
      <c r="AB35" s="413"/>
      <c r="AC35" s="404"/>
      <c r="AD35" s="445"/>
      <c r="AE35" s="408"/>
      <c r="AF35" s="396"/>
      <c r="AG35" s="397"/>
      <c r="AH35" s="406"/>
      <c r="AI35" s="404"/>
      <c r="AJ35" s="407"/>
      <c r="AK35" s="408"/>
      <c r="AL35" s="396"/>
      <c r="AM35" s="397"/>
      <c r="AN35" s="451"/>
      <c r="AO35" s="396"/>
      <c r="AP35" s="445"/>
      <c r="AQ35" s="252"/>
      <c r="AR35" s="253"/>
      <c r="AS35" s="254"/>
      <c r="AT35" s="252"/>
      <c r="AU35" s="253"/>
      <c r="AV35" s="254"/>
      <c r="AW35" s="278"/>
      <c r="AX35" s="279"/>
      <c r="AY35" s="545"/>
      <c r="AZ35" s="527">
        <v>0.35</v>
      </c>
      <c r="BA35" s="385" t="s">
        <v>98</v>
      </c>
      <c r="BB35" s="528"/>
      <c r="BC35" s="527">
        <v>0.35</v>
      </c>
      <c r="BD35" s="385" t="s">
        <v>98</v>
      </c>
      <c r="BE35" s="528"/>
      <c r="BF35" s="278"/>
      <c r="BG35" s="279"/>
      <c r="BH35" s="279"/>
      <c r="BI35" s="252"/>
      <c r="BJ35" s="270"/>
      <c r="BK35" s="254"/>
      <c r="BL35" s="252"/>
      <c r="BM35" s="270"/>
      <c r="BN35" s="254"/>
      <c r="BO35" s="252"/>
      <c r="BP35" s="270"/>
      <c r="BQ35" s="254"/>
      <c r="BR35" s="274"/>
      <c r="BS35" s="275"/>
      <c r="BT35" s="274"/>
      <c r="BU35" s="543"/>
    </row>
    <row r="36" spans="1:73" ht="63" x14ac:dyDescent="0.25">
      <c r="A36" s="2">
        <v>16</v>
      </c>
      <c r="B36" s="512" t="s">
        <v>166</v>
      </c>
      <c r="C36" s="243"/>
      <c r="D36" s="243"/>
      <c r="E36" s="243"/>
      <c r="F36" s="243"/>
      <c r="G36" s="244"/>
      <c r="H36" s="243"/>
      <c r="I36" s="243"/>
      <c r="J36" s="243"/>
      <c r="K36" s="243"/>
      <c r="L36" s="244"/>
      <c r="M36" s="245"/>
      <c r="N36" s="243"/>
      <c r="O36" s="243"/>
      <c r="P36" s="243"/>
      <c r="Q36" s="243"/>
      <c r="R36" s="266"/>
      <c r="S36" s="267"/>
      <c r="T36" s="535">
        <v>1.4</v>
      </c>
      <c r="U36" s="385" t="s">
        <v>98</v>
      </c>
      <c r="V36" s="528"/>
      <c r="W36" s="266"/>
      <c r="X36" s="267"/>
      <c r="Y36" s="535">
        <v>1.4</v>
      </c>
      <c r="Z36" s="385" t="s">
        <v>98</v>
      </c>
      <c r="AA36" s="528"/>
      <c r="AB36" s="413"/>
      <c r="AC36" s="404"/>
      <c r="AD36" s="445"/>
      <c r="AE36" s="408"/>
      <c r="AF36" s="396"/>
      <c r="AG36" s="397"/>
      <c r="AH36" s="406"/>
      <c r="AI36" s="404"/>
      <c r="AJ36" s="407"/>
      <c r="AK36" s="408"/>
      <c r="AL36" s="396"/>
      <c r="AM36" s="397"/>
      <c r="AN36" s="451"/>
      <c r="AO36" s="396"/>
      <c r="AP36" s="445"/>
      <c r="AQ36" s="252"/>
      <c r="AR36" s="253"/>
      <c r="AS36" s="254"/>
      <c r="AT36" s="252"/>
      <c r="AU36" s="253"/>
      <c r="AV36" s="254"/>
      <c r="AW36" s="278"/>
      <c r="AX36" s="279"/>
      <c r="AY36" s="545"/>
      <c r="AZ36" s="527">
        <v>1.4</v>
      </c>
      <c r="BA36" s="385" t="s">
        <v>98</v>
      </c>
      <c r="BB36" s="528"/>
      <c r="BC36" s="527">
        <v>1.4</v>
      </c>
      <c r="BD36" s="385" t="s">
        <v>98</v>
      </c>
      <c r="BE36" s="528"/>
      <c r="BF36" s="278"/>
      <c r="BG36" s="279"/>
      <c r="BH36" s="279"/>
      <c r="BI36" s="252"/>
      <c r="BJ36" s="270"/>
      <c r="BK36" s="254"/>
      <c r="BL36" s="252"/>
      <c r="BM36" s="270"/>
      <c r="BN36" s="254"/>
      <c r="BO36" s="252"/>
      <c r="BP36" s="270"/>
      <c r="BQ36" s="254"/>
      <c r="BR36" s="274"/>
      <c r="BS36" s="275"/>
      <c r="BT36" s="274"/>
      <c r="BU36" s="543"/>
    </row>
    <row r="37" spans="1:73" ht="126" x14ac:dyDescent="0.25">
      <c r="A37" s="148">
        <v>17</v>
      </c>
      <c r="B37" s="513" t="s">
        <v>167</v>
      </c>
      <c r="C37" s="243"/>
      <c r="D37" s="243"/>
      <c r="E37" s="243"/>
      <c r="F37" s="243"/>
      <c r="G37" s="244"/>
      <c r="H37" s="243"/>
      <c r="I37" s="243"/>
      <c r="J37" s="243"/>
      <c r="K37" s="243"/>
      <c r="L37" s="244"/>
      <c r="M37" s="245"/>
      <c r="N37" s="243"/>
      <c r="O37" s="243"/>
      <c r="P37" s="243"/>
      <c r="Q37" s="243"/>
      <c r="R37" s="266"/>
      <c r="S37" s="267"/>
      <c r="T37" s="535">
        <v>5</v>
      </c>
      <c r="U37" s="385"/>
      <c r="V37" s="528">
        <v>0.63</v>
      </c>
      <c r="W37" s="266"/>
      <c r="X37" s="267"/>
      <c r="Y37" s="535">
        <v>5</v>
      </c>
      <c r="Z37" s="385"/>
      <c r="AA37" s="528">
        <v>0.63</v>
      </c>
      <c r="AB37" s="413"/>
      <c r="AC37" s="404"/>
      <c r="AD37" s="445"/>
      <c r="AE37" s="408"/>
      <c r="AF37" s="396"/>
      <c r="AG37" s="397"/>
      <c r="AH37" s="406"/>
      <c r="AI37" s="404"/>
      <c r="AJ37" s="407"/>
      <c r="AK37" s="408"/>
      <c r="AL37" s="396"/>
      <c r="AM37" s="397"/>
      <c r="AN37" s="451"/>
      <c r="AO37" s="396"/>
      <c r="AP37" s="445"/>
      <c r="AQ37" s="252"/>
      <c r="AR37" s="253"/>
      <c r="AS37" s="254"/>
      <c r="AT37" s="252"/>
      <c r="AU37" s="253"/>
      <c r="AV37" s="254"/>
      <c r="AW37" s="278"/>
      <c r="AX37" s="279"/>
      <c r="AY37" s="545"/>
      <c r="AZ37" s="527"/>
      <c r="BA37" s="385"/>
      <c r="BB37" s="528"/>
      <c r="BC37" s="527"/>
      <c r="BD37" s="385"/>
      <c r="BE37" s="528"/>
      <c r="BF37" s="278"/>
      <c r="BG37" s="279"/>
      <c r="BH37" s="279"/>
      <c r="BI37" s="252"/>
      <c r="BJ37" s="270"/>
      <c r="BK37" s="254"/>
      <c r="BL37" s="252"/>
      <c r="BM37" s="270"/>
      <c r="BN37" s="254"/>
      <c r="BO37" s="252"/>
      <c r="BP37" s="270"/>
      <c r="BQ37" s="254"/>
      <c r="BR37" s="274"/>
      <c r="BS37" s="275"/>
      <c r="BT37" s="274"/>
      <c r="BU37" s="543"/>
    </row>
    <row r="38" spans="1:73" ht="110.25" x14ac:dyDescent="0.25">
      <c r="A38" s="2">
        <v>18</v>
      </c>
      <c r="B38" s="513" t="s">
        <v>210</v>
      </c>
      <c r="C38" s="243"/>
      <c r="D38" s="243"/>
      <c r="E38" s="243"/>
      <c r="F38" s="243"/>
      <c r="G38" s="244"/>
      <c r="H38" s="243"/>
      <c r="I38" s="243"/>
      <c r="J38" s="243"/>
      <c r="K38" s="243"/>
      <c r="L38" s="244"/>
      <c r="M38" s="245"/>
      <c r="N38" s="243"/>
      <c r="O38" s="243"/>
      <c r="P38" s="243"/>
      <c r="Q38" s="243"/>
      <c r="R38" s="266"/>
      <c r="S38" s="267"/>
      <c r="T38" s="535">
        <v>12</v>
      </c>
      <c r="U38" s="385"/>
      <c r="V38" s="534">
        <v>3.2</v>
      </c>
      <c r="W38" s="266"/>
      <c r="X38" s="267"/>
      <c r="Y38" s="535">
        <v>12</v>
      </c>
      <c r="Z38" s="385"/>
      <c r="AA38" s="534">
        <v>3.2</v>
      </c>
      <c r="AB38" s="413"/>
      <c r="AC38" s="404"/>
      <c r="AD38" s="445"/>
      <c r="AE38" s="408"/>
      <c r="AF38" s="396"/>
      <c r="AG38" s="397"/>
      <c r="AH38" s="406"/>
      <c r="AI38" s="404"/>
      <c r="AJ38" s="407"/>
      <c r="AK38" s="408"/>
      <c r="AL38" s="396"/>
      <c r="AM38" s="397"/>
      <c r="AN38" s="451"/>
      <c r="AO38" s="396"/>
      <c r="AP38" s="445"/>
      <c r="AQ38" s="252"/>
      <c r="AR38" s="253"/>
      <c r="AS38" s="254"/>
      <c r="AT38" s="252"/>
      <c r="AU38" s="253"/>
      <c r="AV38" s="254"/>
      <c r="AW38" s="278"/>
      <c r="AX38" s="279"/>
      <c r="AY38" s="545"/>
      <c r="AZ38" s="527"/>
      <c r="BA38" s="385"/>
      <c r="BB38" s="531"/>
      <c r="BC38" s="527"/>
      <c r="BD38" s="385"/>
      <c r="BE38" s="531"/>
      <c r="BF38" s="278"/>
      <c r="BG38" s="279"/>
      <c r="BH38" s="279"/>
      <c r="BI38" s="252"/>
      <c r="BJ38" s="270"/>
      <c r="BK38" s="254"/>
      <c r="BL38" s="252"/>
      <c r="BM38" s="270"/>
      <c r="BN38" s="254"/>
      <c r="BO38" s="252"/>
      <c r="BP38" s="270"/>
      <c r="BQ38" s="254"/>
      <c r="BR38" s="274"/>
      <c r="BS38" s="275"/>
      <c r="BT38" s="274"/>
      <c r="BU38" s="543"/>
    </row>
    <row r="39" spans="1:73" ht="120" x14ac:dyDescent="0.25">
      <c r="A39" s="2">
        <v>19</v>
      </c>
      <c r="B39" s="514" t="s">
        <v>168</v>
      </c>
      <c r="C39" s="243"/>
      <c r="D39" s="243"/>
      <c r="E39" s="243"/>
      <c r="F39" s="243"/>
      <c r="G39" s="244"/>
      <c r="H39" s="243"/>
      <c r="I39" s="243"/>
      <c r="J39" s="243"/>
      <c r="K39" s="243"/>
      <c r="L39" s="244"/>
      <c r="M39" s="245"/>
      <c r="N39" s="243"/>
      <c r="O39" s="243"/>
      <c r="P39" s="243"/>
      <c r="Q39" s="243"/>
      <c r="R39" s="266"/>
      <c r="S39" s="267"/>
      <c r="T39" s="535">
        <v>12</v>
      </c>
      <c r="U39" s="385"/>
      <c r="V39" s="528">
        <v>1.26</v>
      </c>
      <c r="W39" s="266"/>
      <c r="X39" s="267"/>
      <c r="Y39" s="535">
        <v>12</v>
      </c>
      <c r="Z39" s="385"/>
      <c r="AA39" s="528">
        <v>1.26</v>
      </c>
      <c r="AB39" s="413"/>
      <c r="AC39" s="404"/>
      <c r="AD39" s="445"/>
      <c r="AE39" s="408"/>
      <c r="AF39" s="396"/>
      <c r="AG39" s="397"/>
      <c r="AH39" s="406"/>
      <c r="AI39" s="404"/>
      <c r="AJ39" s="407"/>
      <c r="AK39" s="408"/>
      <c r="AL39" s="396"/>
      <c r="AM39" s="397"/>
      <c r="AN39" s="451"/>
      <c r="AO39" s="396"/>
      <c r="AP39" s="445"/>
      <c r="AQ39" s="252"/>
      <c r="AR39" s="253"/>
      <c r="AS39" s="254"/>
      <c r="AT39" s="252"/>
      <c r="AU39" s="253"/>
      <c r="AV39" s="254"/>
      <c r="AW39" s="278"/>
      <c r="AX39" s="279"/>
      <c r="AY39" s="545"/>
      <c r="AZ39" s="527"/>
      <c r="BA39" s="385"/>
      <c r="BB39" s="528"/>
      <c r="BC39" s="527"/>
      <c r="BD39" s="385"/>
      <c r="BE39" s="528"/>
      <c r="BF39" s="278"/>
      <c r="BG39" s="279"/>
      <c r="BH39" s="279"/>
      <c r="BI39" s="252"/>
      <c r="BJ39" s="270"/>
      <c r="BK39" s="254"/>
      <c r="BL39" s="252"/>
      <c r="BM39" s="270"/>
      <c r="BN39" s="254"/>
      <c r="BO39" s="252"/>
      <c r="BP39" s="270"/>
      <c r="BQ39" s="254"/>
      <c r="BR39" s="274"/>
      <c r="BS39" s="275"/>
      <c r="BT39" s="274"/>
      <c r="BU39" s="543"/>
    </row>
    <row r="40" spans="1:73" x14ac:dyDescent="0.25">
      <c r="A40" s="148">
        <v>20</v>
      </c>
      <c r="B40" s="510" t="s">
        <v>124</v>
      </c>
      <c r="C40" s="243"/>
      <c r="D40" s="243"/>
      <c r="E40" s="243"/>
      <c r="F40" s="243"/>
      <c r="G40" s="244"/>
      <c r="H40" s="243"/>
      <c r="I40" s="243"/>
      <c r="J40" s="243"/>
      <c r="K40" s="243"/>
      <c r="L40" s="244"/>
      <c r="M40" s="245"/>
      <c r="N40" s="243"/>
      <c r="O40" s="243"/>
      <c r="P40" s="243"/>
      <c r="Q40" s="243"/>
      <c r="R40" s="266"/>
      <c r="S40" s="267"/>
      <c r="T40" s="535"/>
      <c r="U40" s="385"/>
      <c r="V40" s="528"/>
      <c r="W40" s="266"/>
      <c r="X40" s="267"/>
      <c r="Y40" s="535"/>
      <c r="Z40" s="385"/>
      <c r="AA40" s="528"/>
      <c r="AB40" s="413"/>
      <c r="AC40" s="404"/>
      <c r="AD40" s="445"/>
      <c r="AE40" s="408"/>
      <c r="AF40" s="396"/>
      <c r="AG40" s="397"/>
      <c r="AH40" s="406"/>
      <c r="AI40" s="404"/>
      <c r="AJ40" s="407"/>
      <c r="AK40" s="408"/>
      <c r="AL40" s="396"/>
      <c r="AM40" s="397"/>
      <c r="AN40" s="451"/>
      <c r="AO40" s="396"/>
      <c r="AP40" s="445"/>
      <c r="AQ40" s="252"/>
      <c r="AR40" s="253"/>
      <c r="AS40" s="254"/>
      <c r="AT40" s="252"/>
      <c r="AU40" s="253"/>
      <c r="AV40" s="254"/>
      <c r="AW40" s="278"/>
      <c r="AX40" s="279"/>
      <c r="AY40" s="545"/>
      <c r="AZ40" s="527"/>
      <c r="BA40" s="385"/>
      <c r="BB40" s="528"/>
      <c r="BC40" s="527"/>
      <c r="BD40" s="385"/>
      <c r="BE40" s="528"/>
      <c r="BF40" s="278"/>
      <c r="BG40" s="279"/>
      <c r="BH40" s="279"/>
      <c r="BI40" s="252"/>
      <c r="BJ40" s="270"/>
      <c r="BK40" s="254"/>
      <c r="BL40" s="252"/>
      <c r="BM40" s="270"/>
      <c r="BN40" s="254"/>
      <c r="BO40" s="252"/>
      <c r="BP40" s="270"/>
      <c r="BQ40" s="254"/>
      <c r="BR40" s="274"/>
      <c r="BS40" s="275"/>
      <c r="BT40" s="274"/>
      <c r="BU40" s="543"/>
    </row>
    <row r="41" spans="1:73" ht="31.5" x14ac:dyDescent="0.25">
      <c r="A41" s="2">
        <v>21</v>
      </c>
      <c r="B41" s="509" t="s">
        <v>169</v>
      </c>
      <c r="C41" s="243"/>
      <c r="D41" s="243"/>
      <c r="E41" s="243"/>
      <c r="F41" s="243"/>
      <c r="G41" s="244"/>
      <c r="H41" s="243"/>
      <c r="I41" s="243"/>
      <c r="J41" s="243"/>
      <c r="K41" s="243"/>
      <c r="L41" s="244"/>
      <c r="M41" s="245"/>
      <c r="N41" s="243"/>
      <c r="O41" s="243"/>
      <c r="P41" s="243"/>
      <c r="Q41" s="243"/>
      <c r="R41" s="266"/>
      <c r="S41" s="267"/>
      <c r="T41" s="535">
        <v>1.5</v>
      </c>
      <c r="U41" s="385" t="s">
        <v>98</v>
      </c>
      <c r="V41" s="528">
        <v>0.63</v>
      </c>
      <c r="W41" s="266"/>
      <c r="X41" s="267"/>
      <c r="Y41" s="535">
        <v>1.5</v>
      </c>
      <c r="Z41" s="385" t="s">
        <v>98</v>
      </c>
      <c r="AA41" s="528">
        <v>0.63</v>
      </c>
      <c r="AB41" s="413"/>
      <c r="AC41" s="404"/>
      <c r="AD41" s="445"/>
      <c r="AE41" s="408"/>
      <c r="AF41" s="396"/>
      <c r="AG41" s="397"/>
      <c r="AH41" s="406"/>
      <c r="AI41" s="404"/>
      <c r="AJ41" s="407"/>
      <c r="AK41" s="408"/>
      <c r="AL41" s="396"/>
      <c r="AM41" s="397"/>
      <c r="AN41" s="451"/>
      <c r="AO41" s="396"/>
      <c r="AP41" s="445"/>
      <c r="AQ41" s="252"/>
      <c r="AR41" s="253"/>
      <c r="AS41" s="254"/>
      <c r="AT41" s="252"/>
      <c r="AU41" s="253"/>
      <c r="AV41" s="254"/>
      <c r="AW41" s="278"/>
      <c r="AX41" s="279"/>
      <c r="AY41" s="545"/>
      <c r="AZ41" s="527">
        <v>1.5</v>
      </c>
      <c r="BA41" s="385" t="s">
        <v>98</v>
      </c>
      <c r="BB41" s="528">
        <v>0.63</v>
      </c>
      <c r="BC41" s="527">
        <v>1.5</v>
      </c>
      <c r="BD41" s="385" t="s">
        <v>98</v>
      </c>
      <c r="BE41" s="528">
        <v>0.63</v>
      </c>
      <c r="BF41" s="278"/>
      <c r="BG41" s="279"/>
      <c r="BH41" s="279"/>
      <c r="BI41" s="252"/>
      <c r="BJ41" s="270"/>
      <c r="BK41" s="254"/>
      <c r="BL41" s="252"/>
      <c r="BM41" s="270"/>
      <c r="BN41" s="254"/>
      <c r="BO41" s="252"/>
      <c r="BP41" s="270"/>
      <c r="BQ41" s="254"/>
      <c r="BR41" s="274"/>
      <c r="BS41" s="275"/>
      <c r="BT41" s="274"/>
      <c r="BU41" s="543"/>
    </row>
    <row r="42" spans="1:73" ht="31.5" x14ac:dyDescent="0.25">
      <c r="A42" s="2">
        <v>22</v>
      </c>
      <c r="B42" s="509" t="s">
        <v>170</v>
      </c>
      <c r="C42" s="243"/>
      <c r="D42" s="243"/>
      <c r="E42" s="243"/>
      <c r="F42" s="243"/>
      <c r="G42" s="244"/>
      <c r="H42" s="243"/>
      <c r="I42" s="243"/>
      <c r="J42" s="243"/>
      <c r="K42" s="243"/>
      <c r="L42" s="244"/>
      <c r="M42" s="245"/>
      <c r="N42" s="243"/>
      <c r="O42" s="243"/>
      <c r="P42" s="243"/>
      <c r="Q42" s="243"/>
      <c r="R42" s="266"/>
      <c r="S42" s="267"/>
      <c r="T42" s="535">
        <v>1.1000000000000001</v>
      </c>
      <c r="U42" s="385" t="s">
        <v>98</v>
      </c>
      <c r="V42" s="528">
        <v>0.4</v>
      </c>
      <c r="W42" s="266"/>
      <c r="X42" s="267"/>
      <c r="Y42" s="535">
        <v>1.1000000000000001</v>
      </c>
      <c r="Z42" s="385" t="s">
        <v>98</v>
      </c>
      <c r="AA42" s="528">
        <v>0.4</v>
      </c>
      <c r="AB42" s="413"/>
      <c r="AC42" s="404"/>
      <c r="AD42" s="445"/>
      <c r="AE42" s="408"/>
      <c r="AF42" s="396"/>
      <c r="AG42" s="397"/>
      <c r="AH42" s="406"/>
      <c r="AI42" s="404"/>
      <c r="AJ42" s="407"/>
      <c r="AK42" s="408"/>
      <c r="AL42" s="396"/>
      <c r="AM42" s="397"/>
      <c r="AN42" s="451"/>
      <c r="AO42" s="396"/>
      <c r="AP42" s="445"/>
      <c r="AQ42" s="252"/>
      <c r="AR42" s="253"/>
      <c r="AS42" s="254"/>
      <c r="AT42" s="252"/>
      <c r="AU42" s="253"/>
      <c r="AV42" s="254"/>
      <c r="AW42" s="278"/>
      <c r="AX42" s="279"/>
      <c r="AY42" s="545"/>
      <c r="AZ42" s="527">
        <v>1.1000000000000001</v>
      </c>
      <c r="BA42" s="385" t="s">
        <v>98</v>
      </c>
      <c r="BB42" s="528">
        <v>0.4</v>
      </c>
      <c r="BC42" s="527">
        <v>1.1000000000000001</v>
      </c>
      <c r="BD42" s="385" t="s">
        <v>98</v>
      </c>
      <c r="BE42" s="528">
        <v>0.4</v>
      </c>
      <c r="BF42" s="278"/>
      <c r="BG42" s="279"/>
      <c r="BH42" s="279"/>
      <c r="BI42" s="252"/>
      <c r="BJ42" s="270"/>
      <c r="BK42" s="254"/>
      <c r="BL42" s="252"/>
      <c r="BM42" s="270"/>
      <c r="BN42" s="254"/>
      <c r="BO42" s="252"/>
      <c r="BP42" s="270"/>
      <c r="BQ42" s="254"/>
      <c r="BR42" s="274"/>
      <c r="BS42" s="275"/>
      <c r="BT42" s="274"/>
      <c r="BU42" s="543"/>
    </row>
    <row r="43" spans="1:73" x14ac:dyDescent="0.25">
      <c r="A43" s="148">
        <v>23</v>
      </c>
      <c r="B43" s="515" t="s">
        <v>125</v>
      </c>
      <c r="C43" s="243"/>
      <c r="D43" s="243"/>
      <c r="E43" s="243"/>
      <c r="F43" s="243"/>
      <c r="G43" s="244"/>
      <c r="H43" s="243"/>
      <c r="I43" s="243"/>
      <c r="J43" s="243"/>
      <c r="K43" s="243"/>
      <c r="L43" s="244"/>
      <c r="M43" s="245"/>
      <c r="N43" s="243"/>
      <c r="O43" s="243"/>
      <c r="P43" s="243"/>
      <c r="Q43" s="243"/>
      <c r="R43" s="266"/>
      <c r="S43" s="267"/>
      <c r="T43" s="535"/>
      <c r="U43" s="385"/>
      <c r="V43" s="528"/>
      <c r="W43" s="266"/>
      <c r="X43" s="267"/>
      <c r="Y43" s="535"/>
      <c r="Z43" s="385"/>
      <c r="AA43" s="528"/>
      <c r="AB43" s="413"/>
      <c r="AC43" s="404"/>
      <c r="AD43" s="445"/>
      <c r="AE43" s="408"/>
      <c r="AF43" s="396"/>
      <c r="AG43" s="397"/>
      <c r="AH43" s="406"/>
      <c r="AI43" s="404"/>
      <c r="AJ43" s="407"/>
      <c r="AK43" s="408"/>
      <c r="AL43" s="396"/>
      <c r="AM43" s="397"/>
      <c r="AN43" s="451"/>
      <c r="AO43" s="396"/>
      <c r="AP43" s="445"/>
      <c r="AQ43" s="252"/>
      <c r="AR43" s="253"/>
      <c r="AS43" s="254"/>
      <c r="AT43" s="252"/>
      <c r="AU43" s="253"/>
      <c r="AV43" s="254"/>
      <c r="AW43" s="278"/>
      <c r="AX43" s="279"/>
      <c r="AY43" s="545"/>
      <c r="AZ43" s="527"/>
      <c r="BA43" s="385"/>
      <c r="BB43" s="528"/>
      <c r="BC43" s="527"/>
      <c r="BD43" s="385"/>
      <c r="BE43" s="528"/>
      <c r="BF43" s="290"/>
      <c r="BG43" s="291"/>
      <c r="BH43" s="291"/>
      <c r="BI43" s="252"/>
      <c r="BJ43" s="270"/>
      <c r="BK43" s="254"/>
      <c r="BL43" s="252"/>
      <c r="BM43" s="270"/>
      <c r="BN43" s="254"/>
      <c r="BO43" s="252"/>
      <c r="BP43" s="270"/>
      <c r="BQ43" s="254"/>
      <c r="BR43" s="274"/>
      <c r="BS43" s="275"/>
      <c r="BT43" s="274"/>
      <c r="BU43" s="543"/>
    </row>
    <row r="44" spans="1:73" ht="31.5" x14ac:dyDescent="0.25">
      <c r="A44" s="2">
        <v>24</v>
      </c>
      <c r="B44" s="509" t="s">
        <v>171</v>
      </c>
      <c r="C44" s="243"/>
      <c r="D44" s="243"/>
      <c r="E44" s="243"/>
      <c r="F44" s="243"/>
      <c r="G44" s="244"/>
      <c r="H44" s="243"/>
      <c r="I44" s="243"/>
      <c r="J44" s="243"/>
      <c r="K44" s="243"/>
      <c r="L44" s="244"/>
      <c r="M44" s="245"/>
      <c r="N44" s="243"/>
      <c r="O44" s="243"/>
      <c r="P44" s="243"/>
      <c r="Q44" s="243"/>
      <c r="R44" s="266"/>
      <c r="S44" s="267"/>
      <c r="T44" s="535">
        <v>1.2</v>
      </c>
      <c r="U44" s="385" t="s">
        <v>98</v>
      </c>
      <c r="V44" s="528">
        <v>0.16</v>
      </c>
      <c r="W44" s="266"/>
      <c r="X44" s="267"/>
      <c r="Y44" s="535">
        <v>1.2</v>
      </c>
      <c r="Z44" s="385" t="s">
        <v>98</v>
      </c>
      <c r="AA44" s="528">
        <v>0.16</v>
      </c>
      <c r="AB44" s="405"/>
      <c r="AC44" s="404"/>
      <c r="AD44" s="417"/>
      <c r="AE44" s="395"/>
      <c r="AF44" s="404"/>
      <c r="AG44" s="397"/>
      <c r="AH44" s="406"/>
      <c r="AI44" s="404"/>
      <c r="AJ44" s="407"/>
      <c r="AK44" s="408"/>
      <c r="AL44" s="396"/>
      <c r="AM44" s="397"/>
      <c r="AN44" s="451"/>
      <c r="AO44" s="404"/>
      <c r="AP44" s="445"/>
      <c r="AQ44" s="252"/>
      <c r="AR44" s="253"/>
      <c r="AS44" s="254"/>
      <c r="AT44" s="252"/>
      <c r="AU44" s="253"/>
      <c r="AV44" s="254"/>
      <c r="AW44" s="278"/>
      <c r="AX44" s="279"/>
      <c r="AY44" s="545"/>
      <c r="AZ44" s="527">
        <v>1.2</v>
      </c>
      <c r="BA44" s="385" t="s">
        <v>98</v>
      </c>
      <c r="BB44" s="528">
        <v>0.16</v>
      </c>
      <c r="BC44" s="527">
        <v>1.2</v>
      </c>
      <c r="BD44" s="385" t="s">
        <v>98</v>
      </c>
      <c r="BE44" s="528">
        <v>0.16</v>
      </c>
      <c r="BF44" s="278"/>
      <c r="BG44" s="279"/>
      <c r="BH44" s="279"/>
      <c r="BI44" s="252"/>
      <c r="BJ44" s="256"/>
      <c r="BK44" s="254"/>
      <c r="BL44" s="252"/>
      <c r="BM44" s="270"/>
      <c r="BN44" s="254"/>
      <c r="BO44" s="252"/>
      <c r="BP44" s="270"/>
      <c r="BQ44" s="254"/>
      <c r="BR44" s="287"/>
      <c r="BS44" s="262"/>
      <c r="BT44" s="274"/>
      <c r="BU44" s="543"/>
    </row>
    <row r="45" spans="1:73" x14ac:dyDescent="0.25">
      <c r="A45" s="2">
        <v>25</v>
      </c>
      <c r="B45" s="516" t="s">
        <v>172</v>
      </c>
      <c r="C45" s="243"/>
      <c r="D45" s="243"/>
      <c r="E45" s="243"/>
      <c r="F45" s="243"/>
      <c r="G45" s="244"/>
      <c r="H45" s="243"/>
      <c r="I45" s="243"/>
      <c r="J45" s="243"/>
      <c r="K45" s="243"/>
      <c r="L45" s="244"/>
      <c r="M45" s="245"/>
      <c r="N45" s="243"/>
      <c r="O45" s="243"/>
      <c r="P45" s="243"/>
      <c r="Q45" s="243"/>
      <c r="R45" s="266"/>
      <c r="S45" s="267"/>
      <c r="T45" s="535"/>
      <c r="U45" s="385"/>
      <c r="V45" s="528"/>
      <c r="W45" s="266"/>
      <c r="X45" s="267"/>
      <c r="Y45" s="535"/>
      <c r="Z45" s="385"/>
      <c r="AA45" s="528"/>
      <c r="AB45" s="405"/>
      <c r="AC45" s="404"/>
      <c r="AD45" s="445"/>
      <c r="AE45" s="408"/>
      <c r="AF45" s="396"/>
      <c r="AG45" s="397"/>
      <c r="AH45" s="406"/>
      <c r="AI45" s="404"/>
      <c r="AJ45" s="407"/>
      <c r="AK45" s="408"/>
      <c r="AL45" s="396"/>
      <c r="AM45" s="397"/>
      <c r="AN45" s="451"/>
      <c r="AO45" s="396"/>
      <c r="AP45" s="445"/>
      <c r="AQ45" s="252"/>
      <c r="AR45" s="253"/>
      <c r="AS45" s="254"/>
      <c r="AT45" s="252"/>
      <c r="AU45" s="253"/>
      <c r="AV45" s="254"/>
      <c r="AW45" s="278"/>
      <c r="AX45" s="279"/>
      <c r="AY45" s="545"/>
      <c r="AZ45" s="527"/>
      <c r="BA45" s="385"/>
      <c r="BB45" s="528"/>
      <c r="BC45" s="527"/>
      <c r="BD45" s="385"/>
      <c r="BE45" s="528"/>
      <c r="BF45" s="278"/>
      <c r="BG45" s="279"/>
      <c r="BH45" s="279"/>
      <c r="BI45" s="252"/>
      <c r="BJ45" s="270"/>
      <c r="BK45" s="254"/>
      <c r="BL45" s="252"/>
      <c r="BM45" s="270"/>
      <c r="BN45" s="254"/>
      <c r="BO45" s="252"/>
      <c r="BP45" s="270"/>
      <c r="BQ45" s="254"/>
      <c r="BR45" s="274"/>
      <c r="BS45" s="275"/>
      <c r="BT45" s="274"/>
      <c r="BU45" s="543"/>
    </row>
    <row r="46" spans="1:73" ht="31.5" x14ac:dyDescent="0.25">
      <c r="A46" s="148">
        <v>26</v>
      </c>
      <c r="B46" s="517" t="s">
        <v>173</v>
      </c>
      <c r="C46" s="243"/>
      <c r="D46" s="243"/>
      <c r="E46" s="243"/>
      <c r="F46" s="243"/>
      <c r="G46" s="244"/>
      <c r="H46" s="243"/>
      <c r="I46" s="243"/>
      <c r="J46" s="243"/>
      <c r="K46" s="243"/>
      <c r="L46" s="244"/>
      <c r="M46" s="245"/>
      <c r="N46" s="243"/>
      <c r="O46" s="243"/>
      <c r="P46" s="243"/>
      <c r="Q46" s="243"/>
      <c r="R46" s="266"/>
      <c r="S46" s="267"/>
      <c r="T46" s="535">
        <v>5.87</v>
      </c>
      <c r="U46" s="385" t="s">
        <v>98</v>
      </c>
      <c r="V46" s="528"/>
      <c r="W46" s="266"/>
      <c r="X46" s="267"/>
      <c r="Y46" s="535">
        <v>5.87</v>
      </c>
      <c r="Z46" s="385" t="s">
        <v>98</v>
      </c>
      <c r="AA46" s="528"/>
      <c r="AB46" s="405"/>
      <c r="AC46" s="404"/>
      <c r="AD46" s="445"/>
      <c r="AE46" s="408"/>
      <c r="AF46" s="396"/>
      <c r="AG46" s="397"/>
      <c r="AH46" s="406"/>
      <c r="AI46" s="404"/>
      <c r="AJ46" s="407"/>
      <c r="AK46" s="408"/>
      <c r="AL46" s="396"/>
      <c r="AM46" s="397"/>
      <c r="AN46" s="451"/>
      <c r="AO46" s="396"/>
      <c r="AP46" s="445"/>
      <c r="AQ46" s="252"/>
      <c r="AR46" s="253"/>
      <c r="AS46" s="254"/>
      <c r="AT46" s="252"/>
      <c r="AU46" s="253"/>
      <c r="AV46" s="254"/>
      <c r="AW46" s="278"/>
      <c r="AX46" s="279"/>
      <c r="AY46" s="545"/>
      <c r="AZ46" s="527">
        <v>5.87</v>
      </c>
      <c r="BA46" s="385" t="s">
        <v>98</v>
      </c>
      <c r="BB46" s="528"/>
      <c r="BC46" s="527">
        <v>5.87</v>
      </c>
      <c r="BD46" s="385" t="s">
        <v>98</v>
      </c>
      <c r="BE46" s="528"/>
      <c r="BF46" s="278"/>
      <c r="BG46" s="279"/>
      <c r="BH46" s="279"/>
      <c r="BI46" s="252"/>
      <c r="BJ46" s="270"/>
      <c r="BK46" s="254"/>
      <c r="BL46" s="252"/>
      <c r="BM46" s="270"/>
      <c r="BN46" s="254"/>
      <c r="BO46" s="252"/>
      <c r="BP46" s="270"/>
      <c r="BQ46" s="254"/>
      <c r="BR46" s="274"/>
      <c r="BS46" s="275"/>
      <c r="BT46" s="274"/>
      <c r="BU46" s="543"/>
    </row>
    <row r="47" spans="1:73" ht="31.5" x14ac:dyDescent="0.25">
      <c r="A47" s="2">
        <v>27</v>
      </c>
      <c r="B47" s="517" t="s">
        <v>174</v>
      </c>
      <c r="C47" s="243"/>
      <c r="D47" s="243"/>
      <c r="E47" s="243"/>
      <c r="F47" s="243"/>
      <c r="G47" s="244"/>
      <c r="H47" s="243"/>
      <c r="I47" s="243"/>
      <c r="J47" s="243"/>
      <c r="K47" s="243"/>
      <c r="L47" s="244"/>
      <c r="M47" s="245"/>
      <c r="N47" s="243"/>
      <c r="O47" s="243"/>
      <c r="P47" s="243"/>
      <c r="Q47" s="243"/>
      <c r="R47" s="266"/>
      <c r="S47" s="267"/>
      <c r="T47" s="535">
        <v>2.2200000000000002</v>
      </c>
      <c r="U47" s="385" t="s">
        <v>98</v>
      </c>
      <c r="V47" s="528"/>
      <c r="W47" s="266"/>
      <c r="X47" s="267"/>
      <c r="Y47" s="535">
        <v>2.2200000000000002</v>
      </c>
      <c r="Z47" s="385" t="s">
        <v>98</v>
      </c>
      <c r="AA47" s="528"/>
      <c r="AB47" s="405"/>
      <c r="AC47" s="404"/>
      <c r="AD47" s="445"/>
      <c r="AE47" s="408"/>
      <c r="AF47" s="396"/>
      <c r="AG47" s="397"/>
      <c r="AH47" s="406"/>
      <c r="AI47" s="404"/>
      <c r="AJ47" s="407"/>
      <c r="AK47" s="408"/>
      <c r="AL47" s="396"/>
      <c r="AM47" s="397"/>
      <c r="AN47" s="451"/>
      <c r="AO47" s="396"/>
      <c r="AP47" s="445"/>
      <c r="AQ47" s="252"/>
      <c r="AR47" s="253"/>
      <c r="AS47" s="254"/>
      <c r="AT47" s="252"/>
      <c r="AU47" s="253"/>
      <c r="AV47" s="254"/>
      <c r="AW47" s="278"/>
      <c r="AX47" s="279"/>
      <c r="AY47" s="545"/>
      <c r="AZ47" s="527">
        <v>2.2200000000000002</v>
      </c>
      <c r="BA47" s="385" t="s">
        <v>98</v>
      </c>
      <c r="BB47" s="528"/>
      <c r="BC47" s="527">
        <v>2.2200000000000002</v>
      </c>
      <c r="BD47" s="385" t="s">
        <v>98</v>
      </c>
      <c r="BE47" s="528"/>
      <c r="BF47" s="278"/>
      <c r="BG47" s="279"/>
      <c r="BH47" s="279"/>
      <c r="BI47" s="252"/>
      <c r="BJ47" s="270"/>
      <c r="BK47" s="254"/>
      <c r="BL47" s="252"/>
      <c r="BM47" s="270"/>
      <c r="BN47" s="254"/>
      <c r="BO47" s="252"/>
      <c r="BP47" s="270"/>
      <c r="BQ47" s="254"/>
      <c r="BR47" s="274"/>
      <c r="BS47" s="275"/>
      <c r="BT47" s="274"/>
      <c r="BU47" s="543"/>
    </row>
    <row r="48" spans="1:73" ht="31.5" x14ac:dyDescent="0.25">
      <c r="A48" s="2">
        <v>28</v>
      </c>
      <c r="B48" s="517" t="s">
        <v>175</v>
      </c>
      <c r="C48" s="243"/>
      <c r="D48" s="243"/>
      <c r="E48" s="243"/>
      <c r="F48" s="243"/>
      <c r="G48" s="244"/>
      <c r="H48" s="243"/>
      <c r="I48" s="243"/>
      <c r="J48" s="243"/>
      <c r="K48" s="243"/>
      <c r="L48" s="244"/>
      <c r="M48" s="245"/>
      <c r="N48" s="243"/>
      <c r="O48" s="243"/>
      <c r="P48" s="243"/>
      <c r="Q48" s="243"/>
      <c r="R48" s="266"/>
      <c r="S48" s="267"/>
      <c r="T48" s="535">
        <v>3.15</v>
      </c>
      <c r="U48" s="385" t="s">
        <v>98</v>
      </c>
      <c r="V48" s="528"/>
      <c r="W48" s="266"/>
      <c r="X48" s="267"/>
      <c r="Y48" s="535">
        <v>3.15</v>
      </c>
      <c r="Z48" s="385" t="s">
        <v>98</v>
      </c>
      <c r="AA48" s="528"/>
      <c r="AB48" s="405"/>
      <c r="AC48" s="404"/>
      <c r="AD48" s="445"/>
      <c r="AE48" s="408"/>
      <c r="AF48" s="396"/>
      <c r="AG48" s="397"/>
      <c r="AH48" s="406"/>
      <c r="AI48" s="404"/>
      <c r="AJ48" s="407"/>
      <c r="AK48" s="408"/>
      <c r="AL48" s="396"/>
      <c r="AM48" s="397"/>
      <c r="AN48" s="451"/>
      <c r="AO48" s="396"/>
      <c r="AP48" s="445"/>
      <c r="AQ48" s="252"/>
      <c r="AR48" s="253"/>
      <c r="AS48" s="254"/>
      <c r="AT48" s="252"/>
      <c r="AU48" s="253"/>
      <c r="AV48" s="254"/>
      <c r="AW48" s="278"/>
      <c r="AX48" s="279"/>
      <c r="AY48" s="545"/>
      <c r="AZ48" s="527">
        <v>3.15</v>
      </c>
      <c r="BA48" s="385" t="s">
        <v>98</v>
      </c>
      <c r="BB48" s="528"/>
      <c r="BC48" s="527">
        <v>3.15</v>
      </c>
      <c r="BD48" s="385" t="s">
        <v>98</v>
      </c>
      <c r="BE48" s="528"/>
      <c r="BF48" s="278"/>
      <c r="BG48" s="279"/>
      <c r="BH48" s="279"/>
      <c r="BI48" s="252"/>
      <c r="BJ48" s="270"/>
      <c r="BK48" s="254"/>
      <c r="BL48" s="252"/>
      <c r="BM48" s="270"/>
      <c r="BN48" s="254"/>
      <c r="BO48" s="252"/>
      <c r="BP48" s="270"/>
      <c r="BQ48" s="254"/>
      <c r="BR48" s="274"/>
      <c r="BS48" s="275"/>
      <c r="BT48" s="274"/>
      <c r="BU48" s="543"/>
    </row>
    <row r="49" spans="1:73" x14ac:dyDescent="0.25">
      <c r="A49" s="148">
        <v>29</v>
      </c>
      <c r="B49" s="507" t="s">
        <v>126</v>
      </c>
      <c r="C49" s="243"/>
      <c r="D49" s="243"/>
      <c r="E49" s="243"/>
      <c r="F49" s="243"/>
      <c r="G49" s="244"/>
      <c r="H49" s="243"/>
      <c r="I49" s="243"/>
      <c r="J49" s="243"/>
      <c r="K49" s="243"/>
      <c r="L49" s="244"/>
      <c r="M49" s="245"/>
      <c r="N49" s="243"/>
      <c r="O49" s="243"/>
      <c r="P49" s="243"/>
      <c r="Q49" s="243"/>
      <c r="R49" s="266"/>
      <c r="S49" s="267"/>
      <c r="T49" s="535"/>
      <c r="U49" s="385"/>
      <c r="V49" s="528"/>
      <c r="W49" s="266"/>
      <c r="X49" s="267"/>
      <c r="Y49" s="535"/>
      <c r="Z49" s="385"/>
      <c r="AA49" s="528"/>
      <c r="AB49" s="405"/>
      <c r="AC49" s="404"/>
      <c r="AD49" s="445"/>
      <c r="AE49" s="408"/>
      <c r="AF49" s="396"/>
      <c r="AG49" s="397"/>
      <c r="AH49" s="406"/>
      <c r="AI49" s="404"/>
      <c r="AJ49" s="407"/>
      <c r="AK49" s="408"/>
      <c r="AL49" s="396"/>
      <c r="AM49" s="397"/>
      <c r="AN49" s="451"/>
      <c r="AO49" s="396"/>
      <c r="AP49" s="445"/>
      <c r="AQ49" s="252"/>
      <c r="AR49" s="253"/>
      <c r="AS49" s="254"/>
      <c r="AT49" s="252"/>
      <c r="AU49" s="253"/>
      <c r="AV49" s="254"/>
      <c r="AW49" s="278"/>
      <c r="AX49" s="279"/>
      <c r="AY49" s="545"/>
      <c r="AZ49" s="527"/>
      <c r="BA49" s="385"/>
      <c r="BB49" s="528"/>
      <c r="BC49" s="527"/>
      <c r="BD49" s="385"/>
      <c r="BE49" s="528"/>
      <c r="BF49" s="278"/>
      <c r="BG49" s="279"/>
      <c r="BH49" s="279"/>
      <c r="BI49" s="252"/>
      <c r="BJ49" s="270"/>
      <c r="BK49" s="254"/>
      <c r="BL49" s="252"/>
      <c r="BM49" s="270"/>
      <c r="BN49" s="254"/>
      <c r="BO49" s="252"/>
      <c r="BP49" s="270"/>
      <c r="BQ49" s="254"/>
      <c r="BR49" s="274"/>
      <c r="BS49" s="275"/>
      <c r="BT49" s="274"/>
      <c r="BU49" s="543"/>
    </row>
    <row r="50" spans="1:73" ht="31.5" x14ac:dyDescent="0.25">
      <c r="A50" s="2">
        <v>30</v>
      </c>
      <c r="B50" s="509" t="s">
        <v>176</v>
      </c>
      <c r="C50" s="243"/>
      <c r="D50" s="243"/>
      <c r="E50" s="243"/>
      <c r="F50" s="243"/>
      <c r="G50" s="244"/>
      <c r="H50" s="243"/>
      <c r="I50" s="243"/>
      <c r="J50" s="243"/>
      <c r="K50" s="243"/>
      <c r="L50" s="244"/>
      <c r="M50" s="245"/>
      <c r="N50" s="243"/>
      <c r="O50" s="243"/>
      <c r="P50" s="243"/>
      <c r="Q50" s="243"/>
      <c r="R50" s="266"/>
      <c r="S50" s="267"/>
      <c r="T50" s="535">
        <v>2</v>
      </c>
      <c r="U50" s="385" t="s">
        <v>98</v>
      </c>
      <c r="V50" s="528">
        <v>0.25</v>
      </c>
      <c r="W50" s="266"/>
      <c r="X50" s="267"/>
      <c r="Y50" s="535">
        <v>2</v>
      </c>
      <c r="Z50" s="385" t="s">
        <v>98</v>
      </c>
      <c r="AA50" s="528">
        <v>0.25</v>
      </c>
      <c r="AB50" s="405"/>
      <c r="AC50" s="404"/>
      <c r="AD50" s="445"/>
      <c r="AE50" s="408"/>
      <c r="AF50" s="396"/>
      <c r="AG50" s="397"/>
      <c r="AH50" s="406"/>
      <c r="AI50" s="404"/>
      <c r="AJ50" s="418"/>
      <c r="AK50" s="408"/>
      <c r="AL50" s="396"/>
      <c r="AM50" s="397"/>
      <c r="AN50" s="451"/>
      <c r="AO50" s="404"/>
      <c r="AP50" s="445"/>
      <c r="AQ50" s="252"/>
      <c r="AR50" s="253"/>
      <c r="AS50" s="254"/>
      <c r="AT50" s="252"/>
      <c r="AU50" s="253"/>
      <c r="AV50" s="254"/>
      <c r="AW50" s="278"/>
      <c r="AX50" s="279"/>
      <c r="AY50" s="545"/>
      <c r="AZ50" s="527">
        <v>2</v>
      </c>
      <c r="BA50" s="385" t="s">
        <v>98</v>
      </c>
      <c r="BB50" s="528">
        <v>0.25</v>
      </c>
      <c r="BC50" s="527">
        <v>2</v>
      </c>
      <c r="BD50" s="385" t="s">
        <v>98</v>
      </c>
      <c r="BE50" s="528">
        <v>0.25</v>
      </c>
      <c r="BF50" s="278"/>
      <c r="BG50" s="279"/>
      <c r="BH50" s="279"/>
      <c r="BI50" s="252"/>
      <c r="BJ50" s="270"/>
      <c r="BK50" s="254"/>
      <c r="BL50" s="288"/>
      <c r="BM50" s="256"/>
      <c r="BN50" s="292"/>
      <c r="BO50" s="252"/>
      <c r="BP50" s="270"/>
      <c r="BQ50" s="254"/>
      <c r="BR50" s="289"/>
      <c r="BS50" s="262"/>
      <c r="BT50" s="540"/>
      <c r="BU50" s="543"/>
    </row>
    <row r="51" spans="1:73" x14ac:dyDescent="0.25">
      <c r="A51" s="2">
        <v>31</v>
      </c>
      <c r="B51" s="518" t="s">
        <v>128</v>
      </c>
      <c r="C51" s="243"/>
      <c r="D51" s="243"/>
      <c r="E51" s="243"/>
      <c r="F51" s="243"/>
      <c r="G51" s="244"/>
      <c r="H51" s="243"/>
      <c r="I51" s="243"/>
      <c r="J51" s="243"/>
      <c r="K51" s="243"/>
      <c r="L51" s="244"/>
      <c r="M51" s="245"/>
      <c r="N51" s="243"/>
      <c r="O51" s="243"/>
      <c r="P51" s="243"/>
      <c r="Q51" s="243"/>
      <c r="R51" s="266"/>
      <c r="S51" s="267"/>
      <c r="T51" s="535"/>
      <c r="U51" s="385" t="s">
        <v>98</v>
      </c>
      <c r="V51" s="528"/>
      <c r="W51" s="266"/>
      <c r="X51" s="267"/>
      <c r="Y51" s="535"/>
      <c r="Z51" s="385" t="s">
        <v>98</v>
      </c>
      <c r="AA51" s="528"/>
      <c r="AB51" s="419"/>
      <c r="AC51" s="404"/>
      <c r="AD51" s="445"/>
      <c r="AE51" s="408"/>
      <c r="AF51" s="396"/>
      <c r="AG51" s="397"/>
      <c r="AH51" s="406"/>
      <c r="AI51" s="404"/>
      <c r="AJ51" s="407"/>
      <c r="AK51" s="408"/>
      <c r="AL51" s="396"/>
      <c r="AM51" s="397"/>
      <c r="AN51" s="451"/>
      <c r="AO51" s="396"/>
      <c r="AP51" s="445"/>
      <c r="AQ51" s="252"/>
      <c r="AR51" s="253"/>
      <c r="AS51" s="254"/>
      <c r="AT51" s="252"/>
      <c r="AU51" s="253"/>
      <c r="AV51" s="254"/>
      <c r="AW51" s="278"/>
      <c r="AX51" s="279"/>
      <c r="AY51" s="545"/>
      <c r="AZ51" s="527"/>
      <c r="BA51" s="385" t="s">
        <v>98</v>
      </c>
      <c r="BB51" s="528"/>
      <c r="BC51" s="527"/>
      <c r="BD51" s="385" t="s">
        <v>98</v>
      </c>
      <c r="BE51" s="528"/>
      <c r="BF51" s="278"/>
      <c r="BG51" s="279"/>
      <c r="BH51" s="279"/>
      <c r="BI51" s="252"/>
      <c r="BJ51" s="270"/>
      <c r="BK51" s="254"/>
      <c r="BL51" s="252"/>
      <c r="BM51" s="270"/>
      <c r="BN51" s="254"/>
      <c r="BO51" s="252"/>
      <c r="BP51" s="270"/>
      <c r="BQ51" s="254"/>
      <c r="BR51" s="274"/>
      <c r="BS51" s="275"/>
      <c r="BT51" s="274"/>
      <c r="BU51" s="543"/>
    </row>
    <row r="52" spans="1:73" ht="31.5" x14ac:dyDescent="0.25">
      <c r="A52" s="148">
        <v>32</v>
      </c>
      <c r="B52" s="509" t="s">
        <v>177</v>
      </c>
      <c r="C52" s="243"/>
      <c r="D52" s="243"/>
      <c r="E52" s="243"/>
      <c r="F52" s="243"/>
      <c r="G52" s="244"/>
      <c r="H52" s="243"/>
      <c r="I52" s="243"/>
      <c r="J52" s="243"/>
      <c r="K52" s="243"/>
      <c r="L52" s="244"/>
      <c r="M52" s="245"/>
      <c r="N52" s="243"/>
      <c r="O52" s="243"/>
      <c r="P52" s="243"/>
      <c r="Q52" s="243"/>
      <c r="R52" s="266"/>
      <c r="S52" s="267"/>
      <c r="T52" s="535">
        <v>1.2</v>
      </c>
      <c r="U52" s="385" t="s">
        <v>98</v>
      </c>
      <c r="V52" s="528"/>
      <c r="W52" s="266"/>
      <c r="X52" s="267"/>
      <c r="Y52" s="535">
        <v>1.2</v>
      </c>
      <c r="Z52" s="385" t="s">
        <v>98</v>
      </c>
      <c r="AA52" s="528"/>
      <c r="AB52" s="405"/>
      <c r="AC52" s="404"/>
      <c r="AD52" s="445"/>
      <c r="AE52" s="408"/>
      <c r="AF52" s="396"/>
      <c r="AG52" s="397"/>
      <c r="AH52" s="406"/>
      <c r="AI52" s="404"/>
      <c r="AJ52" s="407"/>
      <c r="AK52" s="408"/>
      <c r="AL52" s="396"/>
      <c r="AM52" s="397"/>
      <c r="AN52" s="451"/>
      <c r="AO52" s="396"/>
      <c r="AP52" s="445"/>
      <c r="AQ52" s="252"/>
      <c r="AR52" s="253"/>
      <c r="AS52" s="254"/>
      <c r="AT52" s="252"/>
      <c r="AU52" s="253"/>
      <c r="AV52" s="254"/>
      <c r="AW52" s="278"/>
      <c r="AX52" s="279"/>
      <c r="AY52" s="545"/>
      <c r="AZ52" s="527">
        <v>1.2</v>
      </c>
      <c r="BA52" s="385" t="s">
        <v>98</v>
      </c>
      <c r="BB52" s="528"/>
      <c r="BC52" s="527">
        <v>1.2</v>
      </c>
      <c r="BD52" s="385" t="s">
        <v>98</v>
      </c>
      <c r="BE52" s="528"/>
      <c r="BF52" s="278"/>
      <c r="BG52" s="279"/>
      <c r="BH52" s="279"/>
      <c r="BI52" s="252"/>
      <c r="BJ52" s="270"/>
      <c r="BK52" s="254"/>
      <c r="BL52" s="252"/>
      <c r="BM52" s="270"/>
      <c r="BN52" s="254"/>
      <c r="BO52" s="252"/>
      <c r="BP52" s="270"/>
      <c r="BQ52" s="254"/>
      <c r="BR52" s="274"/>
      <c r="BS52" s="275"/>
      <c r="BT52" s="274"/>
      <c r="BU52" s="543"/>
    </row>
    <row r="53" spans="1:73" x14ac:dyDescent="0.25">
      <c r="A53" s="2">
        <v>33</v>
      </c>
      <c r="B53" s="509" t="s">
        <v>178</v>
      </c>
      <c r="C53" s="243"/>
      <c r="D53" s="243"/>
      <c r="E53" s="243"/>
      <c r="F53" s="243"/>
      <c r="G53" s="244"/>
      <c r="H53" s="243"/>
      <c r="I53" s="243"/>
      <c r="J53" s="243"/>
      <c r="K53" s="243"/>
      <c r="L53" s="244"/>
      <c r="M53" s="245"/>
      <c r="N53" s="243"/>
      <c r="O53" s="243"/>
      <c r="P53" s="243"/>
      <c r="Q53" s="243"/>
      <c r="R53" s="266"/>
      <c r="S53" s="267"/>
      <c r="T53" s="535">
        <v>0.45</v>
      </c>
      <c r="U53" s="385" t="s">
        <v>98</v>
      </c>
      <c r="V53" s="528"/>
      <c r="W53" s="266"/>
      <c r="X53" s="267"/>
      <c r="Y53" s="535">
        <v>0.45</v>
      </c>
      <c r="Z53" s="385" t="s">
        <v>98</v>
      </c>
      <c r="AA53" s="528"/>
      <c r="AB53" s="405"/>
      <c r="AC53" s="404"/>
      <c r="AD53" s="445"/>
      <c r="AE53" s="408"/>
      <c r="AF53" s="396"/>
      <c r="AG53" s="397"/>
      <c r="AH53" s="406"/>
      <c r="AI53" s="404"/>
      <c r="AJ53" s="407"/>
      <c r="AK53" s="408"/>
      <c r="AL53" s="396"/>
      <c r="AM53" s="397"/>
      <c r="AN53" s="451"/>
      <c r="AO53" s="396"/>
      <c r="AP53" s="445"/>
      <c r="AQ53" s="252"/>
      <c r="AR53" s="253"/>
      <c r="AS53" s="254"/>
      <c r="AT53" s="252"/>
      <c r="AU53" s="253"/>
      <c r="AV53" s="254"/>
      <c r="AW53" s="278"/>
      <c r="AX53" s="279"/>
      <c r="AY53" s="545"/>
      <c r="AZ53" s="527">
        <v>0.45</v>
      </c>
      <c r="BA53" s="385" t="s">
        <v>98</v>
      </c>
      <c r="BB53" s="528"/>
      <c r="BC53" s="527">
        <v>0.45</v>
      </c>
      <c r="BD53" s="385" t="s">
        <v>98</v>
      </c>
      <c r="BE53" s="528"/>
      <c r="BF53" s="278"/>
      <c r="BG53" s="279"/>
      <c r="BH53" s="279"/>
      <c r="BI53" s="252"/>
      <c r="BJ53" s="270"/>
      <c r="BK53" s="254"/>
      <c r="BL53" s="252"/>
      <c r="BM53" s="270"/>
      <c r="BN53" s="254"/>
      <c r="BO53" s="252"/>
      <c r="BP53" s="270"/>
      <c r="BQ53" s="254"/>
      <c r="BR53" s="274"/>
      <c r="BS53" s="275"/>
      <c r="BT53" s="274"/>
      <c r="BU53" s="543"/>
    </row>
    <row r="54" spans="1:73" x14ac:dyDescent="0.25">
      <c r="A54" s="2">
        <v>34</v>
      </c>
      <c r="B54" s="507" t="s">
        <v>129</v>
      </c>
      <c r="C54" s="243"/>
      <c r="D54" s="243"/>
      <c r="E54" s="243"/>
      <c r="F54" s="243"/>
      <c r="G54" s="244"/>
      <c r="H54" s="243"/>
      <c r="I54" s="243"/>
      <c r="J54" s="243"/>
      <c r="K54" s="243"/>
      <c r="L54" s="244"/>
      <c r="M54" s="245"/>
      <c r="N54" s="243"/>
      <c r="O54" s="243"/>
      <c r="P54" s="243"/>
      <c r="Q54" s="243"/>
      <c r="R54" s="266"/>
      <c r="S54" s="267"/>
      <c r="T54" s="535"/>
      <c r="U54" s="385"/>
      <c r="V54" s="528"/>
      <c r="W54" s="266"/>
      <c r="X54" s="267"/>
      <c r="Y54" s="535"/>
      <c r="Z54" s="385"/>
      <c r="AA54" s="528"/>
      <c r="AB54" s="405"/>
      <c r="AC54" s="404"/>
      <c r="AD54" s="445"/>
      <c r="AE54" s="408"/>
      <c r="AF54" s="396"/>
      <c r="AG54" s="397"/>
      <c r="AH54" s="406"/>
      <c r="AI54" s="404"/>
      <c r="AJ54" s="407"/>
      <c r="AK54" s="408"/>
      <c r="AL54" s="396"/>
      <c r="AM54" s="397"/>
      <c r="AN54" s="451"/>
      <c r="AO54" s="396"/>
      <c r="AP54" s="445"/>
      <c r="AQ54" s="252"/>
      <c r="AR54" s="253"/>
      <c r="AS54" s="254"/>
      <c r="AT54" s="252"/>
      <c r="AU54" s="253"/>
      <c r="AV54" s="254"/>
      <c r="AW54" s="278"/>
      <c r="AX54" s="279"/>
      <c r="AY54" s="545"/>
      <c r="AZ54" s="527"/>
      <c r="BA54" s="385"/>
      <c r="BB54" s="528"/>
      <c r="BC54" s="527"/>
      <c r="BD54" s="385"/>
      <c r="BE54" s="528"/>
      <c r="BF54" s="278"/>
      <c r="BG54" s="279"/>
      <c r="BH54" s="279"/>
      <c r="BI54" s="252"/>
      <c r="BJ54" s="270"/>
      <c r="BK54" s="254"/>
      <c r="BL54" s="252"/>
      <c r="BM54" s="270"/>
      <c r="BN54" s="254"/>
      <c r="BO54" s="252"/>
      <c r="BP54" s="270"/>
      <c r="BQ54" s="254"/>
      <c r="BR54" s="274"/>
      <c r="BS54" s="275"/>
      <c r="BT54" s="274"/>
      <c r="BU54" s="543"/>
    </row>
    <row r="55" spans="1:73" ht="47.25" x14ac:dyDescent="0.25">
      <c r="A55" s="148">
        <v>35</v>
      </c>
      <c r="B55" s="509" t="s">
        <v>179</v>
      </c>
      <c r="C55" s="243"/>
      <c r="D55" s="243"/>
      <c r="E55" s="243"/>
      <c r="F55" s="243"/>
      <c r="G55" s="244"/>
      <c r="H55" s="243"/>
      <c r="I55" s="243"/>
      <c r="J55" s="243"/>
      <c r="K55" s="243"/>
      <c r="L55" s="244"/>
      <c r="M55" s="245"/>
      <c r="N55" s="243"/>
      <c r="O55" s="243"/>
      <c r="P55" s="243"/>
      <c r="Q55" s="243"/>
      <c r="R55" s="266"/>
      <c r="S55" s="267"/>
      <c r="T55" s="535">
        <v>2.2999999999999998</v>
      </c>
      <c r="U55" s="385" t="s">
        <v>98</v>
      </c>
      <c r="V55" s="528">
        <v>0.25</v>
      </c>
      <c r="W55" s="266"/>
      <c r="X55" s="267"/>
      <c r="Y55" s="535">
        <v>2.2999999999999998</v>
      </c>
      <c r="Z55" s="385" t="s">
        <v>98</v>
      </c>
      <c r="AA55" s="528">
        <v>0.25</v>
      </c>
      <c r="AB55" s="405"/>
      <c r="AC55" s="404"/>
      <c r="AD55" s="445"/>
      <c r="AE55" s="408"/>
      <c r="AF55" s="396"/>
      <c r="AG55" s="397"/>
      <c r="AH55" s="406"/>
      <c r="AI55" s="404"/>
      <c r="AJ55" s="407"/>
      <c r="AK55" s="408"/>
      <c r="AL55" s="396"/>
      <c r="AM55" s="397"/>
      <c r="AN55" s="451"/>
      <c r="AO55" s="396"/>
      <c r="AP55" s="445"/>
      <c r="AQ55" s="252"/>
      <c r="AR55" s="253"/>
      <c r="AS55" s="254"/>
      <c r="AT55" s="252"/>
      <c r="AU55" s="253"/>
      <c r="AV55" s="254"/>
      <c r="AW55" s="278"/>
      <c r="AX55" s="279"/>
      <c r="AY55" s="545"/>
      <c r="AZ55" s="527">
        <v>2.2999999999999998</v>
      </c>
      <c r="BA55" s="385" t="s">
        <v>98</v>
      </c>
      <c r="BB55" s="528">
        <v>0.16</v>
      </c>
      <c r="BC55" s="527">
        <v>2.2999999999999998</v>
      </c>
      <c r="BD55" s="385" t="s">
        <v>98</v>
      </c>
      <c r="BE55" s="528">
        <v>0.16</v>
      </c>
      <c r="BF55" s="278"/>
      <c r="BG55" s="279"/>
      <c r="BH55" s="279"/>
      <c r="BI55" s="252"/>
      <c r="BJ55" s="270"/>
      <c r="BK55" s="254"/>
      <c r="BL55" s="252"/>
      <c r="BM55" s="270"/>
      <c r="BN55" s="254"/>
      <c r="BO55" s="252"/>
      <c r="BP55" s="270"/>
      <c r="BQ55" s="254"/>
      <c r="BR55" s="274"/>
      <c r="BS55" s="275"/>
      <c r="BT55" s="274"/>
      <c r="BU55" s="543"/>
    </row>
    <row r="56" spans="1:73" ht="31.5" x14ac:dyDescent="0.25">
      <c r="A56" s="2">
        <v>36</v>
      </c>
      <c r="B56" s="465" t="s">
        <v>180</v>
      </c>
      <c r="C56" s="243"/>
      <c r="D56" s="243"/>
      <c r="E56" s="243"/>
      <c r="F56" s="243"/>
      <c r="G56" s="244"/>
      <c r="H56" s="243"/>
      <c r="I56" s="243"/>
      <c r="J56" s="243"/>
      <c r="K56" s="243"/>
      <c r="L56" s="244"/>
      <c r="M56" s="245"/>
      <c r="N56" s="243"/>
      <c r="O56" s="243"/>
      <c r="P56" s="243"/>
      <c r="Q56" s="243"/>
      <c r="R56" s="266"/>
      <c r="S56" s="267"/>
      <c r="T56" s="535">
        <v>3.6</v>
      </c>
      <c r="U56" s="385" t="s">
        <v>98</v>
      </c>
      <c r="V56" s="528">
        <v>0.25</v>
      </c>
      <c r="W56" s="266"/>
      <c r="X56" s="267"/>
      <c r="Y56" s="535">
        <v>3.6</v>
      </c>
      <c r="Z56" s="385" t="s">
        <v>98</v>
      </c>
      <c r="AA56" s="528">
        <v>0.25</v>
      </c>
      <c r="AB56" s="405"/>
      <c r="AC56" s="404"/>
      <c r="AD56" s="445"/>
      <c r="AE56" s="408"/>
      <c r="AF56" s="396"/>
      <c r="AG56" s="397"/>
      <c r="AH56" s="406"/>
      <c r="AI56" s="404"/>
      <c r="AJ56" s="420"/>
      <c r="AK56" s="408"/>
      <c r="AL56" s="396"/>
      <c r="AM56" s="397"/>
      <c r="AN56" s="451"/>
      <c r="AO56" s="421"/>
      <c r="AP56" s="417"/>
      <c r="AQ56" s="252"/>
      <c r="AR56" s="253"/>
      <c r="AS56" s="254"/>
      <c r="AT56" s="252"/>
      <c r="AU56" s="253"/>
      <c r="AV56" s="254"/>
      <c r="AW56" s="278"/>
      <c r="AX56" s="279"/>
      <c r="AY56" s="545"/>
      <c r="AZ56" s="527">
        <v>3.6</v>
      </c>
      <c r="BA56" s="385" t="s">
        <v>98</v>
      </c>
      <c r="BB56" s="528">
        <v>0.25</v>
      </c>
      <c r="BC56" s="527">
        <v>3.6</v>
      </c>
      <c r="BD56" s="385" t="s">
        <v>98</v>
      </c>
      <c r="BE56" s="528">
        <v>0.25</v>
      </c>
      <c r="BF56" s="278"/>
      <c r="BG56" s="279"/>
      <c r="BH56" s="279"/>
      <c r="BI56" s="252"/>
      <c r="BJ56" s="270"/>
      <c r="BK56" s="254"/>
      <c r="BL56" s="288"/>
      <c r="BM56" s="296"/>
      <c r="BN56" s="295"/>
      <c r="BO56" s="252"/>
      <c r="BP56" s="270"/>
      <c r="BQ56" s="254"/>
      <c r="BR56" s="289"/>
      <c r="BS56" s="297"/>
      <c r="BT56" s="541"/>
      <c r="BU56" s="543"/>
    </row>
    <row r="57" spans="1:73" x14ac:dyDescent="0.25">
      <c r="A57" s="2">
        <v>37</v>
      </c>
      <c r="B57" s="516" t="s">
        <v>130</v>
      </c>
      <c r="C57" s="243"/>
      <c r="D57" s="243"/>
      <c r="E57" s="243"/>
      <c r="F57" s="243"/>
      <c r="G57" s="244"/>
      <c r="H57" s="243"/>
      <c r="I57" s="243"/>
      <c r="J57" s="243"/>
      <c r="K57" s="243"/>
      <c r="L57" s="244"/>
      <c r="M57" s="245"/>
      <c r="N57" s="243"/>
      <c r="O57" s="243"/>
      <c r="P57" s="243"/>
      <c r="Q57" s="243"/>
      <c r="R57" s="266"/>
      <c r="S57" s="267"/>
      <c r="T57" s="535"/>
      <c r="U57" s="385"/>
      <c r="V57" s="528"/>
      <c r="W57" s="266"/>
      <c r="X57" s="267"/>
      <c r="Y57" s="535"/>
      <c r="Z57" s="385"/>
      <c r="AA57" s="528"/>
      <c r="AB57" s="405"/>
      <c r="AC57" s="404"/>
      <c r="AD57" s="445"/>
      <c r="AE57" s="408"/>
      <c r="AF57" s="396"/>
      <c r="AG57" s="397"/>
      <c r="AH57" s="406"/>
      <c r="AI57" s="404"/>
      <c r="AJ57" s="420"/>
      <c r="AK57" s="408"/>
      <c r="AL57" s="396"/>
      <c r="AM57" s="397"/>
      <c r="AN57" s="451"/>
      <c r="AO57" s="404"/>
      <c r="AP57" s="417"/>
      <c r="AQ57" s="252"/>
      <c r="AR57" s="253"/>
      <c r="AS57" s="254"/>
      <c r="AT57" s="252"/>
      <c r="AU57" s="253"/>
      <c r="AV57" s="254"/>
      <c r="AW57" s="278"/>
      <c r="AX57" s="279"/>
      <c r="AY57" s="545"/>
      <c r="AZ57" s="527"/>
      <c r="BA57" s="385"/>
      <c r="BB57" s="528"/>
      <c r="BC57" s="527"/>
      <c r="BD57" s="385"/>
      <c r="BE57" s="528"/>
      <c r="BF57" s="278"/>
      <c r="BG57" s="279"/>
      <c r="BH57" s="279"/>
      <c r="BI57" s="252"/>
      <c r="BJ57" s="270"/>
      <c r="BK57" s="254"/>
      <c r="BL57" s="288"/>
      <c r="BM57" s="296"/>
      <c r="BN57" s="295"/>
      <c r="BO57" s="252"/>
      <c r="BP57" s="270"/>
      <c r="BQ57" s="254"/>
      <c r="BR57" s="289"/>
      <c r="BS57" s="297"/>
      <c r="BT57" s="541"/>
      <c r="BU57" s="543"/>
    </row>
    <row r="58" spans="1:73" ht="47.25" x14ac:dyDescent="0.25">
      <c r="A58" s="148">
        <v>38</v>
      </c>
      <c r="B58" s="465" t="s">
        <v>181</v>
      </c>
      <c r="C58" s="243"/>
      <c r="D58" s="243"/>
      <c r="E58" s="243"/>
      <c r="F58" s="243"/>
      <c r="G58" s="244"/>
      <c r="H58" s="243"/>
      <c r="I58" s="243"/>
      <c r="J58" s="243"/>
      <c r="K58" s="243"/>
      <c r="L58" s="244"/>
      <c r="M58" s="245"/>
      <c r="N58" s="243"/>
      <c r="O58" s="243"/>
      <c r="P58" s="243"/>
      <c r="Q58" s="243"/>
      <c r="R58" s="266"/>
      <c r="S58" s="267"/>
      <c r="T58" s="535">
        <v>1.5</v>
      </c>
      <c r="U58" s="385" t="s">
        <v>98</v>
      </c>
      <c r="V58" s="528">
        <v>0.16</v>
      </c>
      <c r="W58" s="266"/>
      <c r="X58" s="267"/>
      <c r="Y58" s="535">
        <v>1.5</v>
      </c>
      <c r="Z58" s="385" t="s">
        <v>98</v>
      </c>
      <c r="AA58" s="528">
        <v>0.16</v>
      </c>
      <c r="AB58" s="405"/>
      <c r="AC58" s="404"/>
      <c r="AD58" s="445"/>
      <c r="AE58" s="408"/>
      <c r="AF58" s="396"/>
      <c r="AG58" s="397"/>
      <c r="AH58" s="406"/>
      <c r="AI58" s="404"/>
      <c r="AJ58" s="407"/>
      <c r="AK58" s="408"/>
      <c r="AL58" s="396"/>
      <c r="AM58" s="397"/>
      <c r="AN58" s="451"/>
      <c r="AO58" s="396"/>
      <c r="AP58" s="445"/>
      <c r="AQ58" s="252"/>
      <c r="AR58" s="253"/>
      <c r="AS58" s="254"/>
      <c r="AT58" s="252"/>
      <c r="AU58" s="253"/>
      <c r="AV58" s="254"/>
      <c r="AW58" s="278"/>
      <c r="AX58" s="279"/>
      <c r="AY58" s="545"/>
      <c r="AZ58" s="527">
        <v>1.5</v>
      </c>
      <c r="BA58" s="385" t="s">
        <v>98</v>
      </c>
      <c r="BB58" s="528">
        <v>0.1</v>
      </c>
      <c r="BC58" s="527">
        <v>1.5</v>
      </c>
      <c r="BD58" s="385" t="s">
        <v>98</v>
      </c>
      <c r="BE58" s="528">
        <v>0.1</v>
      </c>
      <c r="BF58" s="278"/>
      <c r="BG58" s="279"/>
      <c r="BH58" s="279"/>
      <c r="BI58" s="252"/>
      <c r="BJ58" s="270"/>
      <c r="BK58" s="254"/>
      <c r="BL58" s="252"/>
      <c r="BM58" s="270"/>
      <c r="BN58" s="254"/>
      <c r="BO58" s="252"/>
      <c r="BP58" s="270"/>
      <c r="BQ58" s="254"/>
      <c r="BR58" s="287"/>
      <c r="BS58" s="275"/>
      <c r="BT58" s="493"/>
      <c r="BU58" s="543"/>
    </row>
    <row r="59" spans="1:73" x14ac:dyDescent="0.25">
      <c r="A59" s="2">
        <v>39</v>
      </c>
      <c r="B59" s="510" t="s">
        <v>131</v>
      </c>
      <c r="C59" s="243"/>
      <c r="D59" s="243"/>
      <c r="E59" s="243"/>
      <c r="F59" s="243"/>
      <c r="G59" s="244"/>
      <c r="H59" s="243"/>
      <c r="I59" s="243"/>
      <c r="J59" s="243"/>
      <c r="K59" s="243"/>
      <c r="L59" s="244"/>
      <c r="M59" s="245"/>
      <c r="N59" s="243"/>
      <c r="O59" s="243"/>
      <c r="P59" s="243"/>
      <c r="Q59" s="243"/>
      <c r="R59" s="266"/>
      <c r="S59" s="267"/>
      <c r="T59" s="535"/>
      <c r="U59" s="385"/>
      <c r="V59" s="528"/>
      <c r="W59" s="266"/>
      <c r="X59" s="267"/>
      <c r="Y59" s="535"/>
      <c r="Z59" s="385"/>
      <c r="AA59" s="528"/>
      <c r="AB59" s="405"/>
      <c r="AC59" s="404"/>
      <c r="AD59" s="445"/>
      <c r="AE59" s="408"/>
      <c r="AF59" s="396"/>
      <c r="AG59" s="397"/>
      <c r="AH59" s="406"/>
      <c r="AI59" s="404"/>
      <c r="AJ59" s="407"/>
      <c r="AK59" s="408"/>
      <c r="AL59" s="396"/>
      <c r="AM59" s="397"/>
      <c r="AN59" s="451"/>
      <c r="AO59" s="396"/>
      <c r="AP59" s="445"/>
      <c r="AQ59" s="252"/>
      <c r="AR59" s="253"/>
      <c r="AS59" s="254"/>
      <c r="AT59" s="252"/>
      <c r="AU59" s="253"/>
      <c r="AV59" s="254"/>
      <c r="AW59" s="278"/>
      <c r="AX59" s="279"/>
      <c r="AY59" s="545"/>
      <c r="AZ59" s="527"/>
      <c r="BA59" s="385"/>
      <c r="BB59" s="528"/>
      <c r="BC59" s="527"/>
      <c r="BD59" s="385"/>
      <c r="BE59" s="528"/>
      <c r="BF59" s="278"/>
      <c r="BG59" s="279"/>
      <c r="BH59" s="279"/>
      <c r="BI59" s="252"/>
      <c r="BJ59" s="270"/>
      <c r="BK59" s="254"/>
      <c r="BL59" s="252"/>
      <c r="BM59" s="270"/>
      <c r="BN59" s="254"/>
      <c r="BO59" s="252"/>
      <c r="BP59" s="270"/>
      <c r="BQ59" s="254"/>
      <c r="BR59" s="287"/>
      <c r="BS59" s="275"/>
      <c r="BT59" s="493"/>
      <c r="BU59" s="543"/>
    </row>
    <row r="60" spans="1:73" ht="31.5" x14ac:dyDescent="0.25">
      <c r="A60" s="2">
        <v>40</v>
      </c>
      <c r="B60" s="465" t="s">
        <v>182</v>
      </c>
      <c r="C60" s="243"/>
      <c r="D60" s="243"/>
      <c r="E60" s="243"/>
      <c r="F60" s="243"/>
      <c r="G60" s="244"/>
      <c r="H60" s="243"/>
      <c r="I60" s="243"/>
      <c r="J60" s="243"/>
      <c r="K60" s="243"/>
      <c r="L60" s="244"/>
      <c r="M60" s="245"/>
      <c r="N60" s="243"/>
      <c r="O60" s="243"/>
      <c r="P60" s="243"/>
      <c r="Q60" s="243"/>
      <c r="R60" s="266"/>
      <c r="S60" s="267"/>
      <c r="T60" s="535">
        <v>7.2</v>
      </c>
      <c r="U60" s="385" t="s">
        <v>98</v>
      </c>
      <c r="V60" s="528">
        <v>0.4</v>
      </c>
      <c r="W60" s="266"/>
      <c r="X60" s="267"/>
      <c r="Y60" s="535">
        <v>7.2</v>
      </c>
      <c r="Z60" s="385" t="s">
        <v>98</v>
      </c>
      <c r="AA60" s="528">
        <v>0.4</v>
      </c>
      <c r="AB60" s="405"/>
      <c r="AC60" s="404"/>
      <c r="AD60" s="445"/>
      <c r="AE60" s="408"/>
      <c r="AF60" s="396"/>
      <c r="AG60" s="397"/>
      <c r="AH60" s="406"/>
      <c r="AI60" s="404"/>
      <c r="AJ60" s="418"/>
      <c r="AK60" s="408"/>
      <c r="AL60" s="396"/>
      <c r="AM60" s="397"/>
      <c r="AN60" s="451"/>
      <c r="AO60" s="421"/>
      <c r="AP60" s="417"/>
      <c r="AQ60" s="252"/>
      <c r="AR60" s="253"/>
      <c r="AS60" s="254"/>
      <c r="AT60" s="252"/>
      <c r="AU60" s="253"/>
      <c r="AV60" s="254"/>
      <c r="AW60" s="278"/>
      <c r="AX60" s="279"/>
      <c r="AY60" s="545"/>
      <c r="AZ60" s="527">
        <v>7.2</v>
      </c>
      <c r="BA60" s="385" t="s">
        <v>98</v>
      </c>
      <c r="BB60" s="528">
        <v>0.4</v>
      </c>
      <c r="BC60" s="527">
        <v>7.2</v>
      </c>
      <c r="BD60" s="385" t="s">
        <v>98</v>
      </c>
      <c r="BE60" s="528">
        <v>0.4</v>
      </c>
      <c r="BF60" s="278"/>
      <c r="BG60" s="279"/>
      <c r="BH60" s="279"/>
      <c r="BI60" s="252"/>
      <c r="BJ60" s="270"/>
      <c r="BK60" s="254"/>
      <c r="BL60" s="288"/>
      <c r="BM60" s="296"/>
      <c r="BN60" s="295"/>
      <c r="BO60" s="252"/>
      <c r="BP60" s="270"/>
      <c r="BQ60" s="254"/>
      <c r="BR60" s="289"/>
      <c r="BS60" s="297"/>
      <c r="BT60" s="541"/>
      <c r="BU60" s="543"/>
    </row>
    <row r="61" spans="1:73" x14ac:dyDescent="0.25">
      <c r="A61" s="148">
        <v>41</v>
      </c>
      <c r="B61" s="519" t="s">
        <v>132</v>
      </c>
      <c r="C61" s="243"/>
      <c r="D61" s="243"/>
      <c r="E61" s="243"/>
      <c r="F61" s="243"/>
      <c r="G61" s="244"/>
      <c r="H61" s="243"/>
      <c r="I61" s="243"/>
      <c r="J61" s="243"/>
      <c r="K61" s="243"/>
      <c r="L61" s="244"/>
      <c r="M61" s="245"/>
      <c r="N61" s="243"/>
      <c r="O61" s="243"/>
      <c r="P61" s="243"/>
      <c r="Q61" s="243"/>
      <c r="R61" s="266"/>
      <c r="S61" s="267"/>
      <c r="T61" s="536"/>
      <c r="U61" s="385"/>
      <c r="V61" s="532"/>
      <c r="W61" s="266"/>
      <c r="X61" s="267"/>
      <c r="Y61" s="536"/>
      <c r="Z61" s="385"/>
      <c r="AA61" s="532"/>
      <c r="AB61" s="405"/>
      <c r="AC61" s="404"/>
      <c r="AD61" s="445"/>
      <c r="AE61" s="408"/>
      <c r="AF61" s="396"/>
      <c r="AG61" s="397"/>
      <c r="AH61" s="406"/>
      <c r="AI61" s="404"/>
      <c r="AJ61" s="407"/>
      <c r="AK61" s="408"/>
      <c r="AL61" s="396"/>
      <c r="AM61" s="397"/>
      <c r="AN61" s="451"/>
      <c r="AO61" s="396"/>
      <c r="AP61" s="445"/>
      <c r="AQ61" s="252"/>
      <c r="AR61" s="253"/>
      <c r="AS61" s="254"/>
      <c r="AT61" s="252"/>
      <c r="AU61" s="253"/>
      <c r="AV61" s="254"/>
      <c r="AW61" s="278"/>
      <c r="AX61" s="279"/>
      <c r="AY61" s="545"/>
      <c r="AZ61" s="529"/>
      <c r="BA61" s="385"/>
      <c r="BB61" s="532"/>
      <c r="BC61" s="529"/>
      <c r="BD61" s="385"/>
      <c r="BE61" s="532"/>
      <c r="BF61" s="278"/>
      <c r="BG61" s="279"/>
      <c r="BH61" s="279"/>
      <c r="BI61" s="252"/>
      <c r="BJ61" s="270"/>
      <c r="BK61" s="254"/>
      <c r="BL61" s="252"/>
      <c r="BM61" s="270"/>
      <c r="BN61" s="254"/>
      <c r="BO61" s="252"/>
      <c r="BP61" s="270"/>
      <c r="BQ61" s="254"/>
      <c r="BR61" s="274"/>
      <c r="BS61" s="275"/>
      <c r="BT61" s="274"/>
      <c r="BU61" s="543"/>
    </row>
    <row r="62" spans="1:73" ht="31.5" x14ac:dyDescent="0.25">
      <c r="A62" s="2">
        <v>42</v>
      </c>
      <c r="B62" s="520" t="s">
        <v>183</v>
      </c>
      <c r="C62" s="243"/>
      <c r="D62" s="243"/>
      <c r="E62" s="243"/>
      <c r="F62" s="243"/>
      <c r="G62" s="244"/>
      <c r="H62" s="243"/>
      <c r="I62" s="243"/>
      <c r="J62" s="243"/>
      <c r="K62" s="243"/>
      <c r="L62" s="244"/>
      <c r="M62" s="245"/>
      <c r="N62" s="243"/>
      <c r="O62" s="243"/>
      <c r="P62" s="243"/>
      <c r="Q62" s="243"/>
      <c r="R62" s="266"/>
      <c r="S62" s="267"/>
      <c r="T62" s="535">
        <v>1.1000000000000001</v>
      </c>
      <c r="U62" s="385" t="s">
        <v>98</v>
      </c>
      <c r="V62" s="528"/>
      <c r="W62" s="266"/>
      <c r="X62" s="267"/>
      <c r="Y62" s="535">
        <v>1.1000000000000001</v>
      </c>
      <c r="Z62" s="385" t="s">
        <v>98</v>
      </c>
      <c r="AA62" s="528"/>
      <c r="AB62" s="405"/>
      <c r="AC62" s="404"/>
      <c r="AD62" s="445"/>
      <c r="AE62" s="408"/>
      <c r="AF62" s="396"/>
      <c r="AG62" s="397"/>
      <c r="AH62" s="406"/>
      <c r="AI62" s="404"/>
      <c r="AJ62" s="407"/>
      <c r="AK62" s="408"/>
      <c r="AL62" s="396"/>
      <c r="AM62" s="397"/>
      <c r="AN62" s="451"/>
      <c r="AO62" s="396"/>
      <c r="AP62" s="445"/>
      <c r="AQ62" s="252"/>
      <c r="AR62" s="253"/>
      <c r="AS62" s="254"/>
      <c r="AT62" s="252"/>
      <c r="AU62" s="253"/>
      <c r="AV62" s="254"/>
      <c r="AW62" s="278"/>
      <c r="AX62" s="279"/>
      <c r="AY62" s="545"/>
      <c r="AZ62" s="527">
        <v>1.1000000000000001</v>
      </c>
      <c r="BA62" s="385" t="s">
        <v>98</v>
      </c>
      <c r="BB62" s="528"/>
      <c r="BC62" s="527">
        <v>1.1000000000000001</v>
      </c>
      <c r="BD62" s="385" t="s">
        <v>98</v>
      </c>
      <c r="BE62" s="528"/>
      <c r="BF62" s="278"/>
      <c r="BG62" s="279"/>
      <c r="BH62" s="279"/>
      <c r="BI62" s="252"/>
      <c r="BJ62" s="270"/>
      <c r="BK62" s="254"/>
      <c r="BL62" s="252"/>
      <c r="BM62" s="270"/>
      <c r="BN62" s="254"/>
      <c r="BO62" s="252"/>
      <c r="BP62" s="270"/>
      <c r="BQ62" s="254"/>
      <c r="BR62" s="274"/>
      <c r="BS62" s="275"/>
      <c r="BT62" s="274"/>
      <c r="BU62" s="543"/>
    </row>
    <row r="63" spans="1:73" ht="47.25" x14ac:dyDescent="0.25">
      <c r="A63" s="2">
        <v>43</v>
      </c>
      <c r="B63" s="521" t="s">
        <v>184</v>
      </c>
      <c r="C63" s="243"/>
      <c r="D63" s="243"/>
      <c r="E63" s="243"/>
      <c r="F63" s="243"/>
      <c r="G63" s="244"/>
      <c r="H63" s="243"/>
      <c r="I63" s="243"/>
      <c r="J63" s="243"/>
      <c r="K63" s="243"/>
      <c r="L63" s="244"/>
      <c r="M63" s="245"/>
      <c r="N63" s="243"/>
      <c r="O63" s="243"/>
      <c r="P63" s="243"/>
      <c r="Q63" s="243"/>
      <c r="R63" s="266"/>
      <c r="S63" s="267"/>
      <c r="T63" s="535">
        <v>5.2</v>
      </c>
      <c r="U63" s="385" t="s">
        <v>98</v>
      </c>
      <c r="V63" s="528">
        <v>0.63</v>
      </c>
      <c r="W63" s="266"/>
      <c r="X63" s="267"/>
      <c r="Y63" s="535">
        <v>5.2</v>
      </c>
      <c r="Z63" s="385" t="s">
        <v>98</v>
      </c>
      <c r="AA63" s="528">
        <v>0.63</v>
      </c>
      <c r="AB63" s="405"/>
      <c r="AC63" s="404"/>
      <c r="AD63" s="445"/>
      <c r="AE63" s="408"/>
      <c r="AF63" s="396"/>
      <c r="AG63" s="397"/>
      <c r="AH63" s="406"/>
      <c r="AI63" s="404"/>
      <c r="AJ63" s="407"/>
      <c r="AK63" s="408"/>
      <c r="AL63" s="396"/>
      <c r="AM63" s="397"/>
      <c r="AN63" s="451"/>
      <c r="AO63" s="396"/>
      <c r="AP63" s="445"/>
      <c r="AQ63" s="252"/>
      <c r="AR63" s="253"/>
      <c r="AS63" s="254"/>
      <c r="AT63" s="252"/>
      <c r="AU63" s="253"/>
      <c r="AV63" s="254"/>
      <c r="AW63" s="278"/>
      <c r="AX63" s="279"/>
      <c r="AY63" s="545"/>
      <c r="AZ63" s="527">
        <v>5.2</v>
      </c>
      <c r="BA63" s="385" t="s">
        <v>98</v>
      </c>
      <c r="BB63" s="528">
        <v>0.4</v>
      </c>
      <c r="BC63" s="527">
        <v>5.2</v>
      </c>
      <c r="BD63" s="385" t="s">
        <v>98</v>
      </c>
      <c r="BE63" s="528">
        <v>0.4</v>
      </c>
      <c r="BF63" s="278"/>
      <c r="BG63" s="279"/>
      <c r="BH63" s="279"/>
      <c r="BI63" s="252"/>
      <c r="BJ63" s="270"/>
      <c r="BK63" s="254"/>
      <c r="BL63" s="252"/>
      <c r="BM63" s="270"/>
      <c r="BN63" s="254"/>
      <c r="BO63" s="252"/>
      <c r="BP63" s="270"/>
      <c r="BQ63" s="254"/>
      <c r="BR63" s="274"/>
      <c r="BS63" s="275"/>
      <c r="BT63" s="274"/>
      <c r="BU63" s="543"/>
    </row>
    <row r="64" spans="1:73" x14ac:dyDescent="0.25">
      <c r="A64" s="148">
        <v>44</v>
      </c>
      <c r="B64" s="516" t="s">
        <v>133</v>
      </c>
      <c r="C64" s="243"/>
      <c r="D64" s="243"/>
      <c r="E64" s="243"/>
      <c r="F64" s="243"/>
      <c r="G64" s="244"/>
      <c r="H64" s="243"/>
      <c r="I64" s="243"/>
      <c r="J64" s="243"/>
      <c r="K64" s="243"/>
      <c r="L64" s="244"/>
      <c r="M64" s="245"/>
      <c r="N64" s="243"/>
      <c r="O64" s="243"/>
      <c r="P64" s="243"/>
      <c r="Q64" s="243"/>
      <c r="R64" s="266"/>
      <c r="S64" s="267"/>
      <c r="T64" s="535"/>
      <c r="U64" s="385"/>
      <c r="V64" s="528"/>
      <c r="W64" s="266"/>
      <c r="X64" s="267"/>
      <c r="Y64" s="535"/>
      <c r="Z64" s="385"/>
      <c r="AA64" s="528"/>
      <c r="AB64" s="405"/>
      <c r="AC64" s="404"/>
      <c r="AD64" s="445"/>
      <c r="AE64" s="408"/>
      <c r="AF64" s="396"/>
      <c r="AG64" s="397"/>
      <c r="AH64" s="406"/>
      <c r="AI64" s="404"/>
      <c r="AJ64" s="407"/>
      <c r="AK64" s="408"/>
      <c r="AL64" s="396"/>
      <c r="AM64" s="397"/>
      <c r="AN64" s="451"/>
      <c r="AO64" s="396"/>
      <c r="AP64" s="445"/>
      <c r="AQ64" s="252"/>
      <c r="AR64" s="253"/>
      <c r="AS64" s="254"/>
      <c r="AT64" s="252"/>
      <c r="AU64" s="253"/>
      <c r="AV64" s="254"/>
      <c r="AW64" s="278"/>
      <c r="AX64" s="279"/>
      <c r="AY64" s="545"/>
      <c r="AZ64" s="527"/>
      <c r="BA64" s="385"/>
      <c r="BB64" s="528"/>
      <c r="BC64" s="527"/>
      <c r="BD64" s="385"/>
      <c r="BE64" s="528"/>
      <c r="BF64" s="278"/>
      <c r="BG64" s="279"/>
      <c r="BH64" s="279"/>
      <c r="BI64" s="252"/>
      <c r="BJ64" s="270"/>
      <c r="BK64" s="254"/>
      <c r="BL64" s="252"/>
      <c r="BM64" s="270"/>
      <c r="BN64" s="254"/>
      <c r="BO64" s="252"/>
      <c r="BP64" s="270"/>
      <c r="BQ64" s="254"/>
      <c r="BR64" s="274"/>
      <c r="BS64" s="275"/>
      <c r="BT64" s="274"/>
      <c r="BU64" s="543"/>
    </row>
    <row r="65" spans="1:73" ht="31.5" x14ac:dyDescent="0.25">
      <c r="A65" s="2">
        <v>45</v>
      </c>
      <c r="B65" s="522" t="s">
        <v>185</v>
      </c>
      <c r="C65" s="243"/>
      <c r="D65" s="243"/>
      <c r="E65" s="243"/>
      <c r="F65" s="243"/>
      <c r="G65" s="244"/>
      <c r="H65" s="243"/>
      <c r="I65" s="243"/>
      <c r="J65" s="243"/>
      <c r="K65" s="243"/>
      <c r="L65" s="244"/>
      <c r="M65" s="245"/>
      <c r="N65" s="243"/>
      <c r="O65" s="243"/>
      <c r="P65" s="243"/>
      <c r="Q65" s="243"/>
      <c r="R65" s="266"/>
      <c r="S65" s="267"/>
      <c r="T65" s="535">
        <v>4</v>
      </c>
      <c r="U65" s="385" t="s">
        <v>98</v>
      </c>
      <c r="V65" s="528"/>
      <c r="W65" s="266"/>
      <c r="X65" s="267"/>
      <c r="Y65" s="535">
        <v>4</v>
      </c>
      <c r="Z65" s="385" t="s">
        <v>98</v>
      </c>
      <c r="AA65" s="528"/>
      <c r="AB65" s="405"/>
      <c r="AC65" s="404"/>
      <c r="AD65" s="445"/>
      <c r="AE65" s="408"/>
      <c r="AF65" s="396"/>
      <c r="AG65" s="397"/>
      <c r="AH65" s="406"/>
      <c r="AI65" s="404"/>
      <c r="AJ65" s="407"/>
      <c r="AK65" s="408"/>
      <c r="AL65" s="396"/>
      <c r="AM65" s="397"/>
      <c r="AN65" s="451"/>
      <c r="AO65" s="396"/>
      <c r="AP65" s="445"/>
      <c r="AQ65" s="252"/>
      <c r="AR65" s="253"/>
      <c r="AS65" s="254"/>
      <c r="AT65" s="252"/>
      <c r="AU65" s="253"/>
      <c r="AV65" s="254"/>
      <c r="AW65" s="278"/>
      <c r="AX65" s="279"/>
      <c r="AY65" s="545"/>
      <c r="AZ65" s="527">
        <v>4</v>
      </c>
      <c r="BA65" s="385" t="s">
        <v>98</v>
      </c>
      <c r="BB65" s="528"/>
      <c r="BC65" s="527">
        <v>4</v>
      </c>
      <c r="BD65" s="385" t="s">
        <v>98</v>
      </c>
      <c r="BE65" s="528"/>
      <c r="BF65" s="278"/>
      <c r="BG65" s="279"/>
      <c r="BH65" s="279"/>
      <c r="BI65" s="252"/>
      <c r="BJ65" s="270"/>
      <c r="BK65" s="254"/>
      <c r="BL65" s="252"/>
      <c r="BM65" s="270"/>
      <c r="BN65" s="254"/>
      <c r="BO65" s="252"/>
      <c r="BP65" s="270"/>
      <c r="BQ65" s="254"/>
      <c r="BR65" s="274"/>
      <c r="BS65" s="275"/>
      <c r="BT65" s="274"/>
      <c r="BU65" s="543"/>
    </row>
    <row r="66" spans="1:73" ht="31.5" x14ac:dyDescent="0.25">
      <c r="A66" s="2">
        <v>46</v>
      </c>
      <c r="B66" s="523" t="s">
        <v>186</v>
      </c>
      <c r="C66" s="243"/>
      <c r="D66" s="243"/>
      <c r="E66" s="243"/>
      <c r="F66" s="243"/>
      <c r="G66" s="244"/>
      <c r="H66" s="243"/>
      <c r="I66" s="243"/>
      <c r="J66" s="243"/>
      <c r="K66" s="243"/>
      <c r="L66" s="244"/>
      <c r="M66" s="245"/>
      <c r="N66" s="243"/>
      <c r="O66" s="243"/>
      <c r="P66" s="243"/>
      <c r="Q66" s="243"/>
      <c r="R66" s="266"/>
      <c r="S66" s="267"/>
      <c r="T66" s="535">
        <v>1.7</v>
      </c>
      <c r="U66" s="385" t="s">
        <v>98</v>
      </c>
      <c r="V66" s="528">
        <v>0.16</v>
      </c>
      <c r="W66" s="266"/>
      <c r="X66" s="267"/>
      <c r="Y66" s="535">
        <v>1.7</v>
      </c>
      <c r="Z66" s="385" t="s">
        <v>98</v>
      </c>
      <c r="AA66" s="528">
        <v>0.16</v>
      </c>
      <c r="AB66" s="405"/>
      <c r="AC66" s="404"/>
      <c r="AD66" s="445"/>
      <c r="AE66" s="408"/>
      <c r="AF66" s="396"/>
      <c r="AG66" s="397"/>
      <c r="AH66" s="406"/>
      <c r="AI66" s="404"/>
      <c r="AJ66" s="407"/>
      <c r="AK66" s="408"/>
      <c r="AL66" s="396"/>
      <c r="AM66" s="397"/>
      <c r="AN66" s="451"/>
      <c r="AO66" s="396"/>
      <c r="AP66" s="445"/>
      <c r="AQ66" s="252"/>
      <c r="AR66" s="253"/>
      <c r="AS66" s="254"/>
      <c r="AT66" s="252"/>
      <c r="AU66" s="253"/>
      <c r="AV66" s="254"/>
      <c r="AW66" s="278"/>
      <c r="AX66" s="279"/>
      <c r="AY66" s="545"/>
      <c r="AZ66" s="527">
        <v>1.7</v>
      </c>
      <c r="BA66" s="385" t="s">
        <v>98</v>
      </c>
      <c r="BB66" s="528">
        <v>0.16</v>
      </c>
      <c r="BC66" s="527">
        <v>1.7</v>
      </c>
      <c r="BD66" s="385" t="s">
        <v>98</v>
      </c>
      <c r="BE66" s="528">
        <v>0.16</v>
      </c>
      <c r="BF66" s="278"/>
      <c r="BG66" s="279"/>
      <c r="BH66" s="279"/>
      <c r="BI66" s="252"/>
      <c r="BJ66" s="270"/>
      <c r="BK66" s="254"/>
      <c r="BL66" s="252"/>
      <c r="BM66" s="270"/>
      <c r="BN66" s="254"/>
      <c r="BO66" s="252"/>
      <c r="BP66" s="270"/>
      <c r="BQ66" s="254"/>
      <c r="BR66" s="274"/>
      <c r="BS66" s="275"/>
      <c r="BT66" s="274"/>
      <c r="BU66" s="543"/>
    </row>
    <row r="67" spans="1:73" ht="31.5" x14ac:dyDescent="0.25">
      <c r="A67" s="148">
        <v>47</v>
      </c>
      <c r="B67" s="523" t="s">
        <v>187</v>
      </c>
      <c r="C67" s="243"/>
      <c r="D67" s="243"/>
      <c r="E67" s="243"/>
      <c r="F67" s="243"/>
      <c r="G67" s="244"/>
      <c r="H67" s="243"/>
      <c r="I67" s="243"/>
      <c r="J67" s="243"/>
      <c r="K67" s="243"/>
      <c r="L67" s="244"/>
      <c r="M67" s="245"/>
      <c r="N67" s="243"/>
      <c r="O67" s="243"/>
      <c r="P67" s="243"/>
      <c r="Q67" s="243"/>
      <c r="R67" s="266"/>
      <c r="S67" s="267"/>
      <c r="T67" s="535">
        <v>3.6</v>
      </c>
      <c r="U67" s="385" t="s">
        <v>98</v>
      </c>
      <c r="V67" s="528">
        <v>0.25</v>
      </c>
      <c r="W67" s="266"/>
      <c r="X67" s="267"/>
      <c r="Y67" s="535">
        <v>3.6</v>
      </c>
      <c r="Z67" s="385" t="s">
        <v>98</v>
      </c>
      <c r="AA67" s="528">
        <v>0.25</v>
      </c>
      <c r="AB67" s="405"/>
      <c r="AC67" s="404"/>
      <c r="AD67" s="445"/>
      <c r="AE67" s="408"/>
      <c r="AF67" s="396"/>
      <c r="AG67" s="397"/>
      <c r="AH67" s="406"/>
      <c r="AI67" s="404"/>
      <c r="AJ67" s="407"/>
      <c r="AK67" s="408"/>
      <c r="AL67" s="396"/>
      <c r="AM67" s="397"/>
      <c r="AN67" s="451"/>
      <c r="AO67" s="396"/>
      <c r="AP67" s="445"/>
      <c r="AQ67" s="252"/>
      <c r="AR67" s="253"/>
      <c r="AS67" s="254"/>
      <c r="AT67" s="252"/>
      <c r="AU67" s="253"/>
      <c r="AV67" s="254"/>
      <c r="AW67" s="278"/>
      <c r="AX67" s="279"/>
      <c r="AY67" s="545"/>
      <c r="AZ67" s="527">
        <v>3.6</v>
      </c>
      <c r="BA67" s="385" t="s">
        <v>98</v>
      </c>
      <c r="BB67" s="528">
        <v>0.25</v>
      </c>
      <c r="BC67" s="527">
        <v>3.6</v>
      </c>
      <c r="BD67" s="385" t="s">
        <v>98</v>
      </c>
      <c r="BE67" s="528">
        <v>0.25</v>
      </c>
      <c r="BF67" s="278"/>
      <c r="BG67" s="279"/>
      <c r="BH67" s="279"/>
      <c r="BI67" s="252"/>
      <c r="BJ67" s="270"/>
      <c r="BK67" s="254"/>
      <c r="BL67" s="252"/>
      <c r="BM67" s="270"/>
      <c r="BN67" s="254"/>
      <c r="BO67" s="252"/>
      <c r="BP67" s="270"/>
      <c r="BQ67" s="254"/>
      <c r="BR67" s="274"/>
      <c r="BS67" s="275"/>
      <c r="BT67" s="274"/>
      <c r="BU67" s="543"/>
    </row>
    <row r="68" spans="1:73" ht="47.25" x14ac:dyDescent="0.25">
      <c r="A68" s="2">
        <v>48</v>
      </c>
      <c r="B68" s="523" t="s">
        <v>188</v>
      </c>
      <c r="C68" s="243"/>
      <c r="D68" s="243"/>
      <c r="E68" s="243"/>
      <c r="F68" s="243"/>
      <c r="G68" s="244"/>
      <c r="H68" s="243"/>
      <c r="I68" s="243"/>
      <c r="J68" s="243"/>
      <c r="K68" s="243"/>
      <c r="L68" s="244"/>
      <c r="M68" s="245"/>
      <c r="N68" s="243"/>
      <c r="O68" s="243"/>
      <c r="P68" s="243"/>
      <c r="Q68" s="243"/>
      <c r="R68" s="266"/>
      <c r="S68" s="267"/>
      <c r="T68" s="535">
        <v>1.6</v>
      </c>
      <c r="U68" s="385" t="s">
        <v>98</v>
      </c>
      <c r="V68" s="528">
        <v>0.25</v>
      </c>
      <c r="W68" s="266"/>
      <c r="X68" s="267"/>
      <c r="Y68" s="535">
        <v>1.6</v>
      </c>
      <c r="Z68" s="385" t="s">
        <v>98</v>
      </c>
      <c r="AA68" s="528">
        <v>0.25</v>
      </c>
      <c r="AB68" s="405"/>
      <c r="AC68" s="404"/>
      <c r="AD68" s="445"/>
      <c r="AE68" s="395"/>
      <c r="AF68" s="421"/>
      <c r="AG68" s="422"/>
      <c r="AH68" s="406"/>
      <c r="AI68" s="404"/>
      <c r="AJ68" s="407"/>
      <c r="AK68" s="408"/>
      <c r="AL68" s="396"/>
      <c r="AM68" s="397"/>
      <c r="AN68" s="451"/>
      <c r="AO68" s="421"/>
      <c r="AP68" s="417"/>
      <c r="AQ68" s="252"/>
      <c r="AR68" s="253"/>
      <c r="AS68" s="254"/>
      <c r="AT68" s="252"/>
      <c r="AU68" s="253"/>
      <c r="AV68" s="254"/>
      <c r="AW68" s="278"/>
      <c r="AX68" s="279"/>
      <c r="AY68" s="545"/>
      <c r="AZ68" s="527">
        <v>1.6</v>
      </c>
      <c r="BA68" s="385" t="s">
        <v>98</v>
      </c>
      <c r="BB68" s="528">
        <v>0.25</v>
      </c>
      <c r="BC68" s="527">
        <v>1.6</v>
      </c>
      <c r="BD68" s="385" t="s">
        <v>98</v>
      </c>
      <c r="BE68" s="528">
        <v>0.25</v>
      </c>
      <c r="BF68" s="278"/>
      <c r="BG68" s="279"/>
      <c r="BH68" s="279"/>
      <c r="BI68" s="252"/>
      <c r="BJ68" s="296"/>
      <c r="BK68" s="299"/>
      <c r="BL68" s="252"/>
      <c r="BM68" s="270"/>
      <c r="BN68" s="254"/>
      <c r="BO68" s="252"/>
      <c r="BP68" s="270"/>
      <c r="BQ68" s="254"/>
      <c r="BR68" s="287"/>
      <c r="BS68" s="297"/>
      <c r="BT68" s="542"/>
      <c r="BU68" s="543"/>
    </row>
    <row r="69" spans="1:73" x14ac:dyDescent="0.25">
      <c r="A69" s="2">
        <v>49</v>
      </c>
      <c r="B69" s="510" t="s">
        <v>189</v>
      </c>
      <c r="C69" s="243"/>
      <c r="D69" s="243"/>
      <c r="E69" s="243"/>
      <c r="F69" s="243"/>
      <c r="G69" s="244"/>
      <c r="H69" s="243"/>
      <c r="I69" s="243"/>
      <c r="J69" s="243"/>
      <c r="K69" s="243"/>
      <c r="L69" s="244"/>
      <c r="M69" s="245"/>
      <c r="N69" s="243"/>
      <c r="O69" s="243"/>
      <c r="P69" s="243"/>
      <c r="Q69" s="243"/>
      <c r="R69" s="266"/>
      <c r="S69" s="267"/>
      <c r="T69" s="535"/>
      <c r="U69" s="385"/>
      <c r="V69" s="528"/>
      <c r="W69" s="266"/>
      <c r="X69" s="267"/>
      <c r="Y69" s="535"/>
      <c r="Z69" s="385"/>
      <c r="AA69" s="528"/>
      <c r="AB69" s="405"/>
      <c r="AC69" s="404"/>
      <c r="AD69" s="445"/>
      <c r="AE69" s="408"/>
      <c r="AF69" s="396"/>
      <c r="AG69" s="397"/>
      <c r="AH69" s="406"/>
      <c r="AI69" s="404"/>
      <c r="AJ69" s="407"/>
      <c r="AK69" s="408"/>
      <c r="AL69" s="396"/>
      <c r="AM69" s="397"/>
      <c r="AN69" s="451"/>
      <c r="AO69" s="396"/>
      <c r="AP69" s="445"/>
      <c r="AQ69" s="252"/>
      <c r="AR69" s="253"/>
      <c r="AS69" s="254"/>
      <c r="AT69" s="252"/>
      <c r="AU69" s="253"/>
      <c r="AV69" s="254"/>
      <c r="AW69" s="278"/>
      <c r="AX69" s="279"/>
      <c r="AY69" s="545"/>
      <c r="AZ69" s="527"/>
      <c r="BA69" s="385"/>
      <c r="BB69" s="528"/>
      <c r="BC69" s="527"/>
      <c r="BD69" s="385"/>
      <c r="BE69" s="528"/>
      <c r="BF69" s="278"/>
      <c r="BG69" s="279"/>
      <c r="BH69" s="279"/>
      <c r="BI69" s="252"/>
      <c r="BJ69" s="270"/>
      <c r="BK69" s="254"/>
      <c r="BL69" s="252"/>
      <c r="BM69" s="270"/>
      <c r="BN69" s="254"/>
      <c r="BO69" s="252"/>
      <c r="BP69" s="270"/>
      <c r="BQ69" s="254"/>
      <c r="BR69" s="274"/>
      <c r="BS69" s="275"/>
      <c r="BT69" s="274"/>
      <c r="BU69" s="543"/>
    </row>
    <row r="70" spans="1:73" ht="120" x14ac:dyDescent="0.25">
      <c r="A70" s="148">
        <v>50</v>
      </c>
      <c r="B70" s="524" t="s">
        <v>207</v>
      </c>
      <c r="C70" s="243"/>
      <c r="D70" s="243"/>
      <c r="E70" s="243"/>
      <c r="F70" s="243"/>
      <c r="G70" s="244"/>
      <c r="H70" s="243"/>
      <c r="I70" s="243"/>
      <c r="J70" s="243"/>
      <c r="K70" s="243"/>
      <c r="L70" s="244"/>
      <c r="M70" s="245"/>
      <c r="N70" s="243"/>
      <c r="O70" s="243"/>
      <c r="P70" s="243"/>
      <c r="Q70" s="243"/>
      <c r="R70" s="266"/>
      <c r="S70" s="267"/>
      <c r="T70" s="535">
        <v>16.605</v>
      </c>
      <c r="U70" s="385" t="s">
        <v>98</v>
      </c>
      <c r="V70" s="528"/>
      <c r="W70" s="266"/>
      <c r="X70" s="267"/>
      <c r="Y70" s="535">
        <v>16.605</v>
      </c>
      <c r="Z70" s="385" t="s">
        <v>98</v>
      </c>
      <c r="AA70" s="528"/>
      <c r="AB70" s="405"/>
      <c r="AC70" s="404"/>
      <c r="AD70" s="445"/>
      <c r="AE70" s="408"/>
      <c r="AF70" s="396"/>
      <c r="AG70" s="397"/>
      <c r="AH70" s="406"/>
      <c r="AI70" s="404"/>
      <c r="AJ70" s="407"/>
      <c r="AK70" s="408"/>
      <c r="AL70" s="396"/>
      <c r="AM70" s="397"/>
      <c r="AN70" s="451"/>
      <c r="AO70" s="396"/>
      <c r="AP70" s="445"/>
      <c r="AQ70" s="252"/>
      <c r="AR70" s="253"/>
      <c r="AS70" s="254"/>
      <c r="AT70" s="252"/>
      <c r="AU70" s="253"/>
      <c r="AV70" s="254"/>
      <c r="AW70" s="278"/>
      <c r="AX70" s="279"/>
      <c r="AY70" s="545"/>
      <c r="AZ70" s="527">
        <v>16.605</v>
      </c>
      <c r="BA70" s="385" t="s">
        <v>98</v>
      </c>
      <c r="BB70" s="528"/>
      <c r="BC70" s="527">
        <v>16.605</v>
      </c>
      <c r="BD70" s="385" t="s">
        <v>98</v>
      </c>
      <c r="BE70" s="528"/>
      <c r="BF70" s="278"/>
      <c r="BG70" s="279"/>
      <c r="BH70" s="279"/>
      <c r="BI70" s="252"/>
      <c r="BJ70" s="270"/>
      <c r="BK70" s="254"/>
      <c r="BL70" s="252"/>
      <c r="BM70" s="270"/>
      <c r="BN70" s="254"/>
      <c r="BO70" s="252"/>
      <c r="BP70" s="270"/>
      <c r="BQ70" s="254"/>
      <c r="BR70" s="274"/>
      <c r="BS70" s="275"/>
      <c r="BT70" s="274"/>
      <c r="BU70" s="543"/>
    </row>
    <row r="71" spans="1:73" ht="135" x14ac:dyDescent="0.25">
      <c r="A71" s="2">
        <v>51</v>
      </c>
      <c r="B71" s="524" t="s">
        <v>190</v>
      </c>
      <c r="C71" s="243"/>
      <c r="D71" s="243"/>
      <c r="E71" s="243"/>
      <c r="F71" s="243"/>
      <c r="G71" s="244"/>
      <c r="H71" s="243"/>
      <c r="I71" s="243"/>
      <c r="J71" s="243"/>
      <c r="K71" s="243"/>
      <c r="L71" s="244"/>
      <c r="M71" s="245"/>
      <c r="N71" s="243"/>
      <c r="O71" s="243"/>
      <c r="P71" s="243"/>
      <c r="Q71" s="243"/>
      <c r="R71" s="266"/>
      <c r="S71" s="267"/>
      <c r="T71" s="535">
        <v>6</v>
      </c>
      <c r="U71" s="385" t="s">
        <v>98</v>
      </c>
      <c r="V71" s="528">
        <v>1.26</v>
      </c>
      <c r="W71" s="266"/>
      <c r="X71" s="267"/>
      <c r="Y71" s="535">
        <v>6</v>
      </c>
      <c r="Z71" s="385" t="s">
        <v>98</v>
      </c>
      <c r="AA71" s="528">
        <v>1.26</v>
      </c>
      <c r="AB71" s="405"/>
      <c r="AC71" s="404"/>
      <c r="AD71" s="445"/>
      <c r="AE71" s="408"/>
      <c r="AF71" s="396"/>
      <c r="AG71" s="397"/>
      <c r="AH71" s="406"/>
      <c r="AI71" s="404"/>
      <c r="AJ71" s="407"/>
      <c r="AK71" s="408"/>
      <c r="AL71" s="396"/>
      <c r="AM71" s="397"/>
      <c r="AN71" s="451"/>
      <c r="AO71" s="396"/>
      <c r="AP71" s="445"/>
      <c r="AQ71" s="252"/>
      <c r="AR71" s="253"/>
      <c r="AS71" s="254"/>
      <c r="AT71" s="252"/>
      <c r="AU71" s="253"/>
      <c r="AV71" s="254"/>
      <c r="AW71" s="278"/>
      <c r="AX71" s="279"/>
      <c r="AY71" s="545"/>
      <c r="AZ71" s="527"/>
      <c r="BA71" s="385"/>
      <c r="BB71" s="528"/>
      <c r="BC71" s="527"/>
      <c r="BD71" s="385"/>
      <c r="BE71" s="528"/>
      <c r="BF71" s="278"/>
      <c r="BG71" s="279"/>
      <c r="BH71" s="279"/>
      <c r="BI71" s="252"/>
      <c r="BJ71" s="270"/>
      <c r="BK71" s="254"/>
      <c r="BL71" s="252"/>
      <c r="BM71" s="270"/>
      <c r="BN71" s="254"/>
      <c r="BO71" s="252"/>
      <c r="BP71" s="270"/>
      <c r="BQ71" s="254"/>
      <c r="BR71" s="274"/>
      <c r="BS71" s="275"/>
      <c r="BT71" s="274"/>
      <c r="BU71" s="543"/>
    </row>
    <row r="72" spans="1:73" ht="120" x14ac:dyDescent="0.25">
      <c r="A72" s="2">
        <v>52</v>
      </c>
      <c r="B72" s="524" t="s">
        <v>209</v>
      </c>
      <c r="C72" s="243"/>
      <c r="D72" s="243"/>
      <c r="E72" s="243"/>
      <c r="F72" s="243"/>
      <c r="G72" s="244"/>
      <c r="H72" s="243"/>
      <c r="I72" s="243"/>
      <c r="J72" s="243"/>
      <c r="K72" s="243"/>
      <c r="L72" s="244"/>
      <c r="M72" s="245"/>
      <c r="N72" s="243"/>
      <c r="O72" s="243"/>
      <c r="P72" s="243"/>
      <c r="Q72" s="243"/>
      <c r="R72" s="266"/>
      <c r="S72" s="267"/>
      <c r="T72" s="535">
        <v>6</v>
      </c>
      <c r="U72" s="385" t="s">
        <v>98</v>
      </c>
      <c r="V72" s="534">
        <v>2.4</v>
      </c>
      <c r="W72" s="266"/>
      <c r="X72" s="267"/>
      <c r="Y72" s="535">
        <v>6</v>
      </c>
      <c r="Z72" s="385" t="s">
        <v>98</v>
      </c>
      <c r="AA72" s="534">
        <v>2.4</v>
      </c>
      <c r="AB72" s="405"/>
      <c r="AC72" s="404"/>
      <c r="AD72" s="445"/>
      <c r="AE72" s="408"/>
      <c r="AF72" s="396"/>
      <c r="AG72" s="397"/>
      <c r="AH72" s="406"/>
      <c r="AI72" s="404"/>
      <c r="AJ72" s="407"/>
      <c r="AK72" s="408"/>
      <c r="AL72" s="396"/>
      <c r="AM72" s="397"/>
      <c r="AN72" s="451"/>
      <c r="AO72" s="396"/>
      <c r="AP72" s="445"/>
      <c r="AQ72" s="252"/>
      <c r="AR72" s="253"/>
      <c r="AS72" s="254"/>
      <c r="AT72" s="252"/>
      <c r="AU72" s="253"/>
      <c r="AV72" s="254"/>
      <c r="AW72" s="278"/>
      <c r="AX72" s="279"/>
      <c r="AY72" s="545"/>
      <c r="AZ72" s="527"/>
      <c r="BA72" s="385"/>
      <c r="BB72" s="531"/>
      <c r="BC72" s="527"/>
      <c r="BD72" s="385"/>
      <c r="BE72" s="531"/>
      <c r="BF72" s="278"/>
      <c r="BG72" s="279"/>
      <c r="BH72" s="279"/>
      <c r="BI72" s="252"/>
      <c r="BJ72" s="270"/>
      <c r="BK72" s="254"/>
      <c r="BL72" s="252"/>
      <c r="BM72" s="270"/>
      <c r="BN72" s="254"/>
      <c r="BO72" s="252"/>
      <c r="BP72" s="270"/>
      <c r="BQ72" s="254"/>
      <c r="BR72" s="274"/>
      <c r="BS72" s="275"/>
      <c r="BT72" s="274"/>
      <c r="BU72" s="543"/>
    </row>
    <row r="73" spans="1:73" ht="120" x14ac:dyDescent="0.25">
      <c r="A73" s="148">
        <v>53</v>
      </c>
      <c r="B73" s="514" t="s">
        <v>191</v>
      </c>
      <c r="C73" s="243"/>
      <c r="D73" s="243"/>
      <c r="E73" s="243"/>
      <c r="F73" s="243"/>
      <c r="G73" s="244"/>
      <c r="H73" s="243"/>
      <c r="I73" s="243"/>
      <c r="J73" s="243"/>
      <c r="K73" s="243"/>
      <c r="L73" s="244"/>
      <c r="M73" s="245"/>
      <c r="N73" s="243"/>
      <c r="O73" s="243"/>
      <c r="P73" s="243"/>
      <c r="Q73" s="243"/>
      <c r="R73" s="266"/>
      <c r="S73" s="267"/>
      <c r="T73" s="535"/>
      <c r="U73" s="385"/>
      <c r="V73" s="531"/>
      <c r="W73" s="266"/>
      <c r="X73" s="267"/>
      <c r="Y73" s="535"/>
      <c r="Z73" s="385"/>
      <c r="AA73" s="531"/>
      <c r="AB73" s="405"/>
      <c r="AC73" s="404"/>
      <c r="AD73" s="445"/>
      <c r="AE73" s="408"/>
      <c r="AF73" s="396"/>
      <c r="AG73" s="397"/>
      <c r="AH73" s="406"/>
      <c r="AI73" s="404"/>
      <c r="AJ73" s="407"/>
      <c r="AK73" s="408"/>
      <c r="AL73" s="396"/>
      <c r="AM73" s="397"/>
      <c r="AN73" s="451"/>
      <c r="AO73" s="396"/>
      <c r="AP73" s="445"/>
      <c r="AQ73" s="252"/>
      <c r="AR73" s="253"/>
      <c r="AS73" s="254"/>
      <c r="AT73" s="252"/>
      <c r="AU73" s="253"/>
      <c r="AV73" s="254"/>
      <c r="AW73" s="278"/>
      <c r="AX73" s="279"/>
      <c r="AY73" s="545"/>
      <c r="AZ73" s="527"/>
      <c r="BA73" s="385"/>
      <c r="BB73" s="531"/>
      <c r="BC73" s="527"/>
      <c r="BD73" s="385"/>
      <c r="BE73" s="531"/>
      <c r="BF73" s="278"/>
      <c r="BG73" s="279"/>
      <c r="BH73" s="279"/>
      <c r="BI73" s="252"/>
      <c r="BJ73" s="270"/>
      <c r="BK73" s="254"/>
      <c r="BL73" s="252"/>
      <c r="BM73" s="270"/>
      <c r="BN73" s="254"/>
      <c r="BO73" s="252"/>
      <c r="BP73" s="270"/>
      <c r="BQ73" s="254"/>
      <c r="BR73" s="274"/>
      <c r="BS73" s="275"/>
      <c r="BT73" s="274"/>
      <c r="BU73" s="543"/>
    </row>
    <row r="74" spans="1:73" ht="120" x14ac:dyDescent="0.25">
      <c r="A74" s="2">
        <v>54</v>
      </c>
      <c r="B74" s="514" t="s">
        <v>208</v>
      </c>
      <c r="C74" s="243"/>
      <c r="D74" s="243"/>
      <c r="E74" s="243"/>
      <c r="F74" s="243"/>
      <c r="G74" s="244"/>
      <c r="H74" s="243"/>
      <c r="I74" s="243"/>
      <c r="J74" s="243"/>
      <c r="K74" s="243"/>
      <c r="L74" s="244"/>
      <c r="M74" s="245"/>
      <c r="N74" s="243"/>
      <c r="O74" s="243"/>
      <c r="P74" s="243"/>
      <c r="Q74" s="243"/>
      <c r="R74" s="266"/>
      <c r="S74" s="267"/>
      <c r="T74" s="535"/>
      <c r="U74" s="385"/>
      <c r="V74" s="531"/>
      <c r="W74" s="266"/>
      <c r="X74" s="267"/>
      <c r="Y74" s="535"/>
      <c r="Z74" s="385"/>
      <c r="AA74" s="531"/>
      <c r="AB74" s="405"/>
      <c r="AC74" s="404"/>
      <c r="AD74" s="445"/>
      <c r="AE74" s="408"/>
      <c r="AF74" s="396"/>
      <c r="AG74" s="397"/>
      <c r="AH74" s="406"/>
      <c r="AI74" s="404"/>
      <c r="AJ74" s="407"/>
      <c r="AK74" s="408"/>
      <c r="AL74" s="396"/>
      <c r="AM74" s="397"/>
      <c r="AN74" s="451"/>
      <c r="AO74" s="396"/>
      <c r="AP74" s="445"/>
      <c r="AQ74" s="252"/>
      <c r="AR74" s="253"/>
      <c r="AS74" s="254"/>
      <c r="AT74" s="252"/>
      <c r="AU74" s="253"/>
      <c r="AV74" s="254"/>
      <c r="AW74" s="278"/>
      <c r="AX74" s="279"/>
      <c r="AY74" s="545"/>
      <c r="AZ74" s="527"/>
      <c r="BA74" s="385"/>
      <c r="BB74" s="531"/>
      <c r="BC74" s="527"/>
      <c r="BD74" s="385"/>
      <c r="BE74" s="531"/>
      <c r="BF74" s="278"/>
      <c r="BG74" s="279"/>
      <c r="BH74" s="279"/>
      <c r="BI74" s="252"/>
      <c r="BJ74" s="270"/>
      <c r="BK74" s="254"/>
      <c r="BL74" s="252"/>
      <c r="BM74" s="270"/>
      <c r="BN74" s="254"/>
      <c r="BO74" s="252"/>
      <c r="BP74" s="270"/>
      <c r="BQ74" s="254"/>
      <c r="BR74" s="274"/>
      <c r="BS74" s="275"/>
      <c r="BT74" s="274"/>
      <c r="BU74" s="543"/>
    </row>
    <row r="75" spans="1:73" x14ac:dyDescent="0.25">
      <c r="A75" s="2">
        <v>55</v>
      </c>
      <c r="B75" s="516" t="s">
        <v>135</v>
      </c>
      <c r="C75" s="243"/>
      <c r="D75" s="243"/>
      <c r="E75" s="243"/>
      <c r="F75" s="243"/>
      <c r="G75" s="244"/>
      <c r="H75" s="243"/>
      <c r="I75" s="243"/>
      <c r="J75" s="243"/>
      <c r="K75" s="243"/>
      <c r="L75" s="244"/>
      <c r="M75" s="245"/>
      <c r="N75" s="243"/>
      <c r="O75" s="243"/>
      <c r="P75" s="243"/>
      <c r="Q75" s="243"/>
      <c r="R75" s="266"/>
      <c r="S75" s="267"/>
      <c r="T75" s="536"/>
      <c r="U75" s="385"/>
      <c r="V75" s="532"/>
      <c r="W75" s="266"/>
      <c r="X75" s="267"/>
      <c r="Y75" s="536"/>
      <c r="Z75" s="385"/>
      <c r="AA75" s="532"/>
      <c r="AB75" s="405"/>
      <c r="AC75" s="404"/>
      <c r="AD75" s="445"/>
      <c r="AE75" s="408"/>
      <c r="AF75" s="396"/>
      <c r="AG75" s="397"/>
      <c r="AH75" s="406"/>
      <c r="AI75" s="404"/>
      <c r="AJ75" s="407"/>
      <c r="AK75" s="408"/>
      <c r="AL75" s="396"/>
      <c r="AM75" s="397"/>
      <c r="AN75" s="451"/>
      <c r="AO75" s="396"/>
      <c r="AP75" s="445"/>
      <c r="AQ75" s="252"/>
      <c r="AR75" s="253"/>
      <c r="AS75" s="254"/>
      <c r="AT75" s="252"/>
      <c r="AU75" s="253"/>
      <c r="AV75" s="254"/>
      <c r="AW75" s="278"/>
      <c r="AX75" s="279"/>
      <c r="AY75" s="545"/>
      <c r="AZ75" s="529"/>
      <c r="BA75" s="385"/>
      <c r="BB75" s="532"/>
      <c r="BC75" s="529"/>
      <c r="BD75" s="385"/>
      <c r="BE75" s="532"/>
      <c r="BF75" s="278"/>
      <c r="BG75" s="279"/>
      <c r="BH75" s="279"/>
      <c r="BI75" s="252"/>
      <c r="BJ75" s="270"/>
      <c r="BK75" s="254"/>
      <c r="BL75" s="252"/>
      <c r="BM75" s="270"/>
      <c r="BN75" s="254"/>
      <c r="BO75" s="252"/>
      <c r="BP75" s="270"/>
      <c r="BQ75" s="254"/>
      <c r="BR75" s="274"/>
      <c r="BS75" s="275"/>
      <c r="BT75" s="274"/>
      <c r="BU75" s="543"/>
    </row>
    <row r="76" spans="1:73" ht="31.5" x14ac:dyDescent="0.25">
      <c r="A76" s="148">
        <v>56</v>
      </c>
      <c r="B76" s="465" t="s">
        <v>192</v>
      </c>
      <c r="C76" s="243"/>
      <c r="D76" s="243"/>
      <c r="E76" s="243"/>
      <c r="F76" s="243"/>
      <c r="G76" s="244"/>
      <c r="H76" s="243"/>
      <c r="I76" s="243"/>
      <c r="J76" s="243"/>
      <c r="K76" s="243"/>
      <c r="L76" s="244"/>
      <c r="M76" s="245"/>
      <c r="N76" s="243"/>
      <c r="O76" s="243"/>
      <c r="P76" s="243"/>
      <c r="Q76" s="243"/>
      <c r="R76" s="266"/>
      <c r="S76" s="267"/>
      <c r="T76" s="535">
        <v>5.5</v>
      </c>
      <c r="U76" s="385" t="s">
        <v>98</v>
      </c>
      <c r="V76" s="528"/>
      <c r="W76" s="266"/>
      <c r="X76" s="267"/>
      <c r="Y76" s="535">
        <v>5.5</v>
      </c>
      <c r="Z76" s="385" t="s">
        <v>98</v>
      </c>
      <c r="AA76" s="528"/>
      <c r="AB76" s="405"/>
      <c r="AC76" s="404"/>
      <c r="AD76" s="445"/>
      <c r="AE76" s="408"/>
      <c r="AF76" s="396"/>
      <c r="AG76" s="397"/>
      <c r="AH76" s="406"/>
      <c r="AI76" s="404"/>
      <c r="AJ76" s="407"/>
      <c r="AK76" s="408"/>
      <c r="AL76" s="396"/>
      <c r="AM76" s="397"/>
      <c r="AN76" s="451"/>
      <c r="AO76" s="396"/>
      <c r="AP76" s="445"/>
      <c r="AQ76" s="252"/>
      <c r="AR76" s="253"/>
      <c r="AS76" s="254"/>
      <c r="AT76" s="252"/>
      <c r="AU76" s="253"/>
      <c r="AV76" s="254"/>
      <c r="AW76" s="278"/>
      <c r="AX76" s="279"/>
      <c r="AY76" s="545"/>
      <c r="AZ76" s="527">
        <v>5.5</v>
      </c>
      <c r="BA76" s="385" t="s">
        <v>98</v>
      </c>
      <c r="BB76" s="528"/>
      <c r="BC76" s="527">
        <v>5.5</v>
      </c>
      <c r="BD76" s="385" t="s">
        <v>98</v>
      </c>
      <c r="BE76" s="528"/>
      <c r="BF76" s="278"/>
      <c r="BG76" s="279"/>
      <c r="BH76" s="279"/>
      <c r="BI76" s="252"/>
      <c r="BJ76" s="270"/>
      <c r="BK76" s="254"/>
      <c r="BL76" s="252"/>
      <c r="BM76" s="270"/>
      <c r="BN76" s="254"/>
      <c r="BO76" s="252"/>
      <c r="BP76" s="270"/>
      <c r="BQ76" s="254"/>
      <c r="BR76" s="274"/>
      <c r="BS76" s="275"/>
      <c r="BT76" s="274"/>
      <c r="BU76" s="543"/>
    </row>
    <row r="77" spans="1:73" x14ac:dyDescent="0.25">
      <c r="A77" s="2">
        <v>57</v>
      </c>
      <c r="B77" s="519" t="s">
        <v>136</v>
      </c>
      <c r="C77" s="243"/>
      <c r="D77" s="243"/>
      <c r="E77" s="243"/>
      <c r="F77" s="243"/>
      <c r="G77" s="244"/>
      <c r="H77" s="243"/>
      <c r="I77" s="243"/>
      <c r="J77" s="243"/>
      <c r="K77" s="243"/>
      <c r="L77" s="244"/>
      <c r="M77" s="245"/>
      <c r="N77" s="243"/>
      <c r="O77" s="243"/>
      <c r="P77" s="243"/>
      <c r="Q77" s="243"/>
      <c r="R77" s="266"/>
      <c r="S77" s="267"/>
      <c r="T77" s="535"/>
      <c r="U77" s="385"/>
      <c r="V77" s="528"/>
      <c r="W77" s="266"/>
      <c r="X77" s="267"/>
      <c r="Y77" s="535"/>
      <c r="Z77" s="385" t="s">
        <v>98</v>
      </c>
      <c r="AA77" s="528"/>
      <c r="AB77" s="405"/>
      <c r="AC77" s="404"/>
      <c r="AD77" s="445"/>
      <c r="AE77" s="408"/>
      <c r="AF77" s="396"/>
      <c r="AG77" s="397"/>
      <c r="AH77" s="406"/>
      <c r="AI77" s="404"/>
      <c r="AJ77" s="407"/>
      <c r="AK77" s="408"/>
      <c r="AL77" s="396"/>
      <c r="AM77" s="397"/>
      <c r="AN77" s="451"/>
      <c r="AO77" s="396"/>
      <c r="AP77" s="445"/>
      <c r="AQ77" s="252"/>
      <c r="AR77" s="253"/>
      <c r="AS77" s="254"/>
      <c r="AT77" s="252"/>
      <c r="AU77" s="253"/>
      <c r="AV77" s="254"/>
      <c r="AW77" s="278"/>
      <c r="AX77" s="279"/>
      <c r="AY77" s="545"/>
      <c r="AZ77" s="527"/>
      <c r="BA77" s="385"/>
      <c r="BB77" s="528"/>
      <c r="BC77" s="527"/>
      <c r="BD77" s="385"/>
      <c r="BE77" s="528"/>
      <c r="BF77" s="278"/>
      <c r="BG77" s="279"/>
      <c r="BH77" s="279"/>
      <c r="BI77" s="252"/>
      <c r="BJ77" s="270"/>
      <c r="BK77" s="254"/>
      <c r="BL77" s="252"/>
      <c r="BM77" s="270"/>
      <c r="BN77" s="254"/>
      <c r="BO77" s="252"/>
      <c r="BP77" s="270"/>
      <c r="BQ77" s="254"/>
      <c r="BR77" s="274"/>
      <c r="BS77" s="275"/>
      <c r="BT77" s="274"/>
      <c r="BU77" s="543"/>
    </row>
    <row r="78" spans="1:73" ht="141.75" x14ac:dyDescent="0.25">
      <c r="A78" s="2">
        <v>58</v>
      </c>
      <c r="B78" s="513" t="s">
        <v>193</v>
      </c>
      <c r="C78" s="243"/>
      <c r="D78" s="243"/>
      <c r="E78" s="243"/>
      <c r="F78" s="243"/>
      <c r="G78" s="244"/>
      <c r="H78" s="243"/>
      <c r="I78" s="243"/>
      <c r="J78" s="243"/>
      <c r="K78" s="243"/>
      <c r="L78" s="244"/>
      <c r="M78" s="245"/>
      <c r="N78" s="243"/>
      <c r="O78" s="243"/>
      <c r="P78" s="243"/>
      <c r="Q78" s="243"/>
      <c r="R78" s="266"/>
      <c r="S78" s="267"/>
      <c r="T78" s="535">
        <v>10</v>
      </c>
      <c r="U78" s="385" t="s">
        <v>98</v>
      </c>
      <c r="V78" s="528">
        <v>1.26</v>
      </c>
      <c r="W78" s="266"/>
      <c r="X78" s="267"/>
      <c r="Y78" s="535">
        <v>10</v>
      </c>
      <c r="Z78" s="385" t="s">
        <v>98</v>
      </c>
      <c r="AA78" s="528">
        <v>1.26</v>
      </c>
      <c r="AB78" s="405"/>
      <c r="AC78" s="404"/>
      <c r="AD78" s="445"/>
      <c r="AE78" s="408"/>
      <c r="AF78" s="396"/>
      <c r="AG78" s="397"/>
      <c r="AH78" s="406"/>
      <c r="AI78" s="404"/>
      <c r="AJ78" s="407"/>
      <c r="AK78" s="408"/>
      <c r="AL78" s="396"/>
      <c r="AM78" s="397"/>
      <c r="AN78" s="451"/>
      <c r="AO78" s="396"/>
      <c r="AP78" s="445"/>
      <c r="AQ78" s="252"/>
      <c r="AR78" s="253"/>
      <c r="AS78" s="254"/>
      <c r="AT78" s="252"/>
      <c r="AU78" s="253"/>
      <c r="AV78" s="254"/>
      <c r="AW78" s="278"/>
      <c r="AX78" s="279"/>
      <c r="AY78" s="545"/>
      <c r="AZ78" s="527"/>
      <c r="BA78" s="385"/>
      <c r="BB78" s="528"/>
      <c r="BC78" s="527"/>
      <c r="BD78" s="385"/>
      <c r="BE78" s="528"/>
      <c r="BF78" s="278"/>
      <c r="BG78" s="279"/>
      <c r="BH78" s="279"/>
      <c r="BI78" s="252"/>
      <c r="BJ78" s="270"/>
      <c r="BK78" s="254"/>
      <c r="BL78" s="252"/>
      <c r="BM78" s="270"/>
      <c r="BN78" s="254"/>
      <c r="BO78" s="252"/>
      <c r="BP78" s="270"/>
      <c r="BQ78" s="254"/>
      <c r="BR78" s="287"/>
      <c r="BS78" s="275"/>
      <c r="BT78" s="493"/>
      <c r="BU78" s="543"/>
    </row>
    <row r="79" spans="1:73" ht="31.5" x14ac:dyDescent="0.25">
      <c r="A79" s="148">
        <v>59</v>
      </c>
      <c r="B79" s="209" t="s">
        <v>194</v>
      </c>
      <c r="C79" s="243"/>
      <c r="D79" s="243"/>
      <c r="E79" s="243"/>
      <c r="F79" s="243"/>
      <c r="G79" s="244"/>
      <c r="H79" s="243"/>
      <c r="I79" s="243"/>
      <c r="J79" s="243"/>
      <c r="K79" s="243"/>
      <c r="L79" s="244"/>
      <c r="M79" s="245"/>
      <c r="N79" s="243"/>
      <c r="O79" s="243"/>
      <c r="P79" s="243"/>
      <c r="Q79" s="243"/>
      <c r="R79" s="266"/>
      <c r="S79" s="267"/>
      <c r="T79" s="535">
        <v>1</v>
      </c>
      <c r="U79" s="385" t="s">
        <v>98</v>
      </c>
      <c r="V79" s="528"/>
      <c r="W79" s="266"/>
      <c r="X79" s="267"/>
      <c r="Y79" s="535">
        <v>1</v>
      </c>
      <c r="Z79" s="385" t="s">
        <v>98</v>
      </c>
      <c r="AA79" s="528"/>
      <c r="AB79" s="405"/>
      <c r="AC79" s="404"/>
      <c r="AD79" s="445"/>
      <c r="AE79" s="408"/>
      <c r="AF79" s="396"/>
      <c r="AG79" s="397"/>
      <c r="AH79" s="406"/>
      <c r="AI79" s="404"/>
      <c r="AJ79" s="420"/>
      <c r="AK79" s="408"/>
      <c r="AL79" s="396"/>
      <c r="AM79" s="397"/>
      <c r="AN79" s="450"/>
      <c r="AO79" s="404"/>
      <c r="AP79" s="417"/>
      <c r="AQ79" s="252"/>
      <c r="AR79" s="253"/>
      <c r="AS79" s="254"/>
      <c r="AT79" s="252"/>
      <c r="AU79" s="253"/>
      <c r="AV79" s="254"/>
      <c r="AW79" s="278"/>
      <c r="AX79" s="279"/>
      <c r="AY79" s="545"/>
      <c r="AZ79" s="527">
        <v>1</v>
      </c>
      <c r="BA79" s="385" t="s">
        <v>98</v>
      </c>
      <c r="BB79" s="528"/>
      <c r="BC79" s="527">
        <v>1</v>
      </c>
      <c r="BD79" s="385" t="s">
        <v>98</v>
      </c>
      <c r="BE79" s="528"/>
      <c r="BF79" s="278"/>
      <c r="BG79" s="279"/>
      <c r="BH79" s="279"/>
      <c r="BI79" s="252"/>
      <c r="BJ79" s="270"/>
      <c r="BK79" s="254"/>
      <c r="BL79" s="269"/>
      <c r="BM79" s="256"/>
      <c r="BN79" s="295"/>
      <c r="BO79" s="252"/>
      <c r="BP79" s="270"/>
      <c r="BQ79" s="254"/>
      <c r="BR79" s="302"/>
      <c r="BS79" s="262"/>
      <c r="BT79" s="541"/>
      <c r="BU79" s="543"/>
    </row>
    <row r="80" spans="1:73" ht="31.5" x14ac:dyDescent="0.25">
      <c r="A80" s="2">
        <v>60</v>
      </c>
      <c r="B80" s="209" t="s">
        <v>195</v>
      </c>
      <c r="C80" s="243"/>
      <c r="D80" s="243"/>
      <c r="E80" s="243"/>
      <c r="F80" s="243"/>
      <c r="G80" s="244"/>
      <c r="H80" s="243"/>
      <c r="I80" s="243"/>
      <c r="J80" s="243"/>
      <c r="K80" s="243"/>
      <c r="L80" s="244"/>
      <c r="M80" s="245"/>
      <c r="N80" s="243"/>
      <c r="O80" s="243"/>
      <c r="P80" s="243"/>
      <c r="Q80" s="243"/>
      <c r="R80" s="266"/>
      <c r="S80" s="267"/>
      <c r="T80" s="535">
        <v>1</v>
      </c>
      <c r="U80" s="385" t="s">
        <v>98</v>
      </c>
      <c r="V80" s="528"/>
      <c r="W80" s="266"/>
      <c r="X80" s="267"/>
      <c r="Y80" s="535">
        <v>1</v>
      </c>
      <c r="Z80" s="385" t="s">
        <v>98</v>
      </c>
      <c r="AA80" s="528"/>
      <c r="AB80" s="405"/>
      <c r="AC80" s="404"/>
      <c r="AD80" s="445"/>
      <c r="AE80" s="408"/>
      <c r="AF80" s="396"/>
      <c r="AG80" s="397"/>
      <c r="AH80" s="406"/>
      <c r="AI80" s="404"/>
      <c r="AJ80" s="407"/>
      <c r="AK80" s="408"/>
      <c r="AL80" s="396"/>
      <c r="AM80" s="397"/>
      <c r="AN80" s="451"/>
      <c r="AO80" s="396"/>
      <c r="AP80" s="445"/>
      <c r="AQ80" s="252"/>
      <c r="AR80" s="253"/>
      <c r="AS80" s="254"/>
      <c r="AT80" s="252"/>
      <c r="AU80" s="253"/>
      <c r="AV80" s="254"/>
      <c r="AW80" s="278"/>
      <c r="AX80" s="279"/>
      <c r="AY80" s="545"/>
      <c r="AZ80" s="527">
        <v>1</v>
      </c>
      <c r="BA80" s="385" t="s">
        <v>98</v>
      </c>
      <c r="BB80" s="528"/>
      <c r="BC80" s="527">
        <v>1</v>
      </c>
      <c r="BD80" s="385" t="s">
        <v>98</v>
      </c>
      <c r="BE80" s="528"/>
      <c r="BF80" s="278"/>
      <c r="BG80" s="279"/>
      <c r="BH80" s="279"/>
      <c r="BI80" s="252"/>
      <c r="BJ80" s="270"/>
      <c r="BK80" s="254"/>
      <c r="BL80" s="252"/>
      <c r="BM80" s="270"/>
      <c r="BN80" s="254"/>
      <c r="BO80" s="252"/>
      <c r="BP80" s="270"/>
      <c r="BQ80" s="254"/>
      <c r="BR80" s="274"/>
      <c r="BS80" s="275"/>
      <c r="BT80" s="274"/>
      <c r="BU80" s="543"/>
    </row>
    <row r="81" spans="1:73" ht="31.5" x14ac:dyDescent="0.25">
      <c r="A81" s="2">
        <v>61</v>
      </c>
      <c r="B81" s="209" t="s">
        <v>196</v>
      </c>
      <c r="C81" s="243"/>
      <c r="D81" s="243"/>
      <c r="E81" s="243"/>
      <c r="F81" s="243"/>
      <c r="G81" s="244"/>
      <c r="H81" s="243"/>
      <c r="I81" s="243"/>
      <c r="J81" s="243"/>
      <c r="K81" s="243"/>
      <c r="L81" s="244"/>
      <c r="M81" s="245"/>
      <c r="N81" s="243"/>
      <c r="O81" s="243"/>
      <c r="P81" s="243"/>
      <c r="Q81" s="243"/>
      <c r="R81" s="266"/>
      <c r="S81" s="267"/>
      <c r="T81" s="535">
        <v>3.2</v>
      </c>
      <c r="U81" s="385" t="s">
        <v>98</v>
      </c>
      <c r="V81" s="528"/>
      <c r="W81" s="266"/>
      <c r="X81" s="267"/>
      <c r="Y81" s="535">
        <v>3.2</v>
      </c>
      <c r="Z81" s="385" t="s">
        <v>98</v>
      </c>
      <c r="AA81" s="528"/>
      <c r="AB81" s="405"/>
      <c r="AC81" s="404"/>
      <c r="AD81" s="445"/>
      <c r="AE81" s="408"/>
      <c r="AF81" s="396"/>
      <c r="AG81" s="397"/>
      <c r="AH81" s="406"/>
      <c r="AI81" s="404"/>
      <c r="AJ81" s="407"/>
      <c r="AK81" s="408"/>
      <c r="AL81" s="396"/>
      <c r="AM81" s="397"/>
      <c r="AN81" s="451"/>
      <c r="AO81" s="396"/>
      <c r="AP81" s="445"/>
      <c r="AQ81" s="252"/>
      <c r="AR81" s="253"/>
      <c r="AS81" s="254"/>
      <c r="AT81" s="252"/>
      <c r="AU81" s="253"/>
      <c r="AV81" s="254"/>
      <c r="AW81" s="278"/>
      <c r="AX81" s="279"/>
      <c r="AY81" s="545"/>
      <c r="AZ81" s="527">
        <v>3.2</v>
      </c>
      <c r="BA81" s="385" t="s">
        <v>98</v>
      </c>
      <c r="BB81" s="528"/>
      <c r="BC81" s="527">
        <v>3.2</v>
      </c>
      <c r="BD81" s="385" t="s">
        <v>98</v>
      </c>
      <c r="BE81" s="528"/>
      <c r="BF81" s="278"/>
      <c r="BG81" s="279"/>
      <c r="BH81" s="279"/>
      <c r="BI81" s="252"/>
      <c r="BJ81" s="270"/>
      <c r="BK81" s="254"/>
      <c r="BL81" s="252"/>
      <c r="BM81" s="270"/>
      <c r="BN81" s="254"/>
      <c r="BO81" s="252"/>
      <c r="BP81" s="270"/>
      <c r="BQ81" s="254"/>
      <c r="BR81" s="274"/>
      <c r="BS81" s="275"/>
      <c r="BT81" s="274"/>
      <c r="BU81" s="543"/>
    </row>
    <row r="82" spans="1:73" x14ac:dyDescent="0.25">
      <c r="A82" s="148">
        <v>62</v>
      </c>
      <c r="B82" s="518" t="s">
        <v>197</v>
      </c>
      <c r="C82" s="243"/>
      <c r="D82" s="243"/>
      <c r="E82" s="243"/>
      <c r="F82" s="243"/>
      <c r="G82" s="244"/>
      <c r="H82" s="243"/>
      <c r="I82" s="243"/>
      <c r="J82" s="243"/>
      <c r="K82" s="243"/>
      <c r="L82" s="244"/>
      <c r="M82" s="245"/>
      <c r="N82" s="243"/>
      <c r="O82" s="243"/>
      <c r="P82" s="243"/>
      <c r="Q82" s="243"/>
      <c r="R82" s="266"/>
      <c r="S82" s="267"/>
      <c r="T82" s="535"/>
      <c r="U82" s="385" t="s">
        <v>98</v>
      </c>
      <c r="V82" s="528"/>
      <c r="W82" s="266"/>
      <c r="X82" s="267"/>
      <c r="Y82" s="535"/>
      <c r="Z82" s="385" t="s">
        <v>98</v>
      </c>
      <c r="AA82" s="528"/>
      <c r="AB82" s="405"/>
      <c r="AC82" s="404"/>
      <c r="AD82" s="445"/>
      <c r="AE82" s="408"/>
      <c r="AF82" s="396"/>
      <c r="AG82" s="397"/>
      <c r="AH82" s="406"/>
      <c r="AI82" s="404"/>
      <c r="AJ82" s="407"/>
      <c r="AK82" s="408"/>
      <c r="AL82" s="396"/>
      <c r="AM82" s="397"/>
      <c r="AN82" s="451"/>
      <c r="AO82" s="396"/>
      <c r="AP82" s="445"/>
      <c r="AQ82" s="252"/>
      <c r="AR82" s="253"/>
      <c r="AS82" s="254"/>
      <c r="AT82" s="252"/>
      <c r="AU82" s="253"/>
      <c r="AV82" s="254"/>
      <c r="AW82" s="278"/>
      <c r="AX82" s="279"/>
      <c r="AY82" s="545"/>
      <c r="AZ82" s="527"/>
      <c r="BA82" s="385" t="s">
        <v>98</v>
      </c>
      <c r="BB82" s="528"/>
      <c r="BC82" s="527"/>
      <c r="BD82" s="385" t="s">
        <v>98</v>
      </c>
      <c r="BE82" s="528"/>
      <c r="BF82" s="278"/>
      <c r="BG82" s="279"/>
      <c r="BH82" s="279"/>
      <c r="BI82" s="252"/>
      <c r="BJ82" s="270"/>
      <c r="BK82" s="254"/>
      <c r="BL82" s="252"/>
      <c r="BM82" s="270"/>
      <c r="BN82" s="254"/>
      <c r="BO82" s="252"/>
      <c r="BP82" s="270"/>
      <c r="BQ82" s="254"/>
      <c r="BR82" s="274"/>
      <c r="BS82" s="275"/>
      <c r="BT82" s="274"/>
      <c r="BU82" s="543"/>
    </row>
    <row r="83" spans="1:73" ht="63" x14ac:dyDescent="0.25">
      <c r="A83" s="2">
        <v>63</v>
      </c>
      <c r="B83" s="523" t="s">
        <v>198</v>
      </c>
      <c r="C83" s="243"/>
      <c r="D83" s="243"/>
      <c r="E83" s="243"/>
      <c r="F83" s="243"/>
      <c r="G83" s="244"/>
      <c r="H83" s="243"/>
      <c r="I83" s="243"/>
      <c r="J83" s="243"/>
      <c r="K83" s="243"/>
      <c r="L83" s="244"/>
      <c r="M83" s="245"/>
      <c r="N83" s="243"/>
      <c r="O83" s="243"/>
      <c r="P83" s="243"/>
      <c r="Q83" s="243"/>
      <c r="R83" s="266"/>
      <c r="S83" s="267"/>
      <c r="T83" s="535">
        <v>4</v>
      </c>
      <c r="U83" s="385" t="s">
        <v>98</v>
      </c>
      <c r="V83" s="528"/>
      <c r="W83" s="266"/>
      <c r="X83" s="267"/>
      <c r="Y83" s="535">
        <v>4</v>
      </c>
      <c r="Z83" s="385" t="s">
        <v>98</v>
      </c>
      <c r="AA83" s="528"/>
      <c r="AB83" s="405"/>
      <c r="AC83" s="404"/>
      <c r="AD83" s="445"/>
      <c r="AE83" s="408"/>
      <c r="AF83" s="396"/>
      <c r="AG83" s="397"/>
      <c r="AH83" s="406"/>
      <c r="AI83" s="404"/>
      <c r="AJ83" s="407"/>
      <c r="AK83" s="408"/>
      <c r="AL83" s="396"/>
      <c r="AM83" s="397"/>
      <c r="AN83" s="451"/>
      <c r="AO83" s="396"/>
      <c r="AP83" s="445"/>
      <c r="AQ83" s="252"/>
      <c r="AR83" s="253"/>
      <c r="AS83" s="254"/>
      <c r="AT83" s="252"/>
      <c r="AU83" s="253"/>
      <c r="AV83" s="254"/>
      <c r="AW83" s="278"/>
      <c r="AX83" s="279"/>
      <c r="AY83" s="545"/>
      <c r="AZ83" s="527">
        <v>4</v>
      </c>
      <c r="BA83" s="385" t="s">
        <v>98</v>
      </c>
      <c r="BB83" s="528"/>
      <c r="BC83" s="527">
        <v>4</v>
      </c>
      <c r="BD83" s="385" t="s">
        <v>98</v>
      </c>
      <c r="BE83" s="528"/>
      <c r="BF83" s="278"/>
      <c r="BG83" s="279"/>
      <c r="BH83" s="279"/>
      <c r="BI83" s="252"/>
      <c r="BJ83" s="270"/>
      <c r="BK83" s="254"/>
      <c r="BL83" s="252"/>
      <c r="BM83" s="270"/>
      <c r="BN83" s="254"/>
      <c r="BO83" s="252"/>
      <c r="BP83" s="270"/>
      <c r="BQ83" s="254"/>
      <c r="BR83" s="274"/>
      <c r="BS83" s="275"/>
      <c r="BT83" s="274"/>
      <c r="BU83" s="543"/>
    </row>
    <row r="84" spans="1:73" x14ac:dyDescent="0.25">
      <c r="A84" s="2">
        <v>64</v>
      </c>
      <c r="B84" s="518" t="s">
        <v>199</v>
      </c>
      <c r="C84" s="243"/>
      <c r="D84" s="243"/>
      <c r="E84" s="243"/>
      <c r="F84" s="243"/>
      <c r="G84" s="244"/>
      <c r="H84" s="243"/>
      <c r="I84" s="243"/>
      <c r="J84" s="243"/>
      <c r="K84" s="243"/>
      <c r="L84" s="244"/>
      <c r="M84" s="245"/>
      <c r="N84" s="243"/>
      <c r="O84" s="243"/>
      <c r="P84" s="243"/>
      <c r="Q84" s="243"/>
      <c r="R84" s="266"/>
      <c r="S84" s="267"/>
      <c r="T84" s="535"/>
      <c r="U84" s="385"/>
      <c r="V84" s="528"/>
      <c r="W84" s="266"/>
      <c r="X84" s="267"/>
      <c r="Y84" s="535"/>
      <c r="Z84" s="385"/>
      <c r="AA84" s="528"/>
      <c r="AB84" s="405"/>
      <c r="AC84" s="404"/>
      <c r="AD84" s="445"/>
      <c r="AE84" s="395"/>
      <c r="AF84" s="404"/>
      <c r="AG84" s="420"/>
      <c r="AH84" s="406"/>
      <c r="AI84" s="404"/>
      <c r="AJ84" s="407"/>
      <c r="AK84" s="408"/>
      <c r="AL84" s="396"/>
      <c r="AM84" s="397"/>
      <c r="AN84" s="451"/>
      <c r="AO84" s="404"/>
      <c r="AP84" s="417"/>
      <c r="AQ84" s="252"/>
      <c r="AR84" s="253"/>
      <c r="AS84" s="254"/>
      <c r="AT84" s="252"/>
      <c r="AU84" s="253"/>
      <c r="AV84" s="254"/>
      <c r="AW84" s="278"/>
      <c r="AX84" s="279"/>
      <c r="AY84" s="545"/>
      <c r="AZ84" s="527"/>
      <c r="BA84" s="385"/>
      <c r="BB84" s="528"/>
      <c r="BC84" s="527"/>
      <c r="BD84" s="385"/>
      <c r="BE84" s="528"/>
      <c r="BF84" s="278"/>
      <c r="BG84" s="279"/>
      <c r="BH84" s="279"/>
      <c r="BI84" s="252"/>
      <c r="BJ84" s="256"/>
      <c r="BK84" s="254"/>
      <c r="BL84" s="252"/>
      <c r="BM84" s="270"/>
      <c r="BN84" s="254"/>
      <c r="BO84" s="252"/>
      <c r="BP84" s="270"/>
      <c r="BQ84" s="254"/>
      <c r="BR84" s="287"/>
      <c r="BS84" s="262"/>
      <c r="BT84" s="493"/>
      <c r="BU84" s="543"/>
    </row>
    <row r="85" spans="1:73" ht="31.5" x14ac:dyDescent="0.25">
      <c r="A85" s="148">
        <v>65</v>
      </c>
      <c r="B85" s="523" t="s">
        <v>200</v>
      </c>
      <c r="C85" s="243"/>
      <c r="D85" s="243"/>
      <c r="E85" s="243"/>
      <c r="F85" s="243"/>
      <c r="G85" s="244"/>
      <c r="H85" s="243"/>
      <c r="I85" s="243"/>
      <c r="J85" s="243"/>
      <c r="K85" s="243"/>
      <c r="L85" s="244"/>
      <c r="M85" s="245"/>
      <c r="N85" s="243"/>
      <c r="O85" s="243"/>
      <c r="P85" s="243"/>
      <c r="Q85" s="243"/>
      <c r="R85" s="266"/>
      <c r="S85" s="267"/>
      <c r="T85" s="535">
        <v>2</v>
      </c>
      <c r="U85" s="385" t="s">
        <v>98</v>
      </c>
      <c r="V85" s="528"/>
      <c r="W85" s="266"/>
      <c r="X85" s="267"/>
      <c r="Y85" s="535">
        <v>2</v>
      </c>
      <c r="Z85" s="385" t="s">
        <v>98</v>
      </c>
      <c r="AA85" s="528"/>
      <c r="AB85" s="405"/>
      <c r="AC85" s="404"/>
      <c r="AD85" s="445"/>
      <c r="AE85" s="408"/>
      <c r="AF85" s="396"/>
      <c r="AG85" s="397"/>
      <c r="AH85" s="406"/>
      <c r="AI85" s="404"/>
      <c r="AJ85" s="407"/>
      <c r="AK85" s="408"/>
      <c r="AL85" s="396"/>
      <c r="AM85" s="397"/>
      <c r="AN85" s="451"/>
      <c r="AO85" s="396"/>
      <c r="AP85" s="445"/>
      <c r="AQ85" s="252"/>
      <c r="AR85" s="253"/>
      <c r="AS85" s="254"/>
      <c r="AT85" s="252"/>
      <c r="AU85" s="253"/>
      <c r="AV85" s="254"/>
      <c r="AW85" s="278"/>
      <c r="AX85" s="279"/>
      <c r="AY85" s="545"/>
      <c r="AZ85" s="527">
        <v>2</v>
      </c>
      <c r="BA85" s="385" t="s">
        <v>98</v>
      </c>
      <c r="BB85" s="528"/>
      <c r="BC85" s="527">
        <v>2</v>
      </c>
      <c r="BD85" s="385" t="s">
        <v>98</v>
      </c>
      <c r="BE85" s="528"/>
      <c r="BF85" s="278"/>
      <c r="BG85" s="279"/>
      <c r="BH85" s="279"/>
      <c r="BI85" s="252"/>
      <c r="BJ85" s="270"/>
      <c r="BK85" s="254"/>
      <c r="BL85" s="252"/>
      <c r="BM85" s="270"/>
      <c r="BN85" s="254"/>
      <c r="BO85" s="252"/>
      <c r="BP85" s="270"/>
      <c r="BQ85" s="254"/>
      <c r="BR85" s="274"/>
      <c r="BS85" s="275"/>
      <c r="BT85" s="274"/>
      <c r="BU85" s="543"/>
    </row>
    <row r="86" spans="1:73" ht="31.5" x14ac:dyDescent="0.25">
      <c r="A86" s="2">
        <v>66</v>
      </c>
      <c r="B86" s="525" t="s">
        <v>201</v>
      </c>
      <c r="C86" s="243"/>
      <c r="D86" s="243"/>
      <c r="E86" s="243"/>
      <c r="F86" s="243"/>
      <c r="G86" s="244"/>
      <c r="H86" s="243"/>
      <c r="I86" s="243"/>
      <c r="J86" s="243"/>
      <c r="K86" s="243"/>
      <c r="L86" s="244"/>
      <c r="M86" s="245"/>
      <c r="N86" s="243"/>
      <c r="O86" s="243"/>
      <c r="P86" s="243"/>
      <c r="Q86" s="243"/>
      <c r="R86" s="266"/>
      <c r="S86" s="267"/>
      <c r="T86" s="537">
        <v>4.2</v>
      </c>
      <c r="U86" s="385" t="s">
        <v>98</v>
      </c>
      <c r="V86" s="533"/>
      <c r="W86" s="266"/>
      <c r="X86" s="267"/>
      <c r="Y86" s="537">
        <v>4.2</v>
      </c>
      <c r="Z86" s="385" t="s">
        <v>98</v>
      </c>
      <c r="AA86" s="533"/>
      <c r="AB86" s="405"/>
      <c r="AC86" s="404"/>
      <c r="AD86" s="445"/>
      <c r="AE86" s="408"/>
      <c r="AF86" s="396"/>
      <c r="AG86" s="397"/>
      <c r="AH86" s="406"/>
      <c r="AI86" s="404"/>
      <c r="AJ86" s="407"/>
      <c r="AK86" s="408"/>
      <c r="AL86" s="396"/>
      <c r="AM86" s="397"/>
      <c r="AN86" s="451"/>
      <c r="AO86" s="396"/>
      <c r="AP86" s="445"/>
      <c r="AQ86" s="252"/>
      <c r="AR86" s="253"/>
      <c r="AS86" s="254"/>
      <c r="AT86" s="252"/>
      <c r="AU86" s="253"/>
      <c r="AV86" s="254"/>
      <c r="AW86" s="278"/>
      <c r="AX86" s="279"/>
      <c r="AY86" s="545"/>
      <c r="AZ86" s="530">
        <v>4.2</v>
      </c>
      <c r="BA86" s="385" t="s">
        <v>98</v>
      </c>
      <c r="BB86" s="533"/>
      <c r="BC86" s="530">
        <v>4.2</v>
      </c>
      <c r="BD86" s="385" t="s">
        <v>98</v>
      </c>
      <c r="BE86" s="533"/>
      <c r="BF86" s="278"/>
      <c r="BG86" s="279"/>
      <c r="BH86" s="279"/>
      <c r="BI86" s="252"/>
      <c r="BJ86" s="270"/>
      <c r="BK86" s="254"/>
      <c r="BL86" s="252"/>
      <c r="BM86" s="270"/>
      <c r="BN86" s="254"/>
      <c r="BO86" s="252"/>
      <c r="BP86" s="270"/>
      <c r="BQ86" s="254"/>
      <c r="BR86" s="274"/>
      <c r="BS86" s="275"/>
      <c r="BT86" s="274"/>
      <c r="BU86" s="543"/>
    </row>
    <row r="87" spans="1:73" x14ac:dyDescent="0.25">
      <c r="A87" s="2">
        <v>67</v>
      </c>
      <c r="B87" s="510" t="s">
        <v>139</v>
      </c>
      <c r="C87" s="243"/>
      <c r="D87" s="243"/>
      <c r="E87" s="243"/>
      <c r="F87" s="243"/>
      <c r="G87" s="244"/>
      <c r="H87" s="243"/>
      <c r="I87" s="243"/>
      <c r="J87" s="243"/>
      <c r="K87" s="243"/>
      <c r="L87" s="244"/>
      <c r="M87" s="245"/>
      <c r="N87" s="243"/>
      <c r="O87" s="243"/>
      <c r="P87" s="243"/>
      <c r="Q87" s="243"/>
      <c r="R87" s="266"/>
      <c r="S87" s="267"/>
      <c r="T87" s="535"/>
      <c r="U87" s="385"/>
      <c r="V87" s="528"/>
      <c r="W87" s="266"/>
      <c r="X87" s="267"/>
      <c r="Y87" s="535"/>
      <c r="Z87" s="385"/>
      <c r="AA87" s="528"/>
      <c r="AB87" s="405"/>
      <c r="AC87" s="404"/>
      <c r="AD87" s="445"/>
      <c r="AE87" s="408"/>
      <c r="AF87" s="396"/>
      <c r="AG87" s="397"/>
      <c r="AH87" s="406"/>
      <c r="AI87" s="404"/>
      <c r="AJ87" s="407"/>
      <c r="AK87" s="408"/>
      <c r="AL87" s="396"/>
      <c r="AM87" s="397"/>
      <c r="AN87" s="451"/>
      <c r="AO87" s="396"/>
      <c r="AP87" s="445"/>
      <c r="AQ87" s="252"/>
      <c r="AR87" s="253"/>
      <c r="AS87" s="254"/>
      <c r="AT87" s="252"/>
      <c r="AU87" s="253"/>
      <c r="AV87" s="254"/>
      <c r="AW87" s="278"/>
      <c r="AX87" s="279"/>
      <c r="AY87" s="545"/>
      <c r="AZ87" s="527"/>
      <c r="BA87" s="385"/>
      <c r="BB87" s="528"/>
      <c r="BC87" s="527"/>
      <c r="BD87" s="385"/>
      <c r="BE87" s="528"/>
      <c r="BF87" s="278"/>
      <c r="BG87" s="279"/>
      <c r="BH87" s="279"/>
      <c r="BI87" s="252"/>
      <c r="BJ87" s="270"/>
      <c r="BK87" s="254"/>
      <c r="BL87" s="252"/>
      <c r="BM87" s="270"/>
      <c r="BN87" s="254"/>
      <c r="BO87" s="252"/>
      <c r="BP87" s="270"/>
      <c r="BQ87" s="254"/>
      <c r="BR87" s="274"/>
      <c r="BS87" s="275"/>
      <c r="BT87" s="274"/>
      <c r="BU87" s="543"/>
    </row>
    <row r="88" spans="1:73" ht="31.5" x14ac:dyDescent="0.25">
      <c r="A88" s="148">
        <v>68</v>
      </c>
      <c r="B88" s="523" t="s">
        <v>202</v>
      </c>
      <c r="C88" s="243"/>
      <c r="D88" s="243"/>
      <c r="E88" s="243"/>
      <c r="F88" s="243"/>
      <c r="G88" s="244"/>
      <c r="H88" s="243"/>
      <c r="I88" s="243"/>
      <c r="J88" s="243"/>
      <c r="K88" s="243"/>
      <c r="L88" s="244"/>
      <c r="M88" s="245"/>
      <c r="N88" s="243"/>
      <c r="O88" s="243"/>
      <c r="P88" s="243"/>
      <c r="Q88" s="243"/>
      <c r="R88" s="266"/>
      <c r="S88" s="267"/>
      <c r="T88" s="535">
        <v>7.07</v>
      </c>
      <c r="U88" s="385" t="s">
        <v>98</v>
      </c>
      <c r="V88" s="528"/>
      <c r="W88" s="266"/>
      <c r="X88" s="267"/>
      <c r="Y88" s="535">
        <v>7.07</v>
      </c>
      <c r="Z88" s="385" t="s">
        <v>98</v>
      </c>
      <c r="AA88" s="528"/>
      <c r="AB88" s="405"/>
      <c r="AC88" s="404"/>
      <c r="AD88" s="445"/>
      <c r="AE88" s="408"/>
      <c r="AF88" s="396"/>
      <c r="AG88" s="397"/>
      <c r="AH88" s="406"/>
      <c r="AI88" s="404"/>
      <c r="AJ88" s="407"/>
      <c r="AK88" s="408"/>
      <c r="AL88" s="396"/>
      <c r="AM88" s="397"/>
      <c r="AN88" s="451"/>
      <c r="AO88" s="396"/>
      <c r="AP88" s="445"/>
      <c r="AQ88" s="252"/>
      <c r="AR88" s="253"/>
      <c r="AS88" s="254"/>
      <c r="AT88" s="252"/>
      <c r="AU88" s="253"/>
      <c r="AV88" s="254"/>
      <c r="AW88" s="278"/>
      <c r="AX88" s="279"/>
      <c r="AY88" s="545"/>
      <c r="AZ88" s="527">
        <v>7.07</v>
      </c>
      <c r="BA88" s="385" t="s">
        <v>98</v>
      </c>
      <c r="BB88" s="528"/>
      <c r="BC88" s="527">
        <v>7.07</v>
      </c>
      <c r="BD88" s="385" t="s">
        <v>98</v>
      </c>
      <c r="BE88" s="528"/>
      <c r="BF88" s="278"/>
      <c r="BG88" s="279"/>
      <c r="BH88" s="279"/>
      <c r="BI88" s="252"/>
      <c r="BJ88" s="270"/>
      <c r="BK88" s="254"/>
      <c r="BL88" s="252"/>
      <c r="BM88" s="270"/>
      <c r="BN88" s="254"/>
      <c r="BO88" s="252"/>
      <c r="BP88" s="270"/>
      <c r="BQ88" s="254"/>
      <c r="BR88" s="274"/>
      <c r="BS88" s="275"/>
      <c r="BT88" s="274"/>
      <c r="BU88" s="543"/>
    </row>
    <row r="89" spans="1:73" ht="63" x14ac:dyDescent="0.25">
      <c r="A89" s="2">
        <v>69</v>
      </c>
      <c r="B89" s="521" t="s">
        <v>203</v>
      </c>
      <c r="C89" s="243"/>
      <c r="D89" s="243"/>
      <c r="E89" s="243"/>
      <c r="F89" s="243"/>
      <c r="G89" s="244"/>
      <c r="H89" s="243"/>
      <c r="I89" s="243"/>
      <c r="J89" s="243"/>
      <c r="K89" s="243"/>
      <c r="L89" s="244"/>
      <c r="M89" s="245"/>
      <c r="N89" s="243"/>
      <c r="O89" s="243"/>
      <c r="P89" s="243"/>
      <c r="Q89" s="243"/>
      <c r="R89" s="266"/>
      <c r="S89" s="267"/>
      <c r="T89" s="535">
        <v>2.4500000000000002</v>
      </c>
      <c r="U89" s="385" t="s">
        <v>98</v>
      </c>
      <c r="V89" s="528">
        <v>0.35</v>
      </c>
      <c r="W89" s="286"/>
      <c r="X89" s="283"/>
      <c r="Y89" s="535">
        <v>2.4500000000000002</v>
      </c>
      <c r="Z89" s="385" t="s">
        <v>98</v>
      </c>
      <c r="AA89" s="528">
        <v>0.35</v>
      </c>
      <c r="AB89" s="414"/>
      <c r="AC89" s="404"/>
      <c r="AD89" s="445"/>
      <c r="AE89" s="408"/>
      <c r="AF89" s="396"/>
      <c r="AG89" s="397"/>
      <c r="AH89" s="406"/>
      <c r="AI89" s="404"/>
      <c r="AJ89" s="407"/>
      <c r="AK89" s="408"/>
      <c r="AL89" s="396"/>
      <c r="AM89" s="397"/>
      <c r="AN89" s="451"/>
      <c r="AO89" s="396"/>
      <c r="AP89" s="445"/>
      <c r="AQ89" s="252"/>
      <c r="AR89" s="253"/>
      <c r="AS89" s="254"/>
      <c r="AT89" s="252"/>
      <c r="AU89" s="253"/>
      <c r="AV89" s="254"/>
      <c r="AW89" s="278"/>
      <c r="AX89" s="279"/>
      <c r="AY89" s="545"/>
      <c r="AZ89" s="527">
        <v>2.4500000000000002</v>
      </c>
      <c r="BA89" s="385" t="s">
        <v>98</v>
      </c>
      <c r="BB89" s="528">
        <v>0.25</v>
      </c>
      <c r="BC89" s="527">
        <v>2.4500000000000002</v>
      </c>
      <c r="BD89" s="385" t="s">
        <v>98</v>
      </c>
      <c r="BE89" s="528">
        <v>0.25</v>
      </c>
      <c r="BF89" s="278"/>
      <c r="BG89" s="279"/>
      <c r="BH89" s="279"/>
      <c r="BI89" s="252"/>
      <c r="BJ89" s="270"/>
      <c r="BK89" s="254"/>
      <c r="BL89" s="252"/>
      <c r="BM89" s="270"/>
      <c r="BN89" s="254"/>
      <c r="BO89" s="252"/>
      <c r="BP89" s="270"/>
      <c r="BQ89" s="254"/>
      <c r="BR89" s="274"/>
      <c r="BS89" s="275"/>
      <c r="BT89" s="274"/>
      <c r="BU89" s="543"/>
    </row>
    <row r="90" spans="1:73" x14ac:dyDescent="0.25">
      <c r="A90" s="2">
        <v>70</v>
      </c>
      <c r="B90" s="510" t="s">
        <v>140</v>
      </c>
      <c r="C90" s="243"/>
      <c r="D90" s="243"/>
      <c r="E90" s="243"/>
      <c r="F90" s="243"/>
      <c r="G90" s="244"/>
      <c r="H90" s="243"/>
      <c r="I90" s="243"/>
      <c r="J90" s="243"/>
      <c r="K90" s="243"/>
      <c r="L90" s="244"/>
      <c r="M90" s="245"/>
      <c r="N90" s="243"/>
      <c r="O90" s="243"/>
      <c r="P90" s="243"/>
      <c r="Q90" s="243"/>
      <c r="R90" s="266"/>
      <c r="S90" s="267"/>
      <c r="T90" s="535"/>
      <c r="U90" s="385"/>
      <c r="V90" s="528"/>
      <c r="W90" s="286"/>
      <c r="X90" s="283"/>
      <c r="Y90" s="535"/>
      <c r="Z90" s="385"/>
      <c r="AA90" s="528"/>
      <c r="AB90" s="414"/>
      <c r="AC90" s="404"/>
      <c r="AD90" s="445"/>
      <c r="AE90" s="408"/>
      <c r="AF90" s="396"/>
      <c r="AG90" s="397"/>
      <c r="AH90" s="406"/>
      <c r="AI90" s="404"/>
      <c r="AJ90" s="407"/>
      <c r="AK90" s="408"/>
      <c r="AL90" s="396"/>
      <c r="AM90" s="397"/>
      <c r="AN90" s="451"/>
      <c r="AO90" s="396"/>
      <c r="AP90" s="445"/>
      <c r="AQ90" s="252"/>
      <c r="AR90" s="253"/>
      <c r="AS90" s="254"/>
      <c r="AT90" s="252"/>
      <c r="AU90" s="253"/>
      <c r="AV90" s="254"/>
      <c r="AW90" s="278"/>
      <c r="AX90" s="279"/>
      <c r="AY90" s="545"/>
      <c r="AZ90" s="527"/>
      <c r="BA90" s="385"/>
      <c r="BB90" s="528"/>
      <c r="BC90" s="527"/>
      <c r="BD90" s="385"/>
      <c r="BE90" s="528"/>
      <c r="BF90" s="278"/>
      <c r="BG90" s="279"/>
      <c r="BH90" s="279"/>
      <c r="BI90" s="252"/>
      <c r="BJ90" s="270"/>
      <c r="BK90" s="254"/>
      <c r="BL90" s="252"/>
      <c r="BM90" s="270"/>
      <c r="BN90" s="254"/>
      <c r="BO90" s="252"/>
      <c r="BP90" s="270"/>
      <c r="BQ90" s="254"/>
      <c r="BR90" s="274"/>
      <c r="BS90" s="275"/>
      <c r="BT90" s="274"/>
      <c r="BU90" s="543"/>
    </row>
    <row r="91" spans="1:73" ht="47.25" x14ac:dyDescent="0.25">
      <c r="A91" s="148">
        <v>71</v>
      </c>
      <c r="B91" s="523" t="s">
        <v>204</v>
      </c>
      <c r="C91" s="243"/>
      <c r="D91" s="243"/>
      <c r="E91" s="243"/>
      <c r="F91" s="243"/>
      <c r="G91" s="244"/>
      <c r="H91" s="243"/>
      <c r="I91" s="243"/>
      <c r="J91" s="243"/>
      <c r="K91" s="243"/>
      <c r="L91" s="244"/>
      <c r="M91" s="245"/>
      <c r="N91" s="243"/>
      <c r="O91" s="243"/>
      <c r="P91" s="243"/>
      <c r="Q91" s="243"/>
      <c r="R91" s="266"/>
      <c r="S91" s="267"/>
      <c r="T91" s="535">
        <v>5</v>
      </c>
      <c r="U91" s="385" t="s">
        <v>98</v>
      </c>
      <c r="V91" s="528">
        <v>0.25</v>
      </c>
      <c r="W91" s="286"/>
      <c r="X91" s="283"/>
      <c r="Y91" s="535">
        <v>5</v>
      </c>
      <c r="Z91" s="385" t="s">
        <v>98</v>
      </c>
      <c r="AA91" s="528">
        <v>0.25</v>
      </c>
      <c r="AB91" s="414"/>
      <c r="AC91" s="404"/>
      <c r="AD91" s="445"/>
      <c r="AE91" s="408"/>
      <c r="AF91" s="396"/>
      <c r="AG91" s="397"/>
      <c r="AH91" s="406"/>
      <c r="AI91" s="404"/>
      <c r="AJ91" s="407"/>
      <c r="AK91" s="408"/>
      <c r="AL91" s="396"/>
      <c r="AM91" s="397"/>
      <c r="AN91" s="451"/>
      <c r="AO91" s="396"/>
      <c r="AP91" s="445"/>
      <c r="AQ91" s="252"/>
      <c r="AR91" s="253"/>
      <c r="AS91" s="254"/>
      <c r="AT91" s="252"/>
      <c r="AU91" s="253"/>
      <c r="AV91" s="254"/>
      <c r="AW91" s="278"/>
      <c r="AX91" s="279"/>
      <c r="AY91" s="545"/>
      <c r="AZ91" s="527">
        <v>5</v>
      </c>
      <c r="BA91" s="385" t="s">
        <v>98</v>
      </c>
      <c r="BB91" s="528">
        <v>0.16</v>
      </c>
      <c r="BC91" s="527">
        <v>5</v>
      </c>
      <c r="BD91" s="385" t="s">
        <v>98</v>
      </c>
      <c r="BE91" s="528">
        <v>0.16</v>
      </c>
      <c r="BF91" s="278"/>
      <c r="BG91" s="279"/>
      <c r="BH91" s="279"/>
      <c r="BI91" s="252"/>
      <c r="BJ91" s="270"/>
      <c r="BK91" s="254"/>
      <c r="BL91" s="252"/>
      <c r="BM91" s="270"/>
      <c r="BN91" s="254"/>
      <c r="BO91" s="252"/>
      <c r="BP91" s="270"/>
      <c r="BQ91" s="254"/>
      <c r="BR91" s="274"/>
      <c r="BS91" s="275"/>
      <c r="BT91" s="274"/>
      <c r="BU91" s="543"/>
    </row>
    <row r="92" spans="1:73" ht="47.25" x14ac:dyDescent="0.25">
      <c r="A92" s="2">
        <v>72</v>
      </c>
      <c r="B92" s="526" t="s">
        <v>205</v>
      </c>
      <c r="C92" s="243"/>
      <c r="D92" s="243"/>
      <c r="E92" s="243"/>
      <c r="F92" s="243"/>
      <c r="G92" s="244"/>
      <c r="H92" s="243"/>
      <c r="I92" s="243"/>
      <c r="J92" s="243"/>
      <c r="K92" s="243"/>
      <c r="L92" s="244"/>
      <c r="M92" s="245"/>
      <c r="N92" s="243"/>
      <c r="O92" s="243"/>
      <c r="P92" s="243"/>
      <c r="Q92" s="243"/>
      <c r="R92" s="266"/>
      <c r="S92" s="267"/>
      <c r="T92" s="535">
        <v>9</v>
      </c>
      <c r="U92" s="385" t="s">
        <v>98</v>
      </c>
      <c r="V92" s="243"/>
      <c r="W92" s="286"/>
      <c r="X92" s="283"/>
      <c r="Y92" s="535">
        <v>9</v>
      </c>
      <c r="Z92" s="385" t="s">
        <v>98</v>
      </c>
      <c r="AA92" s="243"/>
      <c r="AB92" s="414"/>
      <c r="AC92" s="404"/>
      <c r="AD92" s="445"/>
      <c r="AE92" s="408"/>
      <c r="AF92" s="396"/>
      <c r="AG92" s="397"/>
      <c r="AH92" s="406"/>
      <c r="AI92" s="404"/>
      <c r="AJ92" s="407"/>
      <c r="AK92" s="408"/>
      <c r="AL92" s="396"/>
      <c r="AM92" s="397"/>
      <c r="AN92" s="451"/>
      <c r="AO92" s="396"/>
      <c r="AP92" s="445"/>
      <c r="AQ92" s="252"/>
      <c r="AR92" s="253"/>
      <c r="AS92" s="254"/>
      <c r="AT92" s="252"/>
      <c r="AU92" s="253"/>
      <c r="AV92" s="254"/>
      <c r="AW92" s="252"/>
      <c r="AX92" s="497"/>
      <c r="AY92" s="498"/>
      <c r="AZ92" s="252"/>
      <c r="BA92" s="270"/>
      <c r="BB92" s="254"/>
      <c r="BC92" s="252"/>
      <c r="BD92" s="270"/>
      <c r="BE92" s="271"/>
      <c r="BF92" s="278"/>
      <c r="BG92" s="279"/>
      <c r="BH92" s="279"/>
      <c r="BI92" s="252"/>
      <c r="BJ92" s="270"/>
      <c r="BK92" s="254"/>
      <c r="BL92" s="252"/>
      <c r="BM92" s="270"/>
      <c r="BN92" s="254"/>
      <c r="BO92" s="252"/>
      <c r="BP92" s="270"/>
      <c r="BQ92" s="254"/>
      <c r="BR92" s="274"/>
      <c r="BS92" s="275"/>
      <c r="BT92" s="274"/>
      <c r="BU92" s="543"/>
    </row>
    <row r="93" spans="1:73" ht="31.5" x14ac:dyDescent="0.25">
      <c r="A93" s="5">
        <v>73</v>
      </c>
      <c r="B93" s="43" t="s">
        <v>142</v>
      </c>
      <c r="C93" s="243"/>
      <c r="D93" s="243"/>
      <c r="E93" s="243"/>
      <c r="F93" s="243"/>
      <c r="G93" s="244"/>
      <c r="H93" s="243"/>
      <c r="I93" s="243"/>
      <c r="J93" s="243"/>
      <c r="K93" s="243"/>
      <c r="L93" s="244"/>
      <c r="M93" s="245"/>
      <c r="N93" s="243"/>
      <c r="O93" s="243"/>
      <c r="P93" s="243"/>
      <c r="Q93" s="243"/>
      <c r="R93" s="266"/>
      <c r="S93" s="267"/>
      <c r="T93" s="267"/>
      <c r="U93" s="243"/>
      <c r="V93" s="243"/>
      <c r="W93" s="286"/>
      <c r="X93" s="283"/>
      <c r="Y93" s="283"/>
      <c r="Z93" s="247"/>
      <c r="AA93" s="284"/>
      <c r="AB93" s="414"/>
      <c r="AC93" s="404"/>
      <c r="AD93" s="445"/>
      <c r="AE93" s="408"/>
      <c r="AF93" s="396"/>
      <c r="AG93" s="397"/>
      <c r="AH93" s="406"/>
      <c r="AI93" s="404"/>
      <c r="AJ93" s="407"/>
      <c r="AK93" s="408"/>
      <c r="AL93" s="396"/>
      <c r="AM93" s="397"/>
      <c r="AN93" s="451"/>
      <c r="AO93" s="396"/>
      <c r="AP93" s="445"/>
      <c r="AQ93" s="252"/>
      <c r="AR93" s="253"/>
      <c r="AS93" s="254"/>
      <c r="AT93" s="252"/>
      <c r="AU93" s="253"/>
      <c r="AV93" s="254"/>
      <c r="AW93" s="252"/>
      <c r="AX93" s="497"/>
      <c r="AY93" s="498"/>
      <c r="AZ93" s="252"/>
      <c r="BA93" s="270"/>
      <c r="BB93" s="254"/>
      <c r="BC93" s="252"/>
      <c r="BD93" s="270"/>
      <c r="BE93" s="271"/>
      <c r="BF93" s="278"/>
      <c r="BG93" s="279"/>
      <c r="BH93" s="279"/>
      <c r="BI93" s="252"/>
      <c r="BJ93" s="270"/>
      <c r="BK93" s="254"/>
      <c r="BL93" s="252"/>
      <c r="BM93" s="270"/>
      <c r="BN93" s="254"/>
      <c r="BO93" s="252"/>
      <c r="BP93" s="270"/>
      <c r="BQ93" s="254"/>
      <c r="BR93" s="274"/>
      <c r="BS93" s="275"/>
      <c r="BT93" s="274"/>
      <c r="BU93" s="543"/>
    </row>
    <row r="94" spans="1:73" x14ac:dyDescent="0.25">
      <c r="A94" s="303"/>
      <c r="B94" s="304"/>
      <c r="C94" s="243"/>
      <c r="D94" s="243"/>
      <c r="E94" s="243"/>
      <c r="F94" s="243"/>
      <c r="G94" s="244"/>
      <c r="H94" s="243"/>
      <c r="I94" s="243"/>
      <c r="J94" s="243"/>
      <c r="K94" s="243"/>
      <c r="L94" s="244"/>
      <c r="M94" s="245"/>
      <c r="N94" s="243"/>
      <c r="O94" s="243"/>
      <c r="P94" s="243"/>
      <c r="Q94" s="243"/>
      <c r="R94" s="266"/>
      <c r="S94" s="267"/>
      <c r="T94" s="267"/>
      <c r="U94" s="243"/>
      <c r="V94" s="243"/>
      <c r="W94" s="286"/>
      <c r="X94" s="283"/>
      <c r="Y94" s="283"/>
      <c r="Z94" s="247"/>
      <c r="AA94" s="284"/>
      <c r="AB94" s="414"/>
      <c r="AC94" s="404"/>
      <c r="AD94" s="445"/>
      <c r="AE94" s="408"/>
      <c r="AF94" s="396"/>
      <c r="AG94" s="397"/>
      <c r="AH94" s="406"/>
      <c r="AI94" s="404"/>
      <c r="AJ94" s="407"/>
      <c r="AK94" s="408"/>
      <c r="AL94" s="396"/>
      <c r="AM94" s="397"/>
      <c r="AN94" s="451"/>
      <c r="AO94" s="396"/>
      <c r="AP94" s="445"/>
      <c r="AQ94" s="252"/>
      <c r="AR94" s="253"/>
      <c r="AS94" s="254"/>
      <c r="AT94" s="252"/>
      <c r="AU94" s="253"/>
      <c r="AV94" s="254"/>
      <c r="AW94" s="252"/>
      <c r="AX94" s="497"/>
      <c r="AY94" s="498"/>
      <c r="AZ94" s="252"/>
      <c r="BA94" s="270"/>
      <c r="BB94" s="254"/>
      <c r="BC94" s="252"/>
      <c r="BD94" s="270"/>
      <c r="BE94" s="271"/>
      <c r="BF94" s="278"/>
      <c r="BG94" s="279"/>
      <c r="BH94" s="279"/>
      <c r="BI94" s="252"/>
      <c r="BJ94" s="270"/>
      <c r="BK94" s="254"/>
      <c r="BL94" s="252"/>
      <c r="BM94" s="270"/>
      <c r="BN94" s="254"/>
      <c r="BO94" s="252"/>
      <c r="BP94" s="270"/>
      <c r="BQ94" s="254"/>
      <c r="BR94" s="274"/>
      <c r="BS94" s="275"/>
      <c r="BT94" s="274"/>
      <c r="BU94" s="543"/>
    </row>
    <row r="95" spans="1:73" ht="47.25" x14ac:dyDescent="0.25">
      <c r="A95" s="8" t="s">
        <v>143</v>
      </c>
      <c r="B95" s="501" t="s">
        <v>144</v>
      </c>
      <c r="C95" s="243"/>
      <c r="D95" s="243"/>
      <c r="E95" s="243"/>
      <c r="F95" s="243"/>
      <c r="G95" s="244"/>
      <c r="H95" s="243"/>
      <c r="I95" s="243"/>
      <c r="J95" s="243"/>
      <c r="K95" s="243"/>
      <c r="L95" s="244"/>
      <c r="M95" s="245"/>
      <c r="N95" s="243"/>
      <c r="O95" s="243"/>
      <c r="P95" s="243"/>
      <c r="Q95" s="243"/>
      <c r="R95" s="266"/>
      <c r="S95" s="267"/>
      <c r="T95" s="267"/>
      <c r="U95" s="243"/>
      <c r="V95" s="243"/>
      <c r="W95" s="286"/>
      <c r="X95" s="283"/>
      <c r="Y95" s="283"/>
      <c r="Z95" s="247"/>
      <c r="AA95" s="284"/>
      <c r="AB95" s="414"/>
      <c r="AC95" s="404"/>
      <c r="AD95" s="445"/>
      <c r="AE95" s="494"/>
      <c r="AF95" s="495"/>
      <c r="AG95" s="496"/>
      <c r="AH95" s="406"/>
      <c r="AI95" s="404"/>
      <c r="AJ95" s="407"/>
      <c r="AK95" s="494"/>
      <c r="AL95" s="495"/>
      <c r="AM95" s="496"/>
      <c r="AN95" s="451"/>
      <c r="AO95" s="495"/>
      <c r="AP95" s="445"/>
      <c r="AQ95" s="252"/>
      <c r="AR95" s="497"/>
      <c r="AS95" s="498"/>
      <c r="AT95" s="252"/>
      <c r="AU95" s="497"/>
      <c r="AV95" s="498"/>
      <c r="AW95" s="252"/>
      <c r="AX95" s="497"/>
      <c r="AY95" s="498"/>
      <c r="AZ95" s="252"/>
      <c r="BA95" s="270"/>
      <c r="BB95" s="498"/>
      <c r="BC95" s="252"/>
      <c r="BD95" s="270"/>
      <c r="BE95" s="271"/>
      <c r="BF95" s="278"/>
      <c r="BG95" s="279"/>
      <c r="BH95" s="279"/>
      <c r="BI95" s="252"/>
      <c r="BJ95" s="270"/>
      <c r="BK95" s="498"/>
      <c r="BL95" s="252"/>
      <c r="BM95" s="270"/>
      <c r="BN95" s="498"/>
      <c r="BO95" s="252"/>
      <c r="BP95" s="270"/>
      <c r="BQ95" s="498"/>
      <c r="BR95" s="493"/>
      <c r="BS95" s="275"/>
      <c r="BT95" s="493"/>
      <c r="BU95" s="543"/>
    </row>
    <row r="96" spans="1:73" x14ac:dyDescent="0.25">
      <c r="A96" s="547">
        <v>1</v>
      </c>
      <c r="B96" s="548" t="s">
        <v>3</v>
      </c>
      <c r="C96" s="243"/>
      <c r="D96" s="243"/>
      <c r="E96" s="243"/>
      <c r="F96" s="243"/>
      <c r="G96" s="244"/>
      <c r="H96" s="243"/>
      <c r="I96" s="243"/>
      <c r="J96" s="243"/>
      <c r="K96" s="243"/>
      <c r="L96" s="244"/>
      <c r="M96" s="245"/>
      <c r="N96" s="243"/>
      <c r="O96" s="243"/>
      <c r="P96" s="243"/>
      <c r="Q96" s="243"/>
      <c r="R96" s="266"/>
      <c r="S96" s="267"/>
      <c r="T96" s="267"/>
      <c r="U96" s="243"/>
      <c r="V96" s="243"/>
      <c r="W96" s="286"/>
      <c r="X96" s="283"/>
      <c r="Y96" s="283"/>
      <c r="Z96" s="247"/>
      <c r="AA96" s="284"/>
      <c r="AB96" s="414"/>
      <c r="AC96" s="404"/>
      <c r="AD96" s="445"/>
      <c r="AE96" s="494"/>
      <c r="AF96" s="495"/>
      <c r="AG96" s="496"/>
      <c r="AH96" s="406"/>
      <c r="AI96" s="404"/>
      <c r="AJ96" s="407"/>
      <c r="AK96" s="494"/>
      <c r="AL96" s="495"/>
      <c r="AM96" s="496"/>
      <c r="AN96" s="451"/>
      <c r="AO96" s="495"/>
      <c r="AP96" s="445"/>
      <c r="AQ96" s="252"/>
      <c r="AR96" s="497"/>
      <c r="AS96" s="498"/>
      <c r="AT96" s="252"/>
      <c r="AU96" s="497"/>
      <c r="AV96" s="498"/>
      <c r="AW96" s="252"/>
      <c r="AX96" s="497"/>
      <c r="AY96" s="498"/>
      <c r="AZ96" s="252"/>
      <c r="BA96" s="270"/>
      <c r="BB96" s="498"/>
      <c r="BC96" s="252"/>
      <c r="BD96" s="270"/>
      <c r="BE96" s="271"/>
      <c r="BF96" s="278"/>
      <c r="BG96" s="279"/>
      <c r="BH96" s="279"/>
      <c r="BI96" s="252"/>
      <c r="BJ96" s="270"/>
      <c r="BK96" s="498"/>
      <c r="BL96" s="252"/>
      <c r="BM96" s="270"/>
      <c r="BN96" s="498"/>
      <c r="BO96" s="252"/>
      <c r="BP96" s="270"/>
      <c r="BQ96" s="498"/>
      <c r="BR96" s="493"/>
      <c r="BS96" s="275"/>
      <c r="BT96" s="493"/>
      <c r="BU96" s="543"/>
    </row>
    <row r="97" spans="1:73" x14ac:dyDescent="0.25">
      <c r="A97" s="547">
        <v>2</v>
      </c>
      <c r="B97" s="548" t="s">
        <v>5</v>
      </c>
      <c r="C97" s="243"/>
      <c r="D97" s="243"/>
      <c r="E97" s="243"/>
      <c r="F97" s="243"/>
      <c r="G97" s="244"/>
      <c r="H97" s="243"/>
      <c r="I97" s="243"/>
      <c r="J97" s="243"/>
      <c r="K97" s="243"/>
      <c r="L97" s="244"/>
      <c r="M97" s="245"/>
      <c r="N97" s="243"/>
      <c r="O97" s="243"/>
      <c r="P97" s="243"/>
      <c r="Q97" s="243"/>
      <c r="R97" s="266"/>
      <c r="S97" s="267"/>
      <c r="T97" s="267"/>
      <c r="U97" s="243"/>
      <c r="V97" s="243"/>
      <c r="W97" s="286"/>
      <c r="X97" s="283"/>
      <c r="Y97" s="283"/>
      <c r="Z97" s="247"/>
      <c r="AA97" s="284"/>
      <c r="AB97" s="414"/>
      <c r="AC97" s="404"/>
      <c r="AD97" s="445"/>
      <c r="AE97" s="494"/>
      <c r="AF97" s="495"/>
      <c r="AG97" s="496"/>
      <c r="AH97" s="406"/>
      <c r="AI97" s="404"/>
      <c r="AJ97" s="407"/>
      <c r="AK97" s="494"/>
      <c r="AL97" s="495"/>
      <c r="AM97" s="496"/>
      <c r="AN97" s="451"/>
      <c r="AO97" s="495"/>
      <c r="AP97" s="445"/>
      <c r="AQ97" s="252"/>
      <c r="AR97" s="497"/>
      <c r="AS97" s="498"/>
      <c r="AT97" s="252"/>
      <c r="AU97" s="497"/>
      <c r="AV97" s="498"/>
      <c r="AW97" s="252"/>
      <c r="AX97" s="497"/>
      <c r="AY97" s="498"/>
      <c r="AZ97" s="252"/>
      <c r="BA97" s="270"/>
      <c r="BB97" s="498"/>
      <c r="BC97" s="252"/>
      <c r="BD97" s="270"/>
      <c r="BE97" s="271"/>
      <c r="BF97" s="278"/>
      <c r="BG97" s="279"/>
      <c r="BH97" s="279"/>
      <c r="BI97" s="252"/>
      <c r="BJ97" s="270"/>
      <c r="BK97" s="498"/>
      <c r="BL97" s="252"/>
      <c r="BM97" s="270"/>
      <c r="BN97" s="498"/>
      <c r="BO97" s="252"/>
      <c r="BP97" s="270"/>
      <c r="BQ97" s="498"/>
      <c r="BR97" s="493"/>
      <c r="BS97" s="275"/>
      <c r="BT97" s="493"/>
      <c r="BU97" s="543"/>
    </row>
    <row r="98" spans="1:73" x14ac:dyDescent="0.25">
      <c r="A98" s="547" t="s">
        <v>4</v>
      </c>
      <c r="B98" s="548"/>
      <c r="C98" s="243"/>
      <c r="D98" s="243"/>
      <c r="E98" s="243"/>
      <c r="F98" s="243"/>
      <c r="G98" s="244"/>
      <c r="H98" s="243"/>
      <c r="I98" s="243"/>
      <c r="J98" s="243"/>
      <c r="K98" s="243"/>
      <c r="L98" s="244"/>
      <c r="M98" s="245"/>
      <c r="N98" s="243"/>
      <c r="O98" s="243"/>
      <c r="P98" s="243"/>
      <c r="Q98" s="243"/>
      <c r="R98" s="266"/>
      <c r="S98" s="267"/>
      <c r="T98" s="267"/>
      <c r="U98" s="243"/>
      <c r="V98" s="243"/>
      <c r="W98" s="286"/>
      <c r="X98" s="283"/>
      <c r="Y98" s="283"/>
      <c r="Z98" s="247"/>
      <c r="AA98" s="284"/>
      <c r="AB98" s="414"/>
      <c r="AC98" s="404"/>
      <c r="AD98" s="445"/>
      <c r="AE98" s="494"/>
      <c r="AF98" s="495"/>
      <c r="AG98" s="496"/>
      <c r="AH98" s="406"/>
      <c r="AI98" s="404"/>
      <c r="AJ98" s="407"/>
      <c r="AK98" s="494"/>
      <c r="AL98" s="495"/>
      <c r="AM98" s="496"/>
      <c r="AN98" s="451"/>
      <c r="AO98" s="495"/>
      <c r="AP98" s="445"/>
      <c r="AQ98" s="252"/>
      <c r="AR98" s="497"/>
      <c r="AS98" s="498"/>
      <c r="AT98" s="252"/>
      <c r="AU98" s="497"/>
      <c r="AV98" s="498"/>
      <c r="AW98" s="252"/>
      <c r="AX98" s="497"/>
      <c r="AY98" s="498"/>
      <c r="AZ98" s="252"/>
      <c r="BA98" s="270"/>
      <c r="BB98" s="498"/>
      <c r="BC98" s="252"/>
      <c r="BD98" s="270"/>
      <c r="BE98" s="271"/>
      <c r="BF98" s="278"/>
      <c r="BG98" s="279"/>
      <c r="BH98" s="279"/>
      <c r="BI98" s="252"/>
      <c r="BJ98" s="270"/>
      <c r="BK98" s="498"/>
      <c r="BL98" s="252"/>
      <c r="BM98" s="270"/>
      <c r="BN98" s="498"/>
      <c r="BO98" s="252"/>
      <c r="BP98" s="270"/>
      <c r="BQ98" s="498"/>
      <c r="BR98" s="493"/>
      <c r="BS98" s="275"/>
      <c r="BT98" s="493"/>
      <c r="BU98" s="543"/>
    </row>
    <row r="99" spans="1:73" ht="31.5" x14ac:dyDescent="0.25">
      <c r="A99" s="8" t="s">
        <v>145</v>
      </c>
      <c r="B99" s="501" t="s">
        <v>146</v>
      </c>
      <c r="C99" s="243"/>
      <c r="D99" s="243"/>
      <c r="E99" s="243"/>
      <c r="F99" s="243"/>
      <c r="G99" s="244"/>
      <c r="H99" s="243"/>
      <c r="I99" s="243"/>
      <c r="J99" s="243"/>
      <c r="K99" s="243"/>
      <c r="L99" s="244"/>
      <c r="M99" s="245"/>
      <c r="N99" s="243"/>
      <c r="O99" s="243"/>
      <c r="P99" s="243"/>
      <c r="Q99" s="243"/>
      <c r="R99" s="266"/>
      <c r="S99" s="267"/>
      <c r="T99" s="267"/>
      <c r="U99" s="243"/>
      <c r="V99" s="243"/>
      <c r="W99" s="286"/>
      <c r="X99" s="283"/>
      <c r="Y99" s="283"/>
      <c r="Z99" s="247"/>
      <c r="AA99" s="284"/>
      <c r="AB99" s="414"/>
      <c r="AC99" s="404"/>
      <c r="AD99" s="445"/>
      <c r="AE99" s="494"/>
      <c r="AF99" s="495"/>
      <c r="AG99" s="496"/>
      <c r="AH99" s="406"/>
      <c r="AI99" s="404"/>
      <c r="AJ99" s="407"/>
      <c r="AK99" s="494"/>
      <c r="AL99" s="495"/>
      <c r="AM99" s="496"/>
      <c r="AN99" s="451"/>
      <c r="AO99" s="495"/>
      <c r="AP99" s="445"/>
      <c r="AQ99" s="252"/>
      <c r="AR99" s="497"/>
      <c r="AS99" s="498"/>
      <c r="AT99" s="252"/>
      <c r="AU99" s="497"/>
      <c r="AV99" s="498"/>
      <c r="AW99" s="252"/>
      <c r="AX99" s="497"/>
      <c r="AY99" s="498"/>
      <c r="AZ99" s="252"/>
      <c r="BA99" s="270"/>
      <c r="BB99" s="498"/>
      <c r="BC99" s="252"/>
      <c r="BD99" s="270"/>
      <c r="BE99" s="271"/>
      <c r="BF99" s="278"/>
      <c r="BG99" s="279"/>
      <c r="BH99" s="279"/>
      <c r="BI99" s="252"/>
      <c r="BJ99" s="270"/>
      <c r="BK99" s="498"/>
      <c r="BL99" s="252"/>
      <c r="BM99" s="270"/>
      <c r="BN99" s="498"/>
      <c r="BO99" s="252"/>
      <c r="BP99" s="270"/>
      <c r="BQ99" s="498"/>
      <c r="BR99" s="493"/>
      <c r="BS99" s="275"/>
      <c r="BT99" s="493"/>
      <c r="BU99" s="543"/>
    </row>
    <row r="100" spans="1:73" x14ac:dyDescent="0.25">
      <c r="A100" s="547">
        <v>1</v>
      </c>
      <c r="B100" s="548" t="s">
        <v>3</v>
      </c>
      <c r="C100" s="243"/>
      <c r="D100" s="243"/>
      <c r="E100" s="243"/>
      <c r="F100" s="243"/>
      <c r="G100" s="244"/>
      <c r="H100" s="243"/>
      <c r="I100" s="243"/>
      <c r="J100" s="243"/>
      <c r="K100" s="243"/>
      <c r="L100" s="244"/>
      <c r="M100" s="245"/>
      <c r="N100" s="243"/>
      <c r="O100" s="243"/>
      <c r="P100" s="243"/>
      <c r="Q100" s="243"/>
      <c r="R100" s="266"/>
      <c r="S100" s="267"/>
      <c r="T100" s="267"/>
      <c r="U100" s="243"/>
      <c r="V100" s="243"/>
      <c r="W100" s="286"/>
      <c r="X100" s="283"/>
      <c r="Y100" s="283"/>
      <c r="Z100" s="247"/>
      <c r="AA100" s="284"/>
      <c r="AB100" s="414"/>
      <c r="AC100" s="404"/>
      <c r="AD100" s="445"/>
      <c r="AE100" s="494"/>
      <c r="AF100" s="495"/>
      <c r="AG100" s="496"/>
      <c r="AH100" s="406"/>
      <c r="AI100" s="404"/>
      <c r="AJ100" s="407"/>
      <c r="AK100" s="494"/>
      <c r="AL100" s="495"/>
      <c r="AM100" s="496"/>
      <c r="AN100" s="451"/>
      <c r="AO100" s="495"/>
      <c r="AP100" s="445"/>
      <c r="AQ100" s="252"/>
      <c r="AR100" s="497"/>
      <c r="AS100" s="498"/>
      <c r="AT100" s="252"/>
      <c r="AU100" s="497"/>
      <c r="AV100" s="498"/>
      <c r="AW100" s="252"/>
      <c r="AX100" s="497"/>
      <c r="AY100" s="498"/>
      <c r="AZ100" s="252"/>
      <c r="BA100" s="270"/>
      <c r="BB100" s="498"/>
      <c r="BC100" s="252"/>
      <c r="BD100" s="270"/>
      <c r="BE100" s="271"/>
      <c r="BF100" s="278"/>
      <c r="BG100" s="279"/>
      <c r="BH100" s="279"/>
      <c r="BI100" s="252"/>
      <c r="BJ100" s="270"/>
      <c r="BK100" s="498"/>
      <c r="BL100" s="252"/>
      <c r="BM100" s="270"/>
      <c r="BN100" s="498"/>
      <c r="BO100" s="252"/>
      <c r="BP100" s="270"/>
      <c r="BQ100" s="498"/>
      <c r="BR100" s="493"/>
      <c r="BS100" s="275"/>
      <c r="BT100" s="493"/>
      <c r="BU100" s="543"/>
    </row>
    <row r="101" spans="1:73" x14ac:dyDescent="0.25">
      <c r="A101" s="547">
        <v>2</v>
      </c>
      <c r="B101" s="548" t="s">
        <v>5</v>
      </c>
      <c r="C101" s="243"/>
      <c r="D101" s="243"/>
      <c r="E101" s="243"/>
      <c r="F101" s="243"/>
      <c r="G101" s="244"/>
      <c r="H101" s="243"/>
      <c r="I101" s="243"/>
      <c r="J101" s="243"/>
      <c r="K101" s="243"/>
      <c r="L101" s="244"/>
      <c r="M101" s="245"/>
      <c r="N101" s="243"/>
      <c r="O101" s="243"/>
      <c r="P101" s="243"/>
      <c r="Q101" s="243"/>
      <c r="R101" s="266"/>
      <c r="S101" s="267"/>
      <c r="T101" s="267"/>
      <c r="U101" s="243"/>
      <c r="V101" s="243"/>
      <c r="W101" s="286"/>
      <c r="X101" s="283"/>
      <c r="Y101" s="283"/>
      <c r="Z101" s="247"/>
      <c r="AA101" s="284"/>
      <c r="AB101" s="414"/>
      <c r="AC101" s="404"/>
      <c r="AD101" s="445"/>
      <c r="AE101" s="494"/>
      <c r="AF101" s="495"/>
      <c r="AG101" s="496"/>
      <c r="AH101" s="406"/>
      <c r="AI101" s="404"/>
      <c r="AJ101" s="407"/>
      <c r="AK101" s="494"/>
      <c r="AL101" s="495"/>
      <c r="AM101" s="496"/>
      <c r="AN101" s="451"/>
      <c r="AO101" s="495"/>
      <c r="AP101" s="445"/>
      <c r="AQ101" s="252"/>
      <c r="AR101" s="497"/>
      <c r="AS101" s="498"/>
      <c r="AT101" s="252"/>
      <c r="AU101" s="497"/>
      <c r="AV101" s="498"/>
      <c r="AW101" s="252"/>
      <c r="AX101" s="497"/>
      <c r="AY101" s="498"/>
      <c r="AZ101" s="252"/>
      <c r="BA101" s="270"/>
      <c r="BB101" s="498"/>
      <c r="BC101" s="252"/>
      <c r="BD101" s="270"/>
      <c r="BE101" s="271"/>
      <c r="BF101" s="278"/>
      <c r="BG101" s="279"/>
      <c r="BH101" s="279"/>
      <c r="BI101" s="252"/>
      <c r="BJ101" s="270"/>
      <c r="BK101" s="498"/>
      <c r="BL101" s="252"/>
      <c r="BM101" s="270"/>
      <c r="BN101" s="498"/>
      <c r="BO101" s="252"/>
      <c r="BP101" s="270"/>
      <c r="BQ101" s="498"/>
      <c r="BR101" s="493"/>
      <c r="BS101" s="275"/>
      <c r="BT101" s="493"/>
      <c r="BU101" s="543"/>
    </row>
    <row r="102" spans="1:73" x14ac:dyDescent="0.25">
      <c r="A102" s="547" t="s">
        <v>4</v>
      </c>
      <c r="B102" s="548"/>
      <c r="C102" s="243"/>
      <c r="D102" s="243"/>
      <c r="E102" s="243"/>
      <c r="F102" s="243"/>
      <c r="G102" s="244"/>
      <c r="H102" s="243"/>
      <c r="I102" s="243"/>
      <c r="J102" s="243"/>
      <c r="K102" s="243"/>
      <c r="L102" s="244"/>
      <c r="M102" s="245"/>
      <c r="N102" s="243"/>
      <c r="O102" s="243"/>
      <c r="P102" s="243"/>
      <c r="Q102" s="243"/>
      <c r="R102" s="266"/>
      <c r="S102" s="267"/>
      <c r="T102" s="267"/>
      <c r="U102" s="243"/>
      <c r="V102" s="243"/>
      <c r="W102" s="286"/>
      <c r="X102" s="283"/>
      <c r="Y102" s="283"/>
      <c r="Z102" s="247"/>
      <c r="AA102" s="284"/>
      <c r="AB102" s="414"/>
      <c r="AC102" s="404"/>
      <c r="AD102" s="445"/>
      <c r="AE102" s="494"/>
      <c r="AF102" s="495"/>
      <c r="AG102" s="496"/>
      <c r="AH102" s="406"/>
      <c r="AI102" s="404"/>
      <c r="AJ102" s="407"/>
      <c r="AK102" s="494"/>
      <c r="AL102" s="495"/>
      <c r="AM102" s="496"/>
      <c r="AN102" s="451"/>
      <c r="AO102" s="495"/>
      <c r="AP102" s="445"/>
      <c r="AQ102" s="252"/>
      <c r="AR102" s="497"/>
      <c r="AS102" s="498"/>
      <c r="AT102" s="252"/>
      <c r="AU102" s="497"/>
      <c r="AV102" s="498"/>
      <c r="AW102" s="252"/>
      <c r="AX102" s="497"/>
      <c r="AY102" s="498"/>
      <c r="AZ102" s="252"/>
      <c r="BA102" s="270"/>
      <c r="BB102" s="498"/>
      <c r="BC102" s="252"/>
      <c r="BD102" s="270"/>
      <c r="BE102" s="271"/>
      <c r="BF102" s="278"/>
      <c r="BG102" s="279"/>
      <c r="BH102" s="279"/>
      <c r="BI102" s="252"/>
      <c r="BJ102" s="270"/>
      <c r="BK102" s="498"/>
      <c r="BL102" s="252"/>
      <c r="BM102" s="270"/>
      <c r="BN102" s="498"/>
      <c r="BO102" s="252"/>
      <c r="BP102" s="270"/>
      <c r="BQ102" s="498"/>
      <c r="BR102" s="493"/>
      <c r="BS102" s="275"/>
      <c r="BT102" s="493"/>
      <c r="BU102" s="543"/>
    </row>
    <row r="103" spans="1:73" ht="63" x14ac:dyDescent="0.25">
      <c r="A103" s="8" t="s">
        <v>147</v>
      </c>
      <c r="B103" s="501" t="s">
        <v>148</v>
      </c>
      <c r="C103" s="243"/>
      <c r="D103" s="243"/>
      <c r="E103" s="243"/>
      <c r="F103" s="243"/>
      <c r="G103" s="244"/>
      <c r="H103" s="243"/>
      <c r="I103" s="243"/>
      <c r="J103" s="243"/>
      <c r="K103" s="243"/>
      <c r="L103" s="244"/>
      <c r="M103" s="245"/>
      <c r="N103" s="243"/>
      <c r="O103" s="243"/>
      <c r="P103" s="243"/>
      <c r="Q103" s="243"/>
      <c r="R103" s="266"/>
      <c r="S103" s="267"/>
      <c r="T103" s="267"/>
      <c r="U103" s="243"/>
      <c r="V103" s="243"/>
      <c r="W103" s="286"/>
      <c r="X103" s="283"/>
      <c r="Y103" s="283"/>
      <c r="Z103" s="247"/>
      <c r="AA103" s="284"/>
      <c r="AB103" s="414"/>
      <c r="AC103" s="404"/>
      <c r="AD103" s="445"/>
      <c r="AE103" s="494"/>
      <c r="AF103" s="495"/>
      <c r="AG103" s="496"/>
      <c r="AH103" s="406"/>
      <c r="AI103" s="404"/>
      <c r="AJ103" s="407"/>
      <c r="AK103" s="494"/>
      <c r="AL103" s="495"/>
      <c r="AM103" s="496"/>
      <c r="AN103" s="451"/>
      <c r="AO103" s="495"/>
      <c r="AP103" s="445"/>
      <c r="AQ103" s="252"/>
      <c r="AR103" s="497"/>
      <c r="AS103" s="498"/>
      <c r="AT103" s="252"/>
      <c r="AU103" s="497"/>
      <c r="AV103" s="498"/>
      <c r="AW103" s="252"/>
      <c r="AX103" s="497"/>
      <c r="AY103" s="498"/>
      <c r="AZ103" s="252"/>
      <c r="BA103" s="270"/>
      <c r="BB103" s="498"/>
      <c r="BC103" s="252"/>
      <c r="BD103" s="270"/>
      <c r="BE103" s="271"/>
      <c r="BF103" s="278"/>
      <c r="BG103" s="279"/>
      <c r="BH103" s="279"/>
      <c r="BI103" s="252"/>
      <c r="BJ103" s="270"/>
      <c r="BK103" s="498"/>
      <c r="BL103" s="252"/>
      <c r="BM103" s="270"/>
      <c r="BN103" s="498"/>
      <c r="BO103" s="252"/>
      <c r="BP103" s="270"/>
      <c r="BQ103" s="498"/>
      <c r="BR103" s="493"/>
      <c r="BS103" s="275"/>
      <c r="BT103" s="493"/>
      <c r="BU103" s="543"/>
    </row>
    <row r="104" spans="1:73" x14ac:dyDescent="0.25">
      <c r="A104" s="547">
        <v>1</v>
      </c>
      <c r="B104" s="548" t="s">
        <v>3</v>
      </c>
      <c r="C104" s="243"/>
      <c r="D104" s="243"/>
      <c r="E104" s="243"/>
      <c r="F104" s="243"/>
      <c r="G104" s="244"/>
      <c r="H104" s="243"/>
      <c r="I104" s="243"/>
      <c r="J104" s="243"/>
      <c r="K104" s="243"/>
      <c r="L104" s="244"/>
      <c r="M104" s="245"/>
      <c r="N104" s="243"/>
      <c r="O104" s="243"/>
      <c r="P104" s="243"/>
      <c r="Q104" s="243"/>
      <c r="R104" s="266"/>
      <c r="S104" s="267"/>
      <c r="T104" s="267"/>
      <c r="U104" s="243"/>
      <c r="V104" s="243"/>
      <c r="W104" s="286"/>
      <c r="X104" s="283"/>
      <c r="Y104" s="283"/>
      <c r="Z104" s="247"/>
      <c r="AA104" s="284"/>
      <c r="AB104" s="414"/>
      <c r="AC104" s="404"/>
      <c r="AD104" s="445"/>
      <c r="AE104" s="494"/>
      <c r="AF104" s="495"/>
      <c r="AG104" s="496"/>
      <c r="AH104" s="406"/>
      <c r="AI104" s="404"/>
      <c r="AJ104" s="407"/>
      <c r="AK104" s="494"/>
      <c r="AL104" s="495"/>
      <c r="AM104" s="496"/>
      <c r="AN104" s="451"/>
      <c r="AO104" s="495"/>
      <c r="AP104" s="445"/>
      <c r="AQ104" s="252"/>
      <c r="AR104" s="497"/>
      <c r="AS104" s="498"/>
      <c r="AT104" s="252"/>
      <c r="AU104" s="497"/>
      <c r="AV104" s="498"/>
      <c r="AW104" s="252"/>
      <c r="AX104" s="497"/>
      <c r="AY104" s="498"/>
      <c r="AZ104" s="252"/>
      <c r="BA104" s="270"/>
      <c r="BB104" s="498"/>
      <c r="BC104" s="252"/>
      <c r="BD104" s="270"/>
      <c r="BE104" s="271"/>
      <c r="BF104" s="278"/>
      <c r="BG104" s="279"/>
      <c r="BH104" s="279"/>
      <c r="BI104" s="252"/>
      <c r="BJ104" s="270"/>
      <c r="BK104" s="498"/>
      <c r="BL104" s="252"/>
      <c r="BM104" s="270"/>
      <c r="BN104" s="498"/>
      <c r="BO104" s="252"/>
      <c r="BP104" s="270"/>
      <c r="BQ104" s="498"/>
      <c r="BR104" s="493"/>
      <c r="BS104" s="275"/>
      <c r="BT104" s="493"/>
      <c r="BU104" s="543"/>
    </row>
    <row r="105" spans="1:73" x14ac:dyDescent="0.25">
      <c r="A105" s="547">
        <v>2</v>
      </c>
      <c r="B105" s="548" t="s">
        <v>5</v>
      </c>
      <c r="C105" s="243"/>
      <c r="D105" s="243"/>
      <c r="E105" s="243"/>
      <c r="F105" s="243"/>
      <c r="G105" s="244"/>
      <c r="H105" s="243"/>
      <c r="I105" s="243"/>
      <c r="J105" s="243"/>
      <c r="K105" s="243"/>
      <c r="L105" s="244"/>
      <c r="M105" s="245"/>
      <c r="N105" s="243"/>
      <c r="O105" s="243"/>
      <c r="P105" s="243"/>
      <c r="Q105" s="243"/>
      <c r="R105" s="266"/>
      <c r="S105" s="267"/>
      <c r="T105" s="267"/>
      <c r="U105" s="243"/>
      <c r="V105" s="243"/>
      <c r="W105" s="286"/>
      <c r="X105" s="283"/>
      <c r="Y105" s="283"/>
      <c r="Z105" s="247"/>
      <c r="AA105" s="284"/>
      <c r="AB105" s="414"/>
      <c r="AC105" s="404"/>
      <c r="AD105" s="445"/>
      <c r="AE105" s="494"/>
      <c r="AF105" s="495"/>
      <c r="AG105" s="496"/>
      <c r="AH105" s="406"/>
      <c r="AI105" s="404"/>
      <c r="AJ105" s="407"/>
      <c r="AK105" s="494"/>
      <c r="AL105" s="495"/>
      <c r="AM105" s="496"/>
      <c r="AN105" s="451"/>
      <c r="AO105" s="495"/>
      <c r="AP105" s="445"/>
      <c r="AQ105" s="252"/>
      <c r="AR105" s="497"/>
      <c r="AS105" s="498"/>
      <c r="AT105" s="252"/>
      <c r="AU105" s="497"/>
      <c r="AV105" s="498"/>
      <c r="AW105" s="252"/>
      <c r="AX105" s="497"/>
      <c r="AY105" s="498"/>
      <c r="AZ105" s="252"/>
      <c r="BA105" s="270"/>
      <c r="BB105" s="498"/>
      <c r="BC105" s="252"/>
      <c r="BD105" s="270"/>
      <c r="BE105" s="271"/>
      <c r="BF105" s="278"/>
      <c r="BG105" s="279"/>
      <c r="BH105" s="279"/>
      <c r="BI105" s="252"/>
      <c r="BJ105" s="270"/>
      <c r="BK105" s="498"/>
      <c r="BL105" s="252"/>
      <c r="BM105" s="270"/>
      <c r="BN105" s="498"/>
      <c r="BO105" s="252"/>
      <c r="BP105" s="270"/>
      <c r="BQ105" s="498"/>
      <c r="BR105" s="493"/>
      <c r="BS105" s="275"/>
      <c r="BT105" s="493"/>
      <c r="BU105" s="543"/>
    </row>
    <row r="106" spans="1:73" x14ac:dyDescent="0.25">
      <c r="A106" s="547" t="s">
        <v>4</v>
      </c>
      <c r="B106" s="548"/>
      <c r="C106" s="243"/>
      <c r="D106" s="243"/>
      <c r="E106" s="243"/>
      <c r="F106" s="243"/>
      <c r="G106" s="244"/>
      <c r="H106" s="243"/>
      <c r="I106" s="243"/>
      <c r="J106" s="243"/>
      <c r="K106" s="243"/>
      <c r="L106" s="244"/>
      <c r="M106" s="245"/>
      <c r="N106" s="243"/>
      <c r="O106" s="243"/>
      <c r="P106" s="243"/>
      <c r="Q106" s="243"/>
      <c r="R106" s="266"/>
      <c r="S106" s="267"/>
      <c r="T106" s="267"/>
      <c r="U106" s="243"/>
      <c r="V106" s="243"/>
      <c r="W106" s="286"/>
      <c r="X106" s="283"/>
      <c r="Y106" s="283"/>
      <c r="Z106" s="247"/>
      <c r="AA106" s="284"/>
      <c r="AB106" s="414"/>
      <c r="AC106" s="404"/>
      <c r="AD106" s="445"/>
      <c r="AE106" s="494"/>
      <c r="AF106" s="495"/>
      <c r="AG106" s="496"/>
      <c r="AH106" s="406"/>
      <c r="AI106" s="404"/>
      <c r="AJ106" s="407"/>
      <c r="AK106" s="494"/>
      <c r="AL106" s="495"/>
      <c r="AM106" s="496"/>
      <c r="AN106" s="451"/>
      <c r="AO106" s="495"/>
      <c r="AP106" s="445"/>
      <c r="AQ106" s="252"/>
      <c r="AR106" s="497"/>
      <c r="AS106" s="498"/>
      <c r="AT106" s="252"/>
      <c r="AU106" s="497"/>
      <c r="AV106" s="498"/>
      <c r="AW106" s="252"/>
      <c r="AX106" s="497"/>
      <c r="AY106" s="498"/>
      <c r="AZ106" s="252"/>
      <c r="BA106" s="270"/>
      <c r="BB106" s="498"/>
      <c r="BC106" s="252"/>
      <c r="BD106" s="270"/>
      <c r="BE106" s="271"/>
      <c r="BF106" s="278"/>
      <c r="BG106" s="279"/>
      <c r="BH106" s="279"/>
      <c r="BI106" s="252"/>
      <c r="BJ106" s="270"/>
      <c r="BK106" s="498"/>
      <c r="BL106" s="252"/>
      <c r="BM106" s="270"/>
      <c r="BN106" s="498"/>
      <c r="BO106" s="252"/>
      <c r="BP106" s="270"/>
      <c r="BQ106" s="498"/>
      <c r="BR106" s="493"/>
      <c r="BS106" s="275"/>
      <c r="BT106" s="493"/>
      <c r="BU106" s="543"/>
    </row>
    <row r="107" spans="1:73" x14ac:dyDescent="0.25">
      <c r="A107" s="8" t="s">
        <v>149</v>
      </c>
      <c r="B107" s="501" t="s">
        <v>150</v>
      </c>
      <c r="C107" s="243"/>
      <c r="D107" s="243"/>
      <c r="E107" s="243"/>
      <c r="F107" s="243"/>
      <c r="G107" s="244"/>
      <c r="H107" s="243"/>
      <c r="I107" s="243"/>
      <c r="J107" s="243"/>
      <c r="K107" s="243"/>
      <c r="L107" s="244"/>
      <c r="M107" s="245"/>
      <c r="N107" s="243"/>
      <c r="O107" s="243"/>
      <c r="P107" s="243"/>
      <c r="Q107" s="243"/>
      <c r="R107" s="266"/>
      <c r="S107" s="267"/>
      <c r="T107" s="267"/>
      <c r="U107" s="243"/>
      <c r="V107" s="243"/>
      <c r="W107" s="286"/>
      <c r="X107" s="283"/>
      <c r="Y107" s="283"/>
      <c r="Z107" s="247"/>
      <c r="AA107" s="284"/>
      <c r="AB107" s="414"/>
      <c r="AC107" s="404"/>
      <c r="AD107" s="445"/>
      <c r="AE107" s="494"/>
      <c r="AF107" s="495"/>
      <c r="AG107" s="496"/>
      <c r="AH107" s="406"/>
      <c r="AI107" s="404"/>
      <c r="AJ107" s="407"/>
      <c r="AK107" s="494"/>
      <c r="AL107" s="495"/>
      <c r="AM107" s="496"/>
      <c r="AN107" s="451"/>
      <c r="AO107" s="495"/>
      <c r="AP107" s="445"/>
      <c r="AQ107" s="252"/>
      <c r="AR107" s="497"/>
      <c r="AS107" s="498"/>
      <c r="AT107" s="252"/>
      <c r="AU107" s="497"/>
      <c r="AV107" s="498"/>
      <c r="AW107" s="252"/>
      <c r="AX107" s="497"/>
      <c r="AY107" s="498"/>
      <c r="AZ107" s="252"/>
      <c r="BA107" s="270"/>
      <c r="BB107" s="498"/>
      <c r="BC107" s="252"/>
      <c r="BD107" s="270"/>
      <c r="BE107" s="271"/>
      <c r="BF107" s="278"/>
      <c r="BG107" s="279"/>
      <c r="BH107" s="279"/>
      <c r="BI107" s="252"/>
      <c r="BJ107" s="270"/>
      <c r="BK107" s="498"/>
      <c r="BL107" s="252"/>
      <c r="BM107" s="270"/>
      <c r="BN107" s="498"/>
      <c r="BO107" s="252"/>
      <c r="BP107" s="270"/>
      <c r="BQ107" s="498"/>
      <c r="BR107" s="493"/>
      <c r="BS107" s="275"/>
      <c r="BT107" s="493"/>
      <c r="BU107" s="543"/>
    </row>
    <row r="108" spans="1:73" ht="31.5" x14ac:dyDescent="0.25">
      <c r="A108" s="8" t="s">
        <v>151</v>
      </c>
      <c r="B108" s="501" t="s">
        <v>12</v>
      </c>
      <c r="C108" s="243"/>
      <c r="D108" s="243"/>
      <c r="E108" s="243"/>
      <c r="F108" s="243"/>
      <c r="G108" s="244"/>
      <c r="H108" s="243"/>
      <c r="I108" s="243"/>
      <c r="J108" s="243"/>
      <c r="K108" s="243"/>
      <c r="L108" s="244"/>
      <c r="M108" s="245"/>
      <c r="N108" s="243"/>
      <c r="O108" s="243"/>
      <c r="P108" s="243"/>
      <c r="Q108" s="243"/>
      <c r="R108" s="266"/>
      <c r="S108" s="267"/>
      <c r="T108" s="267"/>
      <c r="U108" s="243"/>
      <c r="V108" s="243"/>
      <c r="W108" s="286"/>
      <c r="X108" s="283"/>
      <c r="Y108" s="283"/>
      <c r="Z108" s="247"/>
      <c r="AA108" s="284"/>
      <c r="AB108" s="414"/>
      <c r="AC108" s="404"/>
      <c r="AD108" s="445"/>
      <c r="AE108" s="494"/>
      <c r="AF108" s="495"/>
      <c r="AG108" s="496"/>
      <c r="AH108" s="406"/>
      <c r="AI108" s="404"/>
      <c r="AJ108" s="407"/>
      <c r="AK108" s="494"/>
      <c r="AL108" s="495"/>
      <c r="AM108" s="496"/>
      <c r="AN108" s="451"/>
      <c r="AO108" s="495"/>
      <c r="AP108" s="445"/>
      <c r="AQ108" s="252"/>
      <c r="AR108" s="497"/>
      <c r="AS108" s="498"/>
      <c r="AT108" s="252"/>
      <c r="AU108" s="497"/>
      <c r="AV108" s="498"/>
      <c r="AW108" s="252"/>
      <c r="AX108" s="497"/>
      <c r="AY108" s="498"/>
      <c r="AZ108" s="252"/>
      <c r="BA108" s="270"/>
      <c r="BB108" s="498"/>
      <c r="BC108" s="252"/>
      <c r="BD108" s="270"/>
      <c r="BE108" s="271"/>
      <c r="BF108" s="278"/>
      <c r="BG108" s="279"/>
      <c r="BH108" s="279"/>
      <c r="BI108" s="252"/>
      <c r="BJ108" s="270"/>
      <c r="BK108" s="498"/>
      <c r="BL108" s="252"/>
      <c r="BM108" s="270"/>
      <c r="BN108" s="498"/>
      <c r="BO108" s="252"/>
      <c r="BP108" s="270"/>
      <c r="BQ108" s="498"/>
      <c r="BR108" s="493"/>
      <c r="BS108" s="275"/>
      <c r="BT108" s="493"/>
      <c r="BU108" s="543"/>
    </row>
    <row r="109" spans="1:73" x14ac:dyDescent="0.25">
      <c r="A109" s="547">
        <v>1</v>
      </c>
      <c r="B109" s="548" t="s">
        <v>3</v>
      </c>
      <c r="C109" s="243"/>
      <c r="D109" s="243"/>
      <c r="E109" s="243"/>
      <c r="F109" s="243"/>
      <c r="G109" s="244"/>
      <c r="H109" s="243"/>
      <c r="I109" s="243"/>
      <c r="J109" s="243"/>
      <c r="K109" s="243"/>
      <c r="L109" s="244"/>
      <c r="M109" s="245"/>
      <c r="N109" s="243"/>
      <c r="O109" s="243"/>
      <c r="P109" s="243"/>
      <c r="Q109" s="243"/>
      <c r="R109" s="266"/>
      <c r="S109" s="267"/>
      <c r="T109" s="267"/>
      <c r="U109" s="243"/>
      <c r="V109" s="243"/>
      <c r="W109" s="286"/>
      <c r="X109" s="283"/>
      <c r="Y109" s="283"/>
      <c r="Z109" s="247"/>
      <c r="AA109" s="284"/>
      <c r="AB109" s="414"/>
      <c r="AC109" s="404"/>
      <c r="AD109" s="445"/>
      <c r="AE109" s="408"/>
      <c r="AF109" s="396"/>
      <c r="AG109" s="397"/>
      <c r="AH109" s="406"/>
      <c r="AI109" s="404"/>
      <c r="AJ109" s="407"/>
      <c r="AK109" s="408"/>
      <c r="AL109" s="396"/>
      <c r="AM109" s="397"/>
      <c r="AN109" s="451"/>
      <c r="AO109" s="396"/>
      <c r="AP109" s="445"/>
      <c r="AQ109" s="252"/>
      <c r="AR109" s="253"/>
      <c r="AS109" s="254"/>
      <c r="AT109" s="252"/>
      <c r="AU109" s="253"/>
      <c r="AV109" s="254"/>
      <c r="AW109" s="252"/>
      <c r="AX109" s="497"/>
      <c r="AY109" s="498"/>
      <c r="AZ109" s="252"/>
      <c r="BA109" s="270"/>
      <c r="BB109" s="254"/>
      <c r="BC109" s="252"/>
      <c r="BD109" s="270"/>
      <c r="BE109" s="271"/>
      <c r="BF109" s="278"/>
      <c r="BG109" s="279"/>
      <c r="BH109" s="279"/>
      <c r="BI109" s="252"/>
      <c r="BJ109" s="270"/>
      <c r="BK109" s="254"/>
      <c r="BL109" s="252"/>
      <c r="BM109" s="270"/>
      <c r="BN109" s="254"/>
      <c r="BO109" s="252"/>
      <c r="BP109" s="270"/>
      <c r="BQ109" s="254"/>
      <c r="BR109" s="274"/>
      <c r="BS109" s="275"/>
      <c r="BT109" s="274"/>
      <c r="BU109" s="543"/>
    </row>
    <row r="110" spans="1:73" x14ac:dyDescent="0.25">
      <c r="A110" s="547">
        <v>2</v>
      </c>
      <c r="B110" s="548" t="s">
        <v>5</v>
      </c>
      <c r="C110" s="243"/>
      <c r="D110" s="243"/>
      <c r="E110" s="243"/>
      <c r="F110" s="243"/>
      <c r="G110" s="244"/>
      <c r="H110" s="243"/>
      <c r="I110" s="243"/>
      <c r="J110" s="243"/>
      <c r="K110" s="243"/>
      <c r="L110" s="244"/>
      <c r="M110" s="245"/>
      <c r="N110" s="243"/>
      <c r="O110" s="243"/>
      <c r="P110" s="243"/>
      <c r="Q110" s="243"/>
      <c r="R110" s="266"/>
      <c r="S110" s="267"/>
      <c r="T110" s="267"/>
      <c r="U110" s="243"/>
      <c r="V110" s="243"/>
      <c r="W110" s="286"/>
      <c r="X110" s="283"/>
      <c r="Y110" s="283"/>
      <c r="Z110" s="247"/>
      <c r="AA110" s="284"/>
      <c r="AB110" s="414"/>
      <c r="AC110" s="404"/>
      <c r="AD110" s="445"/>
      <c r="AE110" s="408"/>
      <c r="AF110" s="396"/>
      <c r="AG110" s="397"/>
      <c r="AH110" s="406"/>
      <c r="AI110" s="404"/>
      <c r="AJ110" s="407"/>
      <c r="AK110" s="408"/>
      <c r="AL110" s="396"/>
      <c r="AM110" s="397"/>
      <c r="AN110" s="451"/>
      <c r="AO110" s="396"/>
      <c r="AP110" s="445"/>
      <c r="AQ110" s="252"/>
      <c r="AR110" s="253"/>
      <c r="AS110" s="254"/>
      <c r="AT110" s="252"/>
      <c r="AU110" s="253"/>
      <c r="AV110" s="254"/>
      <c r="AW110" s="252"/>
      <c r="AX110" s="497"/>
      <c r="AY110" s="498"/>
      <c r="AZ110" s="252"/>
      <c r="BA110" s="270"/>
      <c r="BB110" s="254"/>
      <c r="BC110" s="252"/>
      <c r="BD110" s="270"/>
      <c r="BE110" s="271"/>
      <c r="BF110" s="278"/>
      <c r="BG110" s="279"/>
      <c r="BH110" s="279"/>
      <c r="BI110" s="252"/>
      <c r="BJ110" s="270"/>
      <c r="BK110" s="254"/>
      <c r="BL110" s="252"/>
      <c r="BM110" s="270"/>
      <c r="BN110" s="254"/>
      <c r="BO110" s="252"/>
      <c r="BP110" s="270"/>
      <c r="BQ110" s="254"/>
      <c r="BR110" s="274"/>
      <c r="BS110" s="275"/>
      <c r="BT110" s="274"/>
      <c r="BU110" s="543"/>
    </row>
    <row r="111" spans="1:73" x14ac:dyDescent="0.25">
      <c r="A111" s="547" t="s">
        <v>4</v>
      </c>
      <c r="B111" s="549"/>
      <c r="C111" s="243"/>
      <c r="D111" s="243"/>
      <c r="E111" s="243"/>
      <c r="F111" s="243"/>
      <c r="G111" s="244"/>
      <c r="H111" s="243"/>
      <c r="I111" s="243"/>
      <c r="J111" s="243"/>
      <c r="K111" s="243"/>
      <c r="L111" s="244"/>
      <c r="M111" s="245"/>
      <c r="N111" s="243"/>
      <c r="O111" s="243"/>
      <c r="P111" s="243"/>
      <c r="Q111" s="243"/>
      <c r="R111" s="266"/>
      <c r="S111" s="267"/>
      <c r="T111" s="267"/>
      <c r="U111" s="243"/>
      <c r="V111" s="243"/>
      <c r="W111" s="286"/>
      <c r="X111" s="283"/>
      <c r="Y111" s="283"/>
      <c r="Z111" s="247"/>
      <c r="AA111" s="284"/>
      <c r="AB111" s="414"/>
      <c r="AC111" s="404"/>
      <c r="AD111" s="445"/>
      <c r="AE111" s="408"/>
      <c r="AF111" s="396"/>
      <c r="AG111" s="397"/>
      <c r="AH111" s="406"/>
      <c r="AI111" s="404"/>
      <c r="AJ111" s="407"/>
      <c r="AK111" s="408"/>
      <c r="AL111" s="396"/>
      <c r="AM111" s="397"/>
      <c r="AN111" s="451"/>
      <c r="AO111" s="396"/>
      <c r="AP111" s="445"/>
      <c r="AQ111" s="252"/>
      <c r="AR111" s="253"/>
      <c r="AS111" s="254"/>
      <c r="AT111" s="252"/>
      <c r="AU111" s="253"/>
      <c r="AV111" s="254"/>
      <c r="AW111" s="252"/>
      <c r="AX111" s="497"/>
      <c r="AY111" s="498"/>
      <c r="AZ111" s="252"/>
      <c r="BA111" s="270"/>
      <c r="BB111" s="254"/>
      <c r="BC111" s="252"/>
      <c r="BD111" s="270"/>
      <c r="BE111" s="271"/>
      <c r="BF111" s="278"/>
      <c r="BG111" s="279"/>
      <c r="BH111" s="279"/>
      <c r="BI111" s="252"/>
      <c r="BJ111" s="270"/>
      <c r="BK111" s="254"/>
      <c r="BL111" s="252"/>
      <c r="BM111" s="270"/>
      <c r="BN111" s="254"/>
      <c r="BO111" s="252"/>
      <c r="BP111" s="270"/>
      <c r="BQ111" s="254"/>
      <c r="BR111" s="274"/>
      <c r="BS111" s="275"/>
      <c r="BT111" s="274"/>
      <c r="BU111" s="543"/>
    </row>
    <row r="112" spans="1:73" x14ac:dyDescent="0.25">
      <c r="A112" s="8" t="s">
        <v>152</v>
      </c>
      <c r="B112" s="501" t="s">
        <v>153</v>
      </c>
      <c r="C112" s="243"/>
      <c r="D112" s="243"/>
      <c r="E112" s="243"/>
      <c r="F112" s="243"/>
      <c r="G112" s="244"/>
      <c r="H112" s="243"/>
      <c r="I112" s="243"/>
      <c r="J112" s="243"/>
      <c r="K112" s="243"/>
      <c r="L112" s="244"/>
      <c r="M112" s="245"/>
      <c r="N112" s="243"/>
      <c r="O112" s="243"/>
      <c r="P112" s="243"/>
      <c r="Q112" s="243"/>
      <c r="R112" s="266"/>
      <c r="S112" s="267"/>
      <c r="T112" s="249">
        <f>SUM(T114:T166)</f>
        <v>61.960000000000008</v>
      </c>
      <c r="U112" s="247" t="s">
        <v>98</v>
      </c>
      <c r="V112" s="249">
        <f>SUM(V115:V258)</f>
        <v>20.48</v>
      </c>
      <c r="W112" s="286"/>
      <c r="X112" s="283"/>
      <c r="Y112" s="249">
        <f>SUM(Y114:Y258)</f>
        <v>61.960000000000008</v>
      </c>
      <c r="Z112" s="247" t="s">
        <v>98</v>
      </c>
      <c r="AA112" s="248">
        <f>SUM(AA115:AA258)</f>
        <v>20.48</v>
      </c>
      <c r="AB112" s="246">
        <f>SUM(AB114:AB258)</f>
        <v>16.609999999999992</v>
      </c>
      <c r="AC112" s="247" t="s">
        <v>98</v>
      </c>
      <c r="AD112" s="248">
        <f>SUM(AD115:AD258)</f>
        <v>0.63</v>
      </c>
      <c r="AE112" s="246">
        <f>SUM(AE114:AE258)</f>
        <v>0</v>
      </c>
      <c r="AF112" s="247" t="s">
        <v>98</v>
      </c>
      <c r="AG112" s="248">
        <f>SUM(AG115:AG258)</f>
        <v>0</v>
      </c>
      <c r="AH112" s="246">
        <f>SUM(AH114:AH258)</f>
        <v>0</v>
      </c>
      <c r="AI112" s="247" t="s">
        <v>98</v>
      </c>
      <c r="AJ112" s="249">
        <f>SUM(AJ115:AJ258)</f>
        <v>0</v>
      </c>
      <c r="AK112" s="249">
        <f>SUM(AK114:AK258)</f>
        <v>0</v>
      </c>
      <c r="AL112" s="247" t="s">
        <v>98</v>
      </c>
      <c r="AM112" s="248">
        <f>SUM(AM115:AM258)</f>
        <v>0</v>
      </c>
      <c r="AN112" s="246">
        <f>SUM(AN114:AN258)</f>
        <v>16.609999999999992</v>
      </c>
      <c r="AO112" s="247" t="s">
        <v>98</v>
      </c>
      <c r="AP112" s="248">
        <f>SUM(AP115:AP258)</f>
        <v>0.63</v>
      </c>
      <c r="AQ112" s="246">
        <f>SUM(AQ114:AQ258)</f>
        <v>0</v>
      </c>
      <c r="AR112" s="247" t="s">
        <v>98</v>
      </c>
      <c r="AS112" s="248">
        <f>SUM(AS115:AS258)</f>
        <v>0</v>
      </c>
      <c r="AT112" s="246">
        <f>SUM(AT114:AT258)</f>
        <v>0</v>
      </c>
      <c r="AU112" s="247" t="s">
        <v>98</v>
      </c>
      <c r="AV112" s="249">
        <f>SUM(AV115:AV258)</f>
        <v>0</v>
      </c>
      <c r="AW112" s="249">
        <f>SUM(AW114:AW258)</f>
        <v>0</v>
      </c>
      <c r="AX112" s="247" t="s">
        <v>98</v>
      </c>
      <c r="AY112" s="248">
        <f>SUM(AY115:AY258)</f>
        <v>0</v>
      </c>
      <c r="AZ112" s="246">
        <f>SUM(AZ114:AZ258)</f>
        <v>0</v>
      </c>
      <c r="BA112" s="247" t="s">
        <v>98</v>
      </c>
      <c r="BB112" s="248">
        <f>SUM(BB115:BB258)</f>
        <v>0</v>
      </c>
      <c r="BC112" s="246">
        <f>SUM(BC114:BC258)</f>
        <v>0</v>
      </c>
      <c r="BD112" s="247" t="s">
        <v>98</v>
      </c>
      <c r="BE112" s="248">
        <f>SUM(BE115:BE258)</f>
        <v>0</v>
      </c>
      <c r="BF112" s="246">
        <f>SUM(BF114:BF258)</f>
        <v>0</v>
      </c>
      <c r="BG112" s="247" t="s">
        <v>98</v>
      </c>
      <c r="BH112" s="248">
        <f>SUM(BH115:BH258)</f>
        <v>0</v>
      </c>
      <c r="BI112" s="246">
        <f>SUM(BI114:BI258)</f>
        <v>0</v>
      </c>
      <c r="BJ112" s="247" t="s">
        <v>98</v>
      </c>
      <c r="BK112" s="248">
        <f>SUM(BK115:BK258)</f>
        <v>0</v>
      </c>
      <c r="BL112" s="246">
        <f>SUM(BL114:BL258)</f>
        <v>0</v>
      </c>
      <c r="BM112" s="247" t="s">
        <v>98</v>
      </c>
      <c r="BN112" s="248">
        <f>SUM(BN115:BN258)</f>
        <v>0</v>
      </c>
      <c r="BO112" s="246">
        <f>SUM(BO114:BO258)</f>
        <v>0</v>
      </c>
      <c r="BP112" s="247" t="s">
        <v>98</v>
      </c>
      <c r="BQ112" s="248">
        <f>SUM(BQ115:BQ258)</f>
        <v>0</v>
      </c>
      <c r="BR112" s="246">
        <f>SUM(BR114:BR258)</f>
        <v>0</v>
      </c>
      <c r="BS112" s="247" t="s">
        <v>98</v>
      </c>
      <c r="BT112" s="249">
        <f>SUM(BT115:BT258)</f>
        <v>0</v>
      </c>
      <c r="BU112" s="543"/>
    </row>
    <row r="113" spans="1:73" x14ac:dyDescent="0.25">
      <c r="A113" s="547">
        <v>1</v>
      </c>
      <c r="B113" s="46" t="s">
        <v>120</v>
      </c>
      <c r="C113" s="243"/>
      <c r="D113" s="243"/>
      <c r="E113" s="243"/>
      <c r="F113" s="243"/>
      <c r="G113" s="244"/>
      <c r="H113" s="243"/>
      <c r="I113" s="243"/>
      <c r="J113" s="243"/>
      <c r="K113" s="243"/>
      <c r="L113" s="244"/>
      <c r="M113" s="245"/>
      <c r="N113" s="243"/>
      <c r="O113" s="243"/>
      <c r="P113" s="243"/>
      <c r="Q113" s="243"/>
      <c r="R113" s="266"/>
      <c r="S113" s="267"/>
      <c r="T113" s="267"/>
      <c r="U113" s="243"/>
      <c r="V113" s="243"/>
      <c r="W113" s="286"/>
      <c r="X113" s="283"/>
      <c r="Y113" s="283"/>
      <c r="Z113" s="247"/>
      <c r="AA113" s="284"/>
      <c r="AB113" s="414"/>
      <c r="AC113" s="404"/>
      <c r="AD113" s="445"/>
      <c r="AE113" s="408"/>
      <c r="AF113" s="396"/>
      <c r="AG113" s="397"/>
      <c r="AH113" s="406"/>
      <c r="AI113" s="404"/>
      <c r="AJ113" s="407"/>
      <c r="AK113" s="408"/>
      <c r="AL113" s="396"/>
      <c r="AM113" s="397"/>
      <c r="AN113" s="451"/>
      <c r="AO113" s="396"/>
      <c r="AP113" s="445"/>
      <c r="AQ113" s="252"/>
      <c r="AR113" s="253"/>
      <c r="AS113" s="254"/>
      <c r="AT113" s="252"/>
      <c r="AU113" s="253"/>
      <c r="AV113" s="254"/>
      <c r="AW113" s="252"/>
      <c r="AX113" s="497"/>
      <c r="AY113" s="498"/>
      <c r="AZ113" s="252"/>
      <c r="BA113" s="270"/>
      <c r="BB113" s="254"/>
      <c r="BC113" s="252"/>
      <c r="BD113" s="270"/>
      <c r="BE113" s="271"/>
      <c r="BF113" s="278"/>
      <c r="BG113" s="279"/>
      <c r="BH113" s="279"/>
      <c r="BI113" s="252"/>
      <c r="BJ113" s="270"/>
      <c r="BK113" s="254"/>
      <c r="BL113" s="252"/>
      <c r="BM113" s="270"/>
      <c r="BN113" s="254"/>
      <c r="BO113" s="252"/>
      <c r="BP113" s="270"/>
      <c r="BQ113" s="254"/>
      <c r="BR113" s="274"/>
      <c r="BS113" s="275"/>
      <c r="BT113" s="274"/>
      <c r="BU113" s="543"/>
    </row>
    <row r="114" spans="1:73" ht="63" x14ac:dyDescent="0.25">
      <c r="A114" s="547">
        <v>2</v>
      </c>
      <c r="B114" s="550" t="s">
        <v>212</v>
      </c>
      <c r="C114" s="243"/>
      <c r="D114" s="243"/>
      <c r="E114" s="243"/>
      <c r="F114" s="243"/>
      <c r="G114" s="244"/>
      <c r="H114" s="243"/>
      <c r="I114" s="243"/>
      <c r="J114" s="243"/>
      <c r="K114" s="243"/>
      <c r="L114" s="244"/>
      <c r="M114" s="245"/>
      <c r="N114" s="243"/>
      <c r="O114" s="243"/>
      <c r="P114" s="243"/>
      <c r="Q114" s="243"/>
      <c r="R114" s="305"/>
      <c r="S114" s="306"/>
      <c r="T114" s="579"/>
      <c r="U114" s="243"/>
      <c r="V114" s="579"/>
      <c r="W114" s="286"/>
      <c r="X114" s="283"/>
      <c r="Y114" s="283"/>
      <c r="Z114" s="247"/>
      <c r="AA114" s="284"/>
      <c r="AB114" s="414"/>
      <c r="AC114" s="404"/>
      <c r="AD114" s="445"/>
      <c r="AE114" s="408"/>
      <c r="AF114" s="396"/>
      <c r="AG114" s="397"/>
      <c r="AH114" s="406"/>
      <c r="AI114" s="404"/>
      <c r="AJ114" s="407"/>
      <c r="AK114" s="408"/>
      <c r="AL114" s="396"/>
      <c r="AM114" s="397"/>
      <c r="AN114" s="451"/>
      <c r="AO114" s="396"/>
      <c r="AP114" s="445"/>
      <c r="AQ114" s="252"/>
      <c r="AR114" s="253"/>
      <c r="AS114" s="254"/>
      <c r="AT114" s="252"/>
      <c r="AU114" s="253"/>
      <c r="AV114" s="254"/>
      <c r="AW114" s="252"/>
      <c r="AX114" s="497"/>
      <c r="AY114" s="498"/>
      <c r="AZ114" s="252"/>
      <c r="BA114" s="270"/>
      <c r="BB114" s="254"/>
      <c r="BC114" s="252"/>
      <c r="BD114" s="270"/>
      <c r="BE114" s="271"/>
      <c r="BF114" s="278"/>
      <c r="BG114" s="279"/>
      <c r="BH114" s="279"/>
      <c r="BI114" s="252"/>
      <c r="BJ114" s="270"/>
      <c r="BK114" s="254"/>
      <c r="BL114" s="252"/>
      <c r="BM114" s="270"/>
      <c r="BN114" s="254"/>
      <c r="BO114" s="252"/>
      <c r="BP114" s="270"/>
      <c r="BQ114" s="254"/>
      <c r="BR114" s="274"/>
      <c r="BS114" s="275"/>
      <c r="BT114" s="274"/>
      <c r="BU114" s="543"/>
    </row>
    <row r="115" spans="1:73" x14ac:dyDescent="0.25">
      <c r="A115" s="551">
        <v>3</v>
      </c>
      <c r="B115" s="47" t="s">
        <v>213</v>
      </c>
      <c r="C115" s="243"/>
      <c r="D115" s="243"/>
      <c r="E115" s="243"/>
      <c r="F115" s="243"/>
      <c r="G115" s="244"/>
      <c r="H115" s="243"/>
      <c r="I115" s="243"/>
      <c r="J115" s="243"/>
      <c r="K115" s="243"/>
      <c r="L115" s="244"/>
      <c r="M115" s="245"/>
      <c r="N115" s="243"/>
      <c r="O115" s="243"/>
      <c r="P115" s="243"/>
      <c r="Q115" s="243"/>
      <c r="R115" s="305"/>
      <c r="S115" s="306"/>
      <c r="T115" s="579"/>
      <c r="U115" s="243"/>
      <c r="V115" s="579"/>
      <c r="W115" s="286"/>
      <c r="X115" s="283"/>
      <c r="Y115" s="283"/>
      <c r="Z115" s="247"/>
      <c r="AA115" s="284"/>
      <c r="AB115" s="414"/>
      <c r="AC115" s="404"/>
      <c r="AD115" s="445"/>
      <c r="AE115" s="408"/>
      <c r="AF115" s="396"/>
      <c r="AG115" s="397"/>
      <c r="AH115" s="406"/>
      <c r="AI115" s="404"/>
      <c r="AJ115" s="407"/>
      <c r="AK115" s="408"/>
      <c r="AL115" s="396"/>
      <c r="AM115" s="397"/>
      <c r="AN115" s="451"/>
      <c r="AO115" s="396"/>
      <c r="AP115" s="445"/>
      <c r="AQ115" s="252"/>
      <c r="AR115" s="253"/>
      <c r="AS115" s="254"/>
      <c r="AT115" s="252"/>
      <c r="AU115" s="253"/>
      <c r="AV115" s="254"/>
      <c r="AW115" s="252"/>
      <c r="AX115" s="497"/>
      <c r="AY115" s="498"/>
      <c r="AZ115" s="252"/>
      <c r="BA115" s="270"/>
      <c r="BB115" s="254"/>
      <c r="BC115" s="252"/>
      <c r="BD115" s="270"/>
      <c r="BE115" s="271"/>
      <c r="BF115" s="278"/>
      <c r="BG115" s="279"/>
      <c r="BH115" s="279"/>
      <c r="BI115" s="252"/>
      <c r="BJ115" s="270"/>
      <c r="BK115" s="254"/>
      <c r="BL115" s="252"/>
      <c r="BM115" s="270"/>
      <c r="BN115" s="254"/>
      <c r="BO115" s="252"/>
      <c r="BP115" s="270"/>
      <c r="BQ115" s="254"/>
      <c r="BR115" s="274"/>
      <c r="BS115" s="275"/>
      <c r="BT115" s="274"/>
      <c r="BU115" s="543"/>
    </row>
    <row r="116" spans="1:73" ht="94.5" x14ac:dyDescent="0.25">
      <c r="A116" s="547">
        <v>4</v>
      </c>
      <c r="B116" s="465" t="s">
        <v>214</v>
      </c>
      <c r="C116" s="243"/>
      <c r="D116" s="243"/>
      <c r="E116" s="243"/>
      <c r="F116" s="243"/>
      <c r="G116" s="244"/>
      <c r="H116" s="243"/>
      <c r="I116" s="243"/>
      <c r="J116" s="243"/>
      <c r="K116" s="243"/>
      <c r="L116" s="244"/>
      <c r="M116" s="245"/>
      <c r="N116" s="243"/>
      <c r="O116" s="243"/>
      <c r="P116" s="243"/>
      <c r="Q116" s="243"/>
      <c r="R116" s="245"/>
      <c r="S116" s="243"/>
      <c r="T116" s="579">
        <v>5.5</v>
      </c>
      <c r="U116" s="247" t="s">
        <v>98</v>
      </c>
      <c r="V116" s="579">
        <v>0.63</v>
      </c>
      <c r="W116" s="286"/>
      <c r="X116" s="283"/>
      <c r="Y116" s="579">
        <v>5.5</v>
      </c>
      <c r="Z116" s="247" t="s">
        <v>98</v>
      </c>
      <c r="AA116" s="315">
        <v>0.63</v>
      </c>
      <c r="AB116" s="414"/>
      <c r="AC116" s="404"/>
      <c r="AD116" s="445"/>
      <c r="AE116" s="408"/>
      <c r="AF116" s="396"/>
      <c r="AG116" s="397"/>
      <c r="AH116" s="406"/>
      <c r="AI116" s="404"/>
      <c r="AJ116" s="407"/>
      <c r="AK116" s="408"/>
      <c r="AL116" s="396"/>
      <c r="AM116" s="397"/>
      <c r="AN116" s="451"/>
      <c r="AO116" s="396"/>
      <c r="AP116" s="445"/>
      <c r="AQ116" s="252"/>
      <c r="AR116" s="253"/>
      <c r="AS116" s="254"/>
      <c r="AT116" s="252"/>
      <c r="AU116" s="253"/>
      <c r="AV116" s="254"/>
      <c r="AW116" s="252"/>
      <c r="AX116" s="497"/>
      <c r="AY116" s="498"/>
      <c r="AZ116" s="252"/>
      <c r="BA116" s="270"/>
      <c r="BB116" s="254"/>
      <c r="BC116" s="252"/>
      <c r="BD116" s="270"/>
      <c r="BE116" s="271"/>
      <c r="BF116" s="278"/>
      <c r="BG116" s="279"/>
      <c r="BH116" s="279"/>
      <c r="BI116" s="252"/>
      <c r="BJ116" s="270"/>
      <c r="BK116" s="254"/>
      <c r="BL116" s="252"/>
      <c r="BM116" s="270"/>
      <c r="BN116" s="254"/>
      <c r="BO116" s="252"/>
      <c r="BP116" s="270"/>
      <c r="BQ116" s="254"/>
      <c r="BR116" s="274"/>
      <c r="BS116" s="275"/>
      <c r="BT116" s="274"/>
      <c r="BU116" s="543"/>
    </row>
    <row r="117" spans="1:73" x14ac:dyDescent="0.25">
      <c r="A117" s="547">
        <v>5</v>
      </c>
      <c r="B117" s="51" t="s">
        <v>215</v>
      </c>
      <c r="C117" s="307"/>
      <c r="D117" s="247"/>
      <c r="E117" s="308"/>
      <c r="F117" s="247"/>
      <c r="G117" s="309"/>
      <c r="H117" s="310"/>
      <c r="I117" s="247"/>
      <c r="J117" s="308"/>
      <c r="K117" s="247"/>
      <c r="L117" s="309"/>
      <c r="M117" s="310"/>
      <c r="N117" s="247"/>
      <c r="O117" s="308"/>
      <c r="P117" s="247"/>
      <c r="Q117" s="309"/>
      <c r="R117" s="310"/>
      <c r="S117" s="247"/>
      <c r="T117" s="579"/>
      <c r="U117" s="247" t="s">
        <v>98</v>
      </c>
      <c r="V117" s="315"/>
      <c r="W117" s="310"/>
      <c r="X117" s="247"/>
      <c r="Y117" s="579"/>
      <c r="Z117" s="247" t="s">
        <v>98</v>
      </c>
      <c r="AA117" s="315"/>
      <c r="AB117" s="1025"/>
      <c r="AC117" s="1025"/>
      <c r="AD117" s="1026"/>
      <c r="AE117" s="1027"/>
      <c r="AF117" s="1025"/>
      <c r="AG117" s="1026"/>
      <c r="AH117" s="1027"/>
      <c r="AI117" s="1025"/>
      <c r="AJ117" s="1026"/>
      <c r="AK117" s="1027"/>
      <c r="AL117" s="1025"/>
      <c r="AM117" s="1026"/>
      <c r="AN117" s="1027"/>
      <c r="AO117" s="1025"/>
      <c r="AP117" s="1026"/>
      <c r="AQ117" s="252"/>
      <c r="AR117" s="253"/>
      <c r="AS117" s="254"/>
      <c r="AT117" s="252"/>
      <c r="AU117" s="253"/>
      <c r="AV117" s="254"/>
      <c r="AW117" s="252"/>
      <c r="AX117" s="497"/>
      <c r="AY117" s="498"/>
      <c r="AZ117" s="252"/>
      <c r="BA117" s="270"/>
      <c r="BB117" s="254"/>
      <c r="BC117" s="252"/>
      <c r="BD117" s="270"/>
      <c r="BE117" s="271"/>
      <c r="BF117" s="278"/>
      <c r="BG117" s="279"/>
      <c r="BH117" s="279"/>
      <c r="BI117" s="252"/>
      <c r="BJ117" s="270"/>
      <c r="BK117" s="254"/>
      <c r="BL117" s="252"/>
      <c r="BM117" s="270"/>
      <c r="BN117" s="254"/>
      <c r="BO117" s="252"/>
      <c r="BP117" s="270"/>
      <c r="BQ117" s="254"/>
      <c r="BR117" s="274"/>
      <c r="BS117" s="275"/>
      <c r="BT117" s="274"/>
      <c r="BU117" s="543"/>
    </row>
    <row r="118" spans="1:73" ht="63" x14ac:dyDescent="0.25">
      <c r="A118" s="547">
        <v>6</v>
      </c>
      <c r="B118" s="550" t="s">
        <v>216</v>
      </c>
      <c r="C118" s="243"/>
      <c r="D118" s="243"/>
      <c r="E118" s="243"/>
      <c r="F118" s="243"/>
      <c r="G118" s="244"/>
      <c r="H118" s="243"/>
      <c r="I118" s="243"/>
      <c r="J118" s="243"/>
      <c r="K118" s="243"/>
      <c r="L118" s="244"/>
      <c r="M118" s="245"/>
      <c r="N118" s="243"/>
      <c r="O118" s="243"/>
      <c r="P118" s="243"/>
      <c r="Q118" s="243"/>
      <c r="R118" s="245"/>
      <c r="S118" s="243"/>
      <c r="T118" s="579">
        <v>2.4</v>
      </c>
      <c r="U118" s="247" t="s">
        <v>98</v>
      </c>
      <c r="V118" s="579">
        <v>0.25</v>
      </c>
      <c r="W118" s="245"/>
      <c r="X118" s="243"/>
      <c r="Y118" s="579">
        <v>2.4</v>
      </c>
      <c r="Z118" s="247" t="s">
        <v>98</v>
      </c>
      <c r="AA118" s="315">
        <v>0.25</v>
      </c>
      <c r="AB118" s="403"/>
      <c r="AC118" s="404"/>
      <c r="AD118" s="445"/>
      <c r="AE118" s="408"/>
      <c r="AF118" s="396"/>
      <c r="AG118" s="397"/>
      <c r="AH118" s="406"/>
      <c r="AI118" s="404"/>
      <c r="AJ118" s="407"/>
      <c r="AK118" s="408"/>
      <c r="AL118" s="396"/>
      <c r="AM118" s="407"/>
      <c r="AN118" s="451"/>
      <c r="AO118" s="396"/>
      <c r="AP118" s="445"/>
      <c r="AQ118" s="252"/>
      <c r="AR118" s="253"/>
      <c r="AS118" s="254"/>
      <c r="AT118" s="252"/>
      <c r="AU118" s="253"/>
      <c r="AV118" s="254"/>
      <c r="AW118" s="252"/>
      <c r="AX118" s="497"/>
      <c r="AY118" s="498"/>
      <c r="AZ118" s="252"/>
      <c r="BA118" s="270"/>
      <c r="BB118" s="254"/>
      <c r="BC118" s="252"/>
      <c r="BD118" s="270"/>
      <c r="BE118" s="271"/>
      <c r="BF118" s="278"/>
      <c r="BG118" s="279"/>
      <c r="BH118" s="279"/>
      <c r="BI118" s="252"/>
      <c r="BJ118" s="270"/>
      <c r="BK118" s="254"/>
      <c r="BL118" s="252"/>
      <c r="BM118" s="270"/>
      <c r="BN118" s="254"/>
      <c r="BO118" s="252"/>
      <c r="BP118" s="270"/>
      <c r="BQ118" s="254"/>
      <c r="BR118" s="274"/>
      <c r="BS118" s="275"/>
      <c r="BT118" s="274"/>
      <c r="BU118" s="543"/>
    </row>
    <row r="119" spans="1:73" x14ac:dyDescent="0.25">
      <c r="A119" s="551">
        <v>7</v>
      </c>
      <c r="B119" s="52" t="s">
        <v>124</v>
      </c>
      <c r="C119" s="243"/>
      <c r="D119" s="243"/>
      <c r="E119" s="243"/>
      <c r="F119" s="243"/>
      <c r="G119" s="244"/>
      <c r="H119" s="243"/>
      <c r="I119" s="243"/>
      <c r="J119" s="243"/>
      <c r="K119" s="243"/>
      <c r="L119" s="244"/>
      <c r="M119" s="245"/>
      <c r="N119" s="243"/>
      <c r="O119" s="243"/>
      <c r="P119" s="243"/>
      <c r="Q119" s="243"/>
      <c r="R119" s="245"/>
      <c r="S119" s="243"/>
      <c r="T119" s="579"/>
      <c r="U119" s="247" t="s">
        <v>98</v>
      </c>
      <c r="V119" s="579"/>
      <c r="W119" s="245"/>
      <c r="X119" s="243"/>
      <c r="Y119" s="579"/>
      <c r="Z119" s="247" t="s">
        <v>98</v>
      </c>
      <c r="AA119" s="315"/>
      <c r="AB119" s="403"/>
      <c r="AC119" s="404"/>
      <c r="AD119" s="445"/>
      <c r="AE119" s="408"/>
      <c r="AF119" s="396"/>
      <c r="AG119" s="397"/>
      <c r="AH119" s="406"/>
      <c r="AI119" s="404"/>
      <c r="AJ119" s="407"/>
      <c r="AK119" s="408"/>
      <c r="AL119" s="396"/>
      <c r="AM119" s="407"/>
      <c r="AN119" s="451"/>
      <c r="AO119" s="396"/>
      <c r="AP119" s="445"/>
      <c r="AQ119" s="252"/>
      <c r="AR119" s="253"/>
      <c r="AS119" s="254"/>
      <c r="AT119" s="252"/>
      <c r="AU119" s="253"/>
      <c r="AV119" s="254"/>
      <c r="AW119" s="252"/>
      <c r="AX119" s="497"/>
      <c r="AY119" s="498"/>
      <c r="AZ119" s="252"/>
      <c r="BA119" s="270"/>
      <c r="BB119" s="254"/>
      <c r="BC119" s="252"/>
      <c r="BD119" s="270"/>
      <c r="BE119" s="271"/>
      <c r="BF119" s="278"/>
      <c r="BG119" s="279"/>
      <c r="BH119" s="279"/>
      <c r="BI119" s="252"/>
      <c r="BJ119" s="270"/>
      <c r="BK119" s="254"/>
      <c r="BL119" s="252"/>
      <c r="BM119" s="270"/>
      <c r="BN119" s="254"/>
      <c r="BO119" s="252"/>
      <c r="BP119" s="270"/>
      <c r="BQ119" s="254"/>
      <c r="BR119" s="274"/>
      <c r="BS119" s="275"/>
      <c r="BT119" s="274"/>
      <c r="BU119" s="543"/>
    </row>
    <row r="120" spans="1:73" ht="63" x14ac:dyDescent="0.25">
      <c r="A120" s="547">
        <v>8</v>
      </c>
      <c r="B120" s="552" t="s">
        <v>217</v>
      </c>
      <c r="C120" s="243"/>
      <c r="D120" s="243"/>
      <c r="E120" s="243"/>
      <c r="F120" s="243"/>
      <c r="G120" s="244"/>
      <c r="H120" s="243"/>
      <c r="I120" s="243"/>
      <c r="J120" s="243"/>
      <c r="K120" s="243"/>
      <c r="L120" s="244"/>
      <c r="M120" s="245"/>
      <c r="N120" s="243"/>
      <c r="O120" s="243"/>
      <c r="P120" s="243"/>
      <c r="Q120" s="243"/>
      <c r="R120" s="245"/>
      <c r="S120" s="243"/>
      <c r="T120" s="579">
        <v>2.6</v>
      </c>
      <c r="U120" s="247" t="s">
        <v>98</v>
      </c>
      <c r="V120" s="579"/>
      <c r="W120" s="245"/>
      <c r="X120" s="243"/>
      <c r="Y120" s="579">
        <v>2.6</v>
      </c>
      <c r="Z120" s="247" t="s">
        <v>98</v>
      </c>
      <c r="AA120" s="315"/>
      <c r="AB120" s="403"/>
      <c r="AC120" s="404"/>
      <c r="AD120" s="445"/>
      <c r="AE120" s="408"/>
      <c r="AF120" s="396"/>
      <c r="AG120" s="397"/>
      <c r="AH120" s="406"/>
      <c r="AI120" s="404"/>
      <c r="AJ120" s="407"/>
      <c r="AK120" s="408"/>
      <c r="AL120" s="396"/>
      <c r="AM120" s="407"/>
      <c r="AN120" s="451"/>
      <c r="AO120" s="396"/>
      <c r="AP120" s="445"/>
      <c r="AQ120" s="252"/>
      <c r="AR120" s="253"/>
      <c r="AS120" s="254"/>
      <c r="AT120" s="252"/>
      <c r="AU120" s="253"/>
      <c r="AV120" s="254"/>
      <c r="AW120" s="252"/>
      <c r="AX120" s="497"/>
      <c r="AY120" s="498"/>
      <c r="AZ120" s="252"/>
      <c r="BA120" s="270"/>
      <c r="BB120" s="254"/>
      <c r="BC120" s="252"/>
      <c r="BD120" s="270"/>
      <c r="BE120" s="271"/>
      <c r="BF120" s="278"/>
      <c r="BG120" s="279"/>
      <c r="BH120" s="279"/>
      <c r="BI120" s="252"/>
      <c r="BJ120" s="270"/>
      <c r="BK120" s="254"/>
      <c r="BL120" s="252"/>
      <c r="BM120" s="270"/>
      <c r="BN120" s="254"/>
      <c r="BO120" s="252"/>
      <c r="BP120" s="270"/>
      <c r="BQ120" s="254"/>
      <c r="BR120" s="274"/>
      <c r="BS120" s="275"/>
      <c r="BT120" s="274"/>
      <c r="BU120" s="543"/>
    </row>
    <row r="121" spans="1:73" x14ac:dyDescent="0.25">
      <c r="A121" s="547">
        <v>9</v>
      </c>
      <c r="B121" s="4" t="s">
        <v>218</v>
      </c>
      <c r="C121" s="243"/>
      <c r="D121" s="243"/>
      <c r="E121" s="243"/>
      <c r="F121" s="243"/>
      <c r="G121" s="244"/>
      <c r="H121" s="243"/>
      <c r="I121" s="243"/>
      <c r="J121" s="243"/>
      <c r="K121" s="243"/>
      <c r="L121" s="244"/>
      <c r="M121" s="245"/>
      <c r="N121" s="243"/>
      <c r="O121" s="243"/>
      <c r="P121" s="243"/>
      <c r="Q121" s="243"/>
      <c r="R121" s="245"/>
      <c r="S121" s="243"/>
      <c r="T121" s="579"/>
      <c r="U121" s="247"/>
      <c r="V121" s="579"/>
      <c r="W121" s="245"/>
      <c r="X121" s="243"/>
      <c r="Y121" s="579"/>
      <c r="Z121" s="247"/>
      <c r="AA121" s="315"/>
      <c r="AB121" s="403"/>
      <c r="AC121" s="404"/>
      <c r="AD121" s="445"/>
      <c r="AE121" s="408"/>
      <c r="AF121" s="396"/>
      <c r="AG121" s="397"/>
      <c r="AH121" s="406"/>
      <c r="AI121" s="404"/>
      <c r="AJ121" s="407"/>
      <c r="AK121" s="408"/>
      <c r="AL121" s="396"/>
      <c r="AM121" s="407"/>
      <c r="AN121" s="451"/>
      <c r="AO121" s="396"/>
      <c r="AP121" s="445"/>
      <c r="AQ121" s="252"/>
      <c r="AR121" s="253"/>
      <c r="AS121" s="254"/>
      <c r="AT121" s="252"/>
      <c r="AU121" s="253"/>
      <c r="AV121" s="254"/>
      <c r="AW121" s="252"/>
      <c r="AX121" s="497"/>
      <c r="AY121" s="498"/>
      <c r="AZ121" s="252"/>
      <c r="BA121" s="270"/>
      <c r="BB121" s="254"/>
      <c r="BC121" s="252"/>
      <c r="BD121" s="270"/>
      <c r="BE121" s="271"/>
      <c r="BF121" s="278"/>
      <c r="BG121" s="279"/>
      <c r="BH121" s="279"/>
      <c r="BI121" s="252"/>
      <c r="BJ121" s="270"/>
      <c r="BK121" s="254"/>
      <c r="BL121" s="252"/>
      <c r="BM121" s="270"/>
      <c r="BN121" s="254"/>
      <c r="BO121" s="252"/>
      <c r="BP121" s="270"/>
      <c r="BQ121" s="254"/>
      <c r="BR121" s="274"/>
      <c r="BS121" s="275"/>
      <c r="BT121" s="274"/>
      <c r="BU121" s="543"/>
    </row>
    <row r="122" spans="1:73" ht="47.25" x14ac:dyDescent="0.25">
      <c r="A122" s="547">
        <v>10</v>
      </c>
      <c r="B122" s="513" t="s">
        <v>219</v>
      </c>
      <c r="C122" s="243"/>
      <c r="D122" s="243"/>
      <c r="E122" s="243"/>
      <c r="F122" s="243"/>
      <c r="G122" s="244"/>
      <c r="H122" s="243"/>
      <c r="I122" s="243"/>
      <c r="J122" s="243"/>
      <c r="K122" s="243"/>
      <c r="L122" s="244"/>
      <c r="M122" s="245"/>
      <c r="N122" s="243"/>
      <c r="O122" s="243"/>
      <c r="P122" s="243"/>
      <c r="Q122" s="243"/>
      <c r="R122" s="245"/>
      <c r="S122" s="247"/>
      <c r="T122" s="580">
        <v>1.8</v>
      </c>
      <c r="U122" s="247" t="s">
        <v>98</v>
      </c>
      <c r="V122" s="315">
        <v>0.63</v>
      </c>
      <c r="W122" s="311"/>
      <c r="X122" s="247"/>
      <c r="Y122" s="580">
        <v>1.8</v>
      </c>
      <c r="Z122" s="247" t="s">
        <v>98</v>
      </c>
      <c r="AA122" s="315">
        <v>0.63</v>
      </c>
      <c r="AB122" s="243"/>
      <c r="AC122" s="404"/>
      <c r="AD122" s="443"/>
      <c r="AE122" s="408"/>
      <c r="AF122" s="396"/>
      <c r="AG122" s="397"/>
      <c r="AH122" s="411"/>
      <c r="AI122" s="423"/>
      <c r="AJ122" s="424"/>
      <c r="AK122" s="425"/>
      <c r="AL122" s="423"/>
      <c r="AM122" s="400"/>
      <c r="AN122" s="399"/>
      <c r="AO122" s="423"/>
      <c r="AP122" s="244"/>
      <c r="AQ122" s="252"/>
      <c r="AR122" s="253"/>
      <c r="AS122" s="254"/>
      <c r="AT122" s="252"/>
      <c r="AU122" s="253"/>
      <c r="AV122" s="254"/>
      <c r="AW122" s="252"/>
      <c r="AX122" s="497"/>
      <c r="AY122" s="498"/>
      <c r="AZ122" s="252"/>
      <c r="BA122" s="270"/>
      <c r="BB122" s="254"/>
      <c r="BC122" s="252"/>
      <c r="BD122" s="270"/>
      <c r="BE122" s="271"/>
      <c r="BF122" s="278"/>
      <c r="BG122" s="279"/>
      <c r="BH122" s="279"/>
      <c r="BI122" s="252"/>
      <c r="BJ122" s="270"/>
      <c r="BK122" s="254"/>
      <c r="BL122" s="252"/>
      <c r="BM122" s="270"/>
      <c r="BN122" s="254"/>
      <c r="BO122" s="252"/>
      <c r="BP122" s="270"/>
      <c r="BQ122" s="254"/>
      <c r="BR122" s="274"/>
      <c r="BS122" s="275"/>
      <c r="BT122" s="274"/>
      <c r="BU122" s="543"/>
    </row>
    <row r="123" spans="1:73" x14ac:dyDescent="0.25">
      <c r="A123" s="551">
        <v>11</v>
      </c>
      <c r="B123" s="4" t="s">
        <v>129</v>
      </c>
      <c r="C123" s="243"/>
      <c r="D123" s="243"/>
      <c r="E123" s="243"/>
      <c r="F123" s="243"/>
      <c r="G123" s="244"/>
      <c r="H123" s="243"/>
      <c r="I123" s="243"/>
      <c r="J123" s="243"/>
      <c r="K123" s="243"/>
      <c r="L123" s="244"/>
      <c r="M123" s="245"/>
      <c r="N123" s="243"/>
      <c r="O123" s="243"/>
      <c r="P123" s="243"/>
      <c r="Q123" s="243"/>
      <c r="R123" s="245"/>
      <c r="S123" s="243"/>
      <c r="T123" s="579"/>
      <c r="U123" s="247"/>
      <c r="V123" s="579"/>
      <c r="W123" s="245"/>
      <c r="X123" s="243"/>
      <c r="Y123" s="579"/>
      <c r="Z123" s="247"/>
      <c r="AA123" s="315"/>
      <c r="AB123" s="403"/>
      <c r="AC123" s="404"/>
      <c r="AD123" s="426"/>
      <c r="AE123" s="408"/>
      <c r="AF123" s="396"/>
      <c r="AG123" s="397"/>
      <c r="AH123" s="406"/>
      <c r="AI123" s="404"/>
      <c r="AJ123" s="407"/>
      <c r="AK123" s="408"/>
      <c r="AL123" s="396"/>
      <c r="AM123" s="407"/>
      <c r="AN123" s="451"/>
      <c r="AO123" s="396"/>
      <c r="AP123" s="445"/>
      <c r="AQ123" s="252"/>
      <c r="AR123" s="253"/>
      <c r="AS123" s="254"/>
      <c r="AT123" s="252"/>
      <c r="AU123" s="253"/>
      <c r="AV123" s="254"/>
      <c r="AW123" s="252"/>
      <c r="AX123" s="497"/>
      <c r="AY123" s="498"/>
      <c r="AZ123" s="252"/>
      <c r="BA123" s="270"/>
      <c r="BB123" s="254"/>
      <c r="BC123" s="252"/>
      <c r="BD123" s="270"/>
      <c r="BE123" s="271"/>
      <c r="BF123" s="278"/>
      <c r="BG123" s="279"/>
      <c r="BH123" s="279"/>
      <c r="BI123" s="252"/>
      <c r="BJ123" s="270"/>
      <c r="BK123" s="254"/>
      <c r="BL123" s="252"/>
      <c r="BM123" s="270"/>
      <c r="BN123" s="254"/>
      <c r="BO123" s="252"/>
      <c r="BP123" s="270"/>
      <c r="BQ123" s="254"/>
      <c r="BR123" s="274"/>
      <c r="BS123" s="275"/>
      <c r="BT123" s="274"/>
      <c r="BU123" s="543"/>
    </row>
    <row r="124" spans="1:73" ht="63" x14ac:dyDescent="0.25">
      <c r="A124" s="547">
        <v>12</v>
      </c>
      <c r="B124" s="553" t="s">
        <v>220</v>
      </c>
      <c r="C124" s="243"/>
      <c r="D124" s="243"/>
      <c r="E124" s="243"/>
      <c r="F124" s="243"/>
      <c r="G124" s="244"/>
      <c r="H124" s="243"/>
      <c r="I124" s="243"/>
      <c r="J124" s="243"/>
      <c r="K124" s="243"/>
      <c r="L124" s="244"/>
      <c r="M124" s="245"/>
      <c r="N124" s="243"/>
      <c r="O124" s="243"/>
      <c r="P124" s="243"/>
      <c r="Q124" s="243"/>
      <c r="R124" s="312"/>
      <c r="S124" s="247"/>
      <c r="T124" s="282">
        <v>1.2</v>
      </c>
      <c r="U124" s="247" t="s">
        <v>98</v>
      </c>
      <c r="V124" s="281">
        <v>0.4</v>
      </c>
      <c r="W124" s="312"/>
      <c r="X124" s="247"/>
      <c r="Y124" s="282">
        <v>1.2</v>
      </c>
      <c r="Z124" s="247" t="s">
        <v>98</v>
      </c>
      <c r="AA124" s="281">
        <v>0.4</v>
      </c>
      <c r="AB124" s="427"/>
      <c r="AC124" s="404"/>
      <c r="AD124" s="445"/>
      <c r="AE124" s="408"/>
      <c r="AF124" s="396"/>
      <c r="AG124" s="397"/>
      <c r="AH124" s="406"/>
      <c r="AI124" s="404"/>
      <c r="AJ124" s="407"/>
      <c r="AK124" s="408"/>
      <c r="AL124" s="396"/>
      <c r="AM124" s="407"/>
      <c r="AN124" s="451"/>
      <c r="AO124" s="396"/>
      <c r="AP124" s="445"/>
      <c r="AQ124" s="252"/>
      <c r="AR124" s="253"/>
      <c r="AS124" s="254"/>
      <c r="AT124" s="252"/>
      <c r="AU124" s="253"/>
      <c r="AV124" s="254"/>
      <c r="AW124" s="252"/>
      <c r="AX124" s="497"/>
      <c r="AY124" s="498"/>
      <c r="AZ124" s="252"/>
      <c r="BA124" s="270"/>
      <c r="BB124" s="254"/>
      <c r="BC124" s="252"/>
      <c r="BD124" s="270"/>
      <c r="BE124" s="271"/>
      <c r="BF124" s="278"/>
      <c r="BG124" s="279"/>
      <c r="BH124" s="279"/>
      <c r="BI124" s="252"/>
      <c r="BJ124" s="270"/>
      <c r="BK124" s="254"/>
      <c r="BL124" s="252"/>
      <c r="BM124" s="270"/>
      <c r="BN124" s="254"/>
      <c r="BO124" s="252"/>
      <c r="BP124" s="270"/>
      <c r="BQ124" s="254"/>
      <c r="BR124" s="274"/>
      <c r="BS124" s="275"/>
      <c r="BT124" s="274"/>
      <c r="BU124" s="543"/>
    </row>
    <row r="125" spans="1:73" x14ac:dyDescent="0.25">
      <c r="A125" s="547">
        <v>13</v>
      </c>
      <c r="B125" s="4" t="s">
        <v>125</v>
      </c>
      <c r="C125" s="243"/>
      <c r="D125" s="243"/>
      <c r="E125" s="243"/>
      <c r="F125" s="243"/>
      <c r="G125" s="244"/>
      <c r="H125" s="243"/>
      <c r="I125" s="243"/>
      <c r="J125" s="243"/>
      <c r="K125" s="243"/>
      <c r="L125" s="244"/>
      <c r="M125" s="245"/>
      <c r="N125" s="243"/>
      <c r="O125" s="243"/>
      <c r="P125" s="243"/>
      <c r="Q125" s="243"/>
      <c r="R125" s="312"/>
      <c r="S125" s="247"/>
      <c r="T125" s="282"/>
      <c r="U125" s="247" t="s">
        <v>98</v>
      </c>
      <c r="V125" s="313"/>
      <c r="W125" s="312"/>
      <c r="X125" s="247"/>
      <c r="Y125" s="282"/>
      <c r="Z125" s="247" t="s">
        <v>98</v>
      </c>
      <c r="AA125" s="313"/>
      <c r="AB125" s="428"/>
      <c r="AC125" s="404"/>
      <c r="AD125" s="445"/>
      <c r="AE125" s="408"/>
      <c r="AF125" s="396"/>
      <c r="AG125" s="397"/>
      <c r="AH125" s="406"/>
      <c r="AI125" s="404"/>
      <c r="AJ125" s="407"/>
      <c r="AK125" s="408"/>
      <c r="AL125" s="396"/>
      <c r="AM125" s="407"/>
      <c r="AN125" s="451"/>
      <c r="AO125" s="396"/>
      <c r="AP125" s="445"/>
      <c r="AQ125" s="252"/>
      <c r="AR125" s="253"/>
      <c r="AS125" s="254"/>
      <c r="AT125" s="252"/>
      <c r="AU125" s="253"/>
      <c r="AV125" s="254"/>
      <c r="AW125" s="252"/>
      <c r="AX125" s="497"/>
      <c r="AY125" s="498"/>
      <c r="AZ125" s="252"/>
      <c r="BA125" s="270"/>
      <c r="BB125" s="254"/>
      <c r="BC125" s="252"/>
      <c r="BD125" s="270"/>
      <c r="BE125" s="271"/>
      <c r="BF125" s="278"/>
      <c r="BG125" s="279"/>
      <c r="BH125" s="279"/>
      <c r="BI125" s="252"/>
      <c r="BJ125" s="270"/>
      <c r="BK125" s="254"/>
      <c r="BL125" s="252"/>
      <c r="BM125" s="270"/>
      <c r="BN125" s="254"/>
      <c r="BO125" s="252"/>
      <c r="BP125" s="270"/>
      <c r="BQ125" s="254"/>
      <c r="BR125" s="274"/>
      <c r="BS125" s="275"/>
      <c r="BT125" s="274"/>
      <c r="BU125" s="543"/>
    </row>
    <row r="126" spans="1:73" ht="63" x14ac:dyDescent="0.25">
      <c r="A126" s="547">
        <v>14</v>
      </c>
      <c r="B126" s="553" t="s">
        <v>221</v>
      </c>
      <c r="C126" s="243"/>
      <c r="D126" s="243"/>
      <c r="E126" s="243"/>
      <c r="F126" s="243"/>
      <c r="G126" s="244"/>
      <c r="H126" s="243"/>
      <c r="I126" s="243"/>
      <c r="J126" s="243"/>
      <c r="K126" s="243"/>
      <c r="L126" s="244"/>
      <c r="M126" s="245"/>
      <c r="N126" s="243"/>
      <c r="O126" s="243"/>
      <c r="P126" s="243"/>
      <c r="Q126" s="243"/>
      <c r="R126" s="312"/>
      <c r="S126" s="247"/>
      <c r="T126" s="282">
        <v>1</v>
      </c>
      <c r="U126" s="247" t="s">
        <v>98</v>
      </c>
      <c r="V126" s="210">
        <v>0.16</v>
      </c>
      <c r="W126" s="312"/>
      <c r="X126" s="247"/>
      <c r="Y126" s="282">
        <v>1</v>
      </c>
      <c r="Z126" s="247" t="s">
        <v>98</v>
      </c>
      <c r="AA126" s="210">
        <v>0.16</v>
      </c>
      <c r="AB126" s="429"/>
      <c r="AC126" s="404"/>
      <c r="AD126" s="445"/>
      <c r="AE126" s="408"/>
      <c r="AF126" s="396"/>
      <c r="AG126" s="397"/>
      <c r="AH126" s="406"/>
      <c r="AI126" s="404"/>
      <c r="AJ126" s="407"/>
      <c r="AK126" s="408"/>
      <c r="AL126" s="396"/>
      <c r="AM126" s="407"/>
      <c r="AN126" s="451"/>
      <c r="AO126" s="396"/>
      <c r="AP126" s="445"/>
      <c r="AQ126" s="252"/>
      <c r="AR126" s="253"/>
      <c r="AS126" s="254"/>
      <c r="AT126" s="252"/>
      <c r="AU126" s="253"/>
      <c r="AV126" s="254"/>
      <c r="AW126" s="252"/>
      <c r="AX126" s="497"/>
      <c r="AY126" s="498"/>
      <c r="AZ126" s="252"/>
      <c r="BA126" s="270"/>
      <c r="BB126" s="254"/>
      <c r="BC126" s="252"/>
      <c r="BD126" s="270"/>
      <c r="BE126" s="271"/>
      <c r="BF126" s="278"/>
      <c r="BG126" s="279"/>
      <c r="BH126" s="279"/>
      <c r="BI126" s="252"/>
      <c r="BJ126" s="270"/>
      <c r="BK126" s="254"/>
      <c r="BL126" s="252"/>
      <c r="BM126" s="270"/>
      <c r="BN126" s="254"/>
      <c r="BO126" s="252"/>
      <c r="BP126" s="270"/>
      <c r="BQ126" s="254"/>
      <c r="BR126" s="274"/>
      <c r="BS126" s="275"/>
      <c r="BT126" s="274"/>
      <c r="BU126" s="543"/>
    </row>
    <row r="127" spans="1:73" x14ac:dyDescent="0.25">
      <c r="A127" s="551">
        <v>15</v>
      </c>
      <c r="B127" s="54" t="s">
        <v>222</v>
      </c>
      <c r="C127" s="243"/>
      <c r="D127" s="243"/>
      <c r="E127" s="243"/>
      <c r="F127" s="243"/>
      <c r="G127" s="244"/>
      <c r="H127" s="243"/>
      <c r="I127" s="243"/>
      <c r="J127" s="243"/>
      <c r="K127" s="243"/>
      <c r="L127" s="244"/>
      <c r="M127" s="245"/>
      <c r="N127" s="243"/>
      <c r="O127" s="243"/>
      <c r="P127" s="243"/>
      <c r="Q127" s="243"/>
      <c r="R127" s="312"/>
      <c r="S127" s="247"/>
      <c r="T127" s="282"/>
      <c r="U127" s="247" t="s">
        <v>98</v>
      </c>
      <c r="V127" s="210"/>
      <c r="W127" s="312"/>
      <c r="X127" s="247"/>
      <c r="Y127" s="282"/>
      <c r="Z127" s="247" t="s">
        <v>98</v>
      </c>
      <c r="AA127" s="210"/>
      <c r="AB127" s="429"/>
      <c r="AC127" s="404"/>
      <c r="AD127" s="445"/>
      <c r="AE127" s="408"/>
      <c r="AF127" s="396"/>
      <c r="AG127" s="397"/>
      <c r="AH127" s="406"/>
      <c r="AI127" s="404"/>
      <c r="AJ127" s="407"/>
      <c r="AK127" s="408"/>
      <c r="AL127" s="396"/>
      <c r="AM127" s="407"/>
      <c r="AN127" s="451"/>
      <c r="AO127" s="396"/>
      <c r="AP127" s="445"/>
      <c r="AQ127" s="252"/>
      <c r="AR127" s="253"/>
      <c r="AS127" s="254"/>
      <c r="AT127" s="252"/>
      <c r="AU127" s="253"/>
      <c r="AV127" s="254"/>
      <c r="AW127" s="252"/>
      <c r="AX127" s="497"/>
      <c r="AY127" s="498"/>
      <c r="AZ127" s="252"/>
      <c r="BA127" s="270"/>
      <c r="BB127" s="254"/>
      <c r="BC127" s="252"/>
      <c r="BD127" s="270"/>
      <c r="BE127" s="271"/>
      <c r="BF127" s="278"/>
      <c r="BG127" s="279"/>
      <c r="BH127" s="279"/>
      <c r="BI127" s="252"/>
      <c r="BJ127" s="270"/>
      <c r="BK127" s="254"/>
      <c r="BL127" s="252"/>
      <c r="BM127" s="270"/>
      <c r="BN127" s="254"/>
      <c r="BO127" s="252"/>
      <c r="BP127" s="270"/>
      <c r="BQ127" s="254"/>
      <c r="BR127" s="274"/>
      <c r="BS127" s="275"/>
      <c r="BT127" s="274"/>
      <c r="BU127" s="543"/>
    </row>
    <row r="128" spans="1:73" ht="63" x14ac:dyDescent="0.25">
      <c r="A128" s="547">
        <v>16</v>
      </c>
      <c r="B128" s="553" t="s">
        <v>223</v>
      </c>
      <c r="C128" s="243"/>
      <c r="D128" s="243"/>
      <c r="E128" s="243"/>
      <c r="F128" s="243"/>
      <c r="G128" s="244"/>
      <c r="H128" s="243"/>
      <c r="I128" s="243"/>
      <c r="J128" s="243"/>
      <c r="K128" s="243"/>
      <c r="L128" s="244"/>
      <c r="M128" s="245"/>
      <c r="N128" s="243"/>
      <c r="O128" s="243"/>
      <c r="P128" s="243"/>
      <c r="Q128" s="243"/>
      <c r="R128" s="312"/>
      <c r="S128" s="247"/>
      <c r="T128" s="282">
        <v>10</v>
      </c>
      <c r="U128" s="247" t="s">
        <v>98</v>
      </c>
      <c r="V128" s="210">
        <v>3.2</v>
      </c>
      <c r="W128" s="312"/>
      <c r="X128" s="247"/>
      <c r="Y128" s="282">
        <v>10</v>
      </c>
      <c r="Z128" s="247" t="s">
        <v>98</v>
      </c>
      <c r="AA128" s="210">
        <v>3.2</v>
      </c>
      <c r="AB128" s="429"/>
      <c r="AC128" s="404"/>
      <c r="AD128" s="445"/>
      <c r="AE128" s="408"/>
      <c r="AF128" s="396"/>
      <c r="AG128" s="397"/>
      <c r="AH128" s="406"/>
      <c r="AI128" s="404"/>
      <c r="AJ128" s="407"/>
      <c r="AK128" s="408"/>
      <c r="AL128" s="396"/>
      <c r="AM128" s="407"/>
      <c r="AN128" s="451"/>
      <c r="AO128" s="396"/>
      <c r="AP128" s="445"/>
      <c r="AQ128" s="252"/>
      <c r="AR128" s="253"/>
      <c r="AS128" s="254"/>
      <c r="AT128" s="252"/>
      <c r="AU128" s="253"/>
      <c r="AV128" s="254"/>
      <c r="AW128" s="252"/>
      <c r="AX128" s="497"/>
      <c r="AY128" s="498"/>
      <c r="AZ128" s="252"/>
      <c r="BA128" s="270"/>
      <c r="BB128" s="254"/>
      <c r="BC128" s="252"/>
      <c r="BD128" s="270"/>
      <c r="BE128" s="271"/>
      <c r="BF128" s="278"/>
      <c r="BG128" s="279"/>
      <c r="BH128" s="279"/>
      <c r="BI128" s="252"/>
      <c r="BJ128" s="270"/>
      <c r="BK128" s="254"/>
      <c r="BL128" s="252"/>
      <c r="BM128" s="270"/>
      <c r="BN128" s="254"/>
      <c r="BO128" s="252"/>
      <c r="BP128" s="270"/>
      <c r="BQ128" s="254"/>
      <c r="BR128" s="274"/>
      <c r="BS128" s="275"/>
      <c r="BT128" s="274"/>
      <c r="BU128" s="543"/>
    </row>
    <row r="129" spans="1:73" x14ac:dyDescent="0.25">
      <c r="A129" s="547">
        <v>17</v>
      </c>
      <c r="B129" s="4" t="s">
        <v>126</v>
      </c>
      <c r="C129" s="243"/>
      <c r="D129" s="243"/>
      <c r="E129" s="243"/>
      <c r="F129" s="243"/>
      <c r="G129" s="244"/>
      <c r="H129" s="243"/>
      <c r="I129" s="243"/>
      <c r="J129" s="243"/>
      <c r="K129" s="243"/>
      <c r="L129" s="244"/>
      <c r="M129" s="245"/>
      <c r="N129" s="243"/>
      <c r="O129" s="243"/>
      <c r="P129" s="243"/>
      <c r="Q129" s="243"/>
      <c r="R129" s="312"/>
      <c r="S129" s="247"/>
      <c r="T129" s="282"/>
      <c r="U129" s="247"/>
      <c r="V129" s="210"/>
      <c r="W129" s="312"/>
      <c r="X129" s="247"/>
      <c r="Y129" s="282"/>
      <c r="Z129" s="247"/>
      <c r="AA129" s="210"/>
      <c r="AB129" s="429"/>
      <c r="AC129" s="404"/>
      <c r="AD129" s="445"/>
      <c r="AE129" s="408"/>
      <c r="AF129" s="396"/>
      <c r="AG129" s="397"/>
      <c r="AH129" s="406"/>
      <c r="AI129" s="404"/>
      <c r="AJ129" s="407"/>
      <c r="AK129" s="408"/>
      <c r="AL129" s="396"/>
      <c r="AM129" s="407"/>
      <c r="AN129" s="451"/>
      <c r="AO129" s="396"/>
      <c r="AP129" s="445"/>
      <c r="AQ129" s="252"/>
      <c r="AR129" s="253"/>
      <c r="AS129" s="254"/>
      <c r="AT129" s="252"/>
      <c r="AU129" s="253"/>
      <c r="AV129" s="254"/>
      <c r="AW129" s="252"/>
      <c r="AX129" s="497"/>
      <c r="AY129" s="498"/>
      <c r="AZ129" s="252"/>
      <c r="BA129" s="270"/>
      <c r="BB129" s="254"/>
      <c r="BC129" s="252"/>
      <c r="BD129" s="270"/>
      <c r="BE129" s="271"/>
      <c r="BF129" s="278"/>
      <c r="BG129" s="279"/>
      <c r="BH129" s="279"/>
      <c r="BI129" s="252"/>
      <c r="BJ129" s="270"/>
      <c r="BK129" s="254"/>
      <c r="BL129" s="252"/>
      <c r="BM129" s="270"/>
      <c r="BN129" s="254"/>
      <c r="BO129" s="252"/>
      <c r="BP129" s="270"/>
      <c r="BQ129" s="254"/>
      <c r="BR129" s="274"/>
      <c r="BS129" s="275"/>
      <c r="BT129" s="274"/>
      <c r="BU129" s="543"/>
    </row>
    <row r="130" spans="1:73" ht="63" x14ac:dyDescent="0.25">
      <c r="A130" s="547">
        <v>18</v>
      </c>
      <c r="B130" s="553" t="s">
        <v>224</v>
      </c>
      <c r="C130" s="243"/>
      <c r="D130" s="243"/>
      <c r="E130" s="243"/>
      <c r="F130" s="243"/>
      <c r="G130" s="244"/>
      <c r="H130" s="243"/>
      <c r="I130" s="243"/>
      <c r="J130" s="243"/>
      <c r="K130" s="243"/>
      <c r="L130" s="244"/>
      <c r="M130" s="245"/>
      <c r="N130" s="243"/>
      <c r="O130" s="243"/>
      <c r="P130" s="243"/>
      <c r="Q130" s="243"/>
      <c r="R130" s="312"/>
      <c r="S130" s="247"/>
      <c r="T130" s="282">
        <v>0.8</v>
      </c>
      <c r="U130" s="247" t="s">
        <v>98</v>
      </c>
      <c r="V130" s="211"/>
      <c r="W130" s="312"/>
      <c r="X130" s="247"/>
      <c r="Y130" s="282">
        <v>0.8</v>
      </c>
      <c r="Z130" s="247" t="s">
        <v>98</v>
      </c>
      <c r="AA130" s="211"/>
      <c r="AB130" s="430"/>
      <c r="AC130" s="404"/>
      <c r="AD130" s="445"/>
      <c r="AE130" s="408"/>
      <c r="AF130" s="396"/>
      <c r="AG130" s="397"/>
      <c r="AH130" s="406"/>
      <c r="AI130" s="404"/>
      <c r="AJ130" s="407"/>
      <c r="AK130" s="408"/>
      <c r="AL130" s="396"/>
      <c r="AM130" s="407"/>
      <c r="AN130" s="451"/>
      <c r="AO130" s="396"/>
      <c r="AP130" s="445"/>
      <c r="AQ130" s="252"/>
      <c r="AR130" s="253"/>
      <c r="AS130" s="254"/>
      <c r="AT130" s="252"/>
      <c r="AU130" s="253"/>
      <c r="AV130" s="254"/>
      <c r="AW130" s="252"/>
      <c r="AX130" s="497"/>
      <c r="AY130" s="498"/>
      <c r="AZ130" s="252"/>
      <c r="BA130" s="270"/>
      <c r="BB130" s="254"/>
      <c r="BC130" s="252"/>
      <c r="BD130" s="270"/>
      <c r="BE130" s="271"/>
      <c r="BF130" s="278"/>
      <c r="BG130" s="279"/>
      <c r="BH130" s="279"/>
      <c r="BI130" s="252"/>
      <c r="BJ130" s="270"/>
      <c r="BK130" s="254"/>
      <c r="BL130" s="252"/>
      <c r="BM130" s="270"/>
      <c r="BN130" s="254"/>
      <c r="BO130" s="252"/>
      <c r="BP130" s="270"/>
      <c r="BQ130" s="254"/>
      <c r="BR130" s="274"/>
      <c r="BS130" s="275"/>
      <c r="BT130" s="274"/>
      <c r="BU130" s="543"/>
    </row>
    <row r="131" spans="1:73" x14ac:dyDescent="0.25">
      <c r="A131" s="551">
        <v>19</v>
      </c>
      <c r="B131" s="54" t="s">
        <v>128</v>
      </c>
      <c r="C131" s="243"/>
      <c r="D131" s="243"/>
      <c r="E131" s="243"/>
      <c r="F131" s="243"/>
      <c r="G131" s="244"/>
      <c r="H131" s="243"/>
      <c r="I131" s="243"/>
      <c r="J131" s="243"/>
      <c r="K131" s="243"/>
      <c r="L131" s="244"/>
      <c r="M131" s="245"/>
      <c r="N131" s="243"/>
      <c r="O131" s="243"/>
      <c r="P131" s="243"/>
      <c r="Q131" s="243"/>
      <c r="R131" s="312"/>
      <c r="S131" s="247"/>
      <c r="T131" s="282"/>
      <c r="U131" s="247" t="s">
        <v>98</v>
      </c>
      <c r="V131" s="211"/>
      <c r="W131" s="312"/>
      <c r="X131" s="247"/>
      <c r="Y131" s="282"/>
      <c r="Z131" s="247" t="s">
        <v>98</v>
      </c>
      <c r="AA131" s="211"/>
      <c r="AB131" s="430"/>
      <c r="AC131" s="404"/>
      <c r="AD131" s="445"/>
      <c r="AE131" s="408"/>
      <c r="AF131" s="396"/>
      <c r="AG131" s="397"/>
      <c r="AH131" s="406"/>
      <c r="AI131" s="404"/>
      <c r="AJ131" s="407"/>
      <c r="AK131" s="408"/>
      <c r="AL131" s="396"/>
      <c r="AM131" s="407"/>
      <c r="AN131" s="451"/>
      <c r="AO131" s="396"/>
      <c r="AP131" s="445"/>
      <c r="AQ131" s="252"/>
      <c r="AR131" s="253"/>
      <c r="AS131" s="254"/>
      <c r="AT131" s="252"/>
      <c r="AU131" s="253"/>
      <c r="AV131" s="254"/>
      <c r="AW131" s="252"/>
      <c r="AX131" s="497"/>
      <c r="AY131" s="498"/>
      <c r="AZ131" s="252"/>
      <c r="BA131" s="270"/>
      <c r="BB131" s="254"/>
      <c r="BC131" s="252"/>
      <c r="BD131" s="270"/>
      <c r="BE131" s="271"/>
      <c r="BF131" s="278"/>
      <c r="BG131" s="279"/>
      <c r="BH131" s="279"/>
      <c r="BI131" s="252"/>
      <c r="BJ131" s="270"/>
      <c r="BK131" s="254"/>
      <c r="BL131" s="252"/>
      <c r="BM131" s="270"/>
      <c r="BN131" s="254"/>
      <c r="BO131" s="252"/>
      <c r="BP131" s="270"/>
      <c r="BQ131" s="254"/>
      <c r="BR131" s="274"/>
      <c r="BS131" s="275"/>
      <c r="BT131" s="274"/>
      <c r="BU131" s="543"/>
    </row>
    <row r="132" spans="1:73" ht="63" x14ac:dyDescent="0.25">
      <c r="A132" s="547">
        <v>20</v>
      </c>
      <c r="B132" s="513" t="s">
        <v>225</v>
      </c>
      <c r="C132" s="243"/>
      <c r="D132" s="243"/>
      <c r="E132" s="243"/>
      <c r="F132" s="243"/>
      <c r="G132" s="244"/>
      <c r="H132" s="243"/>
      <c r="I132" s="243"/>
      <c r="J132" s="243"/>
      <c r="K132" s="243"/>
      <c r="L132" s="244"/>
      <c r="M132" s="245"/>
      <c r="N132" s="243"/>
      <c r="O132" s="243"/>
      <c r="P132" s="243"/>
      <c r="Q132" s="243"/>
      <c r="R132" s="312"/>
      <c r="S132" s="247"/>
      <c r="T132" s="282">
        <v>1.2</v>
      </c>
      <c r="U132" s="247" t="s">
        <v>98</v>
      </c>
      <c r="V132" s="210">
        <v>0.4</v>
      </c>
      <c r="W132" s="312"/>
      <c r="X132" s="247"/>
      <c r="Y132" s="282">
        <v>1.2</v>
      </c>
      <c r="Z132" s="247" t="s">
        <v>98</v>
      </c>
      <c r="AA132" s="210">
        <v>0.4</v>
      </c>
      <c r="AB132" s="429"/>
      <c r="AC132" s="404"/>
      <c r="AD132" s="445"/>
      <c r="AE132" s="408"/>
      <c r="AF132" s="396"/>
      <c r="AG132" s="397"/>
      <c r="AH132" s="406"/>
      <c r="AI132" s="404"/>
      <c r="AJ132" s="407"/>
      <c r="AK132" s="408"/>
      <c r="AL132" s="396"/>
      <c r="AM132" s="407"/>
      <c r="AN132" s="451"/>
      <c r="AO132" s="396"/>
      <c r="AP132" s="445"/>
      <c r="AQ132" s="252"/>
      <c r="AR132" s="253"/>
      <c r="AS132" s="254"/>
      <c r="AT132" s="252"/>
      <c r="AU132" s="253"/>
      <c r="AV132" s="254"/>
      <c r="AW132" s="252"/>
      <c r="AX132" s="497"/>
      <c r="AY132" s="498"/>
      <c r="AZ132" s="252"/>
      <c r="BA132" s="270"/>
      <c r="BB132" s="254"/>
      <c r="BC132" s="252"/>
      <c r="BD132" s="270"/>
      <c r="BE132" s="271"/>
      <c r="BF132" s="278"/>
      <c r="BG132" s="279"/>
      <c r="BH132" s="279"/>
      <c r="BI132" s="252"/>
      <c r="BJ132" s="270"/>
      <c r="BK132" s="254"/>
      <c r="BL132" s="252"/>
      <c r="BM132" s="270"/>
      <c r="BN132" s="254"/>
      <c r="BO132" s="252"/>
      <c r="BP132" s="270"/>
      <c r="BQ132" s="254"/>
      <c r="BR132" s="274"/>
      <c r="BS132" s="275"/>
      <c r="BT132" s="274"/>
      <c r="BU132" s="543"/>
    </row>
    <row r="133" spans="1:73" x14ac:dyDescent="0.25">
      <c r="A133" s="547">
        <v>21</v>
      </c>
      <c r="B133" s="55" t="s">
        <v>130</v>
      </c>
      <c r="C133" s="243"/>
      <c r="D133" s="243"/>
      <c r="E133" s="243"/>
      <c r="F133" s="243"/>
      <c r="G133" s="244"/>
      <c r="H133" s="243"/>
      <c r="I133" s="243"/>
      <c r="J133" s="243"/>
      <c r="K133" s="243"/>
      <c r="L133" s="244"/>
      <c r="M133" s="245"/>
      <c r="N133" s="243"/>
      <c r="O133" s="243"/>
      <c r="P133" s="243"/>
      <c r="Q133" s="243"/>
      <c r="R133" s="312"/>
      <c r="S133" s="247"/>
      <c r="T133" s="282"/>
      <c r="U133" s="247"/>
      <c r="V133" s="211"/>
      <c r="W133" s="312"/>
      <c r="X133" s="247"/>
      <c r="Y133" s="282"/>
      <c r="Z133" s="247"/>
      <c r="AA133" s="211"/>
      <c r="AB133" s="430"/>
      <c r="AC133" s="404"/>
      <c r="AD133" s="445"/>
      <c r="AE133" s="408"/>
      <c r="AF133" s="396"/>
      <c r="AG133" s="397"/>
      <c r="AH133" s="406"/>
      <c r="AI133" s="404"/>
      <c r="AJ133" s="407"/>
      <c r="AK133" s="408"/>
      <c r="AL133" s="396"/>
      <c r="AM133" s="407"/>
      <c r="AN133" s="451"/>
      <c r="AO133" s="396"/>
      <c r="AP133" s="445"/>
      <c r="AQ133" s="252"/>
      <c r="AR133" s="253"/>
      <c r="AS133" s="254"/>
      <c r="AT133" s="252"/>
      <c r="AU133" s="253"/>
      <c r="AV133" s="254"/>
      <c r="AW133" s="252"/>
      <c r="AX133" s="497"/>
      <c r="AY133" s="498"/>
      <c r="AZ133" s="252"/>
      <c r="BA133" s="270"/>
      <c r="BB133" s="254"/>
      <c r="BC133" s="252"/>
      <c r="BD133" s="270"/>
      <c r="BE133" s="271"/>
      <c r="BF133" s="278"/>
      <c r="BG133" s="279"/>
      <c r="BH133" s="279"/>
      <c r="BI133" s="252"/>
      <c r="BJ133" s="270"/>
      <c r="BK133" s="254"/>
      <c r="BL133" s="252"/>
      <c r="BM133" s="270"/>
      <c r="BN133" s="254"/>
      <c r="BO133" s="252"/>
      <c r="BP133" s="270"/>
      <c r="BQ133" s="254"/>
      <c r="BR133" s="274"/>
      <c r="BS133" s="275"/>
      <c r="BT133" s="274"/>
      <c r="BU133" s="543"/>
    </row>
    <row r="134" spans="1:73" ht="78.75" x14ac:dyDescent="0.25">
      <c r="A134" s="547">
        <v>22</v>
      </c>
      <c r="B134" s="553" t="s">
        <v>226</v>
      </c>
      <c r="C134" s="243"/>
      <c r="D134" s="243"/>
      <c r="E134" s="243"/>
      <c r="F134" s="243"/>
      <c r="G134" s="244"/>
      <c r="H134" s="243"/>
      <c r="I134" s="243"/>
      <c r="J134" s="243"/>
      <c r="K134" s="243"/>
      <c r="L134" s="244"/>
      <c r="M134" s="245"/>
      <c r="N134" s="243"/>
      <c r="O134" s="243"/>
      <c r="P134" s="243"/>
      <c r="Q134" s="243"/>
      <c r="R134" s="312"/>
      <c r="S134" s="247"/>
      <c r="T134" s="282">
        <v>0.7</v>
      </c>
      <c r="U134" s="247" t="s">
        <v>98</v>
      </c>
      <c r="V134" s="210">
        <v>0.16</v>
      </c>
      <c r="W134" s="312"/>
      <c r="X134" s="247"/>
      <c r="Y134" s="282">
        <v>0.7</v>
      </c>
      <c r="Z134" s="247" t="s">
        <v>98</v>
      </c>
      <c r="AA134" s="210">
        <v>0.16</v>
      </c>
      <c r="AB134" s="429"/>
      <c r="AC134" s="404"/>
      <c r="AD134" s="445"/>
      <c r="AE134" s="408"/>
      <c r="AF134" s="396"/>
      <c r="AG134" s="397"/>
      <c r="AH134" s="406"/>
      <c r="AI134" s="404"/>
      <c r="AJ134" s="407"/>
      <c r="AK134" s="408"/>
      <c r="AL134" s="396"/>
      <c r="AM134" s="407"/>
      <c r="AN134" s="451"/>
      <c r="AO134" s="396"/>
      <c r="AP134" s="445"/>
      <c r="AQ134" s="252"/>
      <c r="AR134" s="253"/>
      <c r="AS134" s="254"/>
      <c r="AT134" s="252"/>
      <c r="AU134" s="253"/>
      <c r="AV134" s="254"/>
      <c r="AW134" s="252"/>
      <c r="AX134" s="497"/>
      <c r="AY134" s="498"/>
      <c r="AZ134" s="252"/>
      <c r="BA134" s="270"/>
      <c r="BB134" s="254"/>
      <c r="BC134" s="252"/>
      <c r="BD134" s="270"/>
      <c r="BE134" s="271"/>
      <c r="BF134" s="278"/>
      <c r="BG134" s="279"/>
      <c r="BH134" s="279"/>
      <c r="BI134" s="252"/>
      <c r="BJ134" s="270"/>
      <c r="BK134" s="254"/>
      <c r="BL134" s="252"/>
      <c r="BM134" s="270"/>
      <c r="BN134" s="254"/>
      <c r="BO134" s="252"/>
      <c r="BP134" s="270"/>
      <c r="BQ134" s="254"/>
      <c r="BR134" s="274"/>
      <c r="BS134" s="275"/>
      <c r="BT134" s="274"/>
      <c r="BU134" s="543"/>
    </row>
    <row r="135" spans="1:73" x14ac:dyDescent="0.25">
      <c r="A135" s="551">
        <v>23</v>
      </c>
      <c r="B135" s="54" t="s">
        <v>131</v>
      </c>
      <c r="C135" s="243"/>
      <c r="D135" s="243"/>
      <c r="E135" s="243"/>
      <c r="F135" s="243"/>
      <c r="G135" s="244"/>
      <c r="H135" s="243"/>
      <c r="I135" s="243"/>
      <c r="J135" s="243"/>
      <c r="K135" s="243"/>
      <c r="L135" s="244"/>
      <c r="M135" s="245"/>
      <c r="N135" s="243"/>
      <c r="O135" s="243"/>
      <c r="P135" s="243"/>
      <c r="Q135" s="243"/>
      <c r="R135" s="312"/>
      <c r="S135" s="247"/>
      <c r="T135" s="282"/>
      <c r="U135" s="247"/>
      <c r="V135" s="210"/>
      <c r="W135" s="312"/>
      <c r="X135" s="247"/>
      <c r="Y135" s="282"/>
      <c r="Z135" s="247"/>
      <c r="AA135" s="210"/>
      <c r="AB135" s="429"/>
      <c r="AC135" s="404"/>
      <c r="AD135" s="445"/>
      <c r="AE135" s="408"/>
      <c r="AF135" s="396"/>
      <c r="AG135" s="397"/>
      <c r="AH135" s="406"/>
      <c r="AI135" s="404"/>
      <c r="AJ135" s="407"/>
      <c r="AK135" s="408"/>
      <c r="AL135" s="396"/>
      <c r="AM135" s="407"/>
      <c r="AN135" s="451"/>
      <c r="AO135" s="396"/>
      <c r="AP135" s="445"/>
      <c r="AQ135" s="252"/>
      <c r="AR135" s="253"/>
      <c r="AS135" s="254"/>
      <c r="AT135" s="252"/>
      <c r="AU135" s="253"/>
      <c r="AV135" s="254"/>
      <c r="AW135" s="252"/>
      <c r="AX135" s="497"/>
      <c r="AY135" s="498"/>
      <c r="AZ135" s="252"/>
      <c r="BA135" s="270"/>
      <c r="BB135" s="254"/>
      <c r="BC135" s="252"/>
      <c r="BD135" s="270"/>
      <c r="BE135" s="271"/>
      <c r="BF135" s="278"/>
      <c r="BG135" s="279"/>
      <c r="BH135" s="279"/>
      <c r="BI135" s="252"/>
      <c r="BJ135" s="270"/>
      <c r="BK135" s="254"/>
      <c r="BL135" s="252"/>
      <c r="BM135" s="270"/>
      <c r="BN135" s="254"/>
      <c r="BO135" s="252"/>
      <c r="BP135" s="270"/>
      <c r="BQ135" s="254"/>
      <c r="BR135" s="274"/>
      <c r="BS135" s="275"/>
      <c r="BT135" s="274"/>
      <c r="BU135" s="543"/>
    </row>
    <row r="136" spans="1:73" ht="47.25" x14ac:dyDescent="0.25">
      <c r="A136" s="547">
        <v>24</v>
      </c>
      <c r="B136" s="553" t="s">
        <v>227</v>
      </c>
      <c r="C136" s="243"/>
      <c r="D136" s="243"/>
      <c r="E136" s="243"/>
      <c r="F136" s="243"/>
      <c r="G136" s="244"/>
      <c r="H136" s="243"/>
      <c r="I136" s="243"/>
      <c r="J136" s="243"/>
      <c r="K136" s="243"/>
      <c r="L136" s="244"/>
      <c r="M136" s="245"/>
      <c r="N136" s="243"/>
      <c r="O136" s="243"/>
      <c r="P136" s="243"/>
      <c r="Q136" s="243"/>
      <c r="R136" s="312"/>
      <c r="S136" s="247"/>
      <c r="T136" s="282">
        <v>1</v>
      </c>
      <c r="U136" s="247" t="s">
        <v>98</v>
      </c>
      <c r="V136" s="314">
        <v>0.4</v>
      </c>
      <c r="W136" s="312"/>
      <c r="X136" s="247"/>
      <c r="Y136" s="282">
        <v>1</v>
      </c>
      <c r="Z136" s="247" t="s">
        <v>98</v>
      </c>
      <c r="AA136" s="314">
        <v>0.4</v>
      </c>
      <c r="AB136" s="431"/>
      <c r="AC136" s="404"/>
      <c r="AD136" s="445"/>
      <c r="AE136" s="408"/>
      <c r="AF136" s="396"/>
      <c r="AG136" s="397"/>
      <c r="AH136" s="406"/>
      <c r="AI136" s="404"/>
      <c r="AJ136" s="407"/>
      <c r="AK136" s="408"/>
      <c r="AL136" s="396"/>
      <c r="AM136" s="407"/>
      <c r="AN136" s="451"/>
      <c r="AO136" s="396"/>
      <c r="AP136" s="445"/>
      <c r="AQ136" s="252"/>
      <c r="AR136" s="253"/>
      <c r="AS136" s="254"/>
      <c r="AT136" s="252"/>
      <c r="AU136" s="253"/>
      <c r="AV136" s="254"/>
      <c r="AW136" s="252"/>
      <c r="AX136" s="497"/>
      <c r="AY136" s="254"/>
      <c r="AZ136" s="252"/>
      <c r="BA136" s="270"/>
      <c r="BB136" s="254"/>
      <c r="BC136" s="252"/>
      <c r="BD136" s="270"/>
      <c r="BE136" s="271"/>
      <c r="BF136" s="278"/>
      <c r="BG136" s="279"/>
      <c r="BH136" s="279"/>
      <c r="BI136" s="252"/>
      <c r="BJ136" s="270"/>
      <c r="BK136" s="254"/>
      <c r="BL136" s="252"/>
      <c r="BM136" s="270"/>
      <c r="BN136" s="254"/>
      <c r="BO136" s="252"/>
      <c r="BP136" s="270"/>
      <c r="BQ136" s="254"/>
      <c r="BR136" s="274"/>
      <c r="BS136" s="275"/>
      <c r="BT136" s="274"/>
      <c r="BU136" s="543"/>
    </row>
    <row r="137" spans="1:73" ht="47.25" x14ac:dyDescent="0.25">
      <c r="A137" s="547">
        <v>25</v>
      </c>
      <c r="B137" s="553" t="s">
        <v>228</v>
      </c>
      <c r="C137" s="243"/>
      <c r="D137" s="243"/>
      <c r="E137" s="243"/>
      <c r="F137" s="243"/>
      <c r="G137" s="244"/>
      <c r="H137" s="243"/>
      <c r="I137" s="243"/>
      <c r="J137" s="243"/>
      <c r="K137" s="243"/>
      <c r="L137" s="244"/>
      <c r="M137" s="245"/>
      <c r="N137" s="243"/>
      <c r="O137" s="243"/>
      <c r="P137" s="243"/>
      <c r="Q137" s="243"/>
      <c r="R137" s="312"/>
      <c r="S137" s="247"/>
      <c r="T137" s="282">
        <v>1.3</v>
      </c>
      <c r="U137" s="247" t="s">
        <v>98</v>
      </c>
      <c r="V137" s="314">
        <v>0.63</v>
      </c>
      <c r="W137" s="312"/>
      <c r="X137" s="247"/>
      <c r="Y137" s="282">
        <v>1.3</v>
      </c>
      <c r="Z137" s="247" t="s">
        <v>98</v>
      </c>
      <c r="AA137" s="314">
        <v>0.63</v>
      </c>
      <c r="AB137" s="431"/>
      <c r="AC137" s="404"/>
      <c r="AD137" s="445"/>
      <c r="AE137" s="408"/>
      <c r="AF137" s="396"/>
      <c r="AG137" s="397"/>
      <c r="AH137" s="406"/>
      <c r="AI137" s="404"/>
      <c r="AJ137" s="407"/>
      <c r="AK137" s="408"/>
      <c r="AL137" s="396"/>
      <c r="AM137" s="407"/>
      <c r="AN137" s="451"/>
      <c r="AO137" s="396"/>
      <c r="AP137" s="445"/>
      <c r="AQ137" s="252"/>
      <c r="AR137" s="253"/>
      <c r="AS137" s="254"/>
      <c r="AT137" s="252"/>
      <c r="AU137" s="253"/>
      <c r="AV137" s="254"/>
      <c r="AW137" s="252"/>
      <c r="AX137" s="497"/>
      <c r="AY137" s="254"/>
      <c r="AZ137" s="252"/>
      <c r="BA137" s="270"/>
      <c r="BB137" s="254"/>
      <c r="BC137" s="252"/>
      <c r="BD137" s="270"/>
      <c r="BE137" s="271"/>
      <c r="BF137" s="278"/>
      <c r="BG137" s="279"/>
      <c r="BH137" s="279"/>
      <c r="BI137" s="252"/>
      <c r="BJ137" s="270"/>
      <c r="BK137" s="254"/>
      <c r="BL137" s="252"/>
      <c r="BM137" s="270"/>
      <c r="BN137" s="254"/>
      <c r="BO137" s="252"/>
      <c r="BP137" s="270"/>
      <c r="BQ137" s="254"/>
      <c r="BR137" s="274"/>
      <c r="BS137" s="275"/>
      <c r="BT137" s="274"/>
      <c r="BU137" s="543"/>
    </row>
    <row r="138" spans="1:73" x14ac:dyDescent="0.25">
      <c r="A138" s="547">
        <v>26</v>
      </c>
      <c r="B138" s="47" t="s">
        <v>229</v>
      </c>
      <c r="C138" s="243"/>
      <c r="D138" s="243"/>
      <c r="E138" s="243"/>
      <c r="F138" s="243"/>
      <c r="G138" s="244"/>
      <c r="H138" s="243"/>
      <c r="I138" s="243"/>
      <c r="J138" s="243"/>
      <c r="K138" s="243"/>
      <c r="L138" s="244"/>
      <c r="M138" s="245"/>
      <c r="N138" s="243"/>
      <c r="O138" s="243"/>
      <c r="P138" s="243"/>
      <c r="Q138" s="243"/>
      <c r="R138" s="312"/>
      <c r="S138" s="247"/>
      <c r="T138" s="282"/>
      <c r="U138" s="247"/>
      <c r="V138" s="314"/>
      <c r="W138" s="312"/>
      <c r="X138" s="247"/>
      <c r="Y138" s="282"/>
      <c r="Z138" s="247"/>
      <c r="AA138" s="314"/>
      <c r="AB138" s="431"/>
      <c r="AC138" s="404"/>
      <c r="AD138" s="445"/>
      <c r="AE138" s="408"/>
      <c r="AF138" s="396"/>
      <c r="AG138" s="397"/>
      <c r="AH138" s="406"/>
      <c r="AI138" s="404"/>
      <c r="AJ138" s="407"/>
      <c r="AK138" s="408"/>
      <c r="AL138" s="396"/>
      <c r="AM138" s="407"/>
      <c r="AN138" s="451"/>
      <c r="AO138" s="396"/>
      <c r="AP138" s="445"/>
      <c r="AQ138" s="252"/>
      <c r="AR138" s="253"/>
      <c r="AS138" s="254"/>
      <c r="AT138" s="252"/>
      <c r="AU138" s="253"/>
      <c r="AV138" s="254"/>
      <c r="AW138" s="252"/>
      <c r="AX138" s="497"/>
      <c r="AY138" s="254"/>
      <c r="AZ138" s="252"/>
      <c r="BA138" s="270"/>
      <c r="BB138" s="254"/>
      <c r="BC138" s="252"/>
      <c r="BD138" s="270"/>
      <c r="BE138" s="271"/>
      <c r="BF138" s="278"/>
      <c r="BG138" s="279"/>
      <c r="BH138" s="279"/>
      <c r="BI138" s="252"/>
      <c r="BJ138" s="270"/>
      <c r="BK138" s="254"/>
      <c r="BL138" s="252"/>
      <c r="BM138" s="270"/>
      <c r="BN138" s="254"/>
      <c r="BO138" s="252"/>
      <c r="BP138" s="270"/>
      <c r="BQ138" s="254"/>
      <c r="BR138" s="274"/>
      <c r="BS138" s="275"/>
      <c r="BT138" s="274"/>
      <c r="BU138" s="543"/>
    </row>
    <row r="139" spans="1:73" ht="47.25" x14ac:dyDescent="0.25">
      <c r="A139" s="551">
        <v>27</v>
      </c>
      <c r="B139" s="553" t="s">
        <v>230</v>
      </c>
      <c r="C139" s="243"/>
      <c r="D139" s="243"/>
      <c r="E139" s="243"/>
      <c r="F139" s="243"/>
      <c r="G139" s="244"/>
      <c r="H139" s="243"/>
      <c r="I139" s="243"/>
      <c r="J139" s="243"/>
      <c r="K139" s="243"/>
      <c r="L139" s="244"/>
      <c r="M139" s="245"/>
      <c r="N139" s="243"/>
      <c r="O139" s="243"/>
      <c r="P139" s="243"/>
      <c r="Q139" s="243"/>
      <c r="R139" s="312"/>
      <c r="S139" s="247"/>
      <c r="T139" s="282">
        <v>1.5</v>
      </c>
      <c r="U139" s="247" t="s">
        <v>98</v>
      </c>
      <c r="V139" s="314">
        <v>0.63</v>
      </c>
      <c r="W139" s="312"/>
      <c r="X139" s="247"/>
      <c r="Y139" s="282">
        <v>1.5</v>
      </c>
      <c r="Z139" s="247" t="s">
        <v>98</v>
      </c>
      <c r="AA139" s="314">
        <v>0.63</v>
      </c>
      <c r="AB139" s="431"/>
      <c r="AC139" s="404"/>
      <c r="AD139" s="445"/>
      <c r="AE139" s="408"/>
      <c r="AF139" s="396"/>
      <c r="AG139" s="397"/>
      <c r="AH139" s="406"/>
      <c r="AI139" s="404"/>
      <c r="AJ139" s="407"/>
      <c r="AK139" s="408"/>
      <c r="AL139" s="396"/>
      <c r="AM139" s="407"/>
      <c r="AN139" s="451"/>
      <c r="AO139" s="396"/>
      <c r="AP139" s="445"/>
      <c r="AQ139" s="252"/>
      <c r="AR139" s="253"/>
      <c r="AS139" s="254"/>
      <c r="AT139" s="252"/>
      <c r="AU139" s="253"/>
      <c r="AV139" s="254"/>
      <c r="AW139" s="252"/>
      <c r="AX139" s="497"/>
      <c r="AY139" s="254"/>
      <c r="AZ139" s="252"/>
      <c r="BA139" s="270"/>
      <c r="BB139" s="254"/>
      <c r="BC139" s="252"/>
      <c r="BD139" s="270"/>
      <c r="BE139" s="271"/>
      <c r="BF139" s="278"/>
      <c r="BG139" s="279"/>
      <c r="BH139" s="279"/>
      <c r="BI139" s="252"/>
      <c r="BJ139" s="270"/>
      <c r="BK139" s="254"/>
      <c r="BL139" s="252"/>
      <c r="BM139" s="270"/>
      <c r="BN139" s="254"/>
      <c r="BO139" s="252"/>
      <c r="BP139" s="270"/>
      <c r="BQ139" s="254"/>
      <c r="BR139" s="274"/>
      <c r="BS139" s="275"/>
      <c r="BT139" s="274"/>
      <c r="BU139" s="543"/>
    </row>
    <row r="140" spans="1:73" ht="63" x14ac:dyDescent="0.25">
      <c r="A140" s="547">
        <v>28</v>
      </c>
      <c r="B140" s="553" t="s">
        <v>231</v>
      </c>
      <c r="C140" s="243"/>
      <c r="D140" s="243"/>
      <c r="E140" s="243"/>
      <c r="F140" s="243"/>
      <c r="G140" s="244"/>
      <c r="H140" s="243"/>
      <c r="I140" s="243"/>
      <c r="J140" s="243"/>
      <c r="K140" s="243"/>
      <c r="L140" s="244"/>
      <c r="M140" s="245"/>
      <c r="N140" s="243"/>
      <c r="O140" s="243"/>
      <c r="P140" s="243"/>
      <c r="Q140" s="243"/>
      <c r="R140" s="312"/>
      <c r="S140" s="247"/>
      <c r="T140" s="282">
        <v>1.2</v>
      </c>
      <c r="U140" s="247" t="s">
        <v>98</v>
      </c>
      <c r="V140" s="314">
        <v>1.6</v>
      </c>
      <c r="W140" s="312"/>
      <c r="X140" s="247"/>
      <c r="Y140" s="282">
        <v>1.2</v>
      </c>
      <c r="Z140" s="247" t="s">
        <v>98</v>
      </c>
      <c r="AA140" s="314">
        <v>1.6</v>
      </c>
      <c r="AB140" s="431"/>
      <c r="AC140" s="404"/>
      <c r="AD140" s="445"/>
      <c r="AE140" s="408"/>
      <c r="AF140" s="396"/>
      <c r="AG140" s="397"/>
      <c r="AH140" s="406"/>
      <c r="AI140" s="404"/>
      <c r="AJ140" s="407"/>
      <c r="AK140" s="408"/>
      <c r="AL140" s="396"/>
      <c r="AM140" s="407"/>
      <c r="AN140" s="451"/>
      <c r="AO140" s="396"/>
      <c r="AP140" s="445"/>
      <c r="AQ140" s="252"/>
      <c r="AR140" s="253"/>
      <c r="AS140" s="254"/>
      <c r="AT140" s="252"/>
      <c r="AU140" s="253"/>
      <c r="AV140" s="254"/>
      <c r="AW140" s="252"/>
      <c r="AX140" s="497"/>
      <c r="AY140" s="254"/>
      <c r="AZ140" s="252"/>
      <c r="BA140" s="270"/>
      <c r="BB140" s="254"/>
      <c r="BC140" s="252"/>
      <c r="BD140" s="270"/>
      <c r="BE140" s="271"/>
      <c r="BF140" s="278"/>
      <c r="BG140" s="279"/>
      <c r="BH140" s="279"/>
      <c r="BI140" s="252"/>
      <c r="BJ140" s="270"/>
      <c r="BK140" s="254"/>
      <c r="BL140" s="252"/>
      <c r="BM140" s="270"/>
      <c r="BN140" s="254"/>
      <c r="BO140" s="252"/>
      <c r="BP140" s="270"/>
      <c r="BQ140" s="254"/>
      <c r="BR140" s="274"/>
      <c r="BS140" s="275"/>
      <c r="BT140" s="274"/>
      <c r="BU140" s="543"/>
    </row>
    <row r="141" spans="1:73" ht="78.75" x14ac:dyDescent="0.25">
      <c r="A141" s="547">
        <v>29</v>
      </c>
      <c r="B141" s="553" t="s">
        <v>232</v>
      </c>
      <c r="C141" s="243"/>
      <c r="D141" s="243"/>
      <c r="E141" s="243"/>
      <c r="F141" s="243"/>
      <c r="G141" s="244"/>
      <c r="H141" s="243"/>
      <c r="I141" s="243"/>
      <c r="J141" s="243"/>
      <c r="K141" s="243"/>
      <c r="L141" s="244"/>
      <c r="M141" s="245"/>
      <c r="N141" s="243"/>
      <c r="O141" s="243"/>
      <c r="P141" s="243"/>
      <c r="Q141" s="243"/>
      <c r="R141" s="312"/>
      <c r="S141" s="247"/>
      <c r="T141" s="282">
        <v>1.2</v>
      </c>
      <c r="U141" s="247" t="s">
        <v>98</v>
      </c>
      <c r="V141" s="315">
        <v>1.6</v>
      </c>
      <c r="W141" s="312"/>
      <c r="X141" s="247"/>
      <c r="Y141" s="282">
        <v>1.2</v>
      </c>
      <c r="Z141" s="247" t="s">
        <v>98</v>
      </c>
      <c r="AA141" s="315">
        <v>1.6</v>
      </c>
      <c r="AB141" s="432"/>
      <c r="AC141" s="404"/>
      <c r="AD141" s="445"/>
      <c r="AE141" s="408"/>
      <c r="AF141" s="396"/>
      <c r="AG141" s="397"/>
      <c r="AH141" s="406"/>
      <c r="AI141" s="404"/>
      <c r="AJ141" s="407"/>
      <c r="AK141" s="408"/>
      <c r="AL141" s="396"/>
      <c r="AM141" s="407"/>
      <c r="AN141" s="451"/>
      <c r="AO141" s="396"/>
      <c r="AP141" s="445"/>
      <c r="AQ141" s="252"/>
      <c r="AR141" s="253"/>
      <c r="AS141" s="254"/>
      <c r="AT141" s="252"/>
      <c r="AU141" s="253"/>
      <c r="AV141" s="254"/>
      <c r="AW141" s="252"/>
      <c r="AX141" s="497"/>
      <c r="AY141" s="254"/>
      <c r="AZ141" s="252"/>
      <c r="BA141" s="270"/>
      <c r="BB141" s="254"/>
      <c r="BC141" s="252"/>
      <c r="BD141" s="270"/>
      <c r="BE141" s="271"/>
      <c r="BF141" s="278"/>
      <c r="BG141" s="279"/>
      <c r="BH141" s="279"/>
      <c r="BI141" s="252"/>
      <c r="BJ141" s="270"/>
      <c r="BK141" s="254"/>
      <c r="BL141" s="252"/>
      <c r="BM141" s="270"/>
      <c r="BN141" s="254"/>
      <c r="BO141" s="252"/>
      <c r="BP141" s="270"/>
      <c r="BQ141" s="254"/>
      <c r="BR141" s="274"/>
      <c r="BS141" s="275"/>
      <c r="BT141" s="274"/>
      <c r="BU141" s="543"/>
    </row>
    <row r="142" spans="1:73" x14ac:dyDescent="0.25">
      <c r="A142" s="547">
        <v>30</v>
      </c>
      <c r="B142" s="47" t="s">
        <v>233</v>
      </c>
      <c r="C142" s="243"/>
      <c r="D142" s="243"/>
      <c r="E142" s="243"/>
      <c r="F142" s="243"/>
      <c r="G142" s="244"/>
      <c r="H142" s="243"/>
      <c r="I142" s="243"/>
      <c r="J142" s="243"/>
      <c r="K142" s="243"/>
      <c r="L142" s="244"/>
      <c r="M142" s="245"/>
      <c r="N142" s="243"/>
      <c r="O142" s="243"/>
      <c r="P142" s="243"/>
      <c r="Q142" s="243"/>
      <c r="R142" s="312"/>
      <c r="S142" s="247"/>
      <c r="T142" s="282"/>
      <c r="U142" s="247"/>
      <c r="V142" s="314"/>
      <c r="W142" s="312"/>
      <c r="X142" s="247"/>
      <c r="Y142" s="282"/>
      <c r="Z142" s="247"/>
      <c r="AA142" s="314"/>
      <c r="AB142" s="431"/>
      <c r="AC142" s="404"/>
      <c r="AD142" s="445"/>
      <c r="AE142" s="408"/>
      <c r="AF142" s="396"/>
      <c r="AG142" s="397"/>
      <c r="AH142" s="406"/>
      <c r="AI142" s="404"/>
      <c r="AJ142" s="407"/>
      <c r="AK142" s="408"/>
      <c r="AL142" s="396"/>
      <c r="AM142" s="407"/>
      <c r="AN142" s="451"/>
      <c r="AO142" s="396"/>
      <c r="AP142" s="445"/>
      <c r="AQ142" s="252"/>
      <c r="AR142" s="253"/>
      <c r="AS142" s="254"/>
      <c r="AT142" s="252"/>
      <c r="AU142" s="253"/>
      <c r="AV142" s="254"/>
      <c r="AW142" s="252"/>
      <c r="AX142" s="497"/>
      <c r="AY142" s="254"/>
      <c r="AZ142" s="252"/>
      <c r="BA142" s="270"/>
      <c r="BB142" s="254"/>
      <c r="BC142" s="252"/>
      <c r="BD142" s="270"/>
      <c r="BE142" s="271"/>
      <c r="BF142" s="278"/>
      <c r="BG142" s="279"/>
      <c r="BH142" s="279"/>
      <c r="BI142" s="252"/>
      <c r="BJ142" s="270"/>
      <c r="BK142" s="254"/>
      <c r="BL142" s="252"/>
      <c r="BM142" s="270"/>
      <c r="BN142" s="254"/>
      <c r="BO142" s="252"/>
      <c r="BP142" s="270"/>
      <c r="BQ142" s="254"/>
      <c r="BR142" s="274"/>
      <c r="BS142" s="275"/>
      <c r="BT142" s="274"/>
      <c r="BU142" s="543"/>
    </row>
    <row r="143" spans="1:73" ht="78.75" x14ac:dyDescent="0.25">
      <c r="A143" s="551">
        <v>31</v>
      </c>
      <c r="B143" s="513" t="s">
        <v>234</v>
      </c>
      <c r="C143" s="243"/>
      <c r="D143" s="243"/>
      <c r="E143" s="243"/>
      <c r="F143" s="243"/>
      <c r="G143" s="244"/>
      <c r="H143" s="243"/>
      <c r="I143" s="243"/>
      <c r="J143" s="243"/>
      <c r="K143" s="243"/>
      <c r="L143" s="244"/>
      <c r="M143" s="245"/>
      <c r="N143" s="243"/>
      <c r="O143" s="243"/>
      <c r="P143" s="243"/>
      <c r="Q143" s="243"/>
      <c r="R143" s="312"/>
      <c r="S143" s="247"/>
      <c r="T143" s="282">
        <v>1</v>
      </c>
      <c r="U143" s="247" t="s">
        <v>98</v>
      </c>
      <c r="V143" s="210">
        <v>0.63</v>
      </c>
      <c r="W143" s="312"/>
      <c r="X143" s="247"/>
      <c r="Y143" s="282">
        <v>1</v>
      </c>
      <c r="Z143" s="247" t="s">
        <v>98</v>
      </c>
      <c r="AA143" s="210">
        <v>0.63</v>
      </c>
      <c r="AB143" s="429"/>
      <c r="AC143" s="404"/>
      <c r="AD143" s="445"/>
      <c r="AE143" s="408"/>
      <c r="AF143" s="396"/>
      <c r="AG143" s="397"/>
      <c r="AH143" s="406"/>
      <c r="AI143" s="404"/>
      <c r="AJ143" s="407"/>
      <c r="AK143" s="408"/>
      <c r="AL143" s="396"/>
      <c r="AM143" s="407"/>
      <c r="AN143" s="451"/>
      <c r="AO143" s="396"/>
      <c r="AP143" s="445"/>
      <c r="AQ143" s="252"/>
      <c r="AR143" s="253"/>
      <c r="AS143" s="254"/>
      <c r="AT143" s="252"/>
      <c r="AU143" s="253"/>
      <c r="AV143" s="254"/>
      <c r="AW143" s="252"/>
      <c r="AX143" s="497"/>
      <c r="AY143" s="254"/>
      <c r="AZ143" s="252"/>
      <c r="BA143" s="270"/>
      <c r="BB143" s="254"/>
      <c r="BC143" s="252"/>
      <c r="BD143" s="270"/>
      <c r="BE143" s="271"/>
      <c r="BF143" s="278"/>
      <c r="BG143" s="279"/>
      <c r="BH143" s="279"/>
      <c r="BI143" s="252"/>
      <c r="BJ143" s="270"/>
      <c r="BK143" s="254"/>
      <c r="BL143" s="252"/>
      <c r="BM143" s="270"/>
      <c r="BN143" s="254"/>
      <c r="BO143" s="252"/>
      <c r="BP143" s="270"/>
      <c r="BQ143" s="254"/>
      <c r="BR143" s="274"/>
      <c r="BS143" s="275"/>
      <c r="BT143" s="274"/>
      <c r="BU143" s="543"/>
    </row>
    <row r="144" spans="1:73" ht="63" x14ac:dyDescent="0.25">
      <c r="A144" s="547">
        <v>32</v>
      </c>
      <c r="B144" s="513" t="s">
        <v>235</v>
      </c>
      <c r="C144" s="243"/>
      <c r="D144" s="243"/>
      <c r="E144" s="243"/>
      <c r="F144" s="243"/>
      <c r="G144" s="244"/>
      <c r="H144" s="243"/>
      <c r="I144" s="243"/>
      <c r="J144" s="243"/>
      <c r="K144" s="243"/>
      <c r="L144" s="244"/>
      <c r="M144" s="245"/>
      <c r="N144" s="243"/>
      <c r="O144" s="243"/>
      <c r="P144" s="243"/>
      <c r="Q144" s="243"/>
      <c r="R144" s="312"/>
      <c r="S144" s="247"/>
      <c r="T144" s="282">
        <v>0.46</v>
      </c>
      <c r="U144" s="247" t="s">
        <v>98</v>
      </c>
      <c r="V144" s="282">
        <v>1</v>
      </c>
      <c r="W144" s="312"/>
      <c r="X144" s="247"/>
      <c r="Y144" s="282">
        <v>0.46</v>
      </c>
      <c r="Z144" s="247" t="s">
        <v>98</v>
      </c>
      <c r="AA144" s="281">
        <v>1</v>
      </c>
      <c r="AB144" s="433"/>
      <c r="AC144" s="404"/>
      <c r="AD144" s="445"/>
      <c r="AE144" s="408"/>
      <c r="AF144" s="396"/>
      <c r="AG144" s="397"/>
      <c r="AH144" s="406"/>
      <c r="AI144" s="404"/>
      <c r="AJ144" s="407"/>
      <c r="AK144" s="408"/>
      <c r="AL144" s="396"/>
      <c r="AM144" s="407"/>
      <c r="AN144" s="451"/>
      <c r="AO144" s="396"/>
      <c r="AP144" s="445"/>
      <c r="AQ144" s="252"/>
      <c r="AR144" s="253"/>
      <c r="AS144" s="254"/>
      <c r="AT144" s="252"/>
      <c r="AU144" s="253"/>
      <c r="AV144" s="254"/>
      <c r="AW144" s="252"/>
      <c r="AX144" s="497"/>
      <c r="AY144" s="254"/>
      <c r="AZ144" s="252"/>
      <c r="BA144" s="270"/>
      <c r="BB144" s="254"/>
      <c r="BC144" s="252"/>
      <c r="BD144" s="270"/>
      <c r="BE144" s="271"/>
      <c r="BF144" s="278"/>
      <c r="BG144" s="279"/>
      <c r="BH144" s="279"/>
      <c r="BI144" s="252"/>
      <c r="BJ144" s="270"/>
      <c r="BK144" s="254"/>
      <c r="BL144" s="252"/>
      <c r="BM144" s="270"/>
      <c r="BN144" s="254"/>
      <c r="BO144" s="252"/>
      <c r="BP144" s="270"/>
      <c r="BQ144" s="254"/>
      <c r="BR144" s="274"/>
      <c r="BS144" s="275"/>
      <c r="BT144" s="274"/>
      <c r="BU144" s="543"/>
    </row>
    <row r="145" spans="1:73" ht="78.75" x14ac:dyDescent="0.25">
      <c r="A145" s="547">
        <v>33</v>
      </c>
      <c r="B145" s="513" t="s">
        <v>236</v>
      </c>
      <c r="C145" s="243"/>
      <c r="D145" s="243"/>
      <c r="E145" s="243"/>
      <c r="F145" s="243"/>
      <c r="G145" s="244"/>
      <c r="H145" s="243"/>
      <c r="I145" s="243"/>
      <c r="J145" s="243"/>
      <c r="K145" s="243"/>
      <c r="L145" s="244"/>
      <c r="M145" s="245"/>
      <c r="N145" s="243"/>
      <c r="O145" s="243"/>
      <c r="P145" s="243"/>
      <c r="Q145" s="243"/>
      <c r="R145" s="312"/>
      <c r="S145" s="247"/>
      <c r="T145" s="282">
        <v>0.7</v>
      </c>
      <c r="U145" s="247" t="s">
        <v>98</v>
      </c>
      <c r="V145" s="210">
        <v>0.4</v>
      </c>
      <c r="W145" s="312"/>
      <c r="X145" s="247"/>
      <c r="Y145" s="282">
        <v>0.7</v>
      </c>
      <c r="Z145" s="247" t="s">
        <v>98</v>
      </c>
      <c r="AA145" s="210">
        <v>0.4</v>
      </c>
      <c r="AB145" s="429"/>
      <c r="AC145" s="404"/>
      <c r="AD145" s="445"/>
      <c r="AE145" s="408"/>
      <c r="AF145" s="396"/>
      <c r="AG145" s="397"/>
      <c r="AH145" s="406"/>
      <c r="AI145" s="404"/>
      <c r="AJ145" s="407"/>
      <c r="AK145" s="408"/>
      <c r="AL145" s="396"/>
      <c r="AM145" s="407"/>
      <c r="AN145" s="451"/>
      <c r="AO145" s="396"/>
      <c r="AP145" s="445"/>
      <c r="AQ145" s="252"/>
      <c r="AR145" s="253"/>
      <c r="AS145" s="254"/>
      <c r="AT145" s="252"/>
      <c r="AU145" s="253"/>
      <c r="AV145" s="254"/>
      <c r="AW145" s="252"/>
      <c r="AX145" s="497"/>
      <c r="AY145" s="254"/>
      <c r="AZ145" s="252"/>
      <c r="BA145" s="270"/>
      <c r="BB145" s="254"/>
      <c r="BC145" s="252"/>
      <c r="BD145" s="270"/>
      <c r="BE145" s="271"/>
      <c r="BF145" s="278"/>
      <c r="BG145" s="279"/>
      <c r="BH145" s="279"/>
      <c r="BI145" s="252"/>
      <c r="BJ145" s="270"/>
      <c r="BK145" s="254"/>
      <c r="BL145" s="252"/>
      <c r="BM145" s="270"/>
      <c r="BN145" s="254"/>
      <c r="BO145" s="252"/>
      <c r="BP145" s="270"/>
      <c r="BQ145" s="254"/>
      <c r="BR145" s="274"/>
      <c r="BS145" s="275"/>
      <c r="BT145" s="274"/>
      <c r="BU145" s="543"/>
    </row>
    <row r="146" spans="1:73" ht="78.75" x14ac:dyDescent="0.25">
      <c r="A146" s="547">
        <v>34</v>
      </c>
      <c r="B146" s="513" t="s">
        <v>237</v>
      </c>
      <c r="C146" s="243"/>
      <c r="D146" s="243"/>
      <c r="E146" s="243"/>
      <c r="F146" s="243"/>
      <c r="G146" s="244"/>
      <c r="H146" s="243"/>
      <c r="I146" s="243"/>
      <c r="J146" s="243"/>
      <c r="K146" s="243"/>
      <c r="L146" s="244"/>
      <c r="M146" s="245"/>
      <c r="N146" s="243"/>
      <c r="O146" s="243"/>
      <c r="P146" s="243"/>
      <c r="Q146" s="243"/>
      <c r="R146" s="312"/>
      <c r="S146" s="247"/>
      <c r="T146" s="282">
        <v>0.6</v>
      </c>
      <c r="U146" s="247" t="s">
        <v>98</v>
      </c>
      <c r="V146" s="581">
        <v>0.63</v>
      </c>
      <c r="W146" s="312"/>
      <c r="X146" s="247"/>
      <c r="Y146" s="282">
        <v>0.6</v>
      </c>
      <c r="Z146" s="247" t="s">
        <v>98</v>
      </c>
      <c r="AA146" s="581">
        <v>0.63</v>
      </c>
      <c r="AB146" s="433"/>
      <c r="AC146" s="404"/>
      <c r="AD146" s="445"/>
      <c r="AE146" s="408"/>
      <c r="AF146" s="396"/>
      <c r="AG146" s="397"/>
      <c r="AH146" s="406"/>
      <c r="AI146" s="404"/>
      <c r="AJ146" s="407"/>
      <c r="AK146" s="408"/>
      <c r="AL146" s="396"/>
      <c r="AM146" s="407"/>
      <c r="AN146" s="451"/>
      <c r="AO146" s="396"/>
      <c r="AP146" s="445"/>
      <c r="AQ146" s="252"/>
      <c r="AR146" s="253"/>
      <c r="AS146" s="254"/>
      <c r="AT146" s="252"/>
      <c r="AU146" s="253"/>
      <c r="AV146" s="254"/>
      <c r="AW146" s="252"/>
      <c r="AX146" s="497"/>
      <c r="AY146" s="254"/>
      <c r="AZ146" s="252"/>
      <c r="BA146" s="270"/>
      <c r="BB146" s="254"/>
      <c r="BC146" s="252"/>
      <c r="BD146" s="270"/>
      <c r="BE146" s="271"/>
      <c r="BF146" s="278"/>
      <c r="BG146" s="279"/>
      <c r="BH146" s="279"/>
      <c r="BI146" s="252"/>
      <c r="BJ146" s="270"/>
      <c r="BK146" s="254"/>
      <c r="BL146" s="252"/>
      <c r="BM146" s="270"/>
      <c r="BN146" s="254"/>
      <c r="BO146" s="252"/>
      <c r="BP146" s="270"/>
      <c r="BQ146" s="254"/>
      <c r="BR146" s="274"/>
      <c r="BS146" s="275"/>
      <c r="BT146" s="274"/>
      <c r="BU146" s="543"/>
    </row>
    <row r="147" spans="1:73" ht="78.75" x14ac:dyDescent="0.25">
      <c r="A147" s="551">
        <v>35</v>
      </c>
      <c r="B147" s="513" t="s">
        <v>238</v>
      </c>
      <c r="C147" s="243"/>
      <c r="D147" s="243"/>
      <c r="E147" s="243"/>
      <c r="F147" s="243"/>
      <c r="G147" s="244"/>
      <c r="H147" s="243"/>
      <c r="I147" s="243"/>
      <c r="J147" s="243"/>
      <c r="K147" s="243"/>
      <c r="L147" s="244"/>
      <c r="M147" s="245"/>
      <c r="N147" s="243"/>
      <c r="O147" s="243"/>
      <c r="P147" s="243"/>
      <c r="Q147" s="243"/>
      <c r="R147" s="312"/>
      <c r="S147" s="247"/>
      <c r="T147" s="282">
        <v>1</v>
      </c>
      <c r="U147" s="247" t="s">
        <v>98</v>
      </c>
      <c r="V147" s="210">
        <v>0.4</v>
      </c>
      <c r="W147" s="312"/>
      <c r="X147" s="247"/>
      <c r="Y147" s="282">
        <v>1</v>
      </c>
      <c r="Z147" s="247" t="s">
        <v>98</v>
      </c>
      <c r="AA147" s="210">
        <v>0.4</v>
      </c>
      <c r="AB147" s="429"/>
      <c r="AC147" s="404"/>
      <c r="AD147" s="445"/>
      <c r="AE147" s="408"/>
      <c r="AF147" s="396"/>
      <c r="AG147" s="397"/>
      <c r="AH147" s="406"/>
      <c r="AI147" s="404"/>
      <c r="AJ147" s="407"/>
      <c r="AK147" s="408"/>
      <c r="AL147" s="396"/>
      <c r="AM147" s="407"/>
      <c r="AN147" s="451"/>
      <c r="AO147" s="396"/>
      <c r="AP147" s="445"/>
      <c r="AQ147" s="252"/>
      <c r="AR147" s="253"/>
      <c r="AS147" s="254"/>
      <c r="AT147" s="252"/>
      <c r="AU147" s="253"/>
      <c r="AV147" s="254"/>
      <c r="AW147" s="252"/>
      <c r="AX147" s="497"/>
      <c r="AY147" s="254"/>
      <c r="AZ147" s="252"/>
      <c r="BA147" s="270"/>
      <c r="BB147" s="254"/>
      <c r="BC147" s="252"/>
      <c r="BD147" s="270"/>
      <c r="BE147" s="271"/>
      <c r="BF147" s="278"/>
      <c r="BG147" s="279"/>
      <c r="BH147" s="279"/>
      <c r="BI147" s="252"/>
      <c r="BJ147" s="270"/>
      <c r="BK147" s="254"/>
      <c r="BL147" s="252"/>
      <c r="BM147" s="270"/>
      <c r="BN147" s="254"/>
      <c r="BO147" s="252"/>
      <c r="BP147" s="270"/>
      <c r="BQ147" s="254"/>
      <c r="BR147" s="274"/>
      <c r="BS147" s="275"/>
      <c r="BT147" s="274"/>
      <c r="BU147" s="543"/>
    </row>
    <row r="148" spans="1:73" x14ac:dyDescent="0.25">
      <c r="A148" s="547">
        <v>36</v>
      </c>
      <c r="B148" s="4" t="s">
        <v>132</v>
      </c>
      <c r="C148" s="243"/>
      <c r="D148" s="243"/>
      <c r="E148" s="243"/>
      <c r="F148" s="243"/>
      <c r="G148" s="244"/>
      <c r="H148" s="243"/>
      <c r="I148" s="243"/>
      <c r="J148" s="243"/>
      <c r="K148" s="243"/>
      <c r="L148" s="244"/>
      <c r="M148" s="245"/>
      <c r="N148" s="243"/>
      <c r="O148" s="243"/>
      <c r="P148" s="243"/>
      <c r="Q148" s="243"/>
      <c r="R148" s="312"/>
      <c r="S148" s="247"/>
      <c r="T148" s="282"/>
      <c r="U148" s="247" t="s">
        <v>98</v>
      </c>
      <c r="V148" s="210"/>
      <c r="W148" s="312"/>
      <c r="X148" s="247"/>
      <c r="Y148" s="282"/>
      <c r="Z148" s="247" t="s">
        <v>98</v>
      </c>
      <c r="AA148" s="210"/>
      <c r="AB148" s="429"/>
      <c r="AC148" s="404"/>
      <c r="AD148" s="445"/>
      <c r="AE148" s="408"/>
      <c r="AF148" s="396"/>
      <c r="AG148" s="397"/>
      <c r="AH148" s="406"/>
      <c r="AI148" s="404"/>
      <c r="AJ148" s="407"/>
      <c r="AK148" s="408"/>
      <c r="AL148" s="396"/>
      <c r="AM148" s="407"/>
      <c r="AN148" s="451"/>
      <c r="AO148" s="396"/>
      <c r="AP148" s="445"/>
      <c r="AQ148" s="252"/>
      <c r="AR148" s="253"/>
      <c r="AS148" s="254"/>
      <c r="AT148" s="252"/>
      <c r="AU148" s="253"/>
      <c r="AV148" s="254"/>
      <c r="AW148" s="252"/>
      <c r="AX148" s="497"/>
      <c r="AY148" s="254"/>
      <c r="AZ148" s="252"/>
      <c r="BA148" s="270"/>
      <c r="BB148" s="254"/>
      <c r="BC148" s="252"/>
      <c r="BD148" s="270"/>
      <c r="BE148" s="271"/>
      <c r="BF148" s="278"/>
      <c r="BG148" s="279"/>
      <c r="BH148" s="279"/>
      <c r="BI148" s="252"/>
      <c r="BJ148" s="270"/>
      <c r="BK148" s="254"/>
      <c r="BL148" s="252"/>
      <c r="BM148" s="270"/>
      <c r="BN148" s="254"/>
      <c r="BO148" s="252"/>
      <c r="BP148" s="270"/>
      <c r="BQ148" s="254"/>
      <c r="BR148" s="274"/>
      <c r="BS148" s="275"/>
      <c r="BT148" s="274"/>
      <c r="BU148" s="543"/>
    </row>
    <row r="149" spans="1:73" ht="47.25" x14ac:dyDescent="0.25">
      <c r="A149" s="547">
        <v>37</v>
      </c>
      <c r="B149" s="554" t="s">
        <v>239</v>
      </c>
      <c r="C149" s="243"/>
      <c r="D149" s="243"/>
      <c r="E149" s="243"/>
      <c r="F149" s="243"/>
      <c r="G149" s="244"/>
      <c r="H149" s="243"/>
      <c r="I149" s="243"/>
      <c r="J149" s="243"/>
      <c r="K149" s="243"/>
      <c r="L149" s="244"/>
      <c r="M149" s="245"/>
      <c r="N149" s="243"/>
      <c r="O149" s="243"/>
      <c r="P149" s="243"/>
      <c r="Q149" s="243"/>
      <c r="R149" s="312"/>
      <c r="S149" s="247"/>
      <c r="T149" s="282">
        <v>2</v>
      </c>
      <c r="U149" s="247" t="s">
        <v>98</v>
      </c>
      <c r="V149" s="210">
        <v>0.4</v>
      </c>
      <c r="W149" s="312"/>
      <c r="X149" s="247"/>
      <c r="Y149" s="282">
        <v>2</v>
      </c>
      <c r="Z149" s="247" t="s">
        <v>98</v>
      </c>
      <c r="AA149" s="210">
        <v>0.4</v>
      </c>
      <c r="AB149" s="429"/>
      <c r="AC149" s="404"/>
      <c r="AD149" s="445"/>
      <c r="AE149" s="408"/>
      <c r="AF149" s="396"/>
      <c r="AG149" s="397"/>
      <c r="AH149" s="406"/>
      <c r="AI149" s="404"/>
      <c r="AJ149" s="407"/>
      <c r="AK149" s="408"/>
      <c r="AL149" s="396"/>
      <c r="AM149" s="407"/>
      <c r="AN149" s="451"/>
      <c r="AO149" s="396"/>
      <c r="AP149" s="445"/>
      <c r="AQ149" s="252"/>
      <c r="AR149" s="253"/>
      <c r="AS149" s="254"/>
      <c r="AT149" s="252"/>
      <c r="AU149" s="253"/>
      <c r="AV149" s="254"/>
      <c r="AW149" s="252"/>
      <c r="AX149" s="497"/>
      <c r="AY149" s="254"/>
      <c r="AZ149" s="252"/>
      <c r="BA149" s="270"/>
      <c r="BB149" s="254"/>
      <c r="BC149" s="252"/>
      <c r="BD149" s="270"/>
      <c r="BE149" s="271"/>
      <c r="BF149" s="278"/>
      <c r="BG149" s="279"/>
      <c r="BH149" s="279"/>
      <c r="BI149" s="252"/>
      <c r="BJ149" s="270"/>
      <c r="BK149" s="254"/>
      <c r="BL149" s="252"/>
      <c r="BM149" s="270"/>
      <c r="BN149" s="254"/>
      <c r="BO149" s="252"/>
      <c r="BP149" s="270"/>
      <c r="BQ149" s="254"/>
      <c r="BR149" s="274"/>
      <c r="BS149" s="275"/>
      <c r="BT149" s="274"/>
      <c r="BU149" s="543"/>
    </row>
    <row r="150" spans="1:73" x14ac:dyDescent="0.25">
      <c r="A150" s="547">
        <v>38</v>
      </c>
      <c r="B150" s="45" t="s">
        <v>133</v>
      </c>
      <c r="C150" s="243"/>
      <c r="D150" s="243"/>
      <c r="E150" s="243"/>
      <c r="F150" s="243"/>
      <c r="G150" s="244"/>
      <c r="H150" s="243"/>
      <c r="I150" s="243"/>
      <c r="J150" s="243"/>
      <c r="K150" s="243"/>
      <c r="L150" s="244"/>
      <c r="M150" s="245"/>
      <c r="N150" s="243"/>
      <c r="O150" s="243"/>
      <c r="P150" s="243"/>
      <c r="Q150" s="243"/>
      <c r="R150" s="312"/>
      <c r="S150" s="247"/>
      <c r="T150" s="282"/>
      <c r="U150" s="247" t="s">
        <v>98</v>
      </c>
      <c r="V150" s="210"/>
      <c r="W150" s="312"/>
      <c r="X150" s="247"/>
      <c r="Y150" s="282"/>
      <c r="Z150" s="247" t="s">
        <v>98</v>
      </c>
      <c r="AA150" s="210"/>
      <c r="AB150" s="429"/>
      <c r="AC150" s="404"/>
      <c r="AD150" s="445"/>
      <c r="AE150" s="408"/>
      <c r="AF150" s="396"/>
      <c r="AG150" s="397"/>
      <c r="AH150" s="406"/>
      <c r="AI150" s="404"/>
      <c r="AJ150" s="407"/>
      <c r="AK150" s="408"/>
      <c r="AL150" s="396"/>
      <c r="AM150" s="407"/>
      <c r="AN150" s="451"/>
      <c r="AO150" s="396"/>
      <c r="AP150" s="445"/>
      <c r="AQ150" s="252"/>
      <c r="AR150" s="253"/>
      <c r="AS150" s="254"/>
      <c r="AT150" s="252"/>
      <c r="AU150" s="253"/>
      <c r="AV150" s="254"/>
      <c r="AW150" s="252"/>
      <c r="AX150" s="497"/>
      <c r="AY150" s="254"/>
      <c r="AZ150" s="252"/>
      <c r="BA150" s="270"/>
      <c r="BB150" s="254"/>
      <c r="BC150" s="252"/>
      <c r="BD150" s="270"/>
      <c r="BE150" s="271"/>
      <c r="BF150" s="278"/>
      <c r="BG150" s="279"/>
      <c r="BH150" s="279"/>
      <c r="BI150" s="252"/>
      <c r="BJ150" s="270"/>
      <c r="BK150" s="254"/>
      <c r="BL150" s="252"/>
      <c r="BM150" s="270"/>
      <c r="BN150" s="254"/>
      <c r="BO150" s="252"/>
      <c r="BP150" s="270"/>
      <c r="BQ150" s="254"/>
      <c r="BR150" s="274"/>
      <c r="BS150" s="275"/>
      <c r="BT150" s="274"/>
      <c r="BU150" s="543"/>
    </row>
    <row r="151" spans="1:73" ht="63" x14ac:dyDescent="0.25">
      <c r="A151" s="551">
        <v>39</v>
      </c>
      <c r="B151" s="554" t="s">
        <v>240</v>
      </c>
      <c r="C151" s="243"/>
      <c r="D151" s="243"/>
      <c r="E151" s="243"/>
      <c r="F151" s="243"/>
      <c r="G151" s="244"/>
      <c r="H151" s="243"/>
      <c r="I151" s="243"/>
      <c r="J151" s="243"/>
      <c r="K151" s="243"/>
      <c r="L151" s="244"/>
      <c r="M151" s="245"/>
      <c r="N151" s="243"/>
      <c r="O151" s="243"/>
      <c r="P151" s="243"/>
      <c r="Q151" s="243"/>
      <c r="R151" s="312"/>
      <c r="S151" s="247"/>
      <c r="T151" s="317">
        <v>1.2</v>
      </c>
      <c r="U151" s="247" t="s">
        <v>98</v>
      </c>
      <c r="V151" s="313"/>
      <c r="W151" s="312"/>
      <c r="X151" s="247"/>
      <c r="Y151" s="317">
        <v>1.2</v>
      </c>
      <c r="Z151" s="247" t="s">
        <v>98</v>
      </c>
      <c r="AA151" s="313"/>
      <c r="AB151" s="428"/>
      <c r="AC151" s="404"/>
      <c r="AD151" s="445"/>
      <c r="AE151" s="408"/>
      <c r="AF151" s="396"/>
      <c r="AG151" s="397"/>
      <c r="AH151" s="406"/>
      <c r="AI151" s="404"/>
      <c r="AJ151" s="407"/>
      <c r="AK151" s="408"/>
      <c r="AL151" s="396"/>
      <c r="AM151" s="407"/>
      <c r="AN151" s="451"/>
      <c r="AO151" s="396"/>
      <c r="AP151" s="445"/>
      <c r="AQ151" s="252"/>
      <c r="AR151" s="253"/>
      <c r="AS151" s="254"/>
      <c r="AT151" s="252"/>
      <c r="AU151" s="253"/>
      <c r="AV151" s="254"/>
      <c r="AW151" s="252"/>
      <c r="AX151" s="497"/>
      <c r="AY151" s="254"/>
      <c r="AZ151" s="252"/>
      <c r="BA151" s="270"/>
      <c r="BB151" s="254"/>
      <c r="BC151" s="252"/>
      <c r="BD151" s="270"/>
      <c r="BE151" s="271"/>
      <c r="BF151" s="278"/>
      <c r="BG151" s="279"/>
      <c r="BH151" s="279"/>
      <c r="BI151" s="252"/>
      <c r="BJ151" s="270"/>
      <c r="BK151" s="254"/>
      <c r="BL151" s="252"/>
      <c r="BM151" s="270"/>
      <c r="BN151" s="254"/>
      <c r="BO151" s="252"/>
      <c r="BP151" s="270"/>
      <c r="BQ151" s="254"/>
      <c r="BR151" s="274"/>
      <c r="BS151" s="275"/>
      <c r="BT151" s="274"/>
      <c r="BU151" s="543"/>
    </row>
    <row r="152" spans="1:73" x14ac:dyDescent="0.25">
      <c r="A152" s="547">
        <v>40</v>
      </c>
      <c r="B152" s="47" t="s">
        <v>134</v>
      </c>
      <c r="C152" s="243"/>
      <c r="D152" s="243"/>
      <c r="E152" s="243"/>
      <c r="F152" s="243"/>
      <c r="G152" s="244"/>
      <c r="H152" s="243"/>
      <c r="I152" s="243"/>
      <c r="J152" s="243"/>
      <c r="K152" s="243"/>
      <c r="L152" s="244"/>
      <c r="M152" s="245"/>
      <c r="N152" s="243"/>
      <c r="O152" s="243"/>
      <c r="P152" s="243"/>
      <c r="Q152" s="243"/>
      <c r="R152" s="312"/>
      <c r="S152" s="247"/>
      <c r="T152" s="282"/>
      <c r="U152" s="247"/>
      <c r="V152" s="581"/>
      <c r="W152" s="312"/>
      <c r="X152" s="247"/>
      <c r="Y152" s="282"/>
      <c r="Z152" s="247"/>
      <c r="AA152" s="581"/>
      <c r="AB152" s="433"/>
      <c r="AC152" s="404"/>
      <c r="AD152" s="445"/>
      <c r="AE152" s="408"/>
      <c r="AF152" s="396"/>
      <c r="AG152" s="397"/>
      <c r="AH152" s="406"/>
      <c r="AI152" s="404"/>
      <c r="AJ152" s="407"/>
      <c r="AK152" s="408"/>
      <c r="AL152" s="396"/>
      <c r="AM152" s="407"/>
      <c r="AN152" s="451"/>
      <c r="AO152" s="396"/>
      <c r="AP152" s="445"/>
      <c r="AQ152" s="252"/>
      <c r="AR152" s="253"/>
      <c r="AS152" s="254"/>
      <c r="AT152" s="252"/>
      <c r="AU152" s="253"/>
      <c r="AV152" s="254"/>
      <c r="AW152" s="252"/>
      <c r="AX152" s="253"/>
      <c r="AY152" s="254"/>
      <c r="AZ152" s="252"/>
      <c r="BA152" s="270"/>
      <c r="BB152" s="254"/>
      <c r="BC152" s="252"/>
      <c r="BD152" s="270"/>
      <c r="BE152" s="271"/>
      <c r="BF152" s="278"/>
      <c r="BG152" s="279"/>
      <c r="BH152" s="279"/>
      <c r="BI152" s="252"/>
      <c r="BJ152" s="270"/>
      <c r="BK152" s="254"/>
      <c r="BL152" s="252"/>
      <c r="BM152" s="270"/>
      <c r="BN152" s="254"/>
      <c r="BO152" s="252"/>
      <c r="BP152" s="270"/>
      <c r="BQ152" s="254"/>
      <c r="BR152" s="274"/>
      <c r="BS152" s="275"/>
      <c r="BT152" s="274"/>
      <c r="BU152" s="543"/>
    </row>
    <row r="153" spans="1:73" ht="126" x14ac:dyDescent="0.25">
      <c r="A153" s="547">
        <v>41</v>
      </c>
      <c r="B153" s="554" t="s">
        <v>241</v>
      </c>
      <c r="C153" s="243"/>
      <c r="D153" s="243"/>
      <c r="E153" s="243"/>
      <c r="F153" s="243"/>
      <c r="G153" s="244"/>
      <c r="H153" s="243"/>
      <c r="I153" s="243"/>
      <c r="J153" s="243"/>
      <c r="K153" s="243"/>
      <c r="L153" s="244"/>
      <c r="M153" s="245"/>
      <c r="N153" s="243"/>
      <c r="O153" s="243"/>
      <c r="P153" s="243"/>
      <c r="Q153" s="243"/>
      <c r="R153" s="312"/>
      <c r="S153" s="247"/>
      <c r="T153" s="282">
        <v>6</v>
      </c>
      <c r="U153" s="247" t="s">
        <v>98</v>
      </c>
      <c r="V153" s="210">
        <v>4</v>
      </c>
      <c r="W153" s="312"/>
      <c r="X153" s="247"/>
      <c r="Y153" s="282">
        <v>6</v>
      </c>
      <c r="Z153" s="247" t="s">
        <v>98</v>
      </c>
      <c r="AA153" s="210">
        <v>4</v>
      </c>
      <c r="AB153" s="429"/>
      <c r="AC153" s="404"/>
      <c r="AD153" s="445"/>
      <c r="AE153" s="408"/>
      <c r="AF153" s="396"/>
      <c r="AG153" s="397"/>
      <c r="AH153" s="406"/>
      <c r="AI153" s="404"/>
      <c r="AJ153" s="407"/>
      <c r="AK153" s="408"/>
      <c r="AL153" s="396"/>
      <c r="AM153" s="407"/>
      <c r="AN153" s="451"/>
      <c r="AO153" s="396"/>
      <c r="AP153" s="445"/>
      <c r="AQ153" s="252"/>
      <c r="AR153" s="253"/>
      <c r="AS153" s="254"/>
      <c r="AT153" s="252"/>
      <c r="AU153" s="253"/>
      <c r="AV153" s="254"/>
      <c r="AW153" s="252"/>
      <c r="AX153" s="253"/>
      <c r="AY153" s="254"/>
      <c r="AZ153" s="252"/>
      <c r="BA153" s="270"/>
      <c r="BB153" s="254"/>
      <c r="BC153" s="252"/>
      <c r="BD153" s="270"/>
      <c r="BE153" s="271"/>
      <c r="BF153" s="278"/>
      <c r="BG153" s="279"/>
      <c r="BH153" s="279"/>
      <c r="BI153" s="252"/>
      <c r="BJ153" s="270"/>
      <c r="BK153" s="254"/>
      <c r="BL153" s="252"/>
      <c r="BM153" s="270"/>
      <c r="BN153" s="254"/>
      <c r="BO153" s="252"/>
      <c r="BP153" s="270"/>
      <c r="BQ153" s="254"/>
      <c r="BR153" s="274"/>
      <c r="BS153" s="275"/>
      <c r="BT153" s="274"/>
      <c r="BU153" s="543"/>
    </row>
    <row r="154" spans="1:73" x14ac:dyDescent="0.25">
      <c r="A154" s="547">
        <v>42</v>
      </c>
      <c r="B154" s="47" t="s">
        <v>135</v>
      </c>
      <c r="C154" s="243"/>
      <c r="D154" s="243"/>
      <c r="E154" s="243"/>
      <c r="F154" s="243"/>
      <c r="G154" s="244"/>
      <c r="H154" s="243"/>
      <c r="I154" s="243"/>
      <c r="J154" s="243"/>
      <c r="K154" s="243"/>
      <c r="L154" s="244"/>
      <c r="M154" s="245"/>
      <c r="N154" s="243"/>
      <c r="O154" s="243"/>
      <c r="P154" s="243"/>
      <c r="Q154" s="243"/>
      <c r="R154" s="312"/>
      <c r="S154" s="247"/>
      <c r="T154" s="282"/>
      <c r="U154" s="247" t="s">
        <v>98</v>
      </c>
      <c r="V154" s="210"/>
      <c r="W154" s="312"/>
      <c r="X154" s="247"/>
      <c r="Y154" s="282"/>
      <c r="Z154" s="247" t="s">
        <v>98</v>
      </c>
      <c r="AA154" s="210"/>
      <c r="AB154" s="429"/>
      <c r="AC154" s="404"/>
      <c r="AD154" s="445"/>
      <c r="AE154" s="408"/>
      <c r="AF154" s="396"/>
      <c r="AG154" s="397"/>
      <c r="AH154" s="406"/>
      <c r="AI154" s="404"/>
      <c r="AJ154" s="407"/>
      <c r="AK154" s="408"/>
      <c r="AL154" s="396"/>
      <c r="AM154" s="407"/>
      <c r="AN154" s="451"/>
      <c r="AO154" s="396"/>
      <c r="AP154" s="445"/>
      <c r="AQ154" s="252"/>
      <c r="AR154" s="253"/>
      <c r="AS154" s="254"/>
      <c r="AT154" s="252"/>
      <c r="AU154" s="253"/>
      <c r="AV154" s="254"/>
      <c r="AW154" s="252"/>
      <c r="AX154" s="253"/>
      <c r="AY154" s="254"/>
      <c r="AZ154" s="252"/>
      <c r="BA154" s="270"/>
      <c r="BB154" s="254"/>
      <c r="BC154" s="252"/>
      <c r="BD154" s="270"/>
      <c r="BE154" s="271"/>
      <c r="BF154" s="278"/>
      <c r="BG154" s="279"/>
      <c r="BH154" s="279"/>
      <c r="BI154" s="252"/>
      <c r="BJ154" s="270"/>
      <c r="BK154" s="254"/>
      <c r="BL154" s="252"/>
      <c r="BM154" s="270"/>
      <c r="BN154" s="254"/>
      <c r="BO154" s="252"/>
      <c r="BP154" s="270"/>
      <c r="BQ154" s="254"/>
      <c r="BR154" s="274"/>
      <c r="BS154" s="275"/>
      <c r="BT154" s="274"/>
      <c r="BU154" s="543"/>
    </row>
    <row r="155" spans="1:73" ht="47.25" x14ac:dyDescent="0.25">
      <c r="A155" s="551">
        <v>43</v>
      </c>
      <c r="B155" s="465" t="s">
        <v>242</v>
      </c>
      <c r="C155" s="243"/>
      <c r="D155" s="243"/>
      <c r="E155" s="243"/>
      <c r="F155" s="243"/>
      <c r="G155" s="244"/>
      <c r="H155" s="243"/>
      <c r="I155" s="243"/>
      <c r="J155" s="243"/>
      <c r="K155" s="243"/>
      <c r="L155" s="244"/>
      <c r="M155" s="245"/>
      <c r="N155" s="243"/>
      <c r="O155" s="243"/>
      <c r="P155" s="243"/>
      <c r="Q155" s="243"/>
      <c r="R155" s="312"/>
      <c r="S155" s="247"/>
      <c r="T155" s="282">
        <v>0.3</v>
      </c>
      <c r="U155" s="247" t="s">
        <v>98</v>
      </c>
      <c r="V155" s="210">
        <v>0.4</v>
      </c>
      <c r="W155" s="312"/>
      <c r="X155" s="247"/>
      <c r="Y155" s="282">
        <v>0.3</v>
      </c>
      <c r="Z155" s="247" t="s">
        <v>98</v>
      </c>
      <c r="AA155" s="210">
        <v>0.4</v>
      </c>
      <c r="AB155" s="429"/>
      <c r="AC155" s="404"/>
      <c r="AD155" s="445"/>
      <c r="AE155" s="408"/>
      <c r="AF155" s="396"/>
      <c r="AG155" s="397"/>
      <c r="AH155" s="406"/>
      <c r="AI155" s="404"/>
      <c r="AJ155" s="407"/>
      <c r="AK155" s="408"/>
      <c r="AL155" s="396"/>
      <c r="AM155" s="407"/>
      <c r="AN155" s="451"/>
      <c r="AO155" s="396"/>
      <c r="AP155" s="445"/>
      <c r="AQ155" s="252"/>
      <c r="AR155" s="253"/>
      <c r="AS155" s="254"/>
      <c r="AT155" s="252"/>
      <c r="AU155" s="253"/>
      <c r="AV155" s="254"/>
      <c r="AW155" s="252"/>
      <c r="AX155" s="253"/>
      <c r="AY155" s="254"/>
      <c r="AZ155" s="252"/>
      <c r="BA155" s="270"/>
      <c r="BB155" s="254"/>
      <c r="BC155" s="252"/>
      <c r="BD155" s="270"/>
      <c r="BE155" s="271"/>
      <c r="BF155" s="278"/>
      <c r="BG155" s="279"/>
      <c r="BH155" s="279"/>
      <c r="BI155" s="252"/>
      <c r="BJ155" s="270"/>
      <c r="BK155" s="254"/>
      <c r="BL155" s="252"/>
      <c r="BM155" s="270"/>
      <c r="BN155" s="254"/>
      <c r="BO155" s="252"/>
      <c r="BP155" s="270"/>
      <c r="BQ155" s="254"/>
      <c r="BR155" s="274"/>
      <c r="BS155" s="275"/>
      <c r="BT155" s="274"/>
      <c r="BU155" s="543"/>
    </row>
    <row r="156" spans="1:73" ht="47.25" x14ac:dyDescent="0.25">
      <c r="A156" s="547">
        <v>44</v>
      </c>
      <c r="B156" s="465" t="s">
        <v>243</v>
      </c>
      <c r="C156" s="243"/>
      <c r="D156" s="243"/>
      <c r="E156" s="243"/>
      <c r="F156" s="243"/>
      <c r="G156" s="244"/>
      <c r="H156" s="243"/>
      <c r="I156" s="243"/>
      <c r="J156" s="243"/>
      <c r="K156" s="243"/>
      <c r="L156" s="244"/>
      <c r="M156" s="245"/>
      <c r="N156" s="243"/>
      <c r="O156" s="243"/>
      <c r="P156" s="243"/>
      <c r="Q156" s="243"/>
      <c r="R156" s="312"/>
      <c r="S156" s="247"/>
      <c r="T156" s="282">
        <v>1</v>
      </c>
      <c r="U156" s="247" t="s">
        <v>98</v>
      </c>
      <c r="V156" s="210">
        <v>0.25</v>
      </c>
      <c r="W156" s="312"/>
      <c r="X156" s="247"/>
      <c r="Y156" s="282">
        <v>1</v>
      </c>
      <c r="Z156" s="247" t="s">
        <v>98</v>
      </c>
      <c r="AA156" s="210">
        <v>0.25</v>
      </c>
      <c r="AB156" s="429"/>
      <c r="AC156" s="404"/>
      <c r="AD156" s="445"/>
      <c r="AE156" s="408"/>
      <c r="AF156" s="396"/>
      <c r="AG156" s="397"/>
      <c r="AH156" s="406"/>
      <c r="AI156" s="404"/>
      <c r="AJ156" s="407"/>
      <c r="AK156" s="408"/>
      <c r="AL156" s="396"/>
      <c r="AM156" s="407"/>
      <c r="AN156" s="451"/>
      <c r="AO156" s="396"/>
      <c r="AP156" s="445"/>
      <c r="AQ156" s="252"/>
      <c r="AR156" s="253"/>
      <c r="AS156" s="254"/>
      <c r="AT156" s="252"/>
      <c r="AU156" s="253"/>
      <c r="AV156" s="254"/>
      <c r="AW156" s="252"/>
      <c r="AX156" s="253"/>
      <c r="AY156" s="254"/>
      <c r="AZ156" s="252"/>
      <c r="BA156" s="270"/>
      <c r="BB156" s="254"/>
      <c r="BC156" s="252"/>
      <c r="BD156" s="270"/>
      <c r="BE156" s="271"/>
      <c r="BF156" s="278"/>
      <c r="BG156" s="279"/>
      <c r="BH156" s="279"/>
      <c r="BI156" s="252"/>
      <c r="BJ156" s="270"/>
      <c r="BK156" s="254"/>
      <c r="BL156" s="252"/>
      <c r="BM156" s="270"/>
      <c r="BN156" s="254"/>
      <c r="BO156" s="252"/>
      <c r="BP156" s="270"/>
      <c r="BQ156" s="254"/>
      <c r="BR156" s="274"/>
      <c r="BS156" s="275"/>
      <c r="BT156" s="274"/>
      <c r="BU156" s="543"/>
    </row>
    <row r="157" spans="1:73" ht="47.25" x14ac:dyDescent="0.25">
      <c r="A157" s="547">
        <v>45</v>
      </c>
      <c r="B157" s="465" t="s">
        <v>244</v>
      </c>
      <c r="C157" s="243"/>
      <c r="D157" s="243"/>
      <c r="E157" s="243"/>
      <c r="F157" s="243"/>
      <c r="G157" s="244"/>
      <c r="H157" s="243"/>
      <c r="I157" s="243"/>
      <c r="J157" s="243"/>
      <c r="K157" s="243"/>
      <c r="L157" s="244"/>
      <c r="M157" s="245"/>
      <c r="N157" s="243"/>
      <c r="O157" s="243"/>
      <c r="P157" s="243"/>
      <c r="Q157" s="243"/>
      <c r="R157" s="312"/>
      <c r="S157" s="247"/>
      <c r="T157" s="282">
        <v>1</v>
      </c>
      <c r="U157" s="247" t="s">
        <v>98</v>
      </c>
      <c r="V157" s="211">
        <v>0.25</v>
      </c>
      <c r="W157" s="312"/>
      <c r="X157" s="247"/>
      <c r="Y157" s="282">
        <v>1</v>
      </c>
      <c r="Z157" s="247" t="s">
        <v>98</v>
      </c>
      <c r="AA157" s="211">
        <v>0.25</v>
      </c>
      <c r="AB157" s="430"/>
      <c r="AC157" s="404"/>
      <c r="AD157" s="445"/>
      <c r="AE157" s="408"/>
      <c r="AF157" s="396"/>
      <c r="AG157" s="397"/>
      <c r="AH157" s="406"/>
      <c r="AI157" s="404"/>
      <c r="AJ157" s="407"/>
      <c r="AK157" s="408"/>
      <c r="AL157" s="396"/>
      <c r="AM157" s="407"/>
      <c r="AN157" s="451"/>
      <c r="AO157" s="396"/>
      <c r="AP157" s="445"/>
      <c r="AQ157" s="252"/>
      <c r="AR157" s="253"/>
      <c r="AS157" s="254"/>
      <c r="AT157" s="252"/>
      <c r="AU157" s="253"/>
      <c r="AV157" s="254"/>
      <c r="AW157" s="252"/>
      <c r="AX157" s="253"/>
      <c r="AY157" s="254"/>
      <c r="AZ157" s="252"/>
      <c r="BA157" s="270"/>
      <c r="BB157" s="254"/>
      <c r="BC157" s="252"/>
      <c r="BD157" s="270"/>
      <c r="BE157" s="271"/>
      <c r="BF157" s="278"/>
      <c r="BG157" s="279"/>
      <c r="BH157" s="279"/>
      <c r="BI157" s="252"/>
      <c r="BJ157" s="270"/>
      <c r="BK157" s="254"/>
      <c r="BL157" s="252"/>
      <c r="BM157" s="270"/>
      <c r="BN157" s="254"/>
      <c r="BO157" s="252"/>
      <c r="BP157" s="270"/>
      <c r="BQ157" s="254"/>
      <c r="BR157" s="274"/>
      <c r="BS157" s="275"/>
      <c r="BT157" s="274"/>
      <c r="BU157" s="543"/>
    </row>
    <row r="158" spans="1:73" x14ac:dyDescent="0.25">
      <c r="A158" s="547">
        <v>46</v>
      </c>
      <c r="B158" s="47" t="s">
        <v>245</v>
      </c>
      <c r="C158" s="243"/>
      <c r="D158" s="243"/>
      <c r="E158" s="243"/>
      <c r="F158" s="243"/>
      <c r="G158" s="244"/>
      <c r="H158" s="243"/>
      <c r="I158" s="243"/>
      <c r="J158" s="243"/>
      <c r="K158" s="243"/>
      <c r="L158" s="244"/>
      <c r="M158" s="245"/>
      <c r="N158" s="243"/>
      <c r="O158" s="243"/>
      <c r="P158" s="243"/>
      <c r="Q158" s="243"/>
      <c r="R158" s="312"/>
      <c r="S158" s="247"/>
      <c r="T158" s="282"/>
      <c r="U158" s="247"/>
      <c r="V158" s="314"/>
      <c r="W158" s="312"/>
      <c r="X158" s="247"/>
      <c r="Y158" s="282"/>
      <c r="Z158" s="247"/>
      <c r="AA158" s="314"/>
      <c r="AB158" s="431"/>
      <c r="AC158" s="404"/>
      <c r="AD158" s="445"/>
      <c r="AE158" s="408"/>
      <c r="AF158" s="396"/>
      <c r="AG158" s="397"/>
      <c r="AH158" s="406"/>
      <c r="AI158" s="404"/>
      <c r="AJ158" s="407"/>
      <c r="AK158" s="408"/>
      <c r="AL158" s="396"/>
      <c r="AM158" s="407"/>
      <c r="AN158" s="451"/>
      <c r="AO158" s="396"/>
      <c r="AP158" s="445"/>
      <c r="AQ158" s="252"/>
      <c r="AR158" s="253"/>
      <c r="AS158" s="254"/>
      <c r="AT158" s="252"/>
      <c r="AU158" s="253"/>
      <c r="AV158" s="254"/>
      <c r="AW158" s="252"/>
      <c r="AX158" s="253"/>
      <c r="AY158" s="254"/>
      <c r="AZ158" s="252"/>
      <c r="BA158" s="270"/>
      <c r="BB158" s="254"/>
      <c r="BC158" s="252"/>
      <c r="BD158" s="270"/>
      <c r="BE158" s="271"/>
      <c r="BF158" s="278"/>
      <c r="BG158" s="279"/>
      <c r="BH158" s="279"/>
      <c r="BI158" s="252"/>
      <c r="BJ158" s="270"/>
      <c r="BK158" s="254"/>
      <c r="BL158" s="252"/>
      <c r="BM158" s="270"/>
      <c r="BN158" s="254"/>
      <c r="BO158" s="252"/>
      <c r="BP158" s="270"/>
      <c r="BQ158" s="254"/>
      <c r="BR158" s="274"/>
      <c r="BS158" s="275"/>
      <c r="BT158" s="274"/>
      <c r="BU158" s="543"/>
    </row>
    <row r="159" spans="1:73" ht="47.25" x14ac:dyDescent="0.25">
      <c r="A159" s="551">
        <v>47</v>
      </c>
      <c r="B159" s="513" t="s">
        <v>246</v>
      </c>
      <c r="C159" s="243"/>
      <c r="D159" s="243"/>
      <c r="E159" s="243"/>
      <c r="F159" s="243"/>
      <c r="G159" s="244"/>
      <c r="H159" s="243"/>
      <c r="I159" s="243"/>
      <c r="J159" s="243"/>
      <c r="K159" s="243"/>
      <c r="L159" s="244"/>
      <c r="M159" s="245"/>
      <c r="N159" s="243"/>
      <c r="O159" s="243"/>
      <c r="P159" s="243"/>
      <c r="Q159" s="243"/>
      <c r="R159" s="312"/>
      <c r="S159" s="247"/>
      <c r="T159" s="282">
        <v>4.3</v>
      </c>
      <c r="U159" s="247" t="s">
        <v>98</v>
      </c>
      <c r="V159" s="318">
        <v>0.4</v>
      </c>
      <c r="W159" s="312"/>
      <c r="X159" s="247"/>
      <c r="Y159" s="282">
        <v>4.3</v>
      </c>
      <c r="Z159" s="247" t="s">
        <v>98</v>
      </c>
      <c r="AA159" s="318">
        <v>0.4</v>
      </c>
      <c r="AB159" s="434"/>
      <c r="AC159" s="404"/>
      <c r="AD159" s="445"/>
      <c r="AE159" s="408"/>
      <c r="AF159" s="396"/>
      <c r="AG159" s="397"/>
      <c r="AH159" s="406"/>
      <c r="AI159" s="404"/>
      <c r="AJ159" s="407"/>
      <c r="AK159" s="408"/>
      <c r="AL159" s="396"/>
      <c r="AM159" s="407"/>
      <c r="AN159" s="451"/>
      <c r="AO159" s="396"/>
      <c r="AP159" s="445"/>
      <c r="AQ159" s="252"/>
      <c r="AR159" s="253"/>
      <c r="AS159" s="254"/>
      <c r="AT159" s="252"/>
      <c r="AU159" s="253"/>
      <c r="AV159" s="254"/>
      <c r="AW159" s="252"/>
      <c r="AX159" s="253"/>
      <c r="AY159" s="254"/>
      <c r="AZ159" s="252"/>
      <c r="BA159" s="270"/>
      <c r="BB159" s="254"/>
      <c r="BC159" s="252"/>
      <c r="BD159" s="270"/>
      <c r="BE159" s="271"/>
      <c r="BF159" s="278"/>
      <c r="BG159" s="279"/>
      <c r="BH159" s="279"/>
      <c r="BI159" s="252"/>
      <c r="BJ159" s="270"/>
      <c r="BK159" s="254"/>
      <c r="BL159" s="252"/>
      <c r="BM159" s="270"/>
      <c r="BN159" s="254"/>
      <c r="BO159" s="252"/>
      <c r="BP159" s="270"/>
      <c r="BQ159" s="254"/>
      <c r="BR159" s="274"/>
      <c r="BS159" s="275"/>
      <c r="BT159" s="274"/>
      <c r="BU159" s="543"/>
    </row>
    <row r="160" spans="1:73" x14ac:dyDescent="0.25">
      <c r="A160" s="547">
        <v>48</v>
      </c>
      <c r="B160" s="4" t="s">
        <v>247</v>
      </c>
      <c r="C160" s="243"/>
      <c r="D160" s="243"/>
      <c r="E160" s="243"/>
      <c r="F160" s="243"/>
      <c r="G160" s="244"/>
      <c r="H160" s="243"/>
      <c r="I160" s="243"/>
      <c r="J160" s="243"/>
      <c r="K160" s="243"/>
      <c r="L160" s="244"/>
      <c r="M160" s="245"/>
      <c r="N160" s="243"/>
      <c r="O160" s="243"/>
      <c r="P160" s="243"/>
      <c r="Q160" s="243"/>
      <c r="R160" s="312"/>
      <c r="S160" s="247"/>
      <c r="T160" s="282"/>
      <c r="U160" s="247"/>
      <c r="V160" s="318"/>
      <c r="W160" s="312"/>
      <c r="X160" s="247"/>
      <c r="Y160" s="282"/>
      <c r="Z160" s="247"/>
      <c r="AA160" s="318"/>
      <c r="AB160" s="434"/>
      <c r="AC160" s="404"/>
      <c r="AD160" s="445"/>
      <c r="AE160" s="408"/>
      <c r="AF160" s="396"/>
      <c r="AG160" s="397"/>
      <c r="AH160" s="406"/>
      <c r="AI160" s="404"/>
      <c r="AJ160" s="407"/>
      <c r="AK160" s="408"/>
      <c r="AL160" s="396"/>
      <c r="AM160" s="407"/>
      <c r="AN160" s="451"/>
      <c r="AO160" s="396"/>
      <c r="AP160" s="445"/>
      <c r="AQ160" s="252"/>
      <c r="AR160" s="253"/>
      <c r="AS160" s="254"/>
      <c r="AT160" s="252"/>
      <c r="AU160" s="253"/>
      <c r="AV160" s="254"/>
      <c r="AW160" s="252"/>
      <c r="AX160" s="253"/>
      <c r="AY160" s="254"/>
      <c r="AZ160" s="252"/>
      <c r="BA160" s="270"/>
      <c r="BB160" s="254"/>
      <c r="BC160" s="252"/>
      <c r="BD160" s="270"/>
      <c r="BE160" s="271"/>
      <c r="BF160" s="278"/>
      <c r="BG160" s="279"/>
      <c r="BH160" s="279"/>
      <c r="BI160" s="252"/>
      <c r="BJ160" s="270"/>
      <c r="BK160" s="254"/>
      <c r="BL160" s="252"/>
      <c r="BM160" s="270"/>
      <c r="BN160" s="254"/>
      <c r="BO160" s="252"/>
      <c r="BP160" s="270"/>
      <c r="BQ160" s="254"/>
      <c r="BR160" s="274"/>
      <c r="BS160" s="275"/>
      <c r="BT160" s="274"/>
      <c r="BU160" s="543"/>
    </row>
    <row r="161" spans="1:73" ht="94.5" x14ac:dyDescent="0.25">
      <c r="A161" s="547">
        <v>49</v>
      </c>
      <c r="B161" s="513" t="s">
        <v>248</v>
      </c>
      <c r="C161" s="243"/>
      <c r="D161" s="243"/>
      <c r="E161" s="243"/>
      <c r="F161" s="243"/>
      <c r="G161" s="244"/>
      <c r="H161" s="243"/>
      <c r="I161" s="243"/>
      <c r="J161" s="243"/>
      <c r="K161" s="243"/>
      <c r="L161" s="244"/>
      <c r="M161" s="245"/>
      <c r="N161" s="243"/>
      <c r="O161" s="243"/>
      <c r="P161" s="243"/>
      <c r="Q161" s="243"/>
      <c r="R161" s="312"/>
      <c r="S161" s="247"/>
      <c r="T161" s="282">
        <v>1.4</v>
      </c>
      <c r="U161" s="247" t="s">
        <v>98</v>
      </c>
      <c r="V161" s="318">
        <v>0.4</v>
      </c>
      <c r="W161" s="312"/>
      <c r="X161" s="247"/>
      <c r="Y161" s="282">
        <v>1.4</v>
      </c>
      <c r="Z161" s="247" t="s">
        <v>98</v>
      </c>
      <c r="AA161" s="318">
        <v>0.4</v>
      </c>
      <c r="AB161" s="434"/>
      <c r="AC161" s="404"/>
      <c r="AD161" s="445"/>
      <c r="AE161" s="408"/>
      <c r="AF161" s="396"/>
      <c r="AG161" s="397"/>
      <c r="AH161" s="406"/>
      <c r="AI161" s="404"/>
      <c r="AJ161" s="407"/>
      <c r="AK161" s="408"/>
      <c r="AL161" s="396"/>
      <c r="AM161" s="407"/>
      <c r="AN161" s="451"/>
      <c r="AO161" s="396"/>
      <c r="AP161" s="445"/>
      <c r="AQ161" s="252"/>
      <c r="AR161" s="253"/>
      <c r="AS161" s="254"/>
      <c r="AT161" s="252"/>
      <c r="AU161" s="253"/>
      <c r="AV161" s="254"/>
      <c r="AW161" s="252"/>
      <c r="AX161" s="253"/>
      <c r="AY161" s="254"/>
      <c r="AZ161" s="252"/>
      <c r="BA161" s="270"/>
      <c r="BB161" s="254"/>
      <c r="BC161" s="252"/>
      <c r="BD161" s="270"/>
      <c r="BE161" s="271"/>
      <c r="BF161" s="278"/>
      <c r="BG161" s="279"/>
      <c r="BH161" s="279"/>
      <c r="BI161" s="252"/>
      <c r="BJ161" s="270"/>
      <c r="BK161" s="254"/>
      <c r="BL161" s="252"/>
      <c r="BM161" s="270"/>
      <c r="BN161" s="254"/>
      <c r="BO161" s="252"/>
      <c r="BP161" s="270"/>
      <c r="BQ161" s="254"/>
      <c r="BR161" s="274"/>
      <c r="BS161" s="275"/>
      <c r="BT161" s="274"/>
      <c r="BU161" s="543"/>
    </row>
    <row r="162" spans="1:73" ht="78.75" x14ac:dyDescent="0.25">
      <c r="A162" s="547">
        <v>50</v>
      </c>
      <c r="B162" s="513" t="s">
        <v>249</v>
      </c>
      <c r="C162" s="243"/>
      <c r="D162" s="243"/>
      <c r="E162" s="243"/>
      <c r="F162" s="243"/>
      <c r="G162" s="244"/>
      <c r="H162" s="243"/>
      <c r="I162" s="243"/>
      <c r="J162" s="243"/>
      <c r="K162" s="243"/>
      <c r="L162" s="244"/>
      <c r="M162" s="245"/>
      <c r="N162" s="243"/>
      <c r="O162" s="243"/>
      <c r="P162" s="243"/>
      <c r="Q162" s="243"/>
      <c r="R162" s="312"/>
      <c r="S162" s="247"/>
      <c r="T162" s="282">
        <v>2.5</v>
      </c>
      <c r="U162" s="247" t="s">
        <v>98</v>
      </c>
      <c r="V162" s="314"/>
      <c r="W162" s="312"/>
      <c r="X162" s="247"/>
      <c r="Y162" s="282">
        <v>2.5</v>
      </c>
      <c r="Z162" s="247" t="s">
        <v>98</v>
      </c>
      <c r="AA162" s="314"/>
      <c r="AB162" s="431"/>
      <c r="AC162" s="404"/>
      <c r="AD162" s="445"/>
      <c r="AE162" s="408"/>
      <c r="AF162" s="396"/>
      <c r="AG162" s="397"/>
      <c r="AH162" s="406"/>
      <c r="AI162" s="404"/>
      <c r="AJ162" s="407"/>
      <c r="AK162" s="408"/>
      <c r="AL162" s="396"/>
      <c r="AM162" s="407"/>
      <c r="AN162" s="451"/>
      <c r="AO162" s="396"/>
      <c r="AP162" s="445"/>
      <c r="AQ162" s="252"/>
      <c r="AR162" s="253"/>
      <c r="AS162" s="254"/>
      <c r="AT162" s="252"/>
      <c r="AU162" s="253"/>
      <c r="AV162" s="254"/>
      <c r="AW162" s="252"/>
      <c r="AX162" s="253"/>
      <c r="AY162" s="254"/>
      <c r="AZ162" s="252"/>
      <c r="BA162" s="270"/>
      <c r="BB162" s="254"/>
      <c r="BC162" s="252"/>
      <c r="BD162" s="270"/>
      <c r="BE162" s="271"/>
      <c r="BF162" s="278"/>
      <c r="BG162" s="279"/>
      <c r="BH162" s="279"/>
      <c r="BI162" s="252"/>
      <c r="BJ162" s="270"/>
      <c r="BK162" s="254"/>
      <c r="BL162" s="252"/>
      <c r="BM162" s="270"/>
      <c r="BN162" s="254"/>
      <c r="BO162" s="252"/>
      <c r="BP162" s="270"/>
      <c r="BQ162" s="254"/>
      <c r="BR162" s="274"/>
      <c r="BS162" s="275"/>
      <c r="BT162" s="274"/>
      <c r="BU162" s="543"/>
    </row>
    <row r="163" spans="1:73" x14ac:dyDescent="0.25">
      <c r="A163" s="551">
        <v>51</v>
      </c>
      <c r="B163" s="4" t="s">
        <v>140</v>
      </c>
      <c r="C163" s="243"/>
      <c r="D163" s="243"/>
      <c r="E163" s="243"/>
      <c r="F163" s="243"/>
      <c r="G163" s="244"/>
      <c r="H163" s="243"/>
      <c r="I163" s="243"/>
      <c r="J163" s="243"/>
      <c r="K163" s="243"/>
      <c r="L163" s="244"/>
      <c r="M163" s="245"/>
      <c r="N163" s="243"/>
      <c r="O163" s="243"/>
      <c r="P163" s="243"/>
      <c r="Q163" s="243"/>
      <c r="R163" s="312"/>
      <c r="S163" s="247"/>
      <c r="T163" s="282"/>
      <c r="U163" s="247"/>
      <c r="V163" s="318"/>
      <c r="W163" s="312"/>
      <c r="X163" s="247"/>
      <c r="Y163" s="282"/>
      <c r="Z163" s="247"/>
      <c r="AA163" s="318"/>
      <c r="AB163" s="434"/>
      <c r="AC163" s="404"/>
      <c r="AD163" s="445"/>
      <c r="AE163" s="408"/>
      <c r="AF163" s="396"/>
      <c r="AG163" s="397"/>
      <c r="AH163" s="406"/>
      <c r="AI163" s="404"/>
      <c r="AJ163" s="407"/>
      <c r="AK163" s="408"/>
      <c r="AL163" s="396"/>
      <c r="AM163" s="407"/>
      <c r="AN163" s="451"/>
      <c r="AO163" s="396"/>
      <c r="AP163" s="445"/>
      <c r="AQ163" s="252"/>
      <c r="AR163" s="253"/>
      <c r="AS163" s="254"/>
      <c r="AT163" s="252"/>
      <c r="AU163" s="253"/>
      <c r="AV163" s="254"/>
      <c r="AW163" s="252"/>
      <c r="AX163" s="253"/>
      <c r="AY163" s="254"/>
      <c r="AZ163" s="252"/>
      <c r="BA163" s="270"/>
      <c r="BB163" s="254"/>
      <c r="BC163" s="252"/>
      <c r="BD163" s="270"/>
      <c r="BE163" s="271"/>
      <c r="BF163" s="278"/>
      <c r="BG163" s="279"/>
      <c r="BH163" s="279"/>
      <c r="BI163" s="252"/>
      <c r="BJ163" s="270"/>
      <c r="BK163" s="254"/>
      <c r="BL163" s="252"/>
      <c r="BM163" s="270"/>
      <c r="BN163" s="254"/>
      <c r="BO163" s="252"/>
      <c r="BP163" s="270"/>
      <c r="BQ163" s="254"/>
      <c r="BR163" s="274"/>
      <c r="BS163" s="275"/>
      <c r="BT163" s="274"/>
      <c r="BU163" s="543"/>
    </row>
    <row r="164" spans="1:73" ht="63" x14ac:dyDescent="0.25">
      <c r="A164" s="547">
        <v>52</v>
      </c>
      <c r="B164" s="554" t="s">
        <v>250</v>
      </c>
      <c r="C164" s="243"/>
      <c r="D164" s="243"/>
      <c r="E164" s="243"/>
      <c r="F164" s="243"/>
      <c r="G164" s="244"/>
      <c r="H164" s="243"/>
      <c r="I164" s="243"/>
      <c r="J164" s="243"/>
      <c r="K164" s="243"/>
      <c r="L164" s="244"/>
      <c r="M164" s="245"/>
      <c r="N164" s="243"/>
      <c r="O164" s="243"/>
      <c r="P164" s="243"/>
      <c r="Q164" s="243"/>
      <c r="R164" s="312"/>
      <c r="S164" s="247"/>
      <c r="T164" s="282">
        <v>1.6</v>
      </c>
      <c r="U164" s="247" t="s">
        <v>98</v>
      </c>
      <c r="V164" s="314"/>
      <c r="W164" s="312"/>
      <c r="X164" s="247"/>
      <c r="Y164" s="282">
        <v>1.6</v>
      </c>
      <c r="Z164" s="247" t="s">
        <v>98</v>
      </c>
      <c r="AA164" s="314"/>
      <c r="AB164" s="431"/>
      <c r="AC164" s="404"/>
      <c r="AD164" s="445"/>
      <c r="AE164" s="408"/>
      <c r="AF164" s="396"/>
      <c r="AG164" s="397"/>
      <c r="AH164" s="406"/>
      <c r="AI164" s="404"/>
      <c r="AJ164" s="407"/>
      <c r="AK164" s="408"/>
      <c r="AL164" s="396"/>
      <c r="AM164" s="407"/>
      <c r="AN164" s="451"/>
      <c r="AO164" s="396"/>
      <c r="AP164" s="445"/>
      <c r="AQ164" s="252"/>
      <c r="AR164" s="253"/>
      <c r="AS164" s="254"/>
      <c r="AT164" s="252"/>
      <c r="AU164" s="253"/>
      <c r="AV164" s="254"/>
      <c r="AW164" s="252"/>
      <c r="AX164" s="253"/>
      <c r="AY164" s="254"/>
      <c r="AZ164" s="252"/>
      <c r="BA164" s="270"/>
      <c r="BB164" s="254"/>
      <c r="BC164" s="252"/>
      <c r="BD164" s="270"/>
      <c r="BE164" s="271"/>
      <c r="BF164" s="278"/>
      <c r="BG164" s="279"/>
      <c r="BH164" s="279"/>
      <c r="BI164" s="252"/>
      <c r="BJ164" s="270"/>
      <c r="BK164" s="254"/>
      <c r="BL164" s="252"/>
      <c r="BM164" s="270"/>
      <c r="BN164" s="254"/>
      <c r="BO164" s="252"/>
      <c r="BP164" s="270"/>
      <c r="BQ164" s="254"/>
      <c r="BR164" s="274"/>
      <c r="BS164" s="275"/>
      <c r="BT164" s="274"/>
      <c r="BU164" s="543"/>
    </row>
    <row r="165" spans="1:73" x14ac:dyDescent="0.25">
      <c r="A165" s="547">
        <v>53</v>
      </c>
      <c r="B165" s="47" t="s">
        <v>251</v>
      </c>
      <c r="C165" s="243"/>
      <c r="D165" s="243"/>
      <c r="E165" s="243"/>
      <c r="F165" s="243"/>
      <c r="G165" s="244"/>
      <c r="H165" s="243"/>
      <c r="I165" s="243"/>
      <c r="J165" s="243"/>
      <c r="K165" s="243"/>
      <c r="L165" s="244"/>
      <c r="M165" s="245"/>
      <c r="N165" s="243"/>
      <c r="O165" s="243"/>
      <c r="P165" s="243"/>
      <c r="Q165" s="243"/>
      <c r="R165" s="312"/>
      <c r="S165" s="247"/>
      <c r="T165" s="282"/>
      <c r="U165" s="247"/>
      <c r="V165" s="210"/>
      <c r="W165" s="312"/>
      <c r="X165" s="247"/>
      <c r="Y165" s="282"/>
      <c r="Z165" s="247"/>
      <c r="AA165" s="210"/>
      <c r="AB165" s="429"/>
      <c r="AC165" s="404"/>
      <c r="AD165" s="445"/>
      <c r="AE165" s="408"/>
      <c r="AF165" s="396"/>
      <c r="AG165" s="397"/>
      <c r="AH165" s="406"/>
      <c r="AI165" s="404"/>
      <c r="AJ165" s="407"/>
      <c r="AK165" s="408"/>
      <c r="AL165" s="396"/>
      <c r="AM165" s="407"/>
      <c r="AN165" s="451"/>
      <c r="AO165" s="396"/>
      <c r="AP165" s="445"/>
      <c r="AQ165" s="252"/>
      <c r="AR165" s="253"/>
      <c r="AS165" s="254"/>
      <c r="AT165" s="252"/>
      <c r="AU165" s="253"/>
      <c r="AV165" s="254"/>
      <c r="AW165" s="252"/>
      <c r="AX165" s="253"/>
      <c r="AY165" s="254"/>
      <c r="AZ165" s="252"/>
      <c r="BA165" s="270"/>
      <c r="BB165" s="254"/>
      <c r="BC165" s="252"/>
      <c r="BD165" s="270"/>
      <c r="BE165" s="271"/>
      <c r="BF165" s="278"/>
      <c r="BG165" s="279"/>
      <c r="BH165" s="279"/>
      <c r="BI165" s="252"/>
      <c r="BJ165" s="270"/>
      <c r="BK165" s="254"/>
      <c r="BL165" s="252"/>
      <c r="BM165" s="270"/>
      <c r="BN165" s="254"/>
      <c r="BO165" s="252"/>
      <c r="BP165" s="270"/>
      <c r="BQ165" s="254"/>
      <c r="BR165" s="274"/>
      <c r="BS165" s="275"/>
      <c r="BT165" s="274"/>
      <c r="BU165" s="543"/>
    </row>
    <row r="166" spans="1:73" ht="63" x14ac:dyDescent="0.25">
      <c r="A166" s="547">
        <v>54</v>
      </c>
      <c r="B166" s="554" t="s">
        <v>252</v>
      </c>
      <c r="C166" s="243"/>
      <c r="D166" s="243"/>
      <c r="E166" s="243"/>
      <c r="F166" s="243"/>
      <c r="G166" s="244"/>
      <c r="H166" s="243"/>
      <c r="I166" s="243"/>
      <c r="J166" s="243"/>
      <c r="K166" s="243"/>
      <c r="L166" s="244"/>
      <c r="M166" s="245"/>
      <c r="N166" s="243"/>
      <c r="O166" s="243"/>
      <c r="P166" s="243"/>
      <c r="Q166" s="243"/>
      <c r="R166" s="312"/>
      <c r="S166" s="247"/>
      <c r="T166" s="282">
        <v>3.5</v>
      </c>
      <c r="U166" s="247" t="s">
        <v>98</v>
      </c>
      <c r="V166" s="210">
        <v>0.63</v>
      </c>
      <c r="W166" s="312"/>
      <c r="X166" s="247"/>
      <c r="Y166" s="282">
        <v>3.5</v>
      </c>
      <c r="Z166" s="247" t="s">
        <v>98</v>
      </c>
      <c r="AA166" s="210">
        <v>0.63</v>
      </c>
      <c r="AB166" s="429"/>
      <c r="AC166" s="404"/>
      <c r="AD166" s="445"/>
      <c r="AE166" s="408"/>
      <c r="AF166" s="396"/>
      <c r="AG166" s="397"/>
      <c r="AH166" s="406"/>
      <c r="AI166" s="404"/>
      <c r="AJ166" s="407"/>
      <c r="AK166" s="408"/>
      <c r="AL166" s="396"/>
      <c r="AM166" s="407"/>
      <c r="AN166" s="451"/>
      <c r="AO166" s="396"/>
      <c r="AP166" s="445"/>
      <c r="AQ166" s="252"/>
      <c r="AR166" s="253"/>
      <c r="AS166" s="254"/>
      <c r="AT166" s="252"/>
      <c r="AU166" s="253"/>
      <c r="AV166" s="254"/>
      <c r="AW166" s="252"/>
      <c r="AX166" s="253"/>
      <c r="AY166" s="254"/>
      <c r="AZ166" s="252"/>
      <c r="BA166" s="270"/>
      <c r="BB166" s="254"/>
      <c r="BC166" s="252"/>
      <c r="BD166" s="270"/>
      <c r="BE166" s="271"/>
      <c r="BF166" s="278"/>
      <c r="BG166" s="279"/>
      <c r="BH166" s="279"/>
      <c r="BI166" s="252"/>
      <c r="BJ166" s="270"/>
      <c r="BK166" s="254"/>
      <c r="BL166" s="252"/>
      <c r="BM166" s="270"/>
      <c r="BN166" s="254"/>
      <c r="BO166" s="252"/>
      <c r="BP166" s="270"/>
      <c r="BQ166" s="254"/>
      <c r="BR166" s="274"/>
      <c r="BS166" s="275"/>
      <c r="BT166" s="274"/>
      <c r="BU166" s="543"/>
    </row>
    <row r="167" spans="1:73" s="393" customFormat="1" ht="63" x14ac:dyDescent="0.25">
      <c r="A167" s="583">
        <v>1</v>
      </c>
      <c r="B167" s="582" t="s">
        <v>253</v>
      </c>
      <c r="C167" s="382"/>
      <c r="D167" s="382"/>
      <c r="E167" s="382"/>
      <c r="F167" s="382"/>
      <c r="G167" s="383"/>
      <c r="H167" s="382"/>
      <c r="I167" s="382"/>
      <c r="J167" s="382"/>
      <c r="K167" s="382"/>
      <c r="L167" s="383"/>
      <c r="M167" s="384"/>
      <c r="N167" s="382"/>
      <c r="O167" s="382"/>
      <c r="P167" s="382"/>
      <c r="Q167" s="383"/>
      <c r="R167" s="382"/>
      <c r="S167" s="382"/>
      <c r="T167" s="382"/>
      <c r="U167" s="382"/>
      <c r="V167" s="382"/>
      <c r="W167" s="384"/>
      <c r="X167" s="382"/>
      <c r="Y167" s="382"/>
      <c r="Z167" s="382"/>
      <c r="AA167" s="386"/>
      <c r="AB167" s="489">
        <f t="array" ref="AB167">IF(ISNA(INDEX('приложение 7.2 1 квартал'!AE:AE,MATCH(B167,'приложение 7.2 1 квартал'!B:B,0))),0,INDEX('приложение 7.2 1 квартал'!AE:AE,MATCH(B167,'приложение 7.2 1 квартал'!B:B,0)))</f>
        <v>0.63</v>
      </c>
      <c r="AC167" s="247" t="s">
        <v>98</v>
      </c>
      <c r="AD167" s="490">
        <f t="array" ref="AD167">IF(ISNA(INDEX('приложение 7.2 1 квартал'!Z:Z,MATCH(B167,'приложение 7.2 1 квартал'!B:B,0))),0,INDEX('приложение 7.2 1 квартал'!Z:Z,MATCH(B167,'приложение 7.2 1 квартал'!B:B,0)))</f>
        <v>0</v>
      </c>
      <c r="AE167" s="485"/>
      <c r="AF167" s="387"/>
      <c r="AG167" s="388"/>
      <c r="AH167" s="486"/>
      <c r="AI167" s="385"/>
      <c r="AJ167" s="487"/>
      <c r="AK167" s="485"/>
      <c r="AL167" s="387"/>
      <c r="AM167" s="487"/>
      <c r="AN167" s="492">
        <f t="array" ref="AN167">AB167</f>
        <v>0.63</v>
      </c>
      <c r="AO167" s="247" t="s">
        <v>98</v>
      </c>
      <c r="AP167" s="490">
        <f t="array" ref="AP167">AD167</f>
        <v>0</v>
      </c>
      <c r="AQ167" s="389"/>
      <c r="AR167" s="387"/>
      <c r="AS167" s="388"/>
      <c r="AT167" s="389"/>
      <c r="AU167" s="387"/>
      <c r="AV167" s="388"/>
      <c r="AW167" s="389"/>
      <c r="AX167" s="387"/>
      <c r="AY167" s="388"/>
      <c r="AZ167" s="389"/>
      <c r="BA167" s="392"/>
      <c r="BB167" s="388"/>
      <c r="BC167" s="389"/>
      <c r="BD167" s="392"/>
      <c r="BE167" s="488"/>
      <c r="BF167" s="390"/>
      <c r="BG167" s="391"/>
      <c r="BH167" s="391"/>
      <c r="BI167" s="389"/>
      <c r="BJ167" s="392"/>
      <c r="BK167" s="388"/>
      <c r="BL167" s="389"/>
      <c r="BM167" s="392"/>
      <c r="BN167" s="388"/>
      <c r="BO167" s="389"/>
      <c r="BP167" s="392"/>
      <c r="BQ167" s="388"/>
      <c r="BR167" s="387"/>
      <c r="BS167" s="392"/>
      <c r="BT167" s="387"/>
      <c r="BU167" s="544"/>
    </row>
    <row r="168" spans="1:73" s="393" customFormat="1" ht="63" x14ac:dyDescent="0.25">
      <c r="A168" s="584">
        <v>2</v>
      </c>
      <c r="B168" s="582" t="s">
        <v>254</v>
      </c>
      <c r="C168" s="556"/>
      <c r="D168" s="556"/>
      <c r="E168" s="556"/>
      <c r="F168" s="556"/>
      <c r="G168" s="557"/>
      <c r="H168" s="556"/>
      <c r="I168" s="556"/>
      <c r="J168" s="556"/>
      <c r="K168" s="556"/>
      <c r="L168" s="557"/>
      <c r="M168" s="556"/>
      <c r="N168" s="556"/>
      <c r="O168" s="556"/>
      <c r="P168" s="556"/>
      <c r="Q168" s="557"/>
      <c r="R168" s="556"/>
      <c r="S168" s="556"/>
      <c r="T168" s="556"/>
      <c r="U168" s="556"/>
      <c r="V168" s="556"/>
      <c r="W168" s="558"/>
      <c r="X168" s="556"/>
      <c r="Y168" s="556"/>
      <c r="Z168" s="556"/>
      <c r="AA168" s="559"/>
      <c r="AB168" s="489">
        <f t="array" ref="AB168">IF(ISNA(INDEX('приложение 7.2 1 квартал'!AE:AE,MATCH(B168,'приложение 7.2 1 квартал'!B:B,0))),0,INDEX('приложение 7.2 1 квартал'!AE:AE,MATCH(B168,'приложение 7.2 1 квартал'!B:B,0)))</f>
        <v>0.63</v>
      </c>
      <c r="AC168" s="247" t="s">
        <v>98</v>
      </c>
      <c r="AD168" s="490">
        <f t="array" ref="AD168">IF(ISNA(INDEX('приложение 7.2 1 квартал'!Z:Z,MATCH(B168,'приложение 7.2 1 квартал'!B:B,0))),0,INDEX('приложение 7.2 1 квартал'!Z:Z,MATCH(B168,'приложение 7.2 1 квартал'!B:B,0)))</f>
        <v>0</v>
      </c>
      <c r="AE168" s="485"/>
      <c r="AF168" s="387"/>
      <c r="AG168" s="388"/>
      <c r="AH168" s="486"/>
      <c r="AI168" s="385"/>
      <c r="AJ168" s="487"/>
      <c r="AK168" s="485"/>
      <c r="AL168" s="387"/>
      <c r="AM168" s="487"/>
      <c r="AN168" s="492">
        <f t="array" ref="AN168">AB168</f>
        <v>0.63</v>
      </c>
      <c r="AO168" s="247" t="s">
        <v>98</v>
      </c>
      <c r="AP168" s="490">
        <f t="array" ref="AP168">AD168</f>
        <v>0</v>
      </c>
      <c r="AQ168" s="568"/>
      <c r="AR168" s="563"/>
      <c r="AS168" s="569"/>
      <c r="AT168" s="568"/>
      <c r="AU168" s="563"/>
      <c r="AV168" s="569"/>
      <c r="AW168" s="568"/>
      <c r="AX168" s="563"/>
      <c r="AY168" s="569"/>
      <c r="AZ168" s="568"/>
      <c r="BA168" s="570"/>
      <c r="BB168" s="569"/>
      <c r="BC168" s="568"/>
      <c r="BD168" s="570"/>
      <c r="BE168" s="571"/>
      <c r="BF168" s="572"/>
      <c r="BG168" s="573"/>
      <c r="BH168" s="573"/>
      <c r="BI168" s="568"/>
      <c r="BJ168" s="570"/>
      <c r="BK168" s="569"/>
      <c r="BL168" s="568"/>
      <c r="BM168" s="570"/>
      <c r="BN168" s="569"/>
      <c r="BO168" s="568"/>
      <c r="BP168" s="570"/>
      <c r="BQ168" s="569"/>
      <c r="BR168" s="563"/>
      <c r="BS168" s="570"/>
      <c r="BT168" s="563"/>
      <c r="BU168" s="544"/>
    </row>
    <row r="169" spans="1:73" s="393" customFormat="1" ht="78.75" x14ac:dyDescent="0.25">
      <c r="A169" s="584">
        <v>3</v>
      </c>
      <c r="B169" s="582" t="s">
        <v>255</v>
      </c>
      <c r="C169" s="556"/>
      <c r="D169" s="556"/>
      <c r="E169" s="556"/>
      <c r="F169" s="556"/>
      <c r="G169" s="557"/>
      <c r="H169" s="556"/>
      <c r="I169" s="556"/>
      <c r="J169" s="556"/>
      <c r="K169" s="556"/>
      <c r="L169" s="557"/>
      <c r="M169" s="556"/>
      <c r="N169" s="556"/>
      <c r="O169" s="556"/>
      <c r="P169" s="556"/>
      <c r="Q169" s="557"/>
      <c r="R169" s="556"/>
      <c r="S169" s="556"/>
      <c r="T169" s="556"/>
      <c r="U169" s="556"/>
      <c r="V169" s="556"/>
      <c r="W169" s="558"/>
      <c r="X169" s="556"/>
      <c r="Y169" s="556"/>
      <c r="Z169" s="556"/>
      <c r="AA169" s="559"/>
      <c r="AB169" s="489">
        <f t="array" ref="AB169">IF(ISNA(INDEX('приложение 7.2 1 квартал'!AE:AE,MATCH(B169,'приложение 7.2 1 квартал'!B:B,0))),0,INDEX('приложение 7.2 1 квартал'!AE:AE,MATCH(B169,'приложение 7.2 1 квартал'!B:B,0)))</f>
        <v>0.15</v>
      </c>
      <c r="AC169" s="247" t="s">
        <v>98</v>
      </c>
      <c r="AD169" s="490">
        <f t="array" ref="AD169">IF(ISNA(INDEX('приложение 7.2 1 квартал'!Z:Z,MATCH(B169,'приложение 7.2 1 квартал'!B:B,0))),0,INDEX('приложение 7.2 1 квартал'!Z:Z,MATCH(B169,'приложение 7.2 1 квартал'!B:B,0)))</f>
        <v>0</v>
      </c>
      <c r="AE169" s="485"/>
      <c r="AF169" s="387"/>
      <c r="AG169" s="388"/>
      <c r="AH169" s="486"/>
      <c r="AI169" s="385"/>
      <c r="AJ169" s="487"/>
      <c r="AK169" s="485"/>
      <c r="AL169" s="387"/>
      <c r="AM169" s="487"/>
      <c r="AN169" s="492">
        <f t="array" ref="AN169">AB169</f>
        <v>0.15</v>
      </c>
      <c r="AO169" s="247" t="s">
        <v>98</v>
      </c>
      <c r="AP169" s="490">
        <f t="array" ref="AP169">AD169</f>
        <v>0</v>
      </c>
      <c r="AQ169" s="568"/>
      <c r="AR169" s="563"/>
      <c r="AS169" s="569"/>
      <c r="AT169" s="568"/>
      <c r="AU169" s="563"/>
      <c r="AV169" s="569"/>
      <c r="AW169" s="568"/>
      <c r="AX169" s="563"/>
      <c r="AY169" s="569"/>
      <c r="AZ169" s="568"/>
      <c r="BA169" s="570"/>
      <c r="BB169" s="569"/>
      <c r="BC169" s="568"/>
      <c r="BD169" s="570"/>
      <c r="BE169" s="571"/>
      <c r="BF169" s="572"/>
      <c r="BG169" s="573"/>
      <c r="BH169" s="573"/>
      <c r="BI169" s="568"/>
      <c r="BJ169" s="570"/>
      <c r="BK169" s="569"/>
      <c r="BL169" s="568"/>
      <c r="BM169" s="570"/>
      <c r="BN169" s="569"/>
      <c r="BO169" s="568"/>
      <c r="BP169" s="570"/>
      <c r="BQ169" s="569"/>
      <c r="BR169" s="563"/>
      <c r="BS169" s="570"/>
      <c r="BT169" s="563"/>
      <c r="BU169" s="544"/>
    </row>
    <row r="170" spans="1:73" s="393" customFormat="1" ht="63" x14ac:dyDescent="0.25">
      <c r="A170" s="583">
        <v>4</v>
      </c>
      <c r="B170" s="554" t="s">
        <v>256</v>
      </c>
      <c r="C170" s="556"/>
      <c r="D170" s="556"/>
      <c r="E170" s="556"/>
      <c r="F170" s="556"/>
      <c r="G170" s="557"/>
      <c r="H170" s="556"/>
      <c r="I170" s="556"/>
      <c r="J170" s="556"/>
      <c r="K170" s="556"/>
      <c r="L170" s="557"/>
      <c r="M170" s="556"/>
      <c r="N170" s="556"/>
      <c r="O170" s="556"/>
      <c r="P170" s="556"/>
      <c r="Q170" s="557"/>
      <c r="R170" s="556"/>
      <c r="S170" s="556"/>
      <c r="T170" s="556"/>
      <c r="U170" s="556"/>
      <c r="V170" s="556"/>
      <c r="W170" s="558"/>
      <c r="X170" s="556"/>
      <c r="Y170" s="556"/>
      <c r="Z170" s="556"/>
      <c r="AA170" s="559"/>
      <c r="AB170" s="489">
        <f t="array" ref="AB170">IF(ISNA(INDEX('приложение 7.2 1 квартал'!AE:AE,MATCH(B170,'приложение 7.2 1 квартал'!B:B,0))),0,INDEX('приложение 7.2 1 квартал'!AE:AE,MATCH(B170,'приложение 7.2 1 квартал'!B:B,0)))</f>
        <v>0.82</v>
      </c>
      <c r="AC170" s="247" t="s">
        <v>98</v>
      </c>
      <c r="AD170" s="490">
        <f t="array" ref="AD170">IF(ISNA(INDEX('приложение 7.2 1 квартал'!Z:Z,MATCH(B170,'приложение 7.2 1 квартал'!B:B,0))),0,INDEX('приложение 7.2 1 квартал'!Z:Z,MATCH(B170,'приложение 7.2 1 квартал'!B:B,0)))</f>
        <v>0</v>
      </c>
      <c r="AE170" s="485"/>
      <c r="AF170" s="387"/>
      <c r="AG170" s="388"/>
      <c r="AH170" s="486"/>
      <c r="AI170" s="385"/>
      <c r="AJ170" s="487"/>
      <c r="AK170" s="485"/>
      <c r="AL170" s="387"/>
      <c r="AM170" s="487"/>
      <c r="AN170" s="492">
        <f t="array" ref="AN170">AB170</f>
        <v>0.82</v>
      </c>
      <c r="AO170" s="247" t="s">
        <v>98</v>
      </c>
      <c r="AP170" s="490">
        <f t="array" ref="AP170">AD170</f>
        <v>0</v>
      </c>
      <c r="AQ170" s="568"/>
      <c r="AR170" s="563"/>
      <c r="AS170" s="569"/>
      <c r="AT170" s="568"/>
      <c r="AU170" s="563"/>
      <c r="AV170" s="569"/>
      <c r="AW170" s="568"/>
      <c r="AX170" s="563"/>
      <c r="AY170" s="569"/>
      <c r="AZ170" s="568"/>
      <c r="BA170" s="570"/>
      <c r="BB170" s="569"/>
      <c r="BC170" s="568"/>
      <c r="BD170" s="570"/>
      <c r="BE170" s="571"/>
      <c r="BF170" s="572"/>
      <c r="BG170" s="573"/>
      <c r="BH170" s="573"/>
      <c r="BI170" s="568"/>
      <c r="BJ170" s="570"/>
      <c r="BK170" s="569"/>
      <c r="BL170" s="568"/>
      <c r="BM170" s="570"/>
      <c r="BN170" s="569"/>
      <c r="BO170" s="568"/>
      <c r="BP170" s="570"/>
      <c r="BQ170" s="569"/>
      <c r="BR170" s="563"/>
      <c r="BS170" s="570"/>
      <c r="BT170" s="563"/>
      <c r="BU170" s="544"/>
    </row>
    <row r="171" spans="1:73" s="393" customFormat="1" ht="47.25" x14ac:dyDescent="0.25">
      <c r="A171" s="584">
        <v>5</v>
      </c>
      <c r="B171" s="554" t="s">
        <v>257</v>
      </c>
      <c r="C171" s="556"/>
      <c r="D171" s="556"/>
      <c r="E171" s="556"/>
      <c r="F171" s="556"/>
      <c r="G171" s="557"/>
      <c r="H171" s="556"/>
      <c r="I171" s="556"/>
      <c r="J171" s="556"/>
      <c r="K171" s="556"/>
      <c r="L171" s="557"/>
      <c r="M171" s="556"/>
      <c r="N171" s="556"/>
      <c r="O171" s="556"/>
      <c r="P171" s="556"/>
      <c r="Q171" s="557"/>
      <c r="R171" s="556"/>
      <c r="S171" s="556"/>
      <c r="T171" s="556"/>
      <c r="U171" s="556"/>
      <c r="V171" s="556"/>
      <c r="W171" s="558"/>
      <c r="X171" s="556"/>
      <c r="Y171" s="556"/>
      <c r="Z171" s="556"/>
      <c r="AA171" s="559"/>
      <c r="AB171" s="489">
        <f t="array" ref="AB171">IF(ISNA(INDEX('приложение 7.2 1 квартал'!AE:AE,MATCH(B171,'приложение 7.2 1 квартал'!B:B,0))),0,INDEX('приложение 7.2 1 квартал'!AE:AE,MATCH(B171,'приложение 7.2 1 квартал'!B:B,0)))</f>
        <v>0.06</v>
      </c>
      <c r="AC171" s="247" t="s">
        <v>98</v>
      </c>
      <c r="AD171" s="490">
        <f t="array" ref="AD171">IF(ISNA(INDEX('приложение 7.2 1 квартал'!Z:Z,MATCH(B171,'приложение 7.2 1 квартал'!B:B,0))),0,INDEX('приложение 7.2 1 квартал'!Z:Z,MATCH(B171,'приложение 7.2 1 квартал'!B:B,0)))</f>
        <v>0</v>
      </c>
      <c r="AE171" s="485"/>
      <c r="AF171" s="387"/>
      <c r="AG171" s="388"/>
      <c r="AH171" s="486"/>
      <c r="AI171" s="385"/>
      <c r="AJ171" s="487"/>
      <c r="AK171" s="485"/>
      <c r="AL171" s="387"/>
      <c r="AM171" s="487"/>
      <c r="AN171" s="492">
        <f t="array" ref="AN171">AB171</f>
        <v>0.06</v>
      </c>
      <c r="AO171" s="247" t="s">
        <v>98</v>
      </c>
      <c r="AP171" s="490">
        <f t="array" ref="AP171">AD171</f>
        <v>0</v>
      </c>
      <c r="AQ171" s="568"/>
      <c r="AR171" s="563"/>
      <c r="AS171" s="569"/>
      <c r="AT171" s="568"/>
      <c r="AU171" s="563"/>
      <c r="AV171" s="569"/>
      <c r="AW171" s="568"/>
      <c r="AX171" s="563"/>
      <c r="AY171" s="569"/>
      <c r="AZ171" s="568"/>
      <c r="BA171" s="570"/>
      <c r="BB171" s="569"/>
      <c r="BC171" s="568"/>
      <c r="BD171" s="570"/>
      <c r="BE171" s="571"/>
      <c r="BF171" s="572"/>
      <c r="BG171" s="573"/>
      <c r="BH171" s="573"/>
      <c r="BI171" s="568"/>
      <c r="BJ171" s="570"/>
      <c r="BK171" s="569"/>
      <c r="BL171" s="568"/>
      <c r="BM171" s="570"/>
      <c r="BN171" s="569"/>
      <c r="BO171" s="568"/>
      <c r="BP171" s="570"/>
      <c r="BQ171" s="569"/>
      <c r="BR171" s="563"/>
      <c r="BS171" s="570"/>
      <c r="BT171" s="563"/>
      <c r="BU171" s="544"/>
    </row>
    <row r="172" spans="1:73" s="393" customFormat="1" ht="63" x14ac:dyDescent="0.25">
      <c r="A172" s="584">
        <v>6</v>
      </c>
      <c r="B172" s="554" t="s">
        <v>258</v>
      </c>
      <c r="C172" s="556"/>
      <c r="D172" s="556"/>
      <c r="E172" s="556"/>
      <c r="F172" s="556"/>
      <c r="G172" s="557"/>
      <c r="H172" s="556"/>
      <c r="I172" s="556"/>
      <c r="J172" s="556"/>
      <c r="K172" s="556"/>
      <c r="L172" s="557"/>
      <c r="M172" s="556"/>
      <c r="N172" s="556"/>
      <c r="O172" s="556"/>
      <c r="P172" s="556"/>
      <c r="Q172" s="557"/>
      <c r="R172" s="556"/>
      <c r="S172" s="556"/>
      <c r="T172" s="556"/>
      <c r="U172" s="556"/>
      <c r="V172" s="556"/>
      <c r="W172" s="558"/>
      <c r="X172" s="556"/>
      <c r="Y172" s="556"/>
      <c r="Z172" s="556"/>
      <c r="AA172" s="559"/>
      <c r="AB172" s="489">
        <f t="array" ref="AB172">IF(ISNA(INDEX('приложение 7.2 1 квартал'!AE:AE,MATCH(B172,'приложение 7.2 1 квартал'!B:B,0))),0,INDEX('приложение 7.2 1 квартал'!AE:AE,MATCH(B172,'приложение 7.2 1 квартал'!B:B,0)))</f>
        <v>0.41</v>
      </c>
      <c r="AC172" s="247" t="s">
        <v>98</v>
      </c>
      <c r="AD172" s="490">
        <f t="array" ref="AD172">IF(ISNA(INDEX('приложение 7.2 1 квартал'!Z:Z,MATCH(B172,'приложение 7.2 1 квартал'!B:B,0))),0,INDEX('приложение 7.2 1 квартал'!Z:Z,MATCH(B172,'приложение 7.2 1 квартал'!B:B,0)))</f>
        <v>0</v>
      </c>
      <c r="AE172" s="485"/>
      <c r="AF172" s="387"/>
      <c r="AG172" s="388"/>
      <c r="AH172" s="486"/>
      <c r="AI172" s="385"/>
      <c r="AJ172" s="487"/>
      <c r="AK172" s="485"/>
      <c r="AL172" s="387"/>
      <c r="AM172" s="487"/>
      <c r="AN172" s="492">
        <f t="array" ref="AN172">AB172</f>
        <v>0.41</v>
      </c>
      <c r="AO172" s="247" t="s">
        <v>98</v>
      </c>
      <c r="AP172" s="490">
        <f t="array" ref="AP172">AD172</f>
        <v>0</v>
      </c>
      <c r="AQ172" s="568"/>
      <c r="AR172" s="563"/>
      <c r="AS172" s="569"/>
      <c r="AT172" s="568"/>
      <c r="AU172" s="563"/>
      <c r="AV172" s="569"/>
      <c r="AW172" s="568"/>
      <c r="AX172" s="563"/>
      <c r="AY172" s="569"/>
      <c r="AZ172" s="568"/>
      <c r="BA172" s="570"/>
      <c r="BB172" s="569"/>
      <c r="BC172" s="568"/>
      <c r="BD172" s="570"/>
      <c r="BE172" s="571"/>
      <c r="BF172" s="572"/>
      <c r="BG172" s="573"/>
      <c r="BH172" s="573"/>
      <c r="BI172" s="568"/>
      <c r="BJ172" s="570"/>
      <c r="BK172" s="569"/>
      <c r="BL172" s="568"/>
      <c r="BM172" s="570"/>
      <c r="BN172" s="569"/>
      <c r="BO172" s="568"/>
      <c r="BP172" s="570"/>
      <c r="BQ172" s="569"/>
      <c r="BR172" s="563"/>
      <c r="BS172" s="570"/>
      <c r="BT172" s="563"/>
      <c r="BU172" s="544"/>
    </row>
    <row r="173" spans="1:73" s="393" customFormat="1" ht="63" x14ac:dyDescent="0.25">
      <c r="A173" s="583">
        <v>7</v>
      </c>
      <c r="B173" s="554" t="s">
        <v>259</v>
      </c>
      <c r="C173" s="556"/>
      <c r="D173" s="556"/>
      <c r="E173" s="556"/>
      <c r="F173" s="556"/>
      <c r="G173" s="557"/>
      <c r="H173" s="556"/>
      <c r="I173" s="556"/>
      <c r="J173" s="556"/>
      <c r="K173" s="556"/>
      <c r="L173" s="557"/>
      <c r="M173" s="556"/>
      <c r="N173" s="556"/>
      <c r="O173" s="556"/>
      <c r="P173" s="556"/>
      <c r="Q173" s="557"/>
      <c r="R173" s="556"/>
      <c r="S173" s="556"/>
      <c r="T173" s="556"/>
      <c r="U173" s="556"/>
      <c r="V173" s="556"/>
      <c r="W173" s="558"/>
      <c r="X173" s="556"/>
      <c r="Y173" s="556"/>
      <c r="Z173" s="556"/>
      <c r="AA173" s="559"/>
      <c r="AB173" s="489">
        <f t="array" ref="AB173">IF(ISNA(INDEX('приложение 7.2 1 квартал'!AE:AE,MATCH(B173,'приложение 7.2 1 квартал'!B:B,0))),0,INDEX('приложение 7.2 1 квартал'!AE:AE,MATCH(B173,'приложение 7.2 1 квартал'!B:B,0)))</f>
        <v>0.21</v>
      </c>
      <c r="AC173" s="247" t="s">
        <v>98</v>
      </c>
      <c r="AD173" s="490">
        <f t="array" ref="AD173">IF(ISNA(INDEX('приложение 7.2 1 квартал'!Z:Z,MATCH(B173,'приложение 7.2 1 квартал'!B:B,0))),0,INDEX('приложение 7.2 1 квартал'!Z:Z,MATCH(B173,'приложение 7.2 1 квартал'!B:B,0)))</f>
        <v>0</v>
      </c>
      <c r="AE173" s="485"/>
      <c r="AF173" s="387"/>
      <c r="AG173" s="388"/>
      <c r="AH173" s="486"/>
      <c r="AI173" s="385"/>
      <c r="AJ173" s="487"/>
      <c r="AK173" s="485"/>
      <c r="AL173" s="387"/>
      <c r="AM173" s="487"/>
      <c r="AN173" s="492">
        <f t="array" ref="AN173">AB173</f>
        <v>0.21</v>
      </c>
      <c r="AO173" s="247" t="s">
        <v>98</v>
      </c>
      <c r="AP173" s="490">
        <f t="array" ref="AP173">AD173</f>
        <v>0</v>
      </c>
      <c r="AQ173" s="568"/>
      <c r="AR173" s="563"/>
      <c r="AS173" s="569"/>
      <c r="AT173" s="568"/>
      <c r="AU173" s="563"/>
      <c r="AV173" s="569"/>
      <c r="AW173" s="568"/>
      <c r="AX173" s="563"/>
      <c r="AY173" s="569"/>
      <c r="AZ173" s="568"/>
      <c r="BA173" s="570"/>
      <c r="BB173" s="569"/>
      <c r="BC173" s="568"/>
      <c r="BD173" s="570"/>
      <c r="BE173" s="571"/>
      <c r="BF173" s="572"/>
      <c r="BG173" s="573"/>
      <c r="BH173" s="573"/>
      <c r="BI173" s="568"/>
      <c r="BJ173" s="570"/>
      <c r="BK173" s="569"/>
      <c r="BL173" s="568"/>
      <c r="BM173" s="570"/>
      <c r="BN173" s="569"/>
      <c r="BO173" s="568"/>
      <c r="BP173" s="570"/>
      <c r="BQ173" s="569"/>
      <c r="BR173" s="563"/>
      <c r="BS173" s="570"/>
      <c r="BT173" s="563"/>
      <c r="BU173" s="544"/>
    </row>
    <row r="174" spans="1:73" s="393" customFormat="1" ht="78.75" x14ac:dyDescent="0.25">
      <c r="A174" s="584">
        <v>8</v>
      </c>
      <c r="B174" s="554" t="s">
        <v>260</v>
      </c>
      <c r="C174" s="556"/>
      <c r="D174" s="556"/>
      <c r="E174" s="556"/>
      <c r="F174" s="556"/>
      <c r="G174" s="557"/>
      <c r="H174" s="556"/>
      <c r="I174" s="556"/>
      <c r="J174" s="556"/>
      <c r="K174" s="556"/>
      <c r="L174" s="557"/>
      <c r="M174" s="556"/>
      <c r="N174" s="556"/>
      <c r="O174" s="556"/>
      <c r="P174" s="556"/>
      <c r="Q174" s="557"/>
      <c r="R174" s="556"/>
      <c r="S174" s="556"/>
      <c r="T174" s="556"/>
      <c r="U174" s="556"/>
      <c r="V174" s="556"/>
      <c r="W174" s="558"/>
      <c r="X174" s="556"/>
      <c r="Y174" s="556"/>
      <c r="Z174" s="556"/>
      <c r="AA174" s="559"/>
      <c r="AB174" s="489">
        <f t="array" ref="AB174">IF(ISNA(INDEX('приложение 7.2 1 квартал'!AE:AE,MATCH(B174,'приложение 7.2 1 квартал'!B:B,0))),0,INDEX('приложение 7.2 1 квартал'!AE:AE,MATCH(B174,'приложение 7.2 1 квартал'!B:B,0)))</f>
        <v>0.06</v>
      </c>
      <c r="AC174" s="247" t="s">
        <v>98</v>
      </c>
      <c r="AD174" s="490">
        <f t="array" ref="AD174">IF(ISNA(INDEX('приложение 7.2 1 квартал'!Z:Z,MATCH(B174,'приложение 7.2 1 квартал'!B:B,0))),0,INDEX('приложение 7.2 1 квартал'!Z:Z,MATCH(B174,'приложение 7.2 1 квартал'!B:B,0)))</f>
        <v>0</v>
      </c>
      <c r="AE174" s="485"/>
      <c r="AF174" s="387"/>
      <c r="AG174" s="388"/>
      <c r="AH174" s="486"/>
      <c r="AI174" s="385"/>
      <c r="AJ174" s="487"/>
      <c r="AK174" s="485"/>
      <c r="AL174" s="387"/>
      <c r="AM174" s="487"/>
      <c r="AN174" s="492">
        <f t="array" ref="AN174">AB174</f>
        <v>0.06</v>
      </c>
      <c r="AO174" s="247" t="s">
        <v>98</v>
      </c>
      <c r="AP174" s="490">
        <f t="array" ref="AP174">AD174</f>
        <v>0</v>
      </c>
      <c r="AQ174" s="568"/>
      <c r="AR174" s="563"/>
      <c r="AS174" s="569"/>
      <c r="AT174" s="568"/>
      <c r="AU174" s="563"/>
      <c r="AV174" s="569"/>
      <c r="AW174" s="568"/>
      <c r="AX174" s="563"/>
      <c r="AY174" s="569"/>
      <c r="AZ174" s="568"/>
      <c r="BA174" s="570"/>
      <c r="BB174" s="569"/>
      <c r="BC174" s="568"/>
      <c r="BD174" s="570"/>
      <c r="BE174" s="571"/>
      <c r="BF174" s="572"/>
      <c r="BG174" s="573"/>
      <c r="BH174" s="573"/>
      <c r="BI174" s="568"/>
      <c r="BJ174" s="570"/>
      <c r="BK174" s="569"/>
      <c r="BL174" s="568"/>
      <c r="BM174" s="570"/>
      <c r="BN174" s="569"/>
      <c r="BO174" s="568"/>
      <c r="BP174" s="570"/>
      <c r="BQ174" s="569"/>
      <c r="BR174" s="563"/>
      <c r="BS174" s="570"/>
      <c r="BT174" s="563"/>
      <c r="BU174" s="544"/>
    </row>
    <row r="175" spans="1:73" s="393" customFormat="1" ht="126" x14ac:dyDescent="0.25">
      <c r="A175" s="584">
        <v>9</v>
      </c>
      <c r="B175" s="554" t="s">
        <v>261</v>
      </c>
      <c r="C175" s="556"/>
      <c r="D175" s="556"/>
      <c r="E175" s="556"/>
      <c r="F175" s="556"/>
      <c r="G175" s="557"/>
      <c r="H175" s="556"/>
      <c r="I175" s="556"/>
      <c r="J175" s="556"/>
      <c r="K175" s="556"/>
      <c r="L175" s="557"/>
      <c r="M175" s="556"/>
      <c r="N175" s="556"/>
      <c r="O175" s="556"/>
      <c r="P175" s="556"/>
      <c r="Q175" s="557"/>
      <c r="R175" s="556"/>
      <c r="S175" s="556"/>
      <c r="T175" s="556"/>
      <c r="U175" s="556"/>
      <c r="V175" s="556"/>
      <c r="W175" s="558"/>
      <c r="X175" s="556"/>
      <c r="Y175" s="556"/>
      <c r="Z175" s="556"/>
      <c r="AA175" s="559"/>
      <c r="AB175" s="489">
        <f t="array" ref="AB175">IF(ISNA(INDEX('приложение 7.2 1 квартал'!AE:AE,MATCH(B175,'приложение 7.2 1 квартал'!B:B,0))),0,INDEX('приложение 7.2 1 квартал'!AE:AE,MATCH(B175,'приложение 7.2 1 квартал'!B:B,0)))</f>
        <v>0.21</v>
      </c>
      <c r="AC175" s="247" t="s">
        <v>98</v>
      </c>
      <c r="AD175" s="490">
        <f t="array" ref="AD175">IF(ISNA(INDEX('приложение 7.2 1 квартал'!Z:Z,MATCH(B175,'приложение 7.2 1 квартал'!B:B,0))),0,INDEX('приложение 7.2 1 квартал'!Z:Z,MATCH(B175,'приложение 7.2 1 квартал'!B:B,0)))</f>
        <v>0</v>
      </c>
      <c r="AE175" s="485"/>
      <c r="AF175" s="387"/>
      <c r="AG175" s="388"/>
      <c r="AH175" s="486"/>
      <c r="AI175" s="385"/>
      <c r="AJ175" s="487"/>
      <c r="AK175" s="485"/>
      <c r="AL175" s="387"/>
      <c r="AM175" s="487"/>
      <c r="AN175" s="492">
        <f t="array" ref="AN175">AB175</f>
        <v>0.21</v>
      </c>
      <c r="AO175" s="247" t="s">
        <v>98</v>
      </c>
      <c r="AP175" s="490">
        <f t="array" ref="AP175">AD175</f>
        <v>0</v>
      </c>
      <c r="AQ175" s="568"/>
      <c r="AR175" s="563"/>
      <c r="AS175" s="569"/>
      <c r="AT175" s="568"/>
      <c r="AU175" s="563"/>
      <c r="AV175" s="569"/>
      <c r="AW175" s="568"/>
      <c r="AX175" s="563"/>
      <c r="AY175" s="569"/>
      <c r="AZ175" s="568"/>
      <c r="BA175" s="570"/>
      <c r="BB175" s="569"/>
      <c r="BC175" s="568"/>
      <c r="BD175" s="570"/>
      <c r="BE175" s="571"/>
      <c r="BF175" s="572"/>
      <c r="BG175" s="573"/>
      <c r="BH175" s="573"/>
      <c r="BI175" s="568"/>
      <c r="BJ175" s="570"/>
      <c r="BK175" s="569"/>
      <c r="BL175" s="568"/>
      <c r="BM175" s="570"/>
      <c r="BN175" s="569"/>
      <c r="BO175" s="568"/>
      <c r="BP175" s="570"/>
      <c r="BQ175" s="569"/>
      <c r="BR175" s="563"/>
      <c r="BS175" s="570"/>
      <c r="BT175" s="563"/>
      <c r="BU175" s="544"/>
    </row>
    <row r="176" spans="1:73" s="393" customFormat="1" ht="94.5" x14ac:dyDescent="0.25">
      <c r="A176" s="583">
        <v>10</v>
      </c>
      <c r="B176" s="554" t="s">
        <v>262</v>
      </c>
      <c r="C176" s="556"/>
      <c r="D176" s="556"/>
      <c r="E176" s="556"/>
      <c r="F176" s="556"/>
      <c r="G176" s="557"/>
      <c r="H176" s="556"/>
      <c r="I176" s="556"/>
      <c r="J176" s="556"/>
      <c r="K176" s="556"/>
      <c r="L176" s="557"/>
      <c r="M176" s="556"/>
      <c r="N176" s="556"/>
      <c r="O176" s="556"/>
      <c r="P176" s="556"/>
      <c r="Q176" s="557"/>
      <c r="R176" s="556"/>
      <c r="S176" s="556"/>
      <c r="T176" s="556"/>
      <c r="U176" s="556"/>
      <c r="V176" s="556"/>
      <c r="W176" s="558"/>
      <c r="X176" s="556"/>
      <c r="Y176" s="556"/>
      <c r="Z176" s="556"/>
      <c r="AA176" s="559"/>
      <c r="AB176" s="489">
        <f t="array" ref="AB176">IF(ISNA(INDEX('приложение 7.2 1 квартал'!AE:AE,MATCH(B176,'приложение 7.2 1 квартал'!B:B,0))),0,INDEX('приложение 7.2 1 квартал'!AE:AE,MATCH(B176,'приложение 7.2 1 квартал'!B:B,0)))</f>
        <v>0.48</v>
      </c>
      <c r="AC176" s="247" t="s">
        <v>98</v>
      </c>
      <c r="AD176" s="490">
        <f t="array" ref="AD176">IF(ISNA(INDEX('приложение 7.2 1 квартал'!Z:Z,MATCH(B176,'приложение 7.2 1 квартал'!B:B,0))),0,INDEX('приложение 7.2 1 квартал'!Z:Z,MATCH(B176,'приложение 7.2 1 квартал'!B:B,0)))</f>
        <v>0</v>
      </c>
      <c r="AE176" s="485"/>
      <c r="AF176" s="387"/>
      <c r="AG176" s="388"/>
      <c r="AH176" s="486"/>
      <c r="AI176" s="385"/>
      <c r="AJ176" s="487"/>
      <c r="AK176" s="485"/>
      <c r="AL176" s="387"/>
      <c r="AM176" s="487"/>
      <c r="AN176" s="492">
        <f t="array" ref="AN176">AB176</f>
        <v>0.48</v>
      </c>
      <c r="AO176" s="247" t="s">
        <v>98</v>
      </c>
      <c r="AP176" s="490">
        <f t="array" ref="AP176">AD176</f>
        <v>0</v>
      </c>
      <c r="AQ176" s="568"/>
      <c r="AR176" s="563"/>
      <c r="AS176" s="569"/>
      <c r="AT176" s="568"/>
      <c r="AU176" s="563"/>
      <c r="AV176" s="569"/>
      <c r="AW176" s="568"/>
      <c r="AX176" s="563"/>
      <c r="AY176" s="569"/>
      <c r="AZ176" s="568"/>
      <c r="BA176" s="570"/>
      <c r="BB176" s="569"/>
      <c r="BC176" s="568"/>
      <c r="BD176" s="570"/>
      <c r="BE176" s="571"/>
      <c r="BF176" s="572"/>
      <c r="BG176" s="573"/>
      <c r="BH176" s="573"/>
      <c r="BI176" s="568"/>
      <c r="BJ176" s="570"/>
      <c r="BK176" s="569"/>
      <c r="BL176" s="568"/>
      <c r="BM176" s="570"/>
      <c r="BN176" s="569"/>
      <c r="BO176" s="568"/>
      <c r="BP176" s="570"/>
      <c r="BQ176" s="569"/>
      <c r="BR176" s="563"/>
      <c r="BS176" s="570"/>
      <c r="BT176" s="563"/>
      <c r="BU176" s="544"/>
    </row>
    <row r="177" spans="1:73" s="393" customFormat="1" ht="63" x14ac:dyDescent="0.25">
      <c r="A177" s="584">
        <v>11</v>
      </c>
      <c r="B177" s="554" t="s">
        <v>263</v>
      </c>
      <c r="C177" s="556"/>
      <c r="D177" s="556"/>
      <c r="E177" s="556"/>
      <c r="F177" s="556"/>
      <c r="G177" s="557"/>
      <c r="H177" s="556"/>
      <c r="I177" s="556"/>
      <c r="J177" s="556"/>
      <c r="K177" s="556"/>
      <c r="L177" s="557"/>
      <c r="M177" s="556"/>
      <c r="N177" s="556"/>
      <c r="O177" s="556"/>
      <c r="P177" s="556"/>
      <c r="Q177" s="557"/>
      <c r="R177" s="556"/>
      <c r="S177" s="556"/>
      <c r="T177" s="556"/>
      <c r="U177" s="556"/>
      <c r="V177" s="556"/>
      <c r="W177" s="558"/>
      <c r="X177" s="556"/>
      <c r="Y177" s="556"/>
      <c r="Z177" s="556"/>
      <c r="AA177" s="559"/>
      <c r="AB177" s="489">
        <f t="array" ref="AB177">IF(ISNA(INDEX('приложение 7.2 1 квартал'!AE:AE,MATCH(B177,'приложение 7.2 1 квартал'!B:B,0))),0,INDEX('приложение 7.2 1 квартал'!AE:AE,MATCH(B177,'приложение 7.2 1 квартал'!B:B,0)))</f>
        <v>0.62</v>
      </c>
      <c r="AC177" s="247" t="s">
        <v>98</v>
      </c>
      <c r="AD177" s="490">
        <f t="array" ref="AD177">IF(ISNA(INDEX('приложение 7.2 1 квартал'!Z:Z,MATCH(B177,'приложение 7.2 1 квартал'!B:B,0))),0,INDEX('приложение 7.2 1 квартал'!Z:Z,MATCH(B177,'приложение 7.2 1 квартал'!B:B,0)))</f>
        <v>0</v>
      </c>
      <c r="AE177" s="485"/>
      <c r="AF177" s="387"/>
      <c r="AG177" s="388"/>
      <c r="AH177" s="486"/>
      <c r="AI177" s="385"/>
      <c r="AJ177" s="487"/>
      <c r="AK177" s="485"/>
      <c r="AL177" s="387"/>
      <c r="AM177" s="487"/>
      <c r="AN177" s="492">
        <f t="array" ref="AN177">AB177</f>
        <v>0.62</v>
      </c>
      <c r="AO177" s="247" t="s">
        <v>98</v>
      </c>
      <c r="AP177" s="490">
        <f t="array" ref="AP177">AD177</f>
        <v>0</v>
      </c>
      <c r="AQ177" s="568"/>
      <c r="AR177" s="563"/>
      <c r="AS177" s="569"/>
      <c r="AT177" s="568"/>
      <c r="AU177" s="563"/>
      <c r="AV177" s="569"/>
      <c r="AW177" s="568"/>
      <c r="AX177" s="563"/>
      <c r="AY177" s="569"/>
      <c r="AZ177" s="568"/>
      <c r="BA177" s="570"/>
      <c r="BB177" s="569"/>
      <c r="BC177" s="568"/>
      <c r="BD177" s="570"/>
      <c r="BE177" s="571"/>
      <c r="BF177" s="572"/>
      <c r="BG177" s="573"/>
      <c r="BH177" s="573"/>
      <c r="BI177" s="568"/>
      <c r="BJ177" s="570"/>
      <c r="BK177" s="569"/>
      <c r="BL177" s="568"/>
      <c r="BM177" s="570"/>
      <c r="BN177" s="569"/>
      <c r="BO177" s="568"/>
      <c r="BP177" s="570"/>
      <c r="BQ177" s="569"/>
      <c r="BR177" s="563"/>
      <c r="BS177" s="570"/>
      <c r="BT177" s="563"/>
      <c r="BU177" s="544"/>
    </row>
    <row r="178" spans="1:73" s="393" customFormat="1" ht="78.75" x14ac:dyDescent="0.25">
      <c r="A178" s="584">
        <v>12</v>
      </c>
      <c r="B178" s="554" t="s">
        <v>264</v>
      </c>
      <c r="C178" s="556"/>
      <c r="D178" s="556"/>
      <c r="E178" s="556"/>
      <c r="F178" s="556"/>
      <c r="G178" s="557"/>
      <c r="H178" s="556"/>
      <c r="I178" s="556"/>
      <c r="J178" s="556"/>
      <c r="K178" s="556"/>
      <c r="L178" s="557"/>
      <c r="M178" s="556"/>
      <c r="N178" s="556"/>
      <c r="O178" s="556"/>
      <c r="P178" s="556"/>
      <c r="Q178" s="557"/>
      <c r="R178" s="556"/>
      <c r="S178" s="556"/>
      <c r="T178" s="556"/>
      <c r="U178" s="556"/>
      <c r="V178" s="556"/>
      <c r="W178" s="558"/>
      <c r="X178" s="556"/>
      <c r="Y178" s="556"/>
      <c r="Z178" s="556"/>
      <c r="AA178" s="559"/>
      <c r="AB178" s="489">
        <f t="array" ref="AB178">IF(ISNA(INDEX('приложение 7.2 1 квартал'!AE:AE,MATCH(B178,'приложение 7.2 1 квартал'!B:B,0))),0,INDEX('приложение 7.2 1 квартал'!AE:AE,MATCH(B178,'приложение 7.2 1 квартал'!B:B,0)))</f>
        <v>0.16</v>
      </c>
      <c r="AC178" s="247" t="s">
        <v>98</v>
      </c>
      <c r="AD178" s="490">
        <f t="array" ref="AD178">IF(ISNA(INDEX('приложение 7.2 1 квартал'!Z:Z,MATCH(B178,'приложение 7.2 1 квартал'!B:B,0))),0,INDEX('приложение 7.2 1 квартал'!Z:Z,MATCH(B178,'приложение 7.2 1 квартал'!B:B,0)))</f>
        <v>0</v>
      </c>
      <c r="AE178" s="485"/>
      <c r="AF178" s="387"/>
      <c r="AG178" s="388"/>
      <c r="AH178" s="486"/>
      <c r="AI178" s="385"/>
      <c r="AJ178" s="487"/>
      <c r="AK178" s="485"/>
      <c r="AL178" s="387"/>
      <c r="AM178" s="487"/>
      <c r="AN178" s="492">
        <f t="array" ref="AN178">AB178</f>
        <v>0.16</v>
      </c>
      <c r="AO178" s="247" t="s">
        <v>98</v>
      </c>
      <c r="AP178" s="490">
        <f t="array" ref="AP178">AD178</f>
        <v>0</v>
      </c>
      <c r="AQ178" s="568"/>
      <c r="AR178" s="563"/>
      <c r="AS178" s="569"/>
      <c r="AT178" s="568"/>
      <c r="AU178" s="563"/>
      <c r="AV178" s="569"/>
      <c r="AW178" s="568"/>
      <c r="AX178" s="563"/>
      <c r="AY178" s="569"/>
      <c r="AZ178" s="568"/>
      <c r="BA178" s="570"/>
      <c r="BB178" s="569"/>
      <c r="BC178" s="568"/>
      <c r="BD178" s="570"/>
      <c r="BE178" s="571"/>
      <c r="BF178" s="572"/>
      <c r="BG178" s="573"/>
      <c r="BH178" s="573"/>
      <c r="BI178" s="568"/>
      <c r="BJ178" s="570"/>
      <c r="BK178" s="569"/>
      <c r="BL178" s="568"/>
      <c r="BM178" s="570"/>
      <c r="BN178" s="569"/>
      <c r="BO178" s="568"/>
      <c r="BP178" s="570"/>
      <c r="BQ178" s="569"/>
      <c r="BR178" s="563"/>
      <c r="BS178" s="570"/>
      <c r="BT178" s="563"/>
      <c r="BU178" s="544"/>
    </row>
    <row r="179" spans="1:73" s="393" customFormat="1" ht="78.75" x14ac:dyDescent="0.25">
      <c r="A179" s="583">
        <v>13</v>
      </c>
      <c r="B179" s="554" t="s">
        <v>265</v>
      </c>
      <c r="C179" s="556"/>
      <c r="D179" s="556"/>
      <c r="E179" s="556"/>
      <c r="F179" s="556"/>
      <c r="G179" s="557"/>
      <c r="H179" s="556"/>
      <c r="I179" s="556"/>
      <c r="J179" s="556"/>
      <c r="K179" s="556"/>
      <c r="L179" s="557"/>
      <c r="M179" s="556"/>
      <c r="N179" s="556"/>
      <c r="O179" s="556"/>
      <c r="P179" s="556"/>
      <c r="Q179" s="557"/>
      <c r="R179" s="556"/>
      <c r="S179" s="556"/>
      <c r="T179" s="556"/>
      <c r="U179" s="556"/>
      <c r="V179" s="556"/>
      <c r="W179" s="558"/>
      <c r="X179" s="556"/>
      <c r="Y179" s="556"/>
      <c r="Z179" s="556"/>
      <c r="AA179" s="559"/>
      <c r="AB179" s="489">
        <f t="array" ref="AB179">IF(ISNA(INDEX('приложение 7.2 1 квартал'!AE:AE,MATCH(B179,'приложение 7.2 1 квартал'!B:B,0))),0,INDEX('приложение 7.2 1 квартал'!AE:AE,MATCH(B179,'приложение 7.2 1 квартал'!B:B,0)))</f>
        <v>0.35</v>
      </c>
      <c r="AC179" s="247" t="s">
        <v>98</v>
      </c>
      <c r="AD179" s="490">
        <f t="array" ref="AD179">IF(ISNA(INDEX('приложение 7.2 1 квартал'!Z:Z,MATCH(B179,'приложение 7.2 1 квартал'!B:B,0))),0,INDEX('приложение 7.2 1 квартал'!Z:Z,MATCH(B179,'приложение 7.2 1 квартал'!B:B,0)))</f>
        <v>0</v>
      </c>
      <c r="AE179" s="485"/>
      <c r="AF179" s="387"/>
      <c r="AG179" s="388"/>
      <c r="AH179" s="486"/>
      <c r="AI179" s="385"/>
      <c r="AJ179" s="487"/>
      <c r="AK179" s="485"/>
      <c r="AL179" s="387"/>
      <c r="AM179" s="487"/>
      <c r="AN179" s="492">
        <f t="array" ref="AN179">AB179</f>
        <v>0.35</v>
      </c>
      <c r="AO179" s="247" t="s">
        <v>98</v>
      </c>
      <c r="AP179" s="490">
        <f t="array" ref="AP179">AD179</f>
        <v>0</v>
      </c>
      <c r="AQ179" s="568"/>
      <c r="AR179" s="563"/>
      <c r="AS179" s="569"/>
      <c r="AT179" s="568"/>
      <c r="AU179" s="563"/>
      <c r="AV179" s="569"/>
      <c r="AW179" s="568"/>
      <c r="AX179" s="563"/>
      <c r="AY179" s="569"/>
      <c r="AZ179" s="568"/>
      <c r="BA179" s="570"/>
      <c r="BB179" s="569"/>
      <c r="BC179" s="568"/>
      <c r="BD179" s="570"/>
      <c r="BE179" s="571"/>
      <c r="BF179" s="572"/>
      <c r="BG179" s="573"/>
      <c r="BH179" s="573"/>
      <c r="BI179" s="568"/>
      <c r="BJ179" s="570"/>
      <c r="BK179" s="569"/>
      <c r="BL179" s="568"/>
      <c r="BM179" s="570"/>
      <c r="BN179" s="569"/>
      <c r="BO179" s="568"/>
      <c r="BP179" s="570"/>
      <c r="BQ179" s="569"/>
      <c r="BR179" s="563"/>
      <c r="BS179" s="570"/>
      <c r="BT179" s="563"/>
      <c r="BU179" s="544"/>
    </row>
    <row r="180" spans="1:73" s="393" customFormat="1" ht="63" x14ac:dyDescent="0.25">
      <c r="A180" s="584">
        <v>14</v>
      </c>
      <c r="B180" s="554" t="s">
        <v>266</v>
      </c>
      <c r="C180" s="556"/>
      <c r="D180" s="556"/>
      <c r="E180" s="556"/>
      <c r="F180" s="556"/>
      <c r="G180" s="557"/>
      <c r="H180" s="556"/>
      <c r="I180" s="556"/>
      <c r="J180" s="556"/>
      <c r="K180" s="556"/>
      <c r="L180" s="557"/>
      <c r="M180" s="556"/>
      <c r="N180" s="556"/>
      <c r="O180" s="556"/>
      <c r="P180" s="556"/>
      <c r="Q180" s="557"/>
      <c r="R180" s="556"/>
      <c r="S180" s="556"/>
      <c r="T180" s="556"/>
      <c r="U180" s="556"/>
      <c r="V180" s="556"/>
      <c r="W180" s="558"/>
      <c r="X180" s="556"/>
      <c r="Y180" s="556"/>
      <c r="Z180" s="556"/>
      <c r="AA180" s="559"/>
      <c r="AB180" s="489">
        <f t="array" ref="AB180">IF(ISNA(INDEX('приложение 7.2 1 квартал'!AE:AE,MATCH(B180,'приложение 7.2 1 квартал'!B:B,0))),0,INDEX('приложение 7.2 1 квартал'!AE:AE,MATCH(B180,'приложение 7.2 1 квартал'!B:B,0)))</f>
        <v>0.09</v>
      </c>
      <c r="AC180" s="247" t="s">
        <v>98</v>
      </c>
      <c r="AD180" s="490">
        <f t="array" ref="AD180">IF(ISNA(INDEX('приложение 7.2 1 квартал'!Z:Z,MATCH(B180,'приложение 7.2 1 квартал'!B:B,0))),0,INDEX('приложение 7.2 1 квартал'!Z:Z,MATCH(B180,'приложение 7.2 1 квартал'!B:B,0)))</f>
        <v>0</v>
      </c>
      <c r="AE180" s="485"/>
      <c r="AF180" s="387"/>
      <c r="AG180" s="388"/>
      <c r="AH180" s="486"/>
      <c r="AI180" s="385"/>
      <c r="AJ180" s="487"/>
      <c r="AK180" s="485"/>
      <c r="AL180" s="387"/>
      <c r="AM180" s="487"/>
      <c r="AN180" s="492">
        <f t="array" ref="AN180">AB180</f>
        <v>0.09</v>
      </c>
      <c r="AO180" s="247" t="s">
        <v>98</v>
      </c>
      <c r="AP180" s="490">
        <f t="array" ref="AP180">AD180</f>
        <v>0</v>
      </c>
      <c r="AQ180" s="568"/>
      <c r="AR180" s="563"/>
      <c r="AS180" s="569"/>
      <c r="AT180" s="568"/>
      <c r="AU180" s="563"/>
      <c r="AV180" s="569"/>
      <c r="AW180" s="568"/>
      <c r="AX180" s="563"/>
      <c r="AY180" s="569"/>
      <c r="AZ180" s="568"/>
      <c r="BA180" s="570"/>
      <c r="BB180" s="569"/>
      <c r="BC180" s="568"/>
      <c r="BD180" s="570"/>
      <c r="BE180" s="571"/>
      <c r="BF180" s="572"/>
      <c r="BG180" s="573"/>
      <c r="BH180" s="573"/>
      <c r="BI180" s="568"/>
      <c r="BJ180" s="570"/>
      <c r="BK180" s="569"/>
      <c r="BL180" s="568"/>
      <c r="BM180" s="570"/>
      <c r="BN180" s="569"/>
      <c r="BO180" s="568"/>
      <c r="BP180" s="570"/>
      <c r="BQ180" s="569"/>
      <c r="BR180" s="563"/>
      <c r="BS180" s="570"/>
      <c r="BT180" s="563"/>
      <c r="BU180" s="544"/>
    </row>
    <row r="181" spans="1:73" s="393" customFormat="1" ht="63" x14ac:dyDescent="0.25">
      <c r="A181" s="584">
        <v>15</v>
      </c>
      <c r="B181" s="554" t="s">
        <v>267</v>
      </c>
      <c r="C181" s="556"/>
      <c r="D181" s="556"/>
      <c r="E181" s="556"/>
      <c r="F181" s="556"/>
      <c r="G181" s="557"/>
      <c r="H181" s="556"/>
      <c r="I181" s="556"/>
      <c r="J181" s="556"/>
      <c r="K181" s="556"/>
      <c r="L181" s="557"/>
      <c r="M181" s="556"/>
      <c r="N181" s="556"/>
      <c r="O181" s="556"/>
      <c r="P181" s="556"/>
      <c r="Q181" s="557"/>
      <c r="R181" s="556"/>
      <c r="S181" s="556"/>
      <c r="T181" s="556"/>
      <c r="U181" s="556"/>
      <c r="V181" s="556"/>
      <c r="W181" s="558"/>
      <c r="X181" s="556"/>
      <c r="Y181" s="556"/>
      <c r="Z181" s="556"/>
      <c r="AA181" s="559"/>
      <c r="AB181" s="489">
        <f t="array" ref="AB181">IF(ISNA(INDEX('приложение 7.2 1 квартал'!AE:AE,MATCH(B181,'приложение 7.2 1 квартал'!B:B,0))),0,INDEX('приложение 7.2 1 квартал'!AE:AE,MATCH(B181,'приложение 7.2 1 квартал'!B:B,0)))</f>
        <v>0.33</v>
      </c>
      <c r="AC181" s="247" t="s">
        <v>98</v>
      </c>
      <c r="AD181" s="490">
        <f t="array" ref="AD181">IF(ISNA(INDEX('приложение 7.2 1 квартал'!Z:Z,MATCH(B181,'приложение 7.2 1 квартал'!B:B,0))),0,INDEX('приложение 7.2 1 квартал'!Z:Z,MATCH(B181,'приложение 7.2 1 квартал'!B:B,0)))</f>
        <v>0</v>
      </c>
      <c r="AE181" s="485"/>
      <c r="AF181" s="387"/>
      <c r="AG181" s="388"/>
      <c r="AH181" s="486"/>
      <c r="AI181" s="385"/>
      <c r="AJ181" s="487"/>
      <c r="AK181" s="485"/>
      <c r="AL181" s="387"/>
      <c r="AM181" s="487"/>
      <c r="AN181" s="492">
        <f t="array" ref="AN181">AB181</f>
        <v>0.33</v>
      </c>
      <c r="AO181" s="247" t="s">
        <v>98</v>
      </c>
      <c r="AP181" s="490">
        <f t="array" ref="AP181">AD181</f>
        <v>0</v>
      </c>
      <c r="AQ181" s="568"/>
      <c r="AR181" s="563"/>
      <c r="AS181" s="569"/>
      <c r="AT181" s="568"/>
      <c r="AU181" s="563"/>
      <c r="AV181" s="569"/>
      <c r="AW181" s="568"/>
      <c r="AX181" s="563"/>
      <c r="AY181" s="569"/>
      <c r="AZ181" s="568"/>
      <c r="BA181" s="570"/>
      <c r="BB181" s="569"/>
      <c r="BC181" s="568"/>
      <c r="BD181" s="570"/>
      <c r="BE181" s="571"/>
      <c r="BF181" s="572"/>
      <c r="BG181" s="573"/>
      <c r="BH181" s="573"/>
      <c r="BI181" s="568"/>
      <c r="BJ181" s="570"/>
      <c r="BK181" s="569"/>
      <c r="BL181" s="568"/>
      <c r="BM181" s="570"/>
      <c r="BN181" s="569"/>
      <c r="BO181" s="568"/>
      <c r="BP181" s="570"/>
      <c r="BQ181" s="569"/>
      <c r="BR181" s="563"/>
      <c r="BS181" s="570"/>
      <c r="BT181" s="563"/>
      <c r="BU181" s="544"/>
    </row>
    <row r="182" spans="1:73" s="393" customFormat="1" ht="63" x14ac:dyDescent="0.25">
      <c r="A182" s="583">
        <v>16</v>
      </c>
      <c r="B182" s="554" t="s">
        <v>268</v>
      </c>
      <c r="C182" s="556"/>
      <c r="D182" s="556"/>
      <c r="E182" s="556"/>
      <c r="F182" s="556"/>
      <c r="G182" s="557"/>
      <c r="H182" s="556"/>
      <c r="I182" s="556"/>
      <c r="J182" s="556"/>
      <c r="K182" s="556"/>
      <c r="L182" s="557"/>
      <c r="M182" s="556"/>
      <c r="N182" s="556"/>
      <c r="O182" s="556"/>
      <c r="P182" s="556"/>
      <c r="Q182" s="557"/>
      <c r="R182" s="556"/>
      <c r="S182" s="556"/>
      <c r="T182" s="556"/>
      <c r="U182" s="556"/>
      <c r="V182" s="556"/>
      <c r="W182" s="558"/>
      <c r="X182" s="556"/>
      <c r="Y182" s="556"/>
      <c r="Z182" s="556"/>
      <c r="AA182" s="559"/>
      <c r="AB182" s="489">
        <f t="array" ref="AB182">IF(ISNA(INDEX('приложение 7.2 1 квартал'!AE:AE,MATCH(B182,'приложение 7.2 1 квартал'!B:B,0))),0,INDEX('приложение 7.2 1 квартал'!AE:AE,MATCH(B182,'приложение 7.2 1 квартал'!B:B,0)))</f>
        <v>0.22</v>
      </c>
      <c r="AC182" s="247" t="s">
        <v>98</v>
      </c>
      <c r="AD182" s="490">
        <f t="array" ref="AD182">IF(ISNA(INDEX('приложение 7.2 1 квартал'!Z:Z,MATCH(B182,'приложение 7.2 1 квартал'!B:B,0))),0,INDEX('приложение 7.2 1 квартал'!Z:Z,MATCH(B182,'приложение 7.2 1 квартал'!B:B,0)))</f>
        <v>0</v>
      </c>
      <c r="AE182" s="485"/>
      <c r="AF182" s="387"/>
      <c r="AG182" s="388"/>
      <c r="AH182" s="486"/>
      <c r="AI182" s="385"/>
      <c r="AJ182" s="487"/>
      <c r="AK182" s="485"/>
      <c r="AL182" s="387"/>
      <c r="AM182" s="487"/>
      <c r="AN182" s="492">
        <f t="array" ref="AN182">AB182</f>
        <v>0.22</v>
      </c>
      <c r="AO182" s="247" t="s">
        <v>98</v>
      </c>
      <c r="AP182" s="490">
        <f t="array" ref="AP182">AD182</f>
        <v>0</v>
      </c>
      <c r="AQ182" s="568"/>
      <c r="AR182" s="563"/>
      <c r="AS182" s="569"/>
      <c r="AT182" s="568"/>
      <c r="AU182" s="563"/>
      <c r="AV182" s="569"/>
      <c r="AW182" s="568"/>
      <c r="AX182" s="563"/>
      <c r="AY182" s="569"/>
      <c r="AZ182" s="568"/>
      <c r="BA182" s="570"/>
      <c r="BB182" s="569"/>
      <c r="BC182" s="568"/>
      <c r="BD182" s="570"/>
      <c r="BE182" s="571"/>
      <c r="BF182" s="572"/>
      <c r="BG182" s="573"/>
      <c r="BH182" s="573"/>
      <c r="BI182" s="568"/>
      <c r="BJ182" s="570"/>
      <c r="BK182" s="569"/>
      <c r="BL182" s="568"/>
      <c r="BM182" s="570"/>
      <c r="BN182" s="569"/>
      <c r="BO182" s="568"/>
      <c r="BP182" s="570"/>
      <c r="BQ182" s="569"/>
      <c r="BR182" s="563"/>
      <c r="BS182" s="570"/>
      <c r="BT182" s="563"/>
      <c r="BU182" s="544"/>
    </row>
    <row r="183" spans="1:73" s="393" customFormat="1" ht="63" x14ac:dyDescent="0.25">
      <c r="A183" s="584">
        <v>17</v>
      </c>
      <c r="B183" s="554" t="s">
        <v>269</v>
      </c>
      <c r="C183" s="556"/>
      <c r="D183" s="556"/>
      <c r="E183" s="556"/>
      <c r="F183" s="556"/>
      <c r="G183" s="557"/>
      <c r="H183" s="556"/>
      <c r="I183" s="556"/>
      <c r="J183" s="556"/>
      <c r="K183" s="556"/>
      <c r="L183" s="557"/>
      <c r="M183" s="556"/>
      <c r="N183" s="556"/>
      <c r="O183" s="556"/>
      <c r="P183" s="556"/>
      <c r="Q183" s="557"/>
      <c r="R183" s="556"/>
      <c r="S183" s="556"/>
      <c r="T183" s="556"/>
      <c r="U183" s="556"/>
      <c r="V183" s="556"/>
      <c r="W183" s="558"/>
      <c r="X183" s="556"/>
      <c r="Y183" s="556"/>
      <c r="Z183" s="556"/>
      <c r="AA183" s="559"/>
      <c r="AB183" s="489">
        <f t="array" ref="AB183">IF(ISNA(INDEX('приложение 7.2 1 квартал'!AE:AE,MATCH(B183,'приложение 7.2 1 квартал'!B:B,0))),0,INDEX('приложение 7.2 1 квартал'!AE:AE,MATCH(B183,'приложение 7.2 1 квартал'!B:B,0)))</f>
        <v>0.25</v>
      </c>
      <c r="AC183" s="247" t="s">
        <v>98</v>
      </c>
      <c r="AD183" s="490">
        <f t="array" ref="AD183">IF(ISNA(INDEX('приложение 7.2 1 квартал'!Z:Z,MATCH(B183,'приложение 7.2 1 квартал'!B:B,0))),0,INDEX('приложение 7.2 1 квартал'!Z:Z,MATCH(B183,'приложение 7.2 1 квартал'!B:B,0)))</f>
        <v>0</v>
      </c>
      <c r="AE183" s="485"/>
      <c r="AF183" s="387"/>
      <c r="AG183" s="388"/>
      <c r="AH183" s="486"/>
      <c r="AI183" s="385"/>
      <c r="AJ183" s="487"/>
      <c r="AK183" s="485"/>
      <c r="AL183" s="387"/>
      <c r="AM183" s="487"/>
      <c r="AN183" s="492">
        <f t="array" ref="AN183">AB183</f>
        <v>0.25</v>
      </c>
      <c r="AO183" s="247" t="s">
        <v>98</v>
      </c>
      <c r="AP183" s="490">
        <f t="array" ref="AP183">AD183</f>
        <v>0</v>
      </c>
      <c r="AQ183" s="568"/>
      <c r="AR183" s="563"/>
      <c r="AS183" s="569"/>
      <c r="AT183" s="568"/>
      <c r="AU183" s="563"/>
      <c r="AV183" s="569"/>
      <c r="AW183" s="568"/>
      <c r="AX183" s="563"/>
      <c r="AY183" s="569"/>
      <c r="AZ183" s="568"/>
      <c r="BA183" s="570"/>
      <c r="BB183" s="569"/>
      <c r="BC183" s="568"/>
      <c r="BD183" s="570"/>
      <c r="BE183" s="571"/>
      <c r="BF183" s="572"/>
      <c r="BG183" s="573"/>
      <c r="BH183" s="573"/>
      <c r="BI183" s="568"/>
      <c r="BJ183" s="570"/>
      <c r="BK183" s="569"/>
      <c r="BL183" s="568"/>
      <c r="BM183" s="570"/>
      <c r="BN183" s="569"/>
      <c r="BO183" s="568"/>
      <c r="BP183" s="570"/>
      <c r="BQ183" s="569"/>
      <c r="BR183" s="563"/>
      <c r="BS183" s="570"/>
      <c r="BT183" s="563"/>
      <c r="BU183" s="544"/>
    </row>
    <row r="184" spans="1:73" s="393" customFormat="1" ht="126" x14ac:dyDescent="0.25">
      <c r="A184" s="584">
        <v>18</v>
      </c>
      <c r="B184" s="554" t="s">
        <v>270</v>
      </c>
      <c r="C184" s="556"/>
      <c r="D184" s="556"/>
      <c r="E184" s="556"/>
      <c r="F184" s="556"/>
      <c r="G184" s="557"/>
      <c r="H184" s="556"/>
      <c r="I184" s="556"/>
      <c r="J184" s="556"/>
      <c r="K184" s="556"/>
      <c r="L184" s="557"/>
      <c r="M184" s="556"/>
      <c r="N184" s="556"/>
      <c r="O184" s="556"/>
      <c r="P184" s="556"/>
      <c r="Q184" s="557"/>
      <c r="R184" s="556"/>
      <c r="S184" s="556"/>
      <c r="T184" s="556"/>
      <c r="U184" s="556"/>
      <c r="V184" s="556"/>
      <c r="W184" s="558"/>
      <c r="X184" s="556"/>
      <c r="Y184" s="556"/>
      <c r="Z184" s="556"/>
      <c r="AA184" s="559"/>
      <c r="AB184" s="489">
        <f t="array" ref="AB184">IF(ISNA(INDEX('приложение 7.2 1 квартал'!AE:AE,MATCH(B184,'приложение 7.2 1 квартал'!B:B,0))),0,INDEX('приложение 7.2 1 квартал'!AE:AE,MATCH(B184,'приложение 7.2 1 квартал'!B:B,0)))</f>
        <v>0.18</v>
      </c>
      <c r="AC184" s="247" t="s">
        <v>98</v>
      </c>
      <c r="AD184" s="490">
        <f t="array" ref="AD184">IF(ISNA(INDEX('приложение 7.2 1 квартал'!Z:Z,MATCH(B184,'приложение 7.2 1 квартал'!B:B,0))),0,INDEX('приложение 7.2 1 квартал'!Z:Z,MATCH(B184,'приложение 7.2 1 квартал'!B:B,0)))</f>
        <v>0</v>
      </c>
      <c r="AE184" s="485"/>
      <c r="AF184" s="387"/>
      <c r="AG184" s="388"/>
      <c r="AH184" s="486"/>
      <c r="AI184" s="385"/>
      <c r="AJ184" s="487"/>
      <c r="AK184" s="485"/>
      <c r="AL184" s="387"/>
      <c r="AM184" s="487"/>
      <c r="AN184" s="492">
        <f t="array" ref="AN184">AB184</f>
        <v>0.18</v>
      </c>
      <c r="AO184" s="247" t="s">
        <v>98</v>
      </c>
      <c r="AP184" s="490">
        <f t="array" ref="AP184">AD184</f>
        <v>0</v>
      </c>
      <c r="AQ184" s="568"/>
      <c r="AR184" s="563"/>
      <c r="AS184" s="569"/>
      <c r="AT184" s="568"/>
      <c r="AU184" s="563"/>
      <c r="AV184" s="569"/>
      <c r="AW184" s="568"/>
      <c r="AX184" s="563"/>
      <c r="AY184" s="569"/>
      <c r="AZ184" s="568"/>
      <c r="BA184" s="570"/>
      <c r="BB184" s="569"/>
      <c r="BC184" s="568"/>
      <c r="BD184" s="570"/>
      <c r="BE184" s="571"/>
      <c r="BF184" s="572"/>
      <c r="BG184" s="573"/>
      <c r="BH184" s="573"/>
      <c r="BI184" s="568"/>
      <c r="BJ184" s="570"/>
      <c r="BK184" s="569"/>
      <c r="BL184" s="568"/>
      <c r="BM184" s="570"/>
      <c r="BN184" s="569"/>
      <c r="BO184" s="568"/>
      <c r="BP184" s="570"/>
      <c r="BQ184" s="569"/>
      <c r="BR184" s="563"/>
      <c r="BS184" s="570"/>
      <c r="BT184" s="563"/>
      <c r="BU184" s="544"/>
    </row>
    <row r="185" spans="1:73" s="393" customFormat="1" ht="63" x14ac:dyDescent="0.25">
      <c r="A185" s="583">
        <v>19</v>
      </c>
      <c r="B185" s="554" t="s">
        <v>271</v>
      </c>
      <c r="C185" s="556"/>
      <c r="D185" s="556"/>
      <c r="E185" s="556"/>
      <c r="F185" s="556"/>
      <c r="G185" s="557"/>
      <c r="H185" s="556"/>
      <c r="I185" s="556"/>
      <c r="J185" s="556"/>
      <c r="K185" s="556"/>
      <c r="L185" s="557"/>
      <c r="M185" s="556"/>
      <c r="N185" s="556"/>
      <c r="O185" s="556"/>
      <c r="P185" s="556"/>
      <c r="Q185" s="557"/>
      <c r="R185" s="556"/>
      <c r="S185" s="556"/>
      <c r="T185" s="556"/>
      <c r="U185" s="556"/>
      <c r="V185" s="556"/>
      <c r="W185" s="558"/>
      <c r="X185" s="556"/>
      <c r="Y185" s="556"/>
      <c r="Z185" s="556"/>
      <c r="AA185" s="559"/>
      <c r="AB185" s="489">
        <f t="array" ref="AB185">IF(ISNA(INDEX('приложение 7.2 1 квартал'!AE:AE,MATCH(B185,'приложение 7.2 1 квартал'!B:B,0))),0,INDEX('приложение 7.2 1 квартал'!AE:AE,MATCH(B185,'приложение 7.2 1 квартал'!B:B,0)))</f>
        <v>1.23</v>
      </c>
      <c r="AC185" s="247" t="s">
        <v>98</v>
      </c>
      <c r="AD185" s="490">
        <f t="array" ref="AD185">IF(ISNA(INDEX('приложение 7.2 1 квартал'!Z:Z,MATCH(B185,'приложение 7.2 1 квартал'!B:B,0))),0,INDEX('приложение 7.2 1 квартал'!Z:Z,MATCH(B185,'приложение 7.2 1 квартал'!B:B,0)))</f>
        <v>0</v>
      </c>
      <c r="AE185" s="485"/>
      <c r="AF185" s="387"/>
      <c r="AG185" s="388"/>
      <c r="AH185" s="486"/>
      <c r="AI185" s="385"/>
      <c r="AJ185" s="487"/>
      <c r="AK185" s="485"/>
      <c r="AL185" s="387"/>
      <c r="AM185" s="487"/>
      <c r="AN185" s="492">
        <f t="array" ref="AN185">AB185</f>
        <v>1.23</v>
      </c>
      <c r="AO185" s="247" t="s">
        <v>98</v>
      </c>
      <c r="AP185" s="490">
        <f t="array" ref="AP185">AD185</f>
        <v>0</v>
      </c>
      <c r="AQ185" s="568"/>
      <c r="AR185" s="563"/>
      <c r="AS185" s="569"/>
      <c r="AT185" s="568"/>
      <c r="AU185" s="563"/>
      <c r="AV185" s="569"/>
      <c r="AW185" s="568"/>
      <c r="AX185" s="563"/>
      <c r="AY185" s="569"/>
      <c r="AZ185" s="568"/>
      <c r="BA185" s="570"/>
      <c r="BB185" s="569"/>
      <c r="BC185" s="568"/>
      <c r="BD185" s="570"/>
      <c r="BE185" s="571"/>
      <c r="BF185" s="572"/>
      <c r="BG185" s="573"/>
      <c r="BH185" s="573"/>
      <c r="BI185" s="568"/>
      <c r="BJ185" s="570"/>
      <c r="BK185" s="569"/>
      <c r="BL185" s="568"/>
      <c r="BM185" s="570"/>
      <c r="BN185" s="569"/>
      <c r="BO185" s="568"/>
      <c r="BP185" s="570"/>
      <c r="BQ185" s="569"/>
      <c r="BR185" s="563"/>
      <c r="BS185" s="570"/>
      <c r="BT185" s="563"/>
      <c r="BU185" s="544"/>
    </row>
    <row r="186" spans="1:73" s="393" customFormat="1" ht="63" x14ac:dyDescent="0.25">
      <c r="A186" s="584">
        <v>20</v>
      </c>
      <c r="B186" s="554" t="s">
        <v>272</v>
      </c>
      <c r="C186" s="556"/>
      <c r="D186" s="556"/>
      <c r="E186" s="556"/>
      <c r="F186" s="556"/>
      <c r="G186" s="557"/>
      <c r="H186" s="556"/>
      <c r="I186" s="556"/>
      <c r="J186" s="556"/>
      <c r="K186" s="556"/>
      <c r="L186" s="557"/>
      <c r="M186" s="556"/>
      <c r="N186" s="556"/>
      <c r="O186" s="556"/>
      <c r="P186" s="556"/>
      <c r="Q186" s="557"/>
      <c r="R186" s="556"/>
      <c r="S186" s="556"/>
      <c r="T186" s="556"/>
      <c r="U186" s="556"/>
      <c r="V186" s="556"/>
      <c r="W186" s="558"/>
      <c r="X186" s="556"/>
      <c r="Y186" s="556"/>
      <c r="Z186" s="556"/>
      <c r="AA186" s="559"/>
      <c r="AB186" s="489">
        <f t="array" ref="AB186">IF(ISNA(INDEX('приложение 7.2 1 квартал'!AE:AE,MATCH(B186,'приложение 7.2 1 квартал'!B:B,0))),0,INDEX('приложение 7.2 1 квартал'!AE:AE,MATCH(B186,'приложение 7.2 1 квартал'!B:B,0)))</f>
        <v>0.16</v>
      </c>
      <c r="AC186" s="247" t="s">
        <v>98</v>
      </c>
      <c r="AD186" s="490">
        <f t="array" ref="AD186">IF(ISNA(INDEX('приложение 7.2 1 квартал'!Z:Z,MATCH(B186,'приложение 7.2 1 квартал'!B:B,0))),0,INDEX('приложение 7.2 1 квартал'!Z:Z,MATCH(B186,'приложение 7.2 1 квартал'!B:B,0)))</f>
        <v>0</v>
      </c>
      <c r="AE186" s="485"/>
      <c r="AF186" s="387"/>
      <c r="AG186" s="388"/>
      <c r="AH186" s="486"/>
      <c r="AI186" s="385"/>
      <c r="AJ186" s="487"/>
      <c r="AK186" s="485"/>
      <c r="AL186" s="387"/>
      <c r="AM186" s="487"/>
      <c r="AN186" s="492">
        <f t="array" ref="AN186">AB186</f>
        <v>0.16</v>
      </c>
      <c r="AO186" s="247" t="s">
        <v>98</v>
      </c>
      <c r="AP186" s="490">
        <f t="array" ref="AP186">AD186</f>
        <v>0</v>
      </c>
      <c r="AQ186" s="568"/>
      <c r="AR186" s="563"/>
      <c r="AS186" s="569"/>
      <c r="AT186" s="568"/>
      <c r="AU186" s="563"/>
      <c r="AV186" s="569"/>
      <c r="AW186" s="568"/>
      <c r="AX186" s="563"/>
      <c r="AY186" s="569"/>
      <c r="AZ186" s="568"/>
      <c r="BA186" s="570"/>
      <c r="BB186" s="569"/>
      <c r="BC186" s="568"/>
      <c r="BD186" s="570"/>
      <c r="BE186" s="571"/>
      <c r="BF186" s="572"/>
      <c r="BG186" s="573"/>
      <c r="BH186" s="573"/>
      <c r="BI186" s="568"/>
      <c r="BJ186" s="570"/>
      <c r="BK186" s="569"/>
      <c r="BL186" s="568"/>
      <c r="BM186" s="570"/>
      <c r="BN186" s="569"/>
      <c r="BO186" s="568"/>
      <c r="BP186" s="570"/>
      <c r="BQ186" s="569"/>
      <c r="BR186" s="563"/>
      <c r="BS186" s="570"/>
      <c r="BT186" s="563"/>
      <c r="BU186" s="544"/>
    </row>
    <row r="187" spans="1:73" s="393" customFormat="1" ht="63" x14ac:dyDescent="0.25">
      <c r="A187" s="584">
        <v>21</v>
      </c>
      <c r="B187" s="554" t="s">
        <v>273</v>
      </c>
      <c r="C187" s="556"/>
      <c r="D187" s="556"/>
      <c r="E187" s="556"/>
      <c r="F187" s="556"/>
      <c r="G187" s="557"/>
      <c r="H187" s="556"/>
      <c r="I187" s="556"/>
      <c r="J187" s="556"/>
      <c r="K187" s="556"/>
      <c r="L187" s="557"/>
      <c r="M187" s="556"/>
      <c r="N187" s="556"/>
      <c r="O187" s="556"/>
      <c r="P187" s="556"/>
      <c r="Q187" s="557"/>
      <c r="R187" s="556"/>
      <c r="S187" s="556"/>
      <c r="T187" s="556"/>
      <c r="U187" s="556"/>
      <c r="V187" s="556"/>
      <c r="W187" s="558"/>
      <c r="X187" s="556"/>
      <c r="Y187" s="556"/>
      <c r="Z187" s="556"/>
      <c r="AA187" s="559"/>
      <c r="AB187" s="489">
        <f t="array" ref="AB187">IF(ISNA(INDEX('приложение 7.2 1 квартал'!AE:AE,MATCH(B187,'приложение 7.2 1 квартал'!B:B,0))),0,INDEX('приложение 7.2 1 квартал'!AE:AE,MATCH(B187,'приложение 7.2 1 квартал'!B:B,0)))</f>
        <v>7.0000000000000007E-2</v>
      </c>
      <c r="AC187" s="247" t="s">
        <v>98</v>
      </c>
      <c r="AD187" s="490">
        <f t="array" ref="AD187">IF(ISNA(INDEX('приложение 7.2 1 квартал'!Z:Z,MATCH(B187,'приложение 7.2 1 квартал'!B:B,0))),0,INDEX('приложение 7.2 1 квартал'!Z:Z,MATCH(B187,'приложение 7.2 1 квартал'!B:B,0)))</f>
        <v>0</v>
      </c>
      <c r="AE187" s="485"/>
      <c r="AF187" s="387"/>
      <c r="AG187" s="388"/>
      <c r="AH187" s="486"/>
      <c r="AI187" s="385"/>
      <c r="AJ187" s="487"/>
      <c r="AK187" s="485"/>
      <c r="AL187" s="387"/>
      <c r="AM187" s="487"/>
      <c r="AN187" s="492">
        <f t="array" ref="AN187">AB187</f>
        <v>7.0000000000000007E-2</v>
      </c>
      <c r="AO187" s="247" t="s">
        <v>98</v>
      </c>
      <c r="AP187" s="490">
        <f t="array" ref="AP187">AD187</f>
        <v>0</v>
      </c>
      <c r="AQ187" s="568"/>
      <c r="AR187" s="563"/>
      <c r="AS187" s="569"/>
      <c r="AT187" s="568"/>
      <c r="AU187" s="563"/>
      <c r="AV187" s="569"/>
      <c r="AW187" s="568"/>
      <c r="AX187" s="563"/>
      <c r="AY187" s="569"/>
      <c r="AZ187" s="568"/>
      <c r="BA187" s="570"/>
      <c r="BB187" s="569"/>
      <c r="BC187" s="568"/>
      <c r="BD187" s="570"/>
      <c r="BE187" s="571"/>
      <c r="BF187" s="572"/>
      <c r="BG187" s="573"/>
      <c r="BH187" s="573"/>
      <c r="BI187" s="568"/>
      <c r="BJ187" s="570"/>
      <c r="BK187" s="569"/>
      <c r="BL187" s="568"/>
      <c r="BM187" s="570"/>
      <c r="BN187" s="569"/>
      <c r="BO187" s="568"/>
      <c r="BP187" s="570"/>
      <c r="BQ187" s="569"/>
      <c r="BR187" s="563"/>
      <c r="BS187" s="570"/>
      <c r="BT187" s="563"/>
      <c r="BU187" s="544"/>
    </row>
    <row r="188" spans="1:73" s="393" customFormat="1" ht="47.25" x14ac:dyDescent="0.25">
      <c r="A188" s="583">
        <v>22</v>
      </c>
      <c r="B188" s="554" t="s">
        <v>274</v>
      </c>
      <c r="C188" s="556"/>
      <c r="D188" s="556"/>
      <c r="E188" s="556"/>
      <c r="F188" s="556"/>
      <c r="G188" s="557"/>
      <c r="H188" s="556"/>
      <c r="I188" s="556"/>
      <c r="J188" s="556"/>
      <c r="K188" s="556"/>
      <c r="L188" s="557"/>
      <c r="M188" s="556"/>
      <c r="N188" s="556"/>
      <c r="O188" s="556"/>
      <c r="P188" s="556"/>
      <c r="Q188" s="557"/>
      <c r="R188" s="556"/>
      <c r="S188" s="556"/>
      <c r="T188" s="556"/>
      <c r="U188" s="556"/>
      <c r="V188" s="556"/>
      <c r="W188" s="558"/>
      <c r="X188" s="556"/>
      <c r="Y188" s="556"/>
      <c r="Z188" s="556"/>
      <c r="AA188" s="559"/>
      <c r="AB188" s="489">
        <f t="array" ref="AB188">IF(ISNA(INDEX('приложение 7.2 1 квартал'!AE:AE,MATCH(B188,'приложение 7.2 1 квартал'!B:B,0))),0,INDEX('приложение 7.2 1 квартал'!AE:AE,MATCH(B188,'приложение 7.2 1 квартал'!B:B,0)))</f>
        <v>0.18</v>
      </c>
      <c r="AC188" s="247" t="s">
        <v>98</v>
      </c>
      <c r="AD188" s="490">
        <f t="array" ref="AD188">IF(ISNA(INDEX('приложение 7.2 1 квартал'!Z:Z,MATCH(B188,'приложение 7.2 1 квартал'!B:B,0))),0,INDEX('приложение 7.2 1 квартал'!Z:Z,MATCH(B188,'приложение 7.2 1 квартал'!B:B,0)))</f>
        <v>0</v>
      </c>
      <c r="AE188" s="485"/>
      <c r="AF188" s="387"/>
      <c r="AG188" s="388"/>
      <c r="AH188" s="486"/>
      <c r="AI188" s="385"/>
      <c r="AJ188" s="487"/>
      <c r="AK188" s="485"/>
      <c r="AL188" s="387"/>
      <c r="AM188" s="487"/>
      <c r="AN188" s="492">
        <f t="array" ref="AN188">AB188</f>
        <v>0.18</v>
      </c>
      <c r="AO188" s="247" t="s">
        <v>98</v>
      </c>
      <c r="AP188" s="490">
        <f t="array" ref="AP188">AD188</f>
        <v>0</v>
      </c>
      <c r="AQ188" s="568"/>
      <c r="AR188" s="563"/>
      <c r="AS188" s="569"/>
      <c r="AT188" s="568"/>
      <c r="AU188" s="563"/>
      <c r="AV188" s="569"/>
      <c r="AW188" s="568"/>
      <c r="AX188" s="563"/>
      <c r="AY188" s="569"/>
      <c r="AZ188" s="568"/>
      <c r="BA188" s="570"/>
      <c r="BB188" s="569"/>
      <c r="BC188" s="568"/>
      <c r="BD188" s="570"/>
      <c r="BE188" s="571"/>
      <c r="BF188" s="572"/>
      <c r="BG188" s="573"/>
      <c r="BH188" s="573"/>
      <c r="BI188" s="568"/>
      <c r="BJ188" s="570"/>
      <c r="BK188" s="569"/>
      <c r="BL188" s="568"/>
      <c r="BM188" s="570"/>
      <c r="BN188" s="569"/>
      <c r="BO188" s="568"/>
      <c r="BP188" s="570"/>
      <c r="BQ188" s="569"/>
      <c r="BR188" s="563"/>
      <c r="BS188" s="570"/>
      <c r="BT188" s="563"/>
      <c r="BU188" s="544"/>
    </row>
    <row r="189" spans="1:73" s="393" customFormat="1" ht="78.75" x14ac:dyDescent="0.25">
      <c r="A189" s="584">
        <v>23</v>
      </c>
      <c r="B189" s="554" t="s">
        <v>275</v>
      </c>
      <c r="C189" s="556"/>
      <c r="D189" s="556"/>
      <c r="E189" s="556"/>
      <c r="F189" s="556"/>
      <c r="G189" s="557"/>
      <c r="H189" s="556"/>
      <c r="I189" s="556"/>
      <c r="J189" s="556"/>
      <c r="K189" s="556"/>
      <c r="L189" s="557"/>
      <c r="M189" s="556"/>
      <c r="N189" s="556"/>
      <c r="O189" s="556"/>
      <c r="P189" s="556"/>
      <c r="Q189" s="557"/>
      <c r="R189" s="556"/>
      <c r="S189" s="556"/>
      <c r="T189" s="556"/>
      <c r="U189" s="556"/>
      <c r="V189" s="556"/>
      <c r="W189" s="558"/>
      <c r="X189" s="556"/>
      <c r="Y189" s="556"/>
      <c r="Z189" s="556"/>
      <c r="AA189" s="559"/>
      <c r="AB189" s="489">
        <f t="array" ref="AB189">IF(ISNA(INDEX('приложение 7.2 1 квартал'!AE:AE,MATCH(B189,'приложение 7.2 1 квартал'!B:B,0))),0,INDEX('приложение 7.2 1 квартал'!AE:AE,MATCH(B189,'приложение 7.2 1 квартал'!B:B,0)))</f>
        <v>0.43</v>
      </c>
      <c r="AC189" s="247" t="s">
        <v>98</v>
      </c>
      <c r="AD189" s="490">
        <f t="array" ref="AD189">IF(ISNA(INDEX('приложение 7.2 1 квартал'!Z:Z,MATCH(B189,'приложение 7.2 1 квартал'!B:B,0))),0,INDEX('приложение 7.2 1 квартал'!Z:Z,MATCH(B189,'приложение 7.2 1 квартал'!B:B,0)))</f>
        <v>0</v>
      </c>
      <c r="AE189" s="485"/>
      <c r="AF189" s="387"/>
      <c r="AG189" s="388"/>
      <c r="AH189" s="486"/>
      <c r="AI189" s="385"/>
      <c r="AJ189" s="487"/>
      <c r="AK189" s="485"/>
      <c r="AL189" s="387"/>
      <c r="AM189" s="487"/>
      <c r="AN189" s="492">
        <f t="array" ref="AN189">AB189</f>
        <v>0.43</v>
      </c>
      <c r="AO189" s="247" t="s">
        <v>98</v>
      </c>
      <c r="AP189" s="490">
        <f t="array" ref="AP189">AD189</f>
        <v>0</v>
      </c>
      <c r="AQ189" s="568"/>
      <c r="AR189" s="563"/>
      <c r="AS189" s="569"/>
      <c r="AT189" s="568"/>
      <c r="AU189" s="563"/>
      <c r="AV189" s="569"/>
      <c r="AW189" s="568"/>
      <c r="AX189" s="563"/>
      <c r="AY189" s="569"/>
      <c r="AZ189" s="568"/>
      <c r="BA189" s="570"/>
      <c r="BB189" s="569"/>
      <c r="BC189" s="568"/>
      <c r="BD189" s="570"/>
      <c r="BE189" s="571"/>
      <c r="BF189" s="572"/>
      <c r="BG189" s="573"/>
      <c r="BH189" s="573"/>
      <c r="BI189" s="568"/>
      <c r="BJ189" s="570"/>
      <c r="BK189" s="569"/>
      <c r="BL189" s="568"/>
      <c r="BM189" s="570"/>
      <c r="BN189" s="569"/>
      <c r="BO189" s="568"/>
      <c r="BP189" s="570"/>
      <c r="BQ189" s="569"/>
      <c r="BR189" s="563"/>
      <c r="BS189" s="570"/>
      <c r="BT189" s="563"/>
      <c r="BU189" s="544"/>
    </row>
    <row r="190" spans="1:73" s="393" customFormat="1" ht="78.75" x14ac:dyDescent="0.25">
      <c r="A190" s="584">
        <v>24</v>
      </c>
      <c r="B190" s="554" t="s">
        <v>276</v>
      </c>
      <c r="C190" s="556"/>
      <c r="D190" s="556"/>
      <c r="E190" s="556"/>
      <c r="F190" s="556"/>
      <c r="G190" s="557"/>
      <c r="H190" s="556"/>
      <c r="I190" s="556"/>
      <c r="J190" s="556"/>
      <c r="K190" s="556"/>
      <c r="L190" s="557"/>
      <c r="M190" s="556"/>
      <c r="N190" s="556"/>
      <c r="O190" s="556"/>
      <c r="P190" s="556"/>
      <c r="Q190" s="557"/>
      <c r="R190" s="556"/>
      <c r="S190" s="556"/>
      <c r="T190" s="556"/>
      <c r="U190" s="556"/>
      <c r="V190" s="556"/>
      <c r="W190" s="558"/>
      <c r="X190" s="556"/>
      <c r="Y190" s="556"/>
      <c r="Z190" s="556"/>
      <c r="AA190" s="559"/>
      <c r="AB190" s="489">
        <f t="array" ref="AB190">IF(ISNA(INDEX('приложение 7.2 1 квартал'!AE:AE,MATCH(B190,'приложение 7.2 1 квартал'!B:B,0))),0,INDEX('приложение 7.2 1 квартал'!AE:AE,MATCH(B190,'приложение 7.2 1 квартал'!B:B,0)))</f>
        <v>0.24</v>
      </c>
      <c r="AC190" s="247" t="s">
        <v>98</v>
      </c>
      <c r="AD190" s="490">
        <f t="array" ref="AD190">IF(ISNA(INDEX('приложение 7.2 1 квартал'!Z:Z,MATCH(B190,'приложение 7.2 1 квартал'!B:B,0))),0,INDEX('приложение 7.2 1 квартал'!Z:Z,MATCH(B190,'приложение 7.2 1 квартал'!B:B,0)))</f>
        <v>0</v>
      </c>
      <c r="AE190" s="485"/>
      <c r="AF190" s="387"/>
      <c r="AG190" s="388"/>
      <c r="AH190" s="486"/>
      <c r="AI190" s="385"/>
      <c r="AJ190" s="487"/>
      <c r="AK190" s="485"/>
      <c r="AL190" s="387"/>
      <c r="AM190" s="487"/>
      <c r="AN190" s="492">
        <f t="array" ref="AN190">AB190</f>
        <v>0.24</v>
      </c>
      <c r="AO190" s="247" t="s">
        <v>98</v>
      </c>
      <c r="AP190" s="490">
        <f t="array" ref="AP190">AD190</f>
        <v>0</v>
      </c>
      <c r="AQ190" s="568"/>
      <c r="AR190" s="563"/>
      <c r="AS190" s="569"/>
      <c r="AT190" s="568"/>
      <c r="AU190" s="563"/>
      <c r="AV190" s="569"/>
      <c r="AW190" s="568"/>
      <c r="AX190" s="563"/>
      <c r="AY190" s="569"/>
      <c r="AZ190" s="568"/>
      <c r="BA190" s="570"/>
      <c r="BB190" s="569"/>
      <c r="BC190" s="568"/>
      <c r="BD190" s="570"/>
      <c r="BE190" s="571"/>
      <c r="BF190" s="572"/>
      <c r="BG190" s="573"/>
      <c r="BH190" s="573"/>
      <c r="BI190" s="568"/>
      <c r="BJ190" s="570"/>
      <c r="BK190" s="569"/>
      <c r="BL190" s="568"/>
      <c r="BM190" s="570"/>
      <c r="BN190" s="569"/>
      <c r="BO190" s="568"/>
      <c r="BP190" s="570"/>
      <c r="BQ190" s="569"/>
      <c r="BR190" s="563"/>
      <c r="BS190" s="570"/>
      <c r="BT190" s="563"/>
      <c r="BU190" s="544"/>
    </row>
    <row r="191" spans="1:73" s="393" customFormat="1" ht="63" x14ac:dyDescent="0.25">
      <c r="A191" s="583">
        <v>25</v>
      </c>
      <c r="B191" s="554" t="s">
        <v>335</v>
      </c>
      <c r="C191" s="556"/>
      <c r="D191" s="556"/>
      <c r="E191" s="556"/>
      <c r="F191" s="556"/>
      <c r="G191" s="557"/>
      <c r="H191" s="556"/>
      <c r="I191" s="556"/>
      <c r="J191" s="556"/>
      <c r="K191" s="556"/>
      <c r="L191" s="557"/>
      <c r="M191" s="556"/>
      <c r="N191" s="556"/>
      <c r="O191" s="556"/>
      <c r="P191" s="556"/>
      <c r="Q191" s="557"/>
      <c r="R191" s="556"/>
      <c r="S191" s="556"/>
      <c r="T191" s="556"/>
      <c r="U191" s="556"/>
      <c r="V191" s="556"/>
      <c r="W191" s="558"/>
      <c r="X191" s="556"/>
      <c r="Y191" s="556"/>
      <c r="Z191" s="556"/>
      <c r="AA191" s="559"/>
      <c r="AB191" s="489">
        <f t="array" ref="AB191">IF(ISNA(INDEX('приложение 7.2 1 квартал'!AE:AE,MATCH(B191,'приложение 7.2 1 квартал'!B:B,0))),0,INDEX('приложение 7.2 1 квартал'!AE:AE,MATCH(B191,'приложение 7.2 1 квартал'!B:B,0)))</f>
        <v>0.26</v>
      </c>
      <c r="AC191" s="247" t="s">
        <v>98</v>
      </c>
      <c r="AD191" s="490">
        <f t="array" ref="AD191">IF(ISNA(INDEX('приложение 7.2 1 квартал'!Z:Z,MATCH(B191,'приложение 7.2 1 квартал'!B:B,0))),0,INDEX('приложение 7.2 1 квартал'!Z:Z,MATCH(B191,'приложение 7.2 1 квартал'!B:B,0)))</f>
        <v>0</v>
      </c>
      <c r="AE191" s="485"/>
      <c r="AF191" s="387"/>
      <c r="AG191" s="388"/>
      <c r="AH191" s="486"/>
      <c r="AI191" s="385"/>
      <c r="AJ191" s="487"/>
      <c r="AK191" s="485"/>
      <c r="AL191" s="387"/>
      <c r="AM191" s="487"/>
      <c r="AN191" s="492">
        <f t="array" ref="AN191">AB191</f>
        <v>0.26</v>
      </c>
      <c r="AO191" s="247" t="s">
        <v>98</v>
      </c>
      <c r="AP191" s="490">
        <f t="array" ref="AP191">AD191</f>
        <v>0</v>
      </c>
      <c r="AQ191" s="568"/>
      <c r="AR191" s="563"/>
      <c r="AS191" s="569"/>
      <c r="AT191" s="568"/>
      <c r="AU191" s="563"/>
      <c r="AV191" s="569"/>
      <c r="AW191" s="568"/>
      <c r="AX191" s="563"/>
      <c r="AY191" s="569"/>
      <c r="AZ191" s="568"/>
      <c r="BA191" s="570"/>
      <c r="BB191" s="569"/>
      <c r="BC191" s="568"/>
      <c r="BD191" s="570"/>
      <c r="BE191" s="571"/>
      <c r="BF191" s="572"/>
      <c r="BG191" s="573"/>
      <c r="BH191" s="573"/>
      <c r="BI191" s="568"/>
      <c r="BJ191" s="570"/>
      <c r="BK191" s="569"/>
      <c r="BL191" s="568"/>
      <c r="BM191" s="570"/>
      <c r="BN191" s="569"/>
      <c r="BO191" s="568"/>
      <c r="BP191" s="570"/>
      <c r="BQ191" s="569"/>
      <c r="BR191" s="563"/>
      <c r="BS191" s="570"/>
      <c r="BT191" s="563"/>
      <c r="BU191" s="544"/>
    </row>
    <row r="192" spans="1:73" s="393" customFormat="1" ht="47.25" x14ac:dyDescent="0.25">
      <c r="A192" s="584">
        <v>26</v>
      </c>
      <c r="B192" s="554" t="s">
        <v>277</v>
      </c>
      <c r="C192" s="556"/>
      <c r="D192" s="556"/>
      <c r="E192" s="556"/>
      <c r="F192" s="556"/>
      <c r="G192" s="557"/>
      <c r="H192" s="556"/>
      <c r="I192" s="556"/>
      <c r="J192" s="556"/>
      <c r="K192" s="556"/>
      <c r="L192" s="557"/>
      <c r="M192" s="556"/>
      <c r="N192" s="556"/>
      <c r="O192" s="556"/>
      <c r="P192" s="556"/>
      <c r="Q192" s="557"/>
      <c r="R192" s="556"/>
      <c r="S192" s="556"/>
      <c r="T192" s="556"/>
      <c r="U192" s="556"/>
      <c r="V192" s="556"/>
      <c r="W192" s="558"/>
      <c r="X192" s="556"/>
      <c r="Y192" s="556"/>
      <c r="Z192" s="556"/>
      <c r="AA192" s="559"/>
      <c r="AB192" s="489">
        <f t="array" ref="AB192">IF(ISNA(INDEX('приложение 7.2 1 квартал'!AE:AE,MATCH(B192,'приложение 7.2 1 квартал'!B:B,0))),0,INDEX('приложение 7.2 1 квартал'!AE:AE,MATCH(B192,'приложение 7.2 1 квартал'!B:B,0)))</f>
        <v>0.25</v>
      </c>
      <c r="AC192" s="247" t="s">
        <v>98</v>
      </c>
      <c r="AD192" s="490">
        <f t="array" ref="AD192">IF(ISNA(INDEX('приложение 7.2 1 квартал'!Z:Z,MATCH(B192,'приложение 7.2 1 квартал'!B:B,0))),0,INDEX('приложение 7.2 1 квартал'!Z:Z,MATCH(B192,'приложение 7.2 1 квартал'!B:B,0)))</f>
        <v>0</v>
      </c>
      <c r="AE192" s="485"/>
      <c r="AF192" s="387"/>
      <c r="AG192" s="388"/>
      <c r="AH192" s="486"/>
      <c r="AI192" s="385"/>
      <c r="AJ192" s="487"/>
      <c r="AK192" s="485"/>
      <c r="AL192" s="387"/>
      <c r="AM192" s="487"/>
      <c r="AN192" s="492">
        <f t="array" ref="AN192">AB192</f>
        <v>0.25</v>
      </c>
      <c r="AO192" s="247" t="s">
        <v>98</v>
      </c>
      <c r="AP192" s="490">
        <f t="array" ref="AP192">AD192</f>
        <v>0</v>
      </c>
      <c r="AQ192" s="568"/>
      <c r="AR192" s="563"/>
      <c r="AS192" s="569"/>
      <c r="AT192" s="568"/>
      <c r="AU192" s="563"/>
      <c r="AV192" s="569"/>
      <c r="AW192" s="568"/>
      <c r="AX192" s="563"/>
      <c r="AY192" s="569"/>
      <c r="AZ192" s="568"/>
      <c r="BA192" s="570"/>
      <c r="BB192" s="569"/>
      <c r="BC192" s="568"/>
      <c r="BD192" s="570"/>
      <c r="BE192" s="571"/>
      <c r="BF192" s="572"/>
      <c r="BG192" s="573"/>
      <c r="BH192" s="573"/>
      <c r="BI192" s="568"/>
      <c r="BJ192" s="570"/>
      <c r="BK192" s="569"/>
      <c r="BL192" s="568"/>
      <c r="BM192" s="570"/>
      <c r="BN192" s="569"/>
      <c r="BO192" s="568"/>
      <c r="BP192" s="570"/>
      <c r="BQ192" s="569"/>
      <c r="BR192" s="563"/>
      <c r="BS192" s="570"/>
      <c r="BT192" s="563"/>
      <c r="BU192" s="544"/>
    </row>
    <row r="193" spans="1:73" s="393" customFormat="1" ht="63" x14ac:dyDescent="0.25">
      <c r="A193" s="584">
        <v>27</v>
      </c>
      <c r="B193" s="554" t="s">
        <v>278</v>
      </c>
      <c r="C193" s="556"/>
      <c r="D193" s="556"/>
      <c r="E193" s="556"/>
      <c r="F193" s="556"/>
      <c r="G193" s="557"/>
      <c r="H193" s="556"/>
      <c r="I193" s="556"/>
      <c r="J193" s="556"/>
      <c r="K193" s="556"/>
      <c r="L193" s="557"/>
      <c r="M193" s="556"/>
      <c r="N193" s="556"/>
      <c r="O193" s="556"/>
      <c r="P193" s="556"/>
      <c r="Q193" s="557"/>
      <c r="R193" s="556"/>
      <c r="S193" s="556"/>
      <c r="T193" s="556"/>
      <c r="U193" s="556"/>
      <c r="V193" s="556"/>
      <c r="W193" s="558"/>
      <c r="X193" s="556"/>
      <c r="Y193" s="556"/>
      <c r="Z193" s="556"/>
      <c r="AA193" s="559"/>
      <c r="AB193" s="489">
        <f t="array" ref="AB193">IF(ISNA(INDEX('приложение 7.2 1 квартал'!AE:AE,MATCH(B193,'приложение 7.2 1 квартал'!B:B,0))),0,INDEX('приложение 7.2 1 квартал'!AE:AE,MATCH(B193,'приложение 7.2 1 квартал'!B:B,0)))</f>
        <v>0.03</v>
      </c>
      <c r="AC193" s="247" t="s">
        <v>98</v>
      </c>
      <c r="AD193" s="490">
        <f t="array" ref="AD193">IF(ISNA(INDEX('приложение 7.2 1 квартал'!Z:Z,MATCH(B193,'приложение 7.2 1 квартал'!B:B,0))),0,INDEX('приложение 7.2 1 квартал'!Z:Z,MATCH(B193,'приложение 7.2 1 квартал'!B:B,0)))</f>
        <v>0</v>
      </c>
      <c r="AE193" s="485"/>
      <c r="AF193" s="387"/>
      <c r="AG193" s="388"/>
      <c r="AH193" s="486"/>
      <c r="AI193" s="385"/>
      <c r="AJ193" s="487"/>
      <c r="AK193" s="485"/>
      <c r="AL193" s="387"/>
      <c r="AM193" s="487"/>
      <c r="AN193" s="492">
        <f t="array" ref="AN193">AB193</f>
        <v>0.03</v>
      </c>
      <c r="AO193" s="247" t="s">
        <v>98</v>
      </c>
      <c r="AP193" s="490">
        <f t="array" ref="AP193">AD193</f>
        <v>0</v>
      </c>
      <c r="AQ193" s="568"/>
      <c r="AR193" s="563"/>
      <c r="AS193" s="569"/>
      <c r="AT193" s="568"/>
      <c r="AU193" s="563"/>
      <c r="AV193" s="569"/>
      <c r="AW193" s="568"/>
      <c r="AX193" s="563"/>
      <c r="AY193" s="569"/>
      <c r="AZ193" s="568"/>
      <c r="BA193" s="570"/>
      <c r="BB193" s="569"/>
      <c r="BC193" s="568"/>
      <c r="BD193" s="570"/>
      <c r="BE193" s="571"/>
      <c r="BF193" s="572"/>
      <c r="BG193" s="573"/>
      <c r="BH193" s="573"/>
      <c r="BI193" s="568"/>
      <c r="BJ193" s="570"/>
      <c r="BK193" s="569"/>
      <c r="BL193" s="568"/>
      <c r="BM193" s="570"/>
      <c r="BN193" s="569"/>
      <c r="BO193" s="568"/>
      <c r="BP193" s="570"/>
      <c r="BQ193" s="569"/>
      <c r="BR193" s="563"/>
      <c r="BS193" s="570"/>
      <c r="BT193" s="563"/>
      <c r="BU193" s="544"/>
    </row>
    <row r="194" spans="1:73" s="393" customFormat="1" ht="63" x14ac:dyDescent="0.25">
      <c r="A194" s="583">
        <v>28</v>
      </c>
      <c r="B194" s="554" t="s">
        <v>279</v>
      </c>
      <c r="C194" s="556"/>
      <c r="D194" s="556"/>
      <c r="E194" s="556"/>
      <c r="F194" s="556"/>
      <c r="G194" s="557"/>
      <c r="H194" s="556"/>
      <c r="I194" s="556"/>
      <c r="J194" s="556"/>
      <c r="K194" s="556"/>
      <c r="L194" s="557"/>
      <c r="M194" s="556"/>
      <c r="N194" s="556"/>
      <c r="O194" s="556"/>
      <c r="P194" s="556"/>
      <c r="Q194" s="557"/>
      <c r="R194" s="556"/>
      <c r="S194" s="556"/>
      <c r="T194" s="556"/>
      <c r="U194" s="556"/>
      <c r="V194" s="556"/>
      <c r="W194" s="558"/>
      <c r="X194" s="556"/>
      <c r="Y194" s="556"/>
      <c r="Z194" s="556"/>
      <c r="AA194" s="559"/>
      <c r="AB194" s="489">
        <f t="array" ref="AB194">IF(ISNA(INDEX('приложение 7.2 1 квартал'!AE:AE,MATCH(B194,'приложение 7.2 1 квартал'!B:B,0))),0,INDEX('приложение 7.2 1 квартал'!AE:AE,MATCH(B194,'приложение 7.2 1 квартал'!B:B,0)))</f>
        <v>0.24</v>
      </c>
      <c r="AC194" s="247" t="s">
        <v>98</v>
      </c>
      <c r="AD194" s="490">
        <f t="array" ref="AD194">IF(ISNA(INDEX('приложение 7.2 1 квартал'!Z:Z,MATCH(B194,'приложение 7.2 1 квартал'!B:B,0))),0,INDEX('приложение 7.2 1 квартал'!Z:Z,MATCH(B194,'приложение 7.2 1 квартал'!B:B,0)))</f>
        <v>0</v>
      </c>
      <c r="AE194" s="485"/>
      <c r="AF194" s="387"/>
      <c r="AG194" s="388"/>
      <c r="AH194" s="486"/>
      <c r="AI194" s="385"/>
      <c r="AJ194" s="487"/>
      <c r="AK194" s="485"/>
      <c r="AL194" s="387"/>
      <c r="AM194" s="487"/>
      <c r="AN194" s="492">
        <f t="array" ref="AN194">AB194</f>
        <v>0.24</v>
      </c>
      <c r="AO194" s="247" t="s">
        <v>98</v>
      </c>
      <c r="AP194" s="490">
        <f t="array" ref="AP194">AD194</f>
        <v>0</v>
      </c>
      <c r="AQ194" s="568"/>
      <c r="AR194" s="563"/>
      <c r="AS194" s="569"/>
      <c r="AT194" s="568"/>
      <c r="AU194" s="563"/>
      <c r="AV194" s="569"/>
      <c r="AW194" s="568"/>
      <c r="AX194" s="563"/>
      <c r="AY194" s="569"/>
      <c r="AZ194" s="568"/>
      <c r="BA194" s="570"/>
      <c r="BB194" s="569"/>
      <c r="BC194" s="568"/>
      <c r="BD194" s="570"/>
      <c r="BE194" s="571"/>
      <c r="BF194" s="572"/>
      <c r="BG194" s="573"/>
      <c r="BH194" s="573"/>
      <c r="BI194" s="568"/>
      <c r="BJ194" s="570"/>
      <c r="BK194" s="569"/>
      <c r="BL194" s="568"/>
      <c r="BM194" s="570"/>
      <c r="BN194" s="569"/>
      <c r="BO194" s="568"/>
      <c r="BP194" s="570"/>
      <c r="BQ194" s="569"/>
      <c r="BR194" s="563"/>
      <c r="BS194" s="570"/>
      <c r="BT194" s="563"/>
      <c r="BU194" s="544"/>
    </row>
    <row r="195" spans="1:73" s="393" customFormat="1" ht="78.75" x14ac:dyDescent="0.25">
      <c r="A195" s="584">
        <v>29</v>
      </c>
      <c r="B195" s="554" t="s">
        <v>280</v>
      </c>
      <c r="C195" s="556"/>
      <c r="D195" s="556"/>
      <c r="E195" s="556"/>
      <c r="F195" s="556"/>
      <c r="G195" s="557"/>
      <c r="H195" s="556"/>
      <c r="I195" s="556"/>
      <c r="J195" s="556"/>
      <c r="K195" s="556"/>
      <c r="L195" s="557"/>
      <c r="M195" s="556"/>
      <c r="N195" s="556"/>
      <c r="O195" s="556"/>
      <c r="P195" s="556"/>
      <c r="Q195" s="557"/>
      <c r="R195" s="556"/>
      <c r="S195" s="556"/>
      <c r="T195" s="556"/>
      <c r="U195" s="556"/>
      <c r="V195" s="556"/>
      <c r="W195" s="558"/>
      <c r="X195" s="556"/>
      <c r="Y195" s="556"/>
      <c r="Z195" s="556"/>
      <c r="AA195" s="559"/>
      <c r="AB195" s="489">
        <f t="array" ref="AB195">IF(ISNA(INDEX('приложение 7.2 1 квартал'!AE:AE,MATCH(B195,'приложение 7.2 1 квартал'!B:B,0))),0,INDEX('приложение 7.2 1 квартал'!AE:AE,MATCH(B195,'приложение 7.2 1 квартал'!B:B,0)))</f>
        <v>0.06</v>
      </c>
      <c r="AC195" s="247" t="s">
        <v>98</v>
      </c>
      <c r="AD195" s="490">
        <f t="array" ref="AD195">IF(ISNA(INDEX('приложение 7.2 1 квартал'!Z:Z,MATCH(B195,'приложение 7.2 1 квартал'!B:B,0))),0,INDEX('приложение 7.2 1 квартал'!Z:Z,MATCH(B195,'приложение 7.2 1 квартал'!B:B,0)))</f>
        <v>0</v>
      </c>
      <c r="AE195" s="485"/>
      <c r="AF195" s="387"/>
      <c r="AG195" s="388"/>
      <c r="AH195" s="486"/>
      <c r="AI195" s="385"/>
      <c r="AJ195" s="487"/>
      <c r="AK195" s="485"/>
      <c r="AL195" s="387"/>
      <c r="AM195" s="487"/>
      <c r="AN195" s="492">
        <f t="array" ref="AN195">AB195</f>
        <v>0.06</v>
      </c>
      <c r="AO195" s="247" t="s">
        <v>98</v>
      </c>
      <c r="AP195" s="490">
        <f t="array" ref="AP195">AD195</f>
        <v>0</v>
      </c>
      <c r="AQ195" s="568"/>
      <c r="AR195" s="563"/>
      <c r="AS195" s="569"/>
      <c r="AT195" s="568"/>
      <c r="AU195" s="563"/>
      <c r="AV195" s="569"/>
      <c r="AW195" s="568"/>
      <c r="AX195" s="563"/>
      <c r="AY195" s="569"/>
      <c r="AZ195" s="568"/>
      <c r="BA195" s="570"/>
      <c r="BB195" s="569"/>
      <c r="BC195" s="568"/>
      <c r="BD195" s="570"/>
      <c r="BE195" s="571"/>
      <c r="BF195" s="572"/>
      <c r="BG195" s="573"/>
      <c r="BH195" s="573"/>
      <c r="BI195" s="568"/>
      <c r="BJ195" s="570"/>
      <c r="BK195" s="569"/>
      <c r="BL195" s="568"/>
      <c r="BM195" s="570"/>
      <c r="BN195" s="569"/>
      <c r="BO195" s="568"/>
      <c r="BP195" s="570"/>
      <c r="BQ195" s="569"/>
      <c r="BR195" s="563"/>
      <c r="BS195" s="570"/>
      <c r="BT195" s="563"/>
      <c r="BU195" s="544"/>
    </row>
    <row r="196" spans="1:73" s="393" customFormat="1" ht="47.25" x14ac:dyDescent="0.25">
      <c r="A196" s="584">
        <v>30</v>
      </c>
      <c r="B196" s="554" t="s">
        <v>281</v>
      </c>
      <c r="C196" s="556"/>
      <c r="D196" s="556"/>
      <c r="E196" s="556"/>
      <c r="F196" s="556"/>
      <c r="G196" s="557"/>
      <c r="H196" s="556"/>
      <c r="I196" s="556"/>
      <c r="J196" s="556"/>
      <c r="K196" s="556"/>
      <c r="L196" s="557"/>
      <c r="M196" s="556"/>
      <c r="N196" s="556"/>
      <c r="O196" s="556"/>
      <c r="P196" s="556"/>
      <c r="Q196" s="557"/>
      <c r="R196" s="556"/>
      <c r="S196" s="556"/>
      <c r="T196" s="556"/>
      <c r="U196" s="556"/>
      <c r="V196" s="556"/>
      <c r="W196" s="558"/>
      <c r="X196" s="556"/>
      <c r="Y196" s="556"/>
      <c r="Z196" s="556"/>
      <c r="AA196" s="559"/>
      <c r="AB196" s="489">
        <f t="array" ref="AB196">IF(ISNA(INDEX('приложение 7.2 1 квартал'!AE:AE,MATCH(B196,'приложение 7.2 1 квартал'!B:B,0))),0,INDEX('приложение 7.2 1 квартал'!AE:AE,MATCH(B196,'приложение 7.2 1 квартал'!B:B,0)))</f>
        <v>0.1</v>
      </c>
      <c r="AC196" s="247" t="s">
        <v>98</v>
      </c>
      <c r="AD196" s="490">
        <f t="array" ref="AD196">IF(ISNA(INDEX('приложение 7.2 1 квартал'!Z:Z,MATCH(B196,'приложение 7.2 1 квартал'!B:B,0))),0,INDEX('приложение 7.2 1 квартал'!Z:Z,MATCH(B196,'приложение 7.2 1 квартал'!B:B,0)))</f>
        <v>0</v>
      </c>
      <c r="AE196" s="485"/>
      <c r="AF196" s="387"/>
      <c r="AG196" s="388"/>
      <c r="AH196" s="486"/>
      <c r="AI196" s="385"/>
      <c r="AJ196" s="487"/>
      <c r="AK196" s="485"/>
      <c r="AL196" s="387"/>
      <c r="AM196" s="487"/>
      <c r="AN196" s="492">
        <f t="array" ref="AN196">AB196</f>
        <v>0.1</v>
      </c>
      <c r="AO196" s="247" t="s">
        <v>98</v>
      </c>
      <c r="AP196" s="490">
        <f t="array" ref="AP196">AD196</f>
        <v>0</v>
      </c>
      <c r="AQ196" s="568"/>
      <c r="AR196" s="563"/>
      <c r="AS196" s="569"/>
      <c r="AT196" s="568"/>
      <c r="AU196" s="563"/>
      <c r="AV196" s="569"/>
      <c r="AW196" s="568"/>
      <c r="AX196" s="563"/>
      <c r="AY196" s="569"/>
      <c r="AZ196" s="568"/>
      <c r="BA196" s="570"/>
      <c r="BB196" s="569"/>
      <c r="BC196" s="568"/>
      <c r="BD196" s="570"/>
      <c r="BE196" s="571"/>
      <c r="BF196" s="572"/>
      <c r="BG196" s="573"/>
      <c r="BH196" s="573"/>
      <c r="BI196" s="568"/>
      <c r="BJ196" s="570"/>
      <c r="BK196" s="569"/>
      <c r="BL196" s="568"/>
      <c r="BM196" s="570"/>
      <c r="BN196" s="569"/>
      <c r="BO196" s="568"/>
      <c r="BP196" s="570"/>
      <c r="BQ196" s="569"/>
      <c r="BR196" s="563"/>
      <c r="BS196" s="570"/>
      <c r="BT196" s="563"/>
      <c r="BU196" s="544"/>
    </row>
    <row r="197" spans="1:73" s="393" customFormat="1" ht="63" x14ac:dyDescent="0.25">
      <c r="A197" s="583">
        <v>31</v>
      </c>
      <c r="B197" s="554" t="s">
        <v>282</v>
      </c>
      <c r="C197" s="556"/>
      <c r="D197" s="556"/>
      <c r="E197" s="556"/>
      <c r="F197" s="556"/>
      <c r="G197" s="557"/>
      <c r="H197" s="556"/>
      <c r="I197" s="556"/>
      <c r="J197" s="556"/>
      <c r="K197" s="556"/>
      <c r="L197" s="557"/>
      <c r="M197" s="556"/>
      <c r="N197" s="556"/>
      <c r="O197" s="556"/>
      <c r="P197" s="556"/>
      <c r="Q197" s="557"/>
      <c r="R197" s="556"/>
      <c r="S197" s="556"/>
      <c r="T197" s="556"/>
      <c r="U197" s="556"/>
      <c r="V197" s="556"/>
      <c r="W197" s="558"/>
      <c r="X197" s="556"/>
      <c r="Y197" s="556"/>
      <c r="Z197" s="556"/>
      <c r="AA197" s="559"/>
      <c r="AB197" s="489">
        <f t="array" ref="AB197">IF(ISNA(INDEX('приложение 7.2 1 квартал'!AE:AE,MATCH(B197,'приложение 7.2 1 квартал'!B:B,0))),0,INDEX('приложение 7.2 1 квартал'!AE:AE,MATCH(B197,'приложение 7.2 1 квартал'!B:B,0)))</f>
        <v>0.06</v>
      </c>
      <c r="AC197" s="247" t="s">
        <v>98</v>
      </c>
      <c r="AD197" s="490">
        <f t="array" ref="AD197">IF(ISNA(INDEX('приложение 7.2 1 квартал'!Z:Z,MATCH(B197,'приложение 7.2 1 квартал'!B:B,0))),0,INDEX('приложение 7.2 1 квартал'!Z:Z,MATCH(B197,'приложение 7.2 1 квартал'!B:B,0)))</f>
        <v>0</v>
      </c>
      <c r="AE197" s="485"/>
      <c r="AF197" s="387"/>
      <c r="AG197" s="388"/>
      <c r="AH197" s="486"/>
      <c r="AI197" s="385"/>
      <c r="AJ197" s="487"/>
      <c r="AK197" s="485"/>
      <c r="AL197" s="387"/>
      <c r="AM197" s="487"/>
      <c r="AN197" s="492">
        <f t="array" ref="AN197">AB197</f>
        <v>0.06</v>
      </c>
      <c r="AO197" s="247" t="s">
        <v>98</v>
      </c>
      <c r="AP197" s="490">
        <f t="array" ref="AP197">AD197</f>
        <v>0</v>
      </c>
      <c r="AQ197" s="568"/>
      <c r="AR197" s="563"/>
      <c r="AS197" s="569"/>
      <c r="AT197" s="568"/>
      <c r="AU197" s="563"/>
      <c r="AV197" s="569"/>
      <c r="AW197" s="568"/>
      <c r="AX197" s="563"/>
      <c r="AY197" s="569"/>
      <c r="AZ197" s="568"/>
      <c r="BA197" s="570"/>
      <c r="BB197" s="569"/>
      <c r="BC197" s="568"/>
      <c r="BD197" s="570"/>
      <c r="BE197" s="571"/>
      <c r="BF197" s="572"/>
      <c r="BG197" s="573"/>
      <c r="BH197" s="573"/>
      <c r="BI197" s="568"/>
      <c r="BJ197" s="570"/>
      <c r="BK197" s="569"/>
      <c r="BL197" s="568"/>
      <c r="BM197" s="570"/>
      <c r="BN197" s="569"/>
      <c r="BO197" s="568"/>
      <c r="BP197" s="570"/>
      <c r="BQ197" s="569"/>
      <c r="BR197" s="563"/>
      <c r="BS197" s="570"/>
      <c r="BT197" s="563"/>
      <c r="BU197" s="544"/>
    </row>
    <row r="198" spans="1:73" s="393" customFormat="1" ht="63" x14ac:dyDescent="0.25">
      <c r="A198" s="584">
        <v>32</v>
      </c>
      <c r="B198" s="554" t="s">
        <v>283</v>
      </c>
      <c r="C198" s="556"/>
      <c r="D198" s="556"/>
      <c r="E198" s="556"/>
      <c r="F198" s="556"/>
      <c r="G198" s="557"/>
      <c r="H198" s="556"/>
      <c r="I198" s="556"/>
      <c r="J198" s="556"/>
      <c r="K198" s="556"/>
      <c r="L198" s="557"/>
      <c r="M198" s="556"/>
      <c r="N198" s="556"/>
      <c r="O198" s="556"/>
      <c r="P198" s="556"/>
      <c r="Q198" s="557"/>
      <c r="R198" s="556"/>
      <c r="S198" s="556"/>
      <c r="T198" s="556"/>
      <c r="U198" s="556"/>
      <c r="V198" s="556"/>
      <c r="W198" s="558"/>
      <c r="X198" s="556"/>
      <c r="Y198" s="556"/>
      <c r="Z198" s="556"/>
      <c r="AA198" s="559"/>
      <c r="AB198" s="489">
        <f t="array" ref="AB198">IF(ISNA(INDEX('приложение 7.2 1 квартал'!AE:AE,MATCH(B198,'приложение 7.2 1 квартал'!B:B,0))),0,INDEX('приложение 7.2 1 квартал'!AE:AE,MATCH(B198,'приложение 7.2 1 квартал'!B:B,0)))</f>
        <v>0.06</v>
      </c>
      <c r="AC198" s="247" t="s">
        <v>98</v>
      </c>
      <c r="AD198" s="490">
        <f t="array" ref="AD198">IF(ISNA(INDEX('приложение 7.2 1 квартал'!Z:Z,MATCH(B198,'приложение 7.2 1 квартал'!B:B,0))),0,INDEX('приложение 7.2 1 квартал'!Z:Z,MATCH(B198,'приложение 7.2 1 квартал'!B:B,0)))</f>
        <v>0</v>
      </c>
      <c r="AE198" s="485"/>
      <c r="AF198" s="387"/>
      <c r="AG198" s="388"/>
      <c r="AH198" s="486"/>
      <c r="AI198" s="385"/>
      <c r="AJ198" s="487"/>
      <c r="AK198" s="485"/>
      <c r="AL198" s="387"/>
      <c r="AM198" s="487"/>
      <c r="AN198" s="492">
        <f t="array" ref="AN198">AB198</f>
        <v>0.06</v>
      </c>
      <c r="AO198" s="247" t="s">
        <v>98</v>
      </c>
      <c r="AP198" s="490">
        <f t="array" ref="AP198">AD198</f>
        <v>0</v>
      </c>
      <c r="AQ198" s="568"/>
      <c r="AR198" s="563"/>
      <c r="AS198" s="569"/>
      <c r="AT198" s="568"/>
      <c r="AU198" s="563"/>
      <c r="AV198" s="569"/>
      <c r="AW198" s="568"/>
      <c r="AX198" s="563"/>
      <c r="AY198" s="569"/>
      <c r="AZ198" s="568"/>
      <c r="BA198" s="570"/>
      <c r="BB198" s="569"/>
      <c r="BC198" s="568"/>
      <c r="BD198" s="570"/>
      <c r="BE198" s="571"/>
      <c r="BF198" s="572"/>
      <c r="BG198" s="573"/>
      <c r="BH198" s="573"/>
      <c r="BI198" s="568"/>
      <c r="BJ198" s="570"/>
      <c r="BK198" s="569"/>
      <c r="BL198" s="568"/>
      <c r="BM198" s="570"/>
      <c r="BN198" s="569"/>
      <c r="BO198" s="568"/>
      <c r="BP198" s="570"/>
      <c r="BQ198" s="569"/>
      <c r="BR198" s="563"/>
      <c r="BS198" s="570"/>
      <c r="BT198" s="563"/>
      <c r="BU198" s="544"/>
    </row>
    <row r="199" spans="1:73" s="393" customFormat="1" ht="78.75" x14ac:dyDescent="0.25">
      <c r="A199" s="584">
        <v>33</v>
      </c>
      <c r="B199" s="554" t="s">
        <v>284</v>
      </c>
      <c r="C199" s="556"/>
      <c r="D199" s="556"/>
      <c r="E199" s="556"/>
      <c r="F199" s="556"/>
      <c r="G199" s="557"/>
      <c r="H199" s="556"/>
      <c r="I199" s="556"/>
      <c r="J199" s="556"/>
      <c r="K199" s="556"/>
      <c r="L199" s="557"/>
      <c r="M199" s="556"/>
      <c r="N199" s="556"/>
      <c r="O199" s="556"/>
      <c r="P199" s="556"/>
      <c r="Q199" s="557"/>
      <c r="R199" s="556"/>
      <c r="S199" s="556"/>
      <c r="T199" s="556"/>
      <c r="U199" s="556"/>
      <c r="V199" s="556"/>
      <c r="W199" s="558"/>
      <c r="X199" s="556"/>
      <c r="Y199" s="556"/>
      <c r="Z199" s="556"/>
      <c r="AA199" s="559"/>
      <c r="AB199" s="489">
        <f t="array" ref="AB199">IF(ISNA(INDEX('приложение 7.2 1 квартал'!AE:AE,MATCH(B199,'приложение 7.2 1 квартал'!B:B,0))),0,INDEX('приложение 7.2 1 квартал'!AE:AE,MATCH(B199,'приложение 7.2 1 квартал'!B:B,0)))</f>
        <v>0.21</v>
      </c>
      <c r="AC199" s="247" t="s">
        <v>98</v>
      </c>
      <c r="AD199" s="490">
        <f t="array" ref="AD199">IF(ISNA(INDEX('приложение 7.2 1 квартал'!Z:Z,MATCH(B199,'приложение 7.2 1 квартал'!B:B,0))),0,INDEX('приложение 7.2 1 квартал'!Z:Z,MATCH(B199,'приложение 7.2 1 квартал'!B:B,0)))</f>
        <v>0</v>
      </c>
      <c r="AE199" s="485"/>
      <c r="AF199" s="387"/>
      <c r="AG199" s="388"/>
      <c r="AH199" s="486"/>
      <c r="AI199" s="385"/>
      <c r="AJ199" s="487"/>
      <c r="AK199" s="485"/>
      <c r="AL199" s="387"/>
      <c r="AM199" s="487"/>
      <c r="AN199" s="492">
        <f t="array" ref="AN199">AB199</f>
        <v>0.21</v>
      </c>
      <c r="AO199" s="247" t="s">
        <v>98</v>
      </c>
      <c r="AP199" s="490">
        <f t="array" ref="AP199">AD199</f>
        <v>0</v>
      </c>
      <c r="AQ199" s="568"/>
      <c r="AR199" s="563"/>
      <c r="AS199" s="569"/>
      <c r="AT199" s="568"/>
      <c r="AU199" s="563"/>
      <c r="AV199" s="569"/>
      <c r="AW199" s="568"/>
      <c r="AX199" s="563"/>
      <c r="AY199" s="569"/>
      <c r="AZ199" s="568"/>
      <c r="BA199" s="570"/>
      <c r="BB199" s="569"/>
      <c r="BC199" s="568"/>
      <c r="BD199" s="570"/>
      <c r="BE199" s="571"/>
      <c r="BF199" s="572"/>
      <c r="BG199" s="573"/>
      <c r="BH199" s="573"/>
      <c r="BI199" s="568"/>
      <c r="BJ199" s="570"/>
      <c r="BK199" s="569"/>
      <c r="BL199" s="568"/>
      <c r="BM199" s="570"/>
      <c r="BN199" s="569"/>
      <c r="BO199" s="568"/>
      <c r="BP199" s="570"/>
      <c r="BQ199" s="569"/>
      <c r="BR199" s="563"/>
      <c r="BS199" s="570"/>
      <c r="BT199" s="563"/>
      <c r="BU199" s="544"/>
    </row>
    <row r="200" spans="1:73" s="393" customFormat="1" ht="78.75" x14ac:dyDescent="0.25">
      <c r="A200" s="583">
        <v>34</v>
      </c>
      <c r="B200" s="554" t="s">
        <v>285</v>
      </c>
      <c r="C200" s="556"/>
      <c r="D200" s="556"/>
      <c r="E200" s="556"/>
      <c r="F200" s="556"/>
      <c r="G200" s="557"/>
      <c r="H200" s="556"/>
      <c r="I200" s="556"/>
      <c r="J200" s="556"/>
      <c r="K200" s="556"/>
      <c r="L200" s="557"/>
      <c r="M200" s="556"/>
      <c r="N200" s="556"/>
      <c r="O200" s="556"/>
      <c r="P200" s="556"/>
      <c r="Q200" s="557"/>
      <c r="R200" s="556"/>
      <c r="S200" s="556"/>
      <c r="T200" s="556"/>
      <c r="U200" s="556"/>
      <c r="V200" s="556"/>
      <c r="W200" s="558"/>
      <c r="X200" s="556"/>
      <c r="Y200" s="556"/>
      <c r="Z200" s="556"/>
      <c r="AA200" s="559"/>
      <c r="AB200" s="489">
        <f t="array" ref="AB200">IF(ISNA(INDEX('приложение 7.2 1 квартал'!AE:AE,MATCH(B200,'приложение 7.2 1 квартал'!B:B,0))),0,INDEX('приложение 7.2 1 квартал'!AE:AE,MATCH(B200,'приложение 7.2 1 квартал'!B:B,0)))</f>
        <v>0.04</v>
      </c>
      <c r="AC200" s="247" t="s">
        <v>98</v>
      </c>
      <c r="AD200" s="490">
        <f t="array" ref="AD200">IF(ISNA(INDEX('приложение 7.2 1 квартал'!Z:Z,MATCH(B200,'приложение 7.2 1 квартал'!B:B,0))),0,INDEX('приложение 7.2 1 квартал'!Z:Z,MATCH(B200,'приложение 7.2 1 квартал'!B:B,0)))</f>
        <v>0</v>
      </c>
      <c r="AE200" s="485"/>
      <c r="AF200" s="387"/>
      <c r="AG200" s="388"/>
      <c r="AH200" s="486"/>
      <c r="AI200" s="385"/>
      <c r="AJ200" s="487"/>
      <c r="AK200" s="485"/>
      <c r="AL200" s="387"/>
      <c r="AM200" s="487"/>
      <c r="AN200" s="492">
        <f t="array" ref="AN200">AB200</f>
        <v>0.04</v>
      </c>
      <c r="AO200" s="247" t="s">
        <v>98</v>
      </c>
      <c r="AP200" s="490">
        <f t="array" ref="AP200">AD200</f>
        <v>0</v>
      </c>
      <c r="AQ200" s="568"/>
      <c r="AR200" s="563"/>
      <c r="AS200" s="569"/>
      <c r="AT200" s="568"/>
      <c r="AU200" s="563"/>
      <c r="AV200" s="569"/>
      <c r="AW200" s="568"/>
      <c r="AX200" s="563"/>
      <c r="AY200" s="569"/>
      <c r="AZ200" s="568"/>
      <c r="BA200" s="570"/>
      <c r="BB200" s="569"/>
      <c r="BC200" s="568"/>
      <c r="BD200" s="570"/>
      <c r="BE200" s="571"/>
      <c r="BF200" s="572"/>
      <c r="BG200" s="573"/>
      <c r="BH200" s="573"/>
      <c r="BI200" s="568"/>
      <c r="BJ200" s="570"/>
      <c r="BK200" s="569"/>
      <c r="BL200" s="568"/>
      <c r="BM200" s="570"/>
      <c r="BN200" s="569"/>
      <c r="BO200" s="568"/>
      <c r="BP200" s="570"/>
      <c r="BQ200" s="569"/>
      <c r="BR200" s="563"/>
      <c r="BS200" s="570"/>
      <c r="BT200" s="563"/>
      <c r="BU200" s="544"/>
    </row>
    <row r="201" spans="1:73" s="393" customFormat="1" ht="63" x14ac:dyDescent="0.25">
      <c r="A201" s="584">
        <v>35</v>
      </c>
      <c r="B201" s="554" t="s">
        <v>286</v>
      </c>
      <c r="C201" s="556"/>
      <c r="D201" s="556"/>
      <c r="E201" s="556"/>
      <c r="F201" s="556"/>
      <c r="G201" s="557"/>
      <c r="H201" s="556"/>
      <c r="I201" s="556"/>
      <c r="J201" s="556"/>
      <c r="K201" s="556"/>
      <c r="L201" s="557"/>
      <c r="M201" s="556"/>
      <c r="N201" s="556"/>
      <c r="O201" s="556"/>
      <c r="P201" s="556"/>
      <c r="Q201" s="557"/>
      <c r="R201" s="556"/>
      <c r="S201" s="556"/>
      <c r="T201" s="556"/>
      <c r="U201" s="556"/>
      <c r="V201" s="556"/>
      <c r="W201" s="558"/>
      <c r="X201" s="556"/>
      <c r="Y201" s="556"/>
      <c r="Z201" s="556"/>
      <c r="AA201" s="559"/>
      <c r="AB201" s="489">
        <f t="array" ref="AB201">IF(ISNA(INDEX('приложение 7.2 1 квартал'!AE:AE,MATCH(B201,'приложение 7.2 1 квартал'!B:B,0))),0,INDEX('приложение 7.2 1 квартал'!AE:AE,MATCH(B201,'приложение 7.2 1 квартал'!B:B,0)))</f>
        <v>0.12</v>
      </c>
      <c r="AC201" s="247" t="s">
        <v>98</v>
      </c>
      <c r="AD201" s="490">
        <f t="array" ref="AD201">IF(ISNA(INDEX('приложение 7.2 1 квартал'!Z:Z,MATCH(B201,'приложение 7.2 1 квартал'!B:B,0))),0,INDEX('приложение 7.2 1 квартал'!Z:Z,MATCH(B201,'приложение 7.2 1 квартал'!B:B,0)))</f>
        <v>0</v>
      </c>
      <c r="AE201" s="485"/>
      <c r="AF201" s="387"/>
      <c r="AG201" s="388"/>
      <c r="AH201" s="486"/>
      <c r="AI201" s="385"/>
      <c r="AJ201" s="487"/>
      <c r="AK201" s="485"/>
      <c r="AL201" s="387"/>
      <c r="AM201" s="487"/>
      <c r="AN201" s="492">
        <f t="array" ref="AN201">AB201</f>
        <v>0.12</v>
      </c>
      <c r="AO201" s="247" t="s">
        <v>98</v>
      </c>
      <c r="AP201" s="490">
        <f t="array" ref="AP201">AD201</f>
        <v>0</v>
      </c>
      <c r="AQ201" s="568"/>
      <c r="AR201" s="563"/>
      <c r="AS201" s="569"/>
      <c r="AT201" s="568"/>
      <c r="AU201" s="563"/>
      <c r="AV201" s="569"/>
      <c r="AW201" s="568"/>
      <c r="AX201" s="563"/>
      <c r="AY201" s="569"/>
      <c r="AZ201" s="568"/>
      <c r="BA201" s="570"/>
      <c r="BB201" s="569"/>
      <c r="BC201" s="568"/>
      <c r="BD201" s="570"/>
      <c r="BE201" s="571"/>
      <c r="BF201" s="572"/>
      <c r="BG201" s="573"/>
      <c r="BH201" s="573"/>
      <c r="BI201" s="568"/>
      <c r="BJ201" s="570"/>
      <c r="BK201" s="569"/>
      <c r="BL201" s="568"/>
      <c r="BM201" s="570"/>
      <c r="BN201" s="569"/>
      <c r="BO201" s="568"/>
      <c r="BP201" s="570"/>
      <c r="BQ201" s="569"/>
      <c r="BR201" s="563"/>
      <c r="BS201" s="570"/>
      <c r="BT201" s="563"/>
      <c r="BU201" s="544"/>
    </row>
    <row r="202" spans="1:73" s="393" customFormat="1" ht="63" x14ac:dyDescent="0.25">
      <c r="A202" s="584">
        <v>36</v>
      </c>
      <c r="B202" s="554" t="s">
        <v>287</v>
      </c>
      <c r="C202" s="556"/>
      <c r="D202" s="556"/>
      <c r="E202" s="556"/>
      <c r="F202" s="556"/>
      <c r="G202" s="557"/>
      <c r="H202" s="556"/>
      <c r="I202" s="556"/>
      <c r="J202" s="556"/>
      <c r="K202" s="556"/>
      <c r="L202" s="557"/>
      <c r="M202" s="556"/>
      <c r="N202" s="556"/>
      <c r="O202" s="556"/>
      <c r="P202" s="556"/>
      <c r="Q202" s="557"/>
      <c r="R202" s="556"/>
      <c r="S202" s="556"/>
      <c r="T202" s="556"/>
      <c r="U202" s="556"/>
      <c r="V202" s="556"/>
      <c r="W202" s="558"/>
      <c r="X202" s="556"/>
      <c r="Y202" s="556"/>
      <c r="Z202" s="556"/>
      <c r="AA202" s="559"/>
      <c r="AB202" s="489">
        <f t="array" ref="AB202">IF(ISNA(INDEX('приложение 7.2 1 квартал'!AE:AE,MATCH(B202,'приложение 7.2 1 квартал'!B:B,0))),0,INDEX('приложение 7.2 1 квартал'!AE:AE,MATCH(B202,'приложение 7.2 1 квартал'!B:B,0)))</f>
        <v>0.17</v>
      </c>
      <c r="AC202" s="247" t="s">
        <v>98</v>
      </c>
      <c r="AD202" s="490">
        <f t="array" ref="AD202">IF(ISNA(INDEX('приложение 7.2 1 квартал'!Z:Z,MATCH(B202,'приложение 7.2 1 квартал'!B:B,0))),0,INDEX('приложение 7.2 1 квартал'!Z:Z,MATCH(B202,'приложение 7.2 1 квартал'!B:B,0)))</f>
        <v>0</v>
      </c>
      <c r="AE202" s="485"/>
      <c r="AF202" s="387"/>
      <c r="AG202" s="388"/>
      <c r="AH202" s="486"/>
      <c r="AI202" s="385"/>
      <c r="AJ202" s="487"/>
      <c r="AK202" s="485"/>
      <c r="AL202" s="387"/>
      <c r="AM202" s="487"/>
      <c r="AN202" s="492">
        <f t="array" ref="AN202">AB202</f>
        <v>0.17</v>
      </c>
      <c r="AO202" s="247" t="s">
        <v>98</v>
      </c>
      <c r="AP202" s="490">
        <f t="array" ref="AP202">AD202</f>
        <v>0</v>
      </c>
      <c r="AQ202" s="568"/>
      <c r="AR202" s="563"/>
      <c r="AS202" s="569"/>
      <c r="AT202" s="568"/>
      <c r="AU202" s="563"/>
      <c r="AV202" s="569"/>
      <c r="AW202" s="568"/>
      <c r="AX202" s="563"/>
      <c r="AY202" s="569"/>
      <c r="AZ202" s="568"/>
      <c r="BA202" s="570"/>
      <c r="BB202" s="569"/>
      <c r="BC202" s="568"/>
      <c r="BD202" s="570"/>
      <c r="BE202" s="571"/>
      <c r="BF202" s="572"/>
      <c r="BG202" s="573"/>
      <c r="BH202" s="573"/>
      <c r="BI202" s="568"/>
      <c r="BJ202" s="570"/>
      <c r="BK202" s="569"/>
      <c r="BL202" s="568"/>
      <c r="BM202" s="570"/>
      <c r="BN202" s="569"/>
      <c r="BO202" s="568"/>
      <c r="BP202" s="570"/>
      <c r="BQ202" s="569"/>
      <c r="BR202" s="563"/>
      <c r="BS202" s="570"/>
      <c r="BT202" s="563"/>
      <c r="BU202" s="544"/>
    </row>
    <row r="203" spans="1:73" s="393" customFormat="1" ht="63" x14ac:dyDescent="0.25">
      <c r="A203" s="583">
        <v>37</v>
      </c>
      <c r="B203" s="554" t="s">
        <v>288</v>
      </c>
      <c r="C203" s="556"/>
      <c r="D203" s="556"/>
      <c r="E203" s="556"/>
      <c r="F203" s="556"/>
      <c r="G203" s="557"/>
      <c r="H203" s="556"/>
      <c r="I203" s="556"/>
      <c r="J203" s="556"/>
      <c r="K203" s="556"/>
      <c r="L203" s="557"/>
      <c r="M203" s="556"/>
      <c r="N203" s="556"/>
      <c r="O203" s="556"/>
      <c r="P203" s="556"/>
      <c r="Q203" s="557"/>
      <c r="R203" s="556"/>
      <c r="S203" s="556"/>
      <c r="T203" s="556"/>
      <c r="U203" s="556"/>
      <c r="V203" s="556"/>
      <c r="W203" s="558"/>
      <c r="X203" s="556"/>
      <c r="Y203" s="556"/>
      <c r="Z203" s="556"/>
      <c r="AA203" s="559"/>
      <c r="AB203" s="489">
        <f t="array" ref="AB203">IF(ISNA(INDEX('приложение 7.2 1 квартал'!AE:AE,MATCH(B203,'приложение 7.2 1 квартал'!B:B,0))),0,INDEX('приложение 7.2 1 квартал'!AE:AE,MATCH(B203,'приложение 7.2 1 квартал'!B:B,0)))</f>
        <v>0.06</v>
      </c>
      <c r="AC203" s="247" t="s">
        <v>98</v>
      </c>
      <c r="AD203" s="490">
        <f t="array" ref="AD203">IF(ISNA(INDEX('приложение 7.2 1 квартал'!Z:Z,MATCH(B203,'приложение 7.2 1 квартал'!B:B,0))),0,INDEX('приложение 7.2 1 квартал'!Z:Z,MATCH(B203,'приложение 7.2 1 квартал'!B:B,0)))</f>
        <v>0</v>
      </c>
      <c r="AE203" s="485"/>
      <c r="AF203" s="387"/>
      <c r="AG203" s="388"/>
      <c r="AH203" s="486"/>
      <c r="AI203" s="385"/>
      <c r="AJ203" s="487"/>
      <c r="AK203" s="485"/>
      <c r="AL203" s="387"/>
      <c r="AM203" s="487"/>
      <c r="AN203" s="492">
        <f t="array" ref="AN203">AB203</f>
        <v>0.06</v>
      </c>
      <c r="AO203" s="247" t="s">
        <v>98</v>
      </c>
      <c r="AP203" s="490">
        <f t="array" ref="AP203">AD203</f>
        <v>0</v>
      </c>
      <c r="AQ203" s="568"/>
      <c r="AR203" s="563"/>
      <c r="AS203" s="569"/>
      <c r="AT203" s="568"/>
      <c r="AU203" s="563"/>
      <c r="AV203" s="569"/>
      <c r="AW203" s="568"/>
      <c r="AX203" s="563"/>
      <c r="AY203" s="569"/>
      <c r="AZ203" s="568"/>
      <c r="BA203" s="570"/>
      <c r="BB203" s="569"/>
      <c r="BC203" s="568"/>
      <c r="BD203" s="570"/>
      <c r="BE203" s="571"/>
      <c r="BF203" s="572"/>
      <c r="BG203" s="573"/>
      <c r="BH203" s="573"/>
      <c r="BI203" s="568"/>
      <c r="BJ203" s="570"/>
      <c r="BK203" s="569"/>
      <c r="BL203" s="568"/>
      <c r="BM203" s="570"/>
      <c r="BN203" s="569"/>
      <c r="BO203" s="568"/>
      <c r="BP203" s="570"/>
      <c r="BQ203" s="569"/>
      <c r="BR203" s="563"/>
      <c r="BS203" s="570"/>
      <c r="BT203" s="563"/>
      <c r="BU203" s="544"/>
    </row>
    <row r="204" spans="1:73" s="393" customFormat="1" ht="63" x14ac:dyDescent="0.25">
      <c r="A204" s="584">
        <v>38</v>
      </c>
      <c r="B204" s="554" t="s">
        <v>289</v>
      </c>
      <c r="C204" s="556"/>
      <c r="D204" s="556"/>
      <c r="E204" s="556"/>
      <c r="F204" s="556"/>
      <c r="G204" s="557"/>
      <c r="H204" s="556"/>
      <c r="I204" s="556"/>
      <c r="J204" s="556"/>
      <c r="K204" s="556"/>
      <c r="L204" s="557"/>
      <c r="M204" s="556"/>
      <c r="N204" s="556"/>
      <c r="O204" s="556"/>
      <c r="P204" s="556"/>
      <c r="Q204" s="557"/>
      <c r="R204" s="556"/>
      <c r="S204" s="556"/>
      <c r="T204" s="556"/>
      <c r="U204" s="556"/>
      <c r="V204" s="556"/>
      <c r="W204" s="558"/>
      <c r="X204" s="556"/>
      <c r="Y204" s="556"/>
      <c r="Z204" s="556"/>
      <c r="AA204" s="559"/>
      <c r="AB204" s="489">
        <f t="array" ref="AB204">IF(ISNA(INDEX('приложение 7.2 1 квартал'!AE:AE,MATCH(B204,'приложение 7.2 1 квартал'!B:B,0))),0,INDEX('приложение 7.2 1 квартал'!AE:AE,MATCH(B204,'приложение 7.2 1 квартал'!B:B,0)))</f>
        <v>0.09</v>
      </c>
      <c r="AC204" s="247" t="s">
        <v>98</v>
      </c>
      <c r="AD204" s="490">
        <f t="array" ref="AD204">IF(ISNA(INDEX('приложение 7.2 1 квартал'!Z:Z,MATCH(B204,'приложение 7.2 1 квартал'!B:B,0))),0,INDEX('приложение 7.2 1 квартал'!Z:Z,MATCH(B204,'приложение 7.2 1 квартал'!B:B,0)))</f>
        <v>0</v>
      </c>
      <c r="AE204" s="485"/>
      <c r="AF204" s="387"/>
      <c r="AG204" s="388"/>
      <c r="AH204" s="486"/>
      <c r="AI204" s="385"/>
      <c r="AJ204" s="487"/>
      <c r="AK204" s="485"/>
      <c r="AL204" s="387"/>
      <c r="AM204" s="487"/>
      <c r="AN204" s="492">
        <f t="array" ref="AN204">AB204</f>
        <v>0.09</v>
      </c>
      <c r="AO204" s="247" t="s">
        <v>98</v>
      </c>
      <c r="AP204" s="490">
        <f t="array" ref="AP204">AD204</f>
        <v>0</v>
      </c>
      <c r="AQ204" s="568"/>
      <c r="AR204" s="563"/>
      <c r="AS204" s="569"/>
      <c r="AT204" s="568"/>
      <c r="AU204" s="563"/>
      <c r="AV204" s="569"/>
      <c r="AW204" s="568"/>
      <c r="AX204" s="563"/>
      <c r="AY204" s="569"/>
      <c r="AZ204" s="568"/>
      <c r="BA204" s="570"/>
      <c r="BB204" s="569"/>
      <c r="BC204" s="568"/>
      <c r="BD204" s="570"/>
      <c r="BE204" s="571"/>
      <c r="BF204" s="572"/>
      <c r="BG204" s="573"/>
      <c r="BH204" s="573"/>
      <c r="BI204" s="568"/>
      <c r="BJ204" s="570"/>
      <c r="BK204" s="569"/>
      <c r="BL204" s="568"/>
      <c r="BM204" s="570"/>
      <c r="BN204" s="569"/>
      <c r="BO204" s="568"/>
      <c r="BP204" s="570"/>
      <c r="BQ204" s="569"/>
      <c r="BR204" s="563"/>
      <c r="BS204" s="570"/>
      <c r="BT204" s="563"/>
      <c r="BU204" s="544"/>
    </row>
    <row r="205" spans="1:73" s="393" customFormat="1" ht="94.5" x14ac:dyDescent="0.25">
      <c r="A205" s="584">
        <v>39</v>
      </c>
      <c r="B205" s="554" t="s">
        <v>290</v>
      </c>
      <c r="C205" s="556"/>
      <c r="D205" s="556"/>
      <c r="E205" s="556"/>
      <c r="F205" s="556"/>
      <c r="G205" s="557"/>
      <c r="H205" s="556"/>
      <c r="I205" s="556"/>
      <c r="J205" s="556"/>
      <c r="K205" s="556"/>
      <c r="L205" s="557"/>
      <c r="M205" s="556"/>
      <c r="N205" s="556"/>
      <c r="O205" s="556"/>
      <c r="P205" s="556"/>
      <c r="Q205" s="557"/>
      <c r="R205" s="556"/>
      <c r="S205" s="556"/>
      <c r="T205" s="556"/>
      <c r="U205" s="556"/>
      <c r="V205" s="556"/>
      <c r="W205" s="558"/>
      <c r="X205" s="556"/>
      <c r="Y205" s="556"/>
      <c r="Z205" s="556"/>
      <c r="AA205" s="559"/>
      <c r="AB205" s="489">
        <f t="array" ref="AB205">IF(ISNA(INDEX('приложение 7.2 1 квартал'!AE:AE,MATCH(B205,'приложение 7.2 1 квартал'!B:B,0))),0,INDEX('приложение 7.2 1 квартал'!AE:AE,MATCH(B205,'приложение 7.2 1 квартал'!B:B,0)))</f>
        <v>0.28999999999999998</v>
      </c>
      <c r="AC205" s="247" t="s">
        <v>98</v>
      </c>
      <c r="AD205" s="490">
        <f t="array" ref="AD205">IF(ISNA(INDEX('приложение 7.2 1 квартал'!Z:Z,MATCH(B205,'приложение 7.2 1 квартал'!B:B,0))),0,INDEX('приложение 7.2 1 квартал'!Z:Z,MATCH(B205,'приложение 7.2 1 квартал'!B:B,0)))</f>
        <v>0</v>
      </c>
      <c r="AE205" s="485"/>
      <c r="AF205" s="387"/>
      <c r="AG205" s="388"/>
      <c r="AH205" s="486"/>
      <c r="AI205" s="385"/>
      <c r="AJ205" s="487"/>
      <c r="AK205" s="485"/>
      <c r="AL205" s="387"/>
      <c r="AM205" s="487"/>
      <c r="AN205" s="492">
        <f t="array" ref="AN205">AB205</f>
        <v>0.28999999999999998</v>
      </c>
      <c r="AO205" s="247" t="s">
        <v>98</v>
      </c>
      <c r="AP205" s="490">
        <f t="array" ref="AP205">AD205</f>
        <v>0</v>
      </c>
      <c r="AQ205" s="568"/>
      <c r="AR205" s="563"/>
      <c r="AS205" s="569"/>
      <c r="AT205" s="568"/>
      <c r="AU205" s="563"/>
      <c r="AV205" s="569"/>
      <c r="AW205" s="568"/>
      <c r="AX205" s="563"/>
      <c r="AY205" s="569"/>
      <c r="AZ205" s="568"/>
      <c r="BA205" s="570"/>
      <c r="BB205" s="569"/>
      <c r="BC205" s="568"/>
      <c r="BD205" s="570"/>
      <c r="BE205" s="571"/>
      <c r="BF205" s="572"/>
      <c r="BG205" s="573"/>
      <c r="BH205" s="573"/>
      <c r="BI205" s="568"/>
      <c r="BJ205" s="570"/>
      <c r="BK205" s="569"/>
      <c r="BL205" s="568"/>
      <c r="BM205" s="570"/>
      <c r="BN205" s="569"/>
      <c r="BO205" s="568"/>
      <c r="BP205" s="570"/>
      <c r="BQ205" s="569"/>
      <c r="BR205" s="563"/>
      <c r="BS205" s="570"/>
      <c r="BT205" s="563"/>
      <c r="BU205" s="544"/>
    </row>
    <row r="206" spans="1:73" s="393" customFormat="1" ht="78.75" x14ac:dyDescent="0.25">
      <c r="A206" s="583">
        <v>40</v>
      </c>
      <c r="B206" s="554" t="s">
        <v>291</v>
      </c>
      <c r="C206" s="556"/>
      <c r="D206" s="556"/>
      <c r="E206" s="556"/>
      <c r="F206" s="556"/>
      <c r="G206" s="557"/>
      <c r="H206" s="556"/>
      <c r="I206" s="556"/>
      <c r="J206" s="556"/>
      <c r="K206" s="556"/>
      <c r="L206" s="557"/>
      <c r="M206" s="556"/>
      <c r="N206" s="556"/>
      <c r="O206" s="556"/>
      <c r="P206" s="556"/>
      <c r="Q206" s="557"/>
      <c r="R206" s="556"/>
      <c r="S206" s="556"/>
      <c r="T206" s="556"/>
      <c r="U206" s="556"/>
      <c r="V206" s="556"/>
      <c r="W206" s="558"/>
      <c r="X206" s="556"/>
      <c r="Y206" s="556"/>
      <c r="Z206" s="556"/>
      <c r="AA206" s="559"/>
      <c r="AB206" s="489">
        <f t="array" ref="AB206">IF(ISNA(INDEX('приложение 7.2 1 квартал'!AE:AE,MATCH(B206,'приложение 7.2 1 квартал'!B:B,0))),0,INDEX('приложение 7.2 1 квартал'!AE:AE,MATCH(B206,'приложение 7.2 1 квартал'!B:B,0)))</f>
        <v>0.1</v>
      </c>
      <c r="AC206" s="247" t="s">
        <v>98</v>
      </c>
      <c r="AD206" s="490">
        <f t="array" ref="AD206">IF(ISNA(INDEX('приложение 7.2 1 квартал'!Z:Z,MATCH(B206,'приложение 7.2 1 квартал'!B:B,0))),0,INDEX('приложение 7.2 1 квартал'!Z:Z,MATCH(B206,'приложение 7.2 1 квартал'!B:B,0)))</f>
        <v>0</v>
      </c>
      <c r="AE206" s="485"/>
      <c r="AF206" s="387"/>
      <c r="AG206" s="388"/>
      <c r="AH206" s="486"/>
      <c r="AI206" s="385"/>
      <c r="AJ206" s="487"/>
      <c r="AK206" s="485"/>
      <c r="AL206" s="387"/>
      <c r="AM206" s="487"/>
      <c r="AN206" s="492">
        <f t="array" ref="AN206">AB206</f>
        <v>0.1</v>
      </c>
      <c r="AO206" s="247" t="s">
        <v>98</v>
      </c>
      <c r="AP206" s="490">
        <f t="array" ref="AP206">AD206</f>
        <v>0</v>
      </c>
      <c r="AQ206" s="568"/>
      <c r="AR206" s="563"/>
      <c r="AS206" s="569"/>
      <c r="AT206" s="568"/>
      <c r="AU206" s="563"/>
      <c r="AV206" s="569"/>
      <c r="AW206" s="568"/>
      <c r="AX206" s="563"/>
      <c r="AY206" s="569"/>
      <c r="AZ206" s="568"/>
      <c r="BA206" s="570"/>
      <c r="BB206" s="569"/>
      <c r="BC206" s="568"/>
      <c r="BD206" s="570"/>
      <c r="BE206" s="571"/>
      <c r="BF206" s="572"/>
      <c r="BG206" s="573"/>
      <c r="BH206" s="573"/>
      <c r="BI206" s="568"/>
      <c r="BJ206" s="570"/>
      <c r="BK206" s="569"/>
      <c r="BL206" s="568"/>
      <c r="BM206" s="570"/>
      <c r="BN206" s="569"/>
      <c r="BO206" s="568"/>
      <c r="BP206" s="570"/>
      <c r="BQ206" s="569"/>
      <c r="BR206" s="563"/>
      <c r="BS206" s="570"/>
      <c r="BT206" s="563"/>
      <c r="BU206" s="544"/>
    </row>
    <row r="207" spans="1:73" s="393" customFormat="1" ht="94.5" x14ac:dyDescent="0.25">
      <c r="A207" s="584">
        <v>41</v>
      </c>
      <c r="B207" s="554" t="s">
        <v>292</v>
      </c>
      <c r="C207" s="556"/>
      <c r="D207" s="556"/>
      <c r="E207" s="556"/>
      <c r="F207" s="556"/>
      <c r="G207" s="557"/>
      <c r="H207" s="556"/>
      <c r="I207" s="556"/>
      <c r="J207" s="556"/>
      <c r="K207" s="556"/>
      <c r="L207" s="557"/>
      <c r="M207" s="556"/>
      <c r="N207" s="556"/>
      <c r="O207" s="556"/>
      <c r="P207" s="556"/>
      <c r="Q207" s="557"/>
      <c r="R207" s="556"/>
      <c r="S207" s="556"/>
      <c r="T207" s="556"/>
      <c r="U207" s="556"/>
      <c r="V207" s="556"/>
      <c r="W207" s="558"/>
      <c r="X207" s="556"/>
      <c r="Y207" s="556"/>
      <c r="Z207" s="556"/>
      <c r="AA207" s="559"/>
      <c r="AB207" s="489">
        <f t="array" ref="AB207">IF(ISNA(INDEX('приложение 7.2 1 квартал'!AE:AE,MATCH(B207,'приложение 7.2 1 квартал'!B:B,0))),0,INDEX('приложение 7.2 1 квартал'!AE:AE,MATCH(B207,'приложение 7.2 1 квартал'!B:B,0)))</f>
        <v>0.28000000000000003</v>
      </c>
      <c r="AC207" s="247" t="s">
        <v>98</v>
      </c>
      <c r="AD207" s="490">
        <f t="array" ref="AD207">IF(ISNA(INDEX('приложение 7.2 1 квартал'!Z:Z,MATCH(B207,'приложение 7.2 1 квартал'!B:B,0))),0,INDEX('приложение 7.2 1 квартал'!Z:Z,MATCH(B207,'приложение 7.2 1 квартал'!B:B,0)))</f>
        <v>0</v>
      </c>
      <c r="AE207" s="485"/>
      <c r="AF207" s="387"/>
      <c r="AG207" s="388"/>
      <c r="AH207" s="486"/>
      <c r="AI207" s="385"/>
      <c r="AJ207" s="487"/>
      <c r="AK207" s="485"/>
      <c r="AL207" s="387"/>
      <c r="AM207" s="487"/>
      <c r="AN207" s="492">
        <f t="array" ref="AN207">AB207</f>
        <v>0.28000000000000003</v>
      </c>
      <c r="AO207" s="247" t="s">
        <v>98</v>
      </c>
      <c r="AP207" s="490">
        <f t="array" ref="AP207">AD207</f>
        <v>0</v>
      </c>
      <c r="AQ207" s="568"/>
      <c r="AR207" s="563"/>
      <c r="AS207" s="569"/>
      <c r="AT207" s="568"/>
      <c r="AU207" s="563"/>
      <c r="AV207" s="569"/>
      <c r="AW207" s="568"/>
      <c r="AX207" s="563"/>
      <c r="AY207" s="569"/>
      <c r="AZ207" s="568"/>
      <c r="BA207" s="570"/>
      <c r="BB207" s="569"/>
      <c r="BC207" s="568"/>
      <c r="BD207" s="570"/>
      <c r="BE207" s="571"/>
      <c r="BF207" s="572"/>
      <c r="BG207" s="573"/>
      <c r="BH207" s="573"/>
      <c r="BI207" s="568"/>
      <c r="BJ207" s="570"/>
      <c r="BK207" s="569"/>
      <c r="BL207" s="568"/>
      <c r="BM207" s="570"/>
      <c r="BN207" s="569"/>
      <c r="BO207" s="568"/>
      <c r="BP207" s="570"/>
      <c r="BQ207" s="569"/>
      <c r="BR207" s="563"/>
      <c r="BS207" s="570"/>
      <c r="BT207" s="563"/>
      <c r="BU207" s="544"/>
    </row>
    <row r="208" spans="1:73" s="393" customFormat="1" ht="110.25" x14ac:dyDescent="0.25">
      <c r="A208" s="584">
        <v>42</v>
      </c>
      <c r="B208" s="554" t="s">
        <v>293</v>
      </c>
      <c r="C208" s="556"/>
      <c r="D208" s="556"/>
      <c r="E208" s="556"/>
      <c r="F208" s="556"/>
      <c r="G208" s="557"/>
      <c r="H208" s="556"/>
      <c r="I208" s="556"/>
      <c r="J208" s="556"/>
      <c r="K208" s="556"/>
      <c r="L208" s="557"/>
      <c r="M208" s="556"/>
      <c r="N208" s="556"/>
      <c r="O208" s="556"/>
      <c r="P208" s="556"/>
      <c r="Q208" s="557"/>
      <c r="R208" s="556"/>
      <c r="S208" s="556"/>
      <c r="T208" s="556"/>
      <c r="U208" s="556"/>
      <c r="V208" s="556"/>
      <c r="W208" s="558"/>
      <c r="X208" s="556"/>
      <c r="Y208" s="556"/>
      <c r="Z208" s="556"/>
      <c r="AA208" s="559"/>
      <c r="AB208" s="489">
        <f t="array" ref="AB208">IF(ISNA(INDEX('приложение 7.2 1 квартал'!AE:AE,MATCH(B208,'приложение 7.2 1 квартал'!B:B,0))),0,INDEX('приложение 7.2 1 квартал'!AE:AE,MATCH(B208,'приложение 7.2 1 квартал'!B:B,0)))</f>
        <v>0.06</v>
      </c>
      <c r="AC208" s="247" t="s">
        <v>98</v>
      </c>
      <c r="AD208" s="490">
        <f t="array" ref="AD208">IF(ISNA(INDEX('приложение 7.2 1 квартал'!Z:Z,MATCH(B208,'приложение 7.2 1 квартал'!B:B,0))),0,INDEX('приложение 7.2 1 квартал'!Z:Z,MATCH(B208,'приложение 7.2 1 квартал'!B:B,0)))</f>
        <v>0</v>
      </c>
      <c r="AE208" s="485"/>
      <c r="AF208" s="387"/>
      <c r="AG208" s="388"/>
      <c r="AH208" s="486"/>
      <c r="AI208" s="385"/>
      <c r="AJ208" s="487"/>
      <c r="AK208" s="485"/>
      <c r="AL208" s="387"/>
      <c r="AM208" s="487"/>
      <c r="AN208" s="492">
        <f t="array" ref="AN208">AB208</f>
        <v>0.06</v>
      </c>
      <c r="AO208" s="247" t="s">
        <v>98</v>
      </c>
      <c r="AP208" s="490">
        <f t="array" ref="AP208">AD208</f>
        <v>0</v>
      </c>
      <c r="AQ208" s="568"/>
      <c r="AR208" s="563"/>
      <c r="AS208" s="569"/>
      <c r="AT208" s="568"/>
      <c r="AU208" s="563"/>
      <c r="AV208" s="569"/>
      <c r="AW208" s="568"/>
      <c r="AX208" s="563"/>
      <c r="AY208" s="569"/>
      <c r="AZ208" s="568"/>
      <c r="BA208" s="570"/>
      <c r="BB208" s="569"/>
      <c r="BC208" s="568"/>
      <c r="BD208" s="570"/>
      <c r="BE208" s="571"/>
      <c r="BF208" s="572"/>
      <c r="BG208" s="573"/>
      <c r="BH208" s="573"/>
      <c r="BI208" s="568"/>
      <c r="BJ208" s="570"/>
      <c r="BK208" s="569"/>
      <c r="BL208" s="568"/>
      <c r="BM208" s="570"/>
      <c r="BN208" s="569"/>
      <c r="BO208" s="568"/>
      <c r="BP208" s="570"/>
      <c r="BQ208" s="569"/>
      <c r="BR208" s="563"/>
      <c r="BS208" s="570"/>
      <c r="BT208" s="563"/>
      <c r="BU208" s="544"/>
    </row>
    <row r="209" spans="1:73" s="393" customFormat="1" ht="94.5" x14ac:dyDescent="0.25">
      <c r="A209" s="583">
        <v>43</v>
      </c>
      <c r="B209" s="554" t="s">
        <v>294</v>
      </c>
      <c r="C209" s="556"/>
      <c r="D209" s="556"/>
      <c r="E209" s="556"/>
      <c r="F209" s="556"/>
      <c r="G209" s="557"/>
      <c r="H209" s="556"/>
      <c r="I209" s="556"/>
      <c r="J209" s="556"/>
      <c r="K209" s="556"/>
      <c r="L209" s="557"/>
      <c r="M209" s="556"/>
      <c r="N209" s="556"/>
      <c r="O209" s="556"/>
      <c r="P209" s="556"/>
      <c r="Q209" s="557"/>
      <c r="R209" s="556"/>
      <c r="S209" s="556"/>
      <c r="T209" s="556"/>
      <c r="U209" s="556"/>
      <c r="V209" s="556"/>
      <c r="W209" s="558"/>
      <c r="X209" s="556"/>
      <c r="Y209" s="556"/>
      <c r="Z209" s="556"/>
      <c r="AA209" s="559"/>
      <c r="AB209" s="489">
        <f t="array" ref="AB209">IF(ISNA(INDEX('приложение 7.2 1 квартал'!AE:AE,MATCH(B209,'приложение 7.2 1 квартал'!B:B,0))),0,INDEX('приложение 7.2 1 квартал'!AE:AE,MATCH(B209,'приложение 7.2 1 квартал'!B:B,0)))</f>
        <v>0.16</v>
      </c>
      <c r="AC209" s="247" t="s">
        <v>98</v>
      </c>
      <c r="AD209" s="490">
        <f t="array" ref="AD209">IF(ISNA(INDEX('приложение 7.2 1 квартал'!Z:Z,MATCH(B209,'приложение 7.2 1 квартал'!B:B,0))),0,INDEX('приложение 7.2 1 квартал'!Z:Z,MATCH(B209,'приложение 7.2 1 квартал'!B:B,0)))</f>
        <v>0</v>
      </c>
      <c r="AE209" s="485"/>
      <c r="AF209" s="387"/>
      <c r="AG209" s="388"/>
      <c r="AH209" s="486"/>
      <c r="AI209" s="385"/>
      <c r="AJ209" s="487"/>
      <c r="AK209" s="485"/>
      <c r="AL209" s="387"/>
      <c r="AM209" s="487"/>
      <c r="AN209" s="492">
        <f t="array" ref="AN209">AB209</f>
        <v>0.16</v>
      </c>
      <c r="AO209" s="247" t="s">
        <v>98</v>
      </c>
      <c r="AP209" s="490">
        <f t="array" ref="AP209">AD209</f>
        <v>0</v>
      </c>
      <c r="AQ209" s="568"/>
      <c r="AR209" s="563"/>
      <c r="AS209" s="569"/>
      <c r="AT209" s="568"/>
      <c r="AU209" s="563"/>
      <c r="AV209" s="569"/>
      <c r="AW209" s="568"/>
      <c r="AX209" s="563"/>
      <c r="AY209" s="569"/>
      <c r="AZ209" s="568"/>
      <c r="BA209" s="570"/>
      <c r="BB209" s="569"/>
      <c r="BC209" s="568"/>
      <c r="BD209" s="570"/>
      <c r="BE209" s="571"/>
      <c r="BF209" s="572"/>
      <c r="BG209" s="573"/>
      <c r="BH209" s="573"/>
      <c r="BI209" s="568"/>
      <c r="BJ209" s="570"/>
      <c r="BK209" s="569"/>
      <c r="BL209" s="568"/>
      <c r="BM209" s="570"/>
      <c r="BN209" s="569"/>
      <c r="BO209" s="568"/>
      <c r="BP209" s="570"/>
      <c r="BQ209" s="569"/>
      <c r="BR209" s="563"/>
      <c r="BS209" s="570"/>
      <c r="BT209" s="563"/>
      <c r="BU209" s="544"/>
    </row>
    <row r="210" spans="1:73" s="393" customFormat="1" ht="78.75" x14ac:dyDescent="0.25">
      <c r="A210" s="584">
        <v>44</v>
      </c>
      <c r="B210" s="582" t="s">
        <v>336</v>
      </c>
      <c r="C210" s="556"/>
      <c r="D210" s="556"/>
      <c r="E210" s="556"/>
      <c r="F210" s="556"/>
      <c r="G210" s="557"/>
      <c r="H210" s="556"/>
      <c r="I210" s="556"/>
      <c r="J210" s="556"/>
      <c r="K210" s="556"/>
      <c r="L210" s="557"/>
      <c r="M210" s="556"/>
      <c r="N210" s="556"/>
      <c r="O210" s="556"/>
      <c r="P210" s="556"/>
      <c r="Q210" s="557"/>
      <c r="R210" s="556"/>
      <c r="S210" s="556"/>
      <c r="T210" s="556"/>
      <c r="U210" s="556"/>
      <c r="V210" s="556"/>
      <c r="W210" s="558"/>
      <c r="X210" s="556"/>
      <c r="Y210" s="556"/>
      <c r="Z210" s="556"/>
      <c r="AA210" s="559"/>
      <c r="AB210" s="489">
        <f t="array" ref="AB210">IF(ISNA(INDEX('приложение 7.2 1 квартал'!AE:AE,MATCH(B210,'приложение 7.2 1 квартал'!B:B,0))),0,INDEX('приложение 7.2 1 квартал'!AE:AE,MATCH(B210,'приложение 7.2 1 квартал'!B:B,0)))</f>
        <v>0.09</v>
      </c>
      <c r="AC210" s="247" t="s">
        <v>98</v>
      </c>
      <c r="AD210" s="490">
        <f t="array" ref="AD210">IF(ISNA(INDEX('приложение 7.2 1 квартал'!Z:Z,MATCH(B210,'приложение 7.2 1 квартал'!B:B,0))),0,INDEX('приложение 7.2 1 квартал'!Z:Z,MATCH(B210,'приложение 7.2 1 квартал'!B:B,0)))</f>
        <v>0</v>
      </c>
      <c r="AE210" s="485"/>
      <c r="AF210" s="387"/>
      <c r="AG210" s="388"/>
      <c r="AH210" s="486"/>
      <c r="AI210" s="385"/>
      <c r="AJ210" s="487"/>
      <c r="AK210" s="485"/>
      <c r="AL210" s="387"/>
      <c r="AM210" s="487"/>
      <c r="AN210" s="492">
        <f t="array" ref="AN210">AB210</f>
        <v>0.09</v>
      </c>
      <c r="AO210" s="247" t="s">
        <v>98</v>
      </c>
      <c r="AP210" s="490">
        <f t="array" ref="AP210">AD210</f>
        <v>0</v>
      </c>
      <c r="AQ210" s="568"/>
      <c r="AR210" s="563"/>
      <c r="AS210" s="569"/>
      <c r="AT210" s="568"/>
      <c r="AU210" s="563"/>
      <c r="AV210" s="569"/>
      <c r="AW210" s="568"/>
      <c r="AX210" s="563"/>
      <c r="AY210" s="569"/>
      <c r="AZ210" s="568"/>
      <c r="BA210" s="570"/>
      <c r="BB210" s="569"/>
      <c r="BC210" s="568"/>
      <c r="BD210" s="570"/>
      <c r="BE210" s="571"/>
      <c r="BF210" s="572"/>
      <c r="BG210" s="573"/>
      <c r="BH210" s="573"/>
      <c r="BI210" s="568"/>
      <c r="BJ210" s="570"/>
      <c r="BK210" s="569"/>
      <c r="BL210" s="568"/>
      <c r="BM210" s="570"/>
      <c r="BN210" s="569"/>
      <c r="BO210" s="568"/>
      <c r="BP210" s="570"/>
      <c r="BQ210" s="569"/>
      <c r="BR210" s="563"/>
      <c r="BS210" s="570"/>
      <c r="BT210" s="563"/>
      <c r="BU210" s="544"/>
    </row>
    <row r="211" spans="1:73" s="393" customFormat="1" ht="94.5" x14ac:dyDescent="0.25">
      <c r="A211" s="584">
        <v>45</v>
      </c>
      <c r="B211" s="582" t="s">
        <v>337</v>
      </c>
      <c r="C211" s="556"/>
      <c r="D211" s="556"/>
      <c r="E211" s="556"/>
      <c r="F211" s="556"/>
      <c r="G211" s="557"/>
      <c r="H211" s="556"/>
      <c r="I211" s="556"/>
      <c r="J211" s="556"/>
      <c r="K211" s="556"/>
      <c r="L211" s="557"/>
      <c r="M211" s="556"/>
      <c r="N211" s="556"/>
      <c r="O211" s="556"/>
      <c r="P211" s="556"/>
      <c r="Q211" s="557"/>
      <c r="R211" s="556"/>
      <c r="S211" s="556"/>
      <c r="T211" s="556"/>
      <c r="U211" s="556"/>
      <c r="V211" s="556"/>
      <c r="W211" s="558"/>
      <c r="X211" s="556"/>
      <c r="Y211" s="556"/>
      <c r="Z211" s="556"/>
      <c r="AA211" s="559"/>
      <c r="AB211" s="489">
        <f t="array" ref="AB211">IF(ISNA(INDEX('приложение 7.2 1 квартал'!AE:AE,MATCH(B211,'приложение 7.2 1 квартал'!B:B,0))),0,INDEX('приложение 7.2 1 квартал'!AE:AE,MATCH(B211,'приложение 7.2 1 квартал'!B:B,0)))</f>
        <v>0.27</v>
      </c>
      <c r="AC211" s="247" t="s">
        <v>98</v>
      </c>
      <c r="AD211" s="490">
        <f t="array" ref="AD211">IF(ISNA(INDEX('приложение 7.2 1 квартал'!Z:Z,MATCH(B211,'приложение 7.2 1 квартал'!B:B,0))),0,INDEX('приложение 7.2 1 квартал'!Z:Z,MATCH(B211,'приложение 7.2 1 квартал'!B:B,0)))</f>
        <v>0</v>
      </c>
      <c r="AE211" s="485"/>
      <c r="AF211" s="387"/>
      <c r="AG211" s="388"/>
      <c r="AH211" s="486"/>
      <c r="AI211" s="385"/>
      <c r="AJ211" s="487"/>
      <c r="AK211" s="485"/>
      <c r="AL211" s="387"/>
      <c r="AM211" s="487"/>
      <c r="AN211" s="492">
        <f t="array" ref="AN211">AB211</f>
        <v>0.27</v>
      </c>
      <c r="AO211" s="247" t="s">
        <v>98</v>
      </c>
      <c r="AP211" s="490">
        <f t="array" ref="AP211">AD211</f>
        <v>0</v>
      </c>
      <c r="AQ211" s="568"/>
      <c r="AR211" s="563"/>
      <c r="AS211" s="569"/>
      <c r="AT211" s="568"/>
      <c r="AU211" s="563"/>
      <c r="AV211" s="569"/>
      <c r="AW211" s="568"/>
      <c r="AX211" s="563"/>
      <c r="AY211" s="569"/>
      <c r="AZ211" s="568"/>
      <c r="BA211" s="570"/>
      <c r="BB211" s="569"/>
      <c r="BC211" s="568"/>
      <c r="BD211" s="570"/>
      <c r="BE211" s="571"/>
      <c r="BF211" s="572"/>
      <c r="BG211" s="573"/>
      <c r="BH211" s="573"/>
      <c r="BI211" s="568"/>
      <c r="BJ211" s="570"/>
      <c r="BK211" s="569"/>
      <c r="BL211" s="568"/>
      <c r="BM211" s="570"/>
      <c r="BN211" s="569"/>
      <c r="BO211" s="568"/>
      <c r="BP211" s="570"/>
      <c r="BQ211" s="569"/>
      <c r="BR211" s="563"/>
      <c r="BS211" s="570"/>
      <c r="BT211" s="563"/>
      <c r="BU211" s="544"/>
    </row>
    <row r="212" spans="1:73" s="393" customFormat="1" ht="63" x14ac:dyDescent="0.25">
      <c r="A212" s="583">
        <v>46</v>
      </c>
      <c r="B212" s="554" t="s">
        <v>295</v>
      </c>
      <c r="C212" s="556"/>
      <c r="D212" s="556"/>
      <c r="E212" s="556"/>
      <c r="F212" s="556"/>
      <c r="G212" s="557"/>
      <c r="H212" s="556"/>
      <c r="I212" s="556"/>
      <c r="J212" s="556"/>
      <c r="K212" s="556"/>
      <c r="L212" s="557"/>
      <c r="M212" s="556"/>
      <c r="N212" s="556"/>
      <c r="O212" s="556"/>
      <c r="P212" s="556"/>
      <c r="Q212" s="557"/>
      <c r="R212" s="556"/>
      <c r="S212" s="556"/>
      <c r="T212" s="556"/>
      <c r="U212" s="556"/>
      <c r="V212" s="556"/>
      <c r="W212" s="558"/>
      <c r="X212" s="556"/>
      <c r="Y212" s="556"/>
      <c r="Z212" s="556"/>
      <c r="AA212" s="559"/>
      <c r="AB212" s="489">
        <f t="array" ref="AB212">IF(ISNA(INDEX('приложение 7.2 1 квартал'!AE:AE,MATCH(B212,'приложение 7.2 1 квартал'!B:B,0))),0,INDEX('приложение 7.2 1 квартал'!AE:AE,MATCH(B212,'приложение 7.2 1 квартал'!B:B,0)))</f>
        <v>0.25</v>
      </c>
      <c r="AC212" s="247" t="s">
        <v>98</v>
      </c>
      <c r="AD212" s="490">
        <f t="array" ref="AD212">IF(ISNA(INDEX('приложение 7.2 1 квартал'!Z:Z,MATCH(B212,'приложение 7.2 1 квартал'!B:B,0))),0,INDEX('приложение 7.2 1 квартал'!Z:Z,MATCH(B212,'приложение 7.2 1 квартал'!B:B,0)))</f>
        <v>0</v>
      </c>
      <c r="AE212" s="485"/>
      <c r="AF212" s="387"/>
      <c r="AG212" s="388"/>
      <c r="AH212" s="486"/>
      <c r="AI212" s="385"/>
      <c r="AJ212" s="487"/>
      <c r="AK212" s="485"/>
      <c r="AL212" s="387"/>
      <c r="AM212" s="487"/>
      <c r="AN212" s="492">
        <f t="array" ref="AN212">AB212</f>
        <v>0.25</v>
      </c>
      <c r="AO212" s="247" t="s">
        <v>98</v>
      </c>
      <c r="AP212" s="490">
        <f t="array" ref="AP212">AD212</f>
        <v>0</v>
      </c>
      <c r="AQ212" s="568"/>
      <c r="AR212" s="563"/>
      <c r="AS212" s="569"/>
      <c r="AT212" s="568"/>
      <c r="AU212" s="563"/>
      <c r="AV212" s="569"/>
      <c r="AW212" s="568"/>
      <c r="AX212" s="563"/>
      <c r="AY212" s="569"/>
      <c r="AZ212" s="568"/>
      <c r="BA212" s="570"/>
      <c r="BB212" s="569"/>
      <c r="BC212" s="568"/>
      <c r="BD212" s="570"/>
      <c r="BE212" s="571"/>
      <c r="BF212" s="572"/>
      <c r="BG212" s="573"/>
      <c r="BH212" s="573"/>
      <c r="BI212" s="568"/>
      <c r="BJ212" s="570"/>
      <c r="BK212" s="569"/>
      <c r="BL212" s="568"/>
      <c r="BM212" s="570"/>
      <c r="BN212" s="569"/>
      <c r="BO212" s="568"/>
      <c r="BP212" s="570"/>
      <c r="BQ212" s="569"/>
      <c r="BR212" s="563"/>
      <c r="BS212" s="570"/>
      <c r="BT212" s="563"/>
      <c r="BU212" s="544"/>
    </row>
    <row r="213" spans="1:73" s="393" customFormat="1" ht="94.5" x14ac:dyDescent="0.25">
      <c r="A213" s="584">
        <v>47</v>
      </c>
      <c r="B213" s="554" t="s">
        <v>296</v>
      </c>
      <c r="C213" s="556"/>
      <c r="D213" s="556"/>
      <c r="E213" s="556"/>
      <c r="F213" s="556"/>
      <c r="G213" s="557"/>
      <c r="H213" s="556"/>
      <c r="I213" s="556"/>
      <c r="J213" s="556"/>
      <c r="K213" s="556"/>
      <c r="L213" s="557"/>
      <c r="M213" s="556"/>
      <c r="N213" s="556"/>
      <c r="O213" s="556"/>
      <c r="P213" s="556"/>
      <c r="Q213" s="557"/>
      <c r="R213" s="556"/>
      <c r="S213" s="556"/>
      <c r="T213" s="556"/>
      <c r="U213" s="556"/>
      <c r="V213" s="556"/>
      <c r="W213" s="558"/>
      <c r="X213" s="556"/>
      <c r="Y213" s="556"/>
      <c r="Z213" s="556"/>
      <c r="AA213" s="559"/>
      <c r="AB213" s="489">
        <f t="array" ref="AB213">IF(ISNA(INDEX('приложение 7.2 1 квартал'!AE:AE,MATCH(B213,'приложение 7.2 1 квартал'!B:B,0))),0,INDEX('приложение 7.2 1 квартал'!AE:AE,MATCH(B213,'приложение 7.2 1 квартал'!B:B,0)))</f>
        <v>0.15</v>
      </c>
      <c r="AC213" s="247" t="s">
        <v>98</v>
      </c>
      <c r="AD213" s="490">
        <f t="array" ref="AD213">IF(ISNA(INDEX('приложение 7.2 1 квартал'!Z:Z,MATCH(B213,'приложение 7.2 1 квартал'!B:B,0))),0,INDEX('приложение 7.2 1 квартал'!Z:Z,MATCH(B213,'приложение 7.2 1 квартал'!B:B,0)))</f>
        <v>0</v>
      </c>
      <c r="AE213" s="485"/>
      <c r="AF213" s="387"/>
      <c r="AG213" s="388"/>
      <c r="AH213" s="486"/>
      <c r="AI213" s="385"/>
      <c r="AJ213" s="487"/>
      <c r="AK213" s="485"/>
      <c r="AL213" s="387"/>
      <c r="AM213" s="487"/>
      <c r="AN213" s="492">
        <f t="array" ref="AN213">AB213</f>
        <v>0.15</v>
      </c>
      <c r="AO213" s="247" t="s">
        <v>98</v>
      </c>
      <c r="AP213" s="490">
        <f t="array" ref="AP213">AD213</f>
        <v>0</v>
      </c>
      <c r="AQ213" s="568"/>
      <c r="AR213" s="563"/>
      <c r="AS213" s="569"/>
      <c r="AT213" s="568"/>
      <c r="AU213" s="563"/>
      <c r="AV213" s="569"/>
      <c r="AW213" s="568"/>
      <c r="AX213" s="563"/>
      <c r="AY213" s="569"/>
      <c r="AZ213" s="568"/>
      <c r="BA213" s="570"/>
      <c r="BB213" s="569"/>
      <c r="BC213" s="568"/>
      <c r="BD213" s="570"/>
      <c r="BE213" s="571"/>
      <c r="BF213" s="572"/>
      <c r="BG213" s="573"/>
      <c r="BH213" s="573"/>
      <c r="BI213" s="568"/>
      <c r="BJ213" s="570"/>
      <c r="BK213" s="569"/>
      <c r="BL213" s="568"/>
      <c r="BM213" s="570"/>
      <c r="BN213" s="569"/>
      <c r="BO213" s="568"/>
      <c r="BP213" s="570"/>
      <c r="BQ213" s="569"/>
      <c r="BR213" s="563"/>
      <c r="BS213" s="570"/>
      <c r="BT213" s="563"/>
      <c r="BU213" s="544"/>
    </row>
    <row r="214" spans="1:73" s="393" customFormat="1" ht="94.5" x14ac:dyDescent="0.25">
      <c r="A214" s="584">
        <v>48</v>
      </c>
      <c r="B214" s="554" t="s">
        <v>297</v>
      </c>
      <c r="C214" s="556"/>
      <c r="D214" s="556"/>
      <c r="E214" s="556"/>
      <c r="F214" s="556"/>
      <c r="G214" s="557"/>
      <c r="H214" s="556"/>
      <c r="I214" s="556"/>
      <c r="J214" s="556"/>
      <c r="K214" s="556"/>
      <c r="L214" s="557"/>
      <c r="M214" s="556"/>
      <c r="N214" s="556"/>
      <c r="O214" s="556"/>
      <c r="P214" s="556"/>
      <c r="Q214" s="557"/>
      <c r="R214" s="556"/>
      <c r="S214" s="556"/>
      <c r="T214" s="556"/>
      <c r="U214" s="556"/>
      <c r="V214" s="556"/>
      <c r="W214" s="558"/>
      <c r="X214" s="556"/>
      <c r="Y214" s="556"/>
      <c r="Z214" s="556"/>
      <c r="AA214" s="559"/>
      <c r="AB214" s="489">
        <f t="array" ref="AB214">IF(ISNA(INDEX('приложение 7.2 1 квартал'!AE:AE,MATCH(B214,'приложение 7.2 1 квартал'!B:B,0))),0,INDEX('приложение 7.2 1 квартал'!AE:AE,MATCH(B214,'приложение 7.2 1 квартал'!B:B,0)))</f>
        <v>0.11</v>
      </c>
      <c r="AC214" s="247" t="s">
        <v>98</v>
      </c>
      <c r="AD214" s="490">
        <f t="array" ref="AD214">IF(ISNA(INDEX('приложение 7.2 1 квартал'!Z:Z,MATCH(B214,'приложение 7.2 1 квартал'!B:B,0))),0,INDEX('приложение 7.2 1 квартал'!Z:Z,MATCH(B214,'приложение 7.2 1 квартал'!B:B,0)))</f>
        <v>0</v>
      </c>
      <c r="AE214" s="485"/>
      <c r="AF214" s="387"/>
      <c r="AG214" s="388"/>
      <c r="AH214" s="486"/>
      <c r="AI214" s="385"/>
      <c r="AJ214" s="487"/>
      <c r="AK214" s="485"/>
      <c r="AL214" s="387"/>
      <c r="AM214" s="487"/>
      <c r="AN214" s="492">
        <f t="array" ref="AN214">AB214</f>
        <v>0.11</v>
      </c>
      <c r="AO214" s="247" t="s">
        <v>98</v>
      </c>
      <c r="AP214" s="490">
        <f t="array" ref="AP214">AD214</f>
        <v>0</v>
      </c>
      <c r="AQ214" s="568"/>
      <c r="AR214" s="563"/>
      <c r="AS214" s="569"/>
      <c r="AT214" s="568"/>
      <c r="AU214" s="563"/>
      <c r="AV214" s="569"/>
      <c r="AW214" s="568"/>
      <c r="AX214" s="563"/>
      <c r="AY214" s="569"/>
      <c r="AZ214" s="568"/>
      <c r="BA214" s="570"/>
      <c r="BB214" s="569"/>
      <c r="BC214" s="568"/>
      <c r="BD214" s="570"/>
      <c r="BE214" s="571"/>
      <c r="BF214" s="572"/>
      <c r="BG214" s="573"/>
      <c r="BH214" s="573"/>
      <c r="BI214" s="568"/>
      <c r="BJ214" s="570"/>
      <c r="BK214" s="569"/>
      <c r="BL214" s="568"/>
      <c r="BM214" s="570"/>
      <c r="BN214" s="569"/>
      <c r="BO214" s="568"/>
      <c r="BP214" s="570"/>
      <c r="BQ214" s="569"/>
      <c r="BR214" s="563"/>
      <c r="BS214" s="570"/>
      <c r="BT214" s="563"/>
      <c r="BU214" s="544"/>
    </row>
    <row r="215" spans="1:73" s="393" customFormat="1" ht="63" x14ac:dyDescent="0.25">
      <c r="A215" s="583">
        <v>49</v>
      </c>
      <c r="B215" s="554" t="s">
        <v>298</v>
      </c>
      <c r="C215" s="556"/>
      <c r="D215" s="556"/>
      <c r="E215" s="556"/>
      <c r="F215" s="556"/>
      <c r="G215" s="557"/>
      <c r="H215" s="556"/>
      <c r="I215" s="556"/>
      <c r="J215" s="556"/>
      <c r="K215" s="556"/>
      <c r="L215" s="557"/>
      <c r="M215" s="556"/>
      <c r="N215" s="556"/>
      <c r="O215" s="556"/>
      <c r="P215" s="556"/>
      <c r="Q215" s="557"/>
      <c r="R215" s="556"/>
      <c r="S215" s="556"/>
      <c r="T215" s="556"/>
      <c r="U215" s="556"/>
      <c r="V215" s="556"/>
      <c r="W215" s="558"/>
      <c r="X215" s="556"/>
      <c r="Y215" s="556"/>
      <c r="Z215" s="556"/>
      <c r="AA215" s="559"/>
      <c r="AB215" s="489">
        <f t="array" ref="AB215">IF(ISNA(INDEX('приложение 7.2 1 квартал'!AE:AE,MATCH(B215,'приложение 7.2 1 квартал'!B:B,0))),0,INDEX('приложение 7.2 1 квартал'!AE:AE,MATCH(B215,'приложение 7.2 1 квартал'!B:B,0)))</f>
        <v>0.05</v>
      </c>
      <c r="AC215" s="247" t="s">
        <v>98</v>
      </c>
      <c r="AD215" s="490">
        <f t="array" ref="AD215">IF(ISNA(INDEX('приложение 7.2 1 квартал'!Z:Z,MATCH(B215,'приложение 7.2 1 квартал'!B:B,0))),0,INDEX('приложение 7.2 1 квартал'!Z:Z,MATCH(B215,'приложение 7.2 1 квартал'!B:B,0)))</f>
        <v>0</v>
      </c>
      <c r="AE215" s="485"/>
      <c r="AF215" s="387"/>
      <c r="AG215" s="388"/>
      <c r="AH215" s="486"/>
      <c r="AI215" s="385"/>
      <c r="AJ215" s="487"/>
      <c r="AK215" s="485"/>
      <c r="AL215" s="387"/>
      <c r="AM215" s="487"/>
      <c r="AN215" s="492">
        <f t="array" ref="AN215">AB215</f>
        <v>0.05</v>
      </c>
      <c r="AO215" s="247" t="s">
        <v>98</v>
      </c>
      <c r="AP215" s="490">
        <f t="array" ref="AP215">AD215</f>
        <v>0</v>
      </c>
      <c r="AQ215" s="568"/>
      <c r="AR215" s="563"/>
      <c r="AS215" s="569"/>
      <c r="AT215" s="568"/>
      <c r="AU215" s="563"/>
      <c r="AV215" s="569"/>
      <c r="AW215" s="568"/>
      <c r="AX215" s="563"/>
      <c r="AY215" s="569"/>
      <c r="AZ215" s="568"/>
      <c r="BA215" s="570"/>
      <c r="BB215" s="569"/>
      <c r="BC215" s="568"/>
      <c r="BD215" s="570"/>
      <c r="BE215" s="571"/>
      <c r="BF215" s="572"/>
      <c r="BG215" s="573"/>
      <c r="BH215" s="573"/>
      <c r="BI215" s="568"/>
      <c r="BJ215" s="570"/>
      <c r="BK215" s="569"/>
      <c r="BL215" s="568"/>
      <c r="BM215" s="570"/>
      <c r="BN215" s="569"/>
      <c r="BO215" s="568"/>
      <c r="BP215" s="570"/>
      <c r="BQ215" s="569"/>
      <c r="BR215" s="563"/>
      <c r="BS215" s="570"/>
      <c r="BT215" s="563"/>
      <c r="BU215" s="544"/>
    </row>
    <row r="216" spans="1:73" s="393" customFormat="1" ht="63" x14ac:dyDescent="0.25">
      <c r="A216" s="584">
        <v>50</v>
      </c>
      <c r="B216" s="554" t="s">
        <v>299</v>
      </c>
      <c r="C216" s="556"/>
      <c r="D216" s="556"/>
      <c r="E216" s="556"/>
      <c r="F216" s="556"/>
      <c r="G216" s="557"/>
      <c r="H216" s="556"/>
      <c r="I216" s="556"/>
      <c r="J216" s="556"/>
      <c r="K216" s="556"/>
      <c r="L216" s="557"/>
      <c r="M216" s="556"/>
      <c r="N216" s="556"/>
      <c r="O216" s="556"/>
      <c r="P216" s="556"/>
      <c r="Q216" s="557"/>
      <c r="R216" s="556"/>
      <c r="S216" s="556"/>
      <c r="T216" s="556"/>
      <c r="U216" s="556"/>
      <c r="V216" s="556"/>
      <c r="W216" s="558"/>
      <c r="X216" s="556"/>
      <c r="Y216" s="556"/>
      <c r="Z216" s="556"/>
      <c r="AA216" s="559"/>
      <c r="AB216" s="489">
        <f t="array" ref="AB216">IF(ISNA(INDEX('приложение 7.2 1 квартал'!AE:AE,MATCH(B216,'приложение 7.2 1 квартал'!B:B,0))),0,INDEX('приложение 7.2 1 квартал'!AE:AE,MATCH(B216,'приложение 7.2 1 квартал'!B:B,0)))</f>
        <v>0.08</v>
      </c>
      <c r="AC216" s="247" t="s">
        <v>98</v>
      </c>
      <c r="AD216" s="490">
        <f t="array" ref="AD216">IF(ISNA(INDEX('приложение 7.2 1 квартал'!Z:Z,MATCH(B216,'приложение 7.2 1 квартал'!B:B,0))),0,INDEX('приложение 7.2 1 квартал'!Z:Z,MATCH(B216,'приложение 7.2 1 квартал'!B:B,0)))</f>
        <v>0</v>
      </c>
      <c r="AE216" s="485"/>
      <c r="AF216" s="387"/>
      <c r="AG216" s="388"/>
      <c r="AH216" s="486"/>
      <c r="AI216" s="385"/>
      <c r="AJ216" s="487"/>
      <c r="AK216" s="485"/>
      <c r="AL216" s="387"/>
      <c r="AM216" s="487"/>
      <c r="AN216" s="492">
        <f t="array" ref="AN216">AB216</f>
        <v>0.08</v>
      </c>
      <c r="AO216" s="247" t="s">
        <v>98</v>
      </c>
      <c r="AP216" s="490">
        <f t="array" ref="AP216">AD216</f>
        <v>0</v>
      </c>
      <c r="AQ216" s="568"/>
      <c r="AR216" s="563"/>
      <c r="AS216" s="569"/>
      <c r="AT216" s="568"/>
      <c r="AU216" s="563"/>
      <c r="AV216" s="569"/>
      <c r="AW216" s="568"/>
      <c r="AX216" s="563"/>
      <c r="AY216" s="569"/>
      <c r="AZ216" s="568"/>
      <c r="BA216" s="570"/>
      <c r="BB216" s="569"/>
      <c r="BC216" s="568"/>
      <c r="BD216" s="570"/>
      <c r="BE216" s="571"/>
      <c r="BF216" s="572"/>
      <c r="BG216" s="573"/>
      <c r="BH216" s="573"/>
      <c r="BI216" s="568"/>
      <c r="BJ216" s="570"/>
      <c r="BK216" s="569"/>
      <c r="BL216" s="568"/>
      <c r="BM216" s="570"/>
      <c r="BN216" s="569"/>
      <c r="BO216" s="568"/>
      <c r="BP216" s="570"/>
      <c r="BQ216" s="569"/>
      <c r="BR216" s="563"/>
      <c r="BS216" s="570"/>
      <c r="BT216" s="563"/>
      <c r="BU216" s="544"/>
    </row>
    <row r="217" spans="1:73" s="393" customFormat="1" ht="63" x14ac:dyDescent="0.25">
      <c r="A217" s="584">
        <v>51</v>
      </c>
      <c r="B217" s="554" t="s">
        <v>300</v>
      </c>
      <c r="C217" s="556"/>
      <c r="D217" s="556"/>
      <c r="E217" s="556"/>
      <c r="F217" s="556"/>
      <c r="G217" s="557"/>
      <c r="H217" s="556"/>
      <c r="I217" s="556"/>
      <c r="J217" s="556"/>
      <c r="K217" s="556"/>
      <c r="L217" s="557"/>
      <c r="M217" s="556"/>
      <c r="N217" s="556"/>
      <c r="O217" s="556"/>
      <c r="P217" s="556"/>
      <c r="Q217" s="557"/>
      <c r="R217" s="556"/>
      <c r="S217" s="556"/>
      <c r="T217" s="556"/>
      <c r="U217" s="556"/>
      <c r="V217" s="556"/>
      <c r="W217" s="558"/>
      <c r="X217" s="556"/>
      <c r="Y217" s="556"/>
      <c r="Z217" s="556"/>
      <c r="AA217" s="559"/>
      <c r="AB217" s="489">
        <f t="array" ref="AB217">IF(ISNA(INDEX('приложение 7.2 1 квартал'!AE:AE,MATCH(B217,'приложение 7.2 1 квартал'!B:B,0))),0,INDEX('приложение 7.2 1 квартал'!AE:AE,MATCH(B217,'приложение 7.2 1 квартал'!B:B,0)))</f>
        <v>0.48</v>
      </c>
      <c r="AC217" s="247" t="s">
        <v>98</v>
      </c>
      <c r="AD217" s="490">
        <f t="array" ref="AD217">IF(ISNA(INDEX('приложение 7.2 1 квартал'!Z:Z,MATCH(B217,'приложение 7.2 1 квартал'!B:B,0))),0,INDEX('приложение 7.2 1 квартал'!Z:Z,MATCH(B217,'приложение 7.2 1 квартал'!B:B,0)))</f>
        <v>0</v>
      </c>
      <c r="AE217" s="485"/>
      <c r="AF217" s="387"/>
      <c r="AG217" s="388"/>
      <c r="AH217" s="486"/>
      <c r="AI217" s="385"/>
      <c r="AJ217" s="487"/>
      <c r="AK217" s="485"/>
      <c r="AL217" s="387"/>
      <c r="AM217" s="487"/>
      <c r="AN217" s="492">
        <f t="array" ref="AN217">AB217</f>
        <v>0.48</v>
      </c>
      <c r="AO217" s="247" t="s">
        <v>98</v>
      </c>
      <c r="AP217" s="490">
        <f t="array" ref="AP217">AD217</f>
        <v>0</v>
      </c>
      <c r="AQ217" s="568"/>
      <c r="AR217" s="563"/>
      <c r="AS217" s="569"/>
      <c r="AT217" s="568"/>
      <c r="AU217" s="563"/>
      <c r="AV217" s="569"/>
      <c r="AW217" s="568"/>
      <c r="AX217" s="563"/>
      <c r="AY217" s="569"/>
      <c r="AZ217" s="568"/>
      <c r="BA217" s="570"/>
      <c r="BB217" s="569"/>
      <c r="BC217" s="568"/>
      <c r="BD217" s="570"/>
      <c r="BE217" s="571"/>
      <c r="BF217" s="572"/>
      <c r="BG217" s="573"/>
      <c r="BH217" s="573"/>
      <c r="BI217" s="568"/>
      <c r="BJ217" s="570"/>
      <c r="BK217" s="569"/>
      <c r="BL217" s="568"/>
      <c r="BM217" s="570"/>
      <c r="BN217" s="569"/>
      <c r="BO217" s="568"/>
      <c r="BP217" s="570"/>
      <c r="BQ217" s="569"/>
      <c r="BR217" s="563"/>
      <c r="BS217" s="570"/>
      <c r="BT217" s="563"/>
      <c r="BU217" s="544"/>
    </row>
    <row r="218" spans="1:73" s="393" customFormat="1" ht="63" x14ac:dyDescent="0.25">
      <c r="A218" s="583">
        <v>52</v>
      </c>
      <c r="B218" s="554" t="s">
        <v>301</v>
      </c>
      <c r="C218" s="556"/>
      <c r="D218" s="556"/>
      <c r="E218" s="556"/>
      <c r="F218" s="556"/>
      <c r="G218" s="557"/>
      <c r="H218" s="556"/>
      <c r="I218" s="556"/>
      <c r="J218" s="556"/>
      <c r="K218" s="556"/>
      <c r="L218" s="557"/>
      <c r="M218" s="556"/>
      <c r="N218" s="556"/>
      <c r="O218" s="556"/>
      <c r="P218" s="556"/>
      <c r="Q218" s="557"/>
      <c r="R218" s="556"/>
      <c r="S218" s="556"/>
      <c r="T218" s="556"/>
      <c r="U218" s="556"/>
      <c r="V218" s="556"/>
      <c r="W218" s="558"/>
      <c r="X218" s="556"/>
      <c r="Y218" s="556"/>
      <c r="Z218" s="556"/>
      <c r="AA218" s="559"/>
      <c r="AB218" s="489">
        <f t="array" ref="AB218">IF(ISNA(INDEX('приложение 7.2 1 квартал'!AE:AE,MATCH(B218,'приложение 7.2 1 квартал'!B:B,0))),0,INDEX('приложение 7.2 1 квартал'!AE:AE,MATCH(B218,'приложение 7.2 1 квартал'!B:B,0)))</f>
        <v>0.03</v>
      </c>
      <c r="AC218" s="247" t="s">
        <v>98</v>
      </c>
      <c r="AD218" s="490">
        <f t="array" ref="AD218">IF(ISNA(INDEX('приложение 7.2 1 квартал'!Z:Z,MATCH(B218,'приложение 7.2 1 квартал'!B:B,0))),0,INDEX('приложение 7.2 1 квартал'!Z:Z,MATCH(B218,'приложение 7.2 1 квартал'!B:B,0)))</f>
        <v>0</v>
      </c>
      <c r="AE218" s="485"/>
      <c r="AF218" s="387"/>
      <c r="AG218" s="388"/>
      <c r="AH218" s="486"/>
      <c r="AI218" s="385"/>
      <c r="AJ218" s="487"/>
      <c r="AK218" s="485"/>
      <c r="AL218" s="387"/>
      <c r="AM218" s="487"/>
      <c r="AN218" s="492">
        <f t="array" ref="AN218">AB218</f>
        <v>0.03</v>
      </c>
      <c r="AO218" s="247" t="s">
        <v>98</v>
      </c>
      <c r="AP218" s="490">
        <f t="array" ref="AP218">AD218</f>
        <v>0</v>
      </c>
      <c r="AQ218" s="568"/>
      <c r="AR218" s="563"/>
      <c r="AS218" s="569"/>
      <c r="AT218" s="568"/>
      <c r="AU218" s="563"/>
      <c r="AV218" s="569"/>
      <c r="AW218" s="568"/>
      <c r="AX218" s="563"/>
      <c r="AY218" s="569"/>
      <c r="AZ218" s="568"/>
      <c r="BA218" s="570"/>
      <c r="BB218" s="569"/>
      <c r="BC218" s="568"/>
      <c r="BD218" s="570"/>
      <c r="BE218" s="571"/>
      <c r="BF218" s="572"/>
      <c r="BG218" s="573"/>
      <c r="BH218" s="573"/>
      <c r="BI218" s="568"/>
      <c r="BJ218" s="570"/>
      <c r="BK218" s="569"/>
      <c r="BL218" s="568"/>
      <c r="BM218" s="570"/>
      <c r="BN218" s="569"/>
      <c r="BO218" s="568"/>
      <c r="BP218" s="570"/>
      <c r="BQ218" s="569"/>
      <c r="BR218" s="563"/>
      <c r="BS218" s="570"/>
      <c r="BT218" s="563"/>
      <c r="BU218" s="544"/>
    </row>
    <row r="219" spans="1:73" s="393" customFormat="1" ht="63" x14ac:dyDescent="0.25">
      <c r="A219" s="584">
        <v>53</v>
      </c>
      <c r="B219" s="554" t="s">
        <v>302</v>
      </c>
      <c r="C219" s="556"/>
      <c r="D219" s="556"/>
      <c r="E219" s="556"/>
      <c r="F219" s="556"/>
      <c r="G219" s="557"/>
      <c r="H219" s="556"/>
      <c r="I219" s="556"/>
      <c r="J219" s="556"/>
      <c r="K219" s="556"/>
      <c r="L219" s="557"/>
      <c r="M219" s="556"/>
      <c r="N219" s="556"/>
      <c r="O219" s="556"/>
      <c r="P219" s="556"/>
      <c r="Q219" s="557"/>
      <c r="R219" s="556"/>
      <c r="S219" s="556"/>
      <c r="T219" s="556"/>
      <c r="U219" s="556"/>
      <c r="V219" s="556"/>
      <c r="W219" s="558"/>
      <c r="X219" s="556"/>
      <c r="Y219" s="556"/>
      <c r="Z219" s="556"/>
      <c r="AA219" s="559"/>
      <c r="AB219" s="489">
        <f t="array" ref="AB219">IF(ISNA(INDEX('приложение 7.2 1 квартал'!AE:AE,MATCH(B219,'приложение 7.2 1 квартал'!B:B,0))),0,INDEX('приложение 7.2 1 квартал'!AE:AE,MATCH(B219,'приложение 7.2 1 квартал'!B:B,0)))</f>
        <v>0.09</v>
      </c>
      <c r="AC219" s="247" t="s">
        <v>98</v>
      </c>
      <c r="AD219" s="490">
        <f t="array" ref="AD219">IF(ISNA(INDEX('приложение 7.2 1 квартал'!Z:Z,MATCH(B219,'приложение 7.2 1 квартал'!B:B,0))),0,INDEX('приложение 7.2 1 квартал'!Z:Z,MATCH(B219,'приложение 7.2 1 квартал'!B:B,0)))</f>
        <v>0</v>
      </c>
      <c r="AE219" s="485"/>
      <c r="AF219" s="387"/>
      <c r="AG219" s="388"/>
      <c r="AH219" s="486"/>
      <c r="AI219" s="385"/>
      <c r="AJ219" s="487"/>
      <c r="AK219" s="485"/>
      <c r="AL219" s="387"/>
      <c r="AM219" s="487"/>
      <c r="AN219" s="492">
        <f t="array" ref="AN219">AB219</f>
        <v>0.09</v>
      </c>
      <c r="AO219" s="247" t="s">
        <v>98</v>
      </c>
      <c r="AP219" s="490">
        <f t="array" ref="AP219">AD219</f>
        <v>0</v>
      </c>
      <c r="AQ219" s="568"/>
      <c r="AR219" s="563"/>
      <c r="AS219" s="569"/>
      <c r="AT219" s="568"/>
      <c r="AU219" s="563"/>
      <c r="AV219" s="569"/>
      <c r="AW219" s="568"/>
      <c r="AX219" s="563"/>
      <c r="AY219" s="569"/>
      <c r="AZ219" s="568"/>
      <c r="BA219" s="570"/>
      <c r="BB219" s="569"/>
      <c r="BC219" s="568"/>
      <c r="BD219" s="570"/>
      <c r="BE219" s="571"/>
      <c r="BF219" s="572"/>
      <c r="BG219" s="573"/>
      <c r="BH219" s="573"/>
      <c r="BI219" s="568"/>
      <c r="BJ219" s="570"/>
      <c r="BK219" s="569"/>
      <c r="BL219" s="568"/>
      <c r="BM219" s="570"/>
      <c r="BN219" s="569"/>
      <c r="BO219" s="568"/>
      <c r="BP219" s="570"/>
      <c r="BQ219" s="569"/>
      <c r="BR219" s="563"/>
      <c r="BS219" s="570"/>
      <c r="BT219" s="563"/>
      <c r="BU219" s="544"/>
    </row>
    <row r="220" spans="1:73" s="393" customFormat="1" ht="63" x14ac:dyDescent="0.25">
      <c r="A220" s="584">
        <v>54</v>
      </c>
      <c r="B220" s="554" t="s">
        <v>303</v>
      </c>
      <c r="C220" s="556"/>
      <c r="D220" s="556"/>
      <c r="E220" s="556"/>
      <c r="F220" s="556"/>
      <c r="G220" s="557"/>
      <c r="H220" s="556"/>
      <c r="I220" s="556"/>
      <c r="J220" s="556"/>
      <c r="K220" s="556"/>
      <c r="L220" s="557"/>
      <c r="M220" s="556"/>
      <c r="N220" s="556"/>
      <c r="O220" s="556"/>
      <c r="P220" s="556"/>
      <c r="Q220" s="557"/>
      <c r="R220" s="556"/>
      <c r="S220" s="556"/>
      <c r="T220" s="556"/>
      <c r="U220" s="556"/>
      <c r="V220" s="556"/>
      <c r="W220" s="558"/>
      <c r="X220" s="556"/>
      <c r="Y220" s="556"/>
      <c r="Z220" s="556"/>
      <c r="AA220" s="559"/>
      <c r="AB220" s="489">
        <f t="array" ref="AB220">IF(ISNA(INDEX('приложение 7.2 1 квартал'!AE:AE,MATCH(B220,'приложение 7.2 1 квартал'!B:B,0))),0,INDEX('приложение 7.2 1 квартал'!AE:AE,MATCH(B220,'приложение 7.2 1 квартал'!B:B,0)))</f>
        <v>0.06</v>
      </c>
      <c r="AC220" s="247" t="s">
        <v>98</v>
      </c>
      <c r="AD220" s="490">
        <f t="array" ref="AD220">IF(ISNA(INDEX('приложение 7.2 1 квартал'!Z:Z,MATCH(B220,'приложение 7.2 1 квартал'!B:B,0))),0,INDEX('приложение 7.2 1 квартал'!Z:Z,MATCH(B220,'приложение 7.2 1 квартал'!B:B,0)))</f>
        <v>0</v>
      </c>
      <c r="AE220" s="485"/>
      <c r="AF220" s="387"/>
      <c r="AG220" s="388"/>
      <c r="AH220" s="486"/>
      <c r="AI220" s="385"/>
      <c r="AJ220" s="487"/>
      <c r="AK220" s="485"/>
      <c r="AL220" s="387"/>
      <c r="AM220" s="487"/>
      <c r="AN220" s="492">
        <f t="array" ref="AN220">AB220</f>
        <v>0.06</v>
      </c>
      <c r="AO220" s="247" t="s">
        <v>98</v>
      </c>
      <c r="AP220" s="490">
        <f t="array" ref="AP220">AD220</f>
        <v>0</v>
      </c>
      <c r="AQ220" s="568"/>
      <c r="AR220" s="563"/>
      <c r="AS220" s="569"/>
      <c r="AT220" s="568"/>
      <c r="AU220" s="563"/>
      <c r="AV220" s="569"/>
      <c r="AW220" s="568"/>
      <c r="AX220" s="563"/>
      <c r="AY220" s="569"/>
      <c r="AZ220" s="568"/>
      <c r="BA220" s="570"/>
      <c r="BB220" s="569"/>
      <c r="BC220" s="568"/>
      <c r="BD220" s="570"/>
      <c r="BE220" s="571"/>
      <c r="BF220" s="572"/>
      <c r="BG220" s="573"/>
      <c r="BH220" s="573"/>
      <c r="BI220" s="568"/>
      <c r="BJ220" s="570"/>
      <c r="BK220" s="569"/>
      <c r="BL220" s="568"/>
      <c r="BM220" s="570"/>
      <c r="BN220" s="569"/>
      <c r="BO220" s="568"/>
      <c r="BP220" s="570"/>
      <c r="BQ220" s="569"/>
      <c r="BR220" s="563"/>
      <c r="BS220" s="570"/>
      <c r="BT220" s="563"/>
      <c r="BU220" s="544"/>
    </row>
    <row r="221" spans="1:73" s="393" customFormat="1" ht="78.75" x14ac:dyDescent="0.25">
      <c r="A221" s="583">
        <v>55</v>
      </c>
      <c r="B221" s="554" t="s">
        <v>304</v>
      </c>
      <c r="C221" s="556"/>
      <c r="D221" s="556"/>
      <c r="E221" s="556"/>
      <c r="F221" s="556"/>
      <c r="G221" s="557"/>
      <c r="H221" s="556"/>
      <c r="I221" s="556"/>
      <c r="J221" s="556"/>
      <c r="K221" s="556"/>
      <c r="L221" s="557"/>
      <c r="M221" s="556"/>
      <c r="N221" s="556"/>
      <c r="O221" s="556"/>
      <c r="P221" s="556"/>
      <c r="Q221" s="557"/>
      <c r="R221" s="556"/>
      <c r="S221" s="556"/>
      <c r="T221" s="556"/>
      <c r="U221" s="556"/>
      <c r="V221" s="556"/>
      <c r="W221" s="558"/>
      <c r="X221" s="556"/>
      <c r="Y221" s="556"/>
      <c r="Z221" s="556"/>
      <c r="AA221" s="559"/>
      <c r="AB221" s="489">
        <f t="array" ref="AB221">IF(ISNA(INDEX('приложение 7.2 1 квартал'!AE:AE,MATCH(B221,'приложение 7.2 1 квартал'!B:B,0))),0,INDEX('приложение 7.2 1 квартал'!AE:AE,MATCH(B221,'приложение 7.2 1 квартал'!B:B,0)))</f>
        <v>0.14000000000000001</v>
      </c>
      <c r="AC221" s="247" t="s">
        <v>98</v>
      </c>
      <c r="AD221" s="490">
        <f t="array" ref="AD221">IF(ISNA(INDEX('приложение 7.2 1 квартал'!Z:Z,MATCH(B221,'приложение 7.2 1 квартал'!B:B,0))),0,INDEX('приложение 7.2 1 квартал'!Z:Z,MATCH(B221,'приложение 7.2 1 квартал'!B:B,0)))</f>
        <v>0</v>
      </c>
      <c r="AE221" s="485"/>
      <c r="AF221" s="387"/>
      <c r="AG221" s="388"/>
      <c r="AH221" s="486"/>
      <c r="AI221" s="385"/>
      <c r="AJ221" s="487"/>
      <c r="AK221" s="485"/>
      <c r="AL221" s="387"/>
      <c r="AM221" s="487"/>
      <c r="AN221" s="492">
        <f t="array" ref="AN221">AB221</f>
        <v>0.14000000000000001</v>
      </c>
      <c r="AO221" s="247" t="s">
        <v>98</v>
      </c>
      <c r="AP221" s="490">
        <f t="array" ref="AP221">AD221</f>
        <v>0</v>
      </c>
      <c r="AQ221" s="568"/>
      <c r="AR221" s="563"/>
      <c r="AS221" s="569"/>
      <c r="AT221" s="568"/>
      <c r="AU221" s="563"/>
      <c r="AV221" s="569"/>
      <c r="AW221" s="568"/>
      <c r="AX221" s="563"/>
      <c r="AY221" s="569"/>
      <c r="AZ221" s="568"/>
      <c r="BA221" s="570"/>
      <c r="BB221" s="569"/>
      <c r="BC221" s="568"/>
      <c r="BD221" s="570"/>
      <c r="BE221" s="571"/>
      <c r="BF221" s="572"/>
      <c r="BG221" s="573"/>
      <c r="BH221" s="573"/>
      <c r="BI221" s="568"/>
      <c r="BJ221" s="570"/>
      <c r="BK221" s="569"/>
      <c r="BL221" s="568"/>
      <c r="BM221" s="570"/>
      <c r="BN221" s="569"/>
      <c r="BO221" s="568"/>
      <c r="BP221" s="570"/>
      <c r="BQ221" s="569"/>
      <c r="BR221" s="563"/>
      <c r="BS221" s="570"/>
      <c r="BT221" s="563"/>
      <c r="BU221" s="544"/>
    </row>
    <row r="222" spans="1:73" s="393" customFormat="1" ht="63" x14ac:dyDescent="0.25">
      <c r="A222" s="584">
        <v>56</v>
      </c>
      <c r="B222" s="554" t="s">
        <v>305</v>
      </c>
      <c r="C222" s="556"/>
      <c r="D222" s="556"/>
      <c r="E222" s="556"/>
      <c r="F222" s="556"/>
      <c r="G222" s="557"/>
      <c r="H222" s="556"/>
      <c r="I222" s="556"/>
      <c r="J222" s="556"/>
      <c r="K222" s="556"/>
      <c r="L222" s="557"/>
      <c r="M222" s="556"/>
      <c r="N222" s="556"/>
      <c r="O222" s="556"/>
      <c r="P222" s="556"/>
      <c r="Q222" s="557"/>
      <c r="R222" s="556"/>
      <c r="S222" s="556"/>
      <c r="T222" s="556"/>
      <c r="U222" s="556"/>
      <c r="V222" s="556"/>
      <c r="W222" s="558"/>
      <c r="X222" s="556"/>
      <c r="Y222" s="556"/>
      <c r="Z222" s="556"/>
      <c r="AA222" s="559"/>
      <c r="AB222" s="489">
        <f t="array" ref="AB222">IF(ISNA(INDEX('приложение 7.2 1 квартал'!AE:AE,MATCH(B222,'приложение 7.2 1 квартал'!B:B,0))),0,INDEX('приложение 7.2 1 квартал'!AE:AE,MATCH(B222,'приложение 7.2 1 квартал'!B:B,0)))</f>
        <v>0.04</v>
      </c>
      <c r="AC222" s="247" t="s">
        <v>98</v>
      </c>
      <c r="AD222" s="490">
        <f t="array" ref="AD222">IF(ISNA(INDEX('приложение 7.2 1 квартал'!Z:Z,MATCH(B222,'приложение 7.2 1 квартал'!B:B,0))),0,INDEX('приложение 7.2 1 квартал'!Z:Z,MATCH(B222,'приложение 7.2 1 квартал'!B:B,0)))</f>
        <v>0</v>
      </c>
      <c r="AE222" s="485"/>
      <c r="AF222" s="387"/>
      <c r="AG222" s="388"/>
      <c r="AH222" s="486"/>
      <c r="AI222" s="385"/>
      <c r="AJ222" s="487"/>
      <c r="AK222" s="485"/>
      <c r="AL222" s="387"/>
      <c r="AM222" s="487"/>
      <c r="AN222" s="492">
        <f t="array" ref="AN222">AB222</f>
        <v>0.04</v>
      </c>
      <c r="AO222" s="247" t="s">
        <v>98</v>
      </c>
      <c r="AP222" s="490">
        <f t="array" ref="AP222">AD222</f>
        <v>0</v>
      </c>
      <c r="AQ222" s="568"/>
      <c r="AR222" s="563"/>
      <c r="AS222" s="569"/>
      <c r="AT222" s="568"/>
      <c r="AU222" s="563"/>
      <c r="AV222" s="569"/>
      <c r="AW222" s="568"/>
      <c r="AX222" s="563"/>
      <c r="AY222" s="569"/>
      <c r="AZ222" s="568"/>
      <c r="BA222" s="570"/>
      <c r="BB222" s="569"/>
      <c r="BC222" s="568"/>
      <c r="BD222" s="570"/>
      <c r="BE222" s="571"/>
      <c r="BF222" s="572"/>
      <c r="BG222" s="573"/>
      <c r="BH222" s="573"/>
      <c r="BI222" s="568"/>
      <c r="BJ222" s="570"/>
      <c r="BK222" s="569"/>
      <c r="BL222" s="568"/>
      <c r="BM222" s="570"/>
      <c r="BN222" s="569"/>
      <c r="BO222" s="568"/>
      <c r="BP222" s="570"/>
      <c r="BQ222" s="569"/>
      <c r="BR222" s="563"/>
      <c r="BS222" s="570"/>
      <c r="BT222" s="563"/>
      <c r="BU222" s="544"/>
    </row>
    <row r="223" spans="1:73" s="393" customFormat="1" ht="63" x14ac:dyDescent="0.25">
      <c r="A223" s="584">
        <v>57</v>
      </c>
      <c r="B223" s="554" t="s">
        <v>306</v>
      </c>
      <c r="C223" s="556"/>
      <c r="D223" s="556"/>
      <c r="E223" s="556"/>
      <c r="F223" s="556"/>
      <c r="G223" s="557"/>
      <c r="H223" s="556"/>
      <c r="I223" s="556"/>
      <c r="J223" s="556"/>
      <c r="K223" s="556"/>
      <c r="L223" s="557"/>
      <c r="M223" s="556"/>
      <c r="N223" s="556"/>
      <c r="O223" s="556"/>
      <c r="P223" s="556"/>
      <c r="Q223" s="557"/>
      <c r="R223" s="556"/>
      <c r="S223" s="556"/>
      <c r="T223" s="556"/>
      <c r="U223" s="556"/>
      <c r="V223" s="556"/>
      <c r="W223" s="558"/>
      <c r="X223" s="556"/>
      <c r="Y223" s="556"/>
      <c r="Z223" s="556"/>
      <c r="AA223" s="559"/>
      <c r="AB223" s="489">
        <f t="array" ref="AB223">IF(ISNA(INDEX('приложение 7.2 1 квартал'!AE:AE,MATCH(B223,'приложение 7.2 1 квартал'!B:B,0))),0,INDEX('приложение 7.2 1 квартал'!AE:AE,MATCH(B223,'приложение 7.2 1 квартал'!B:B,0)))</f>
        <v>0.05</v>
      </c>
      <c r="AC223" s="247" t="s">
        <v>98</v>
      </c>
      <c r="AD223" s="490">
        <f t="array" ref="AD223">IF(ISNA(INDEX('приложение 7.2 1 квартал'!Z:Z,MATCH(B223,'приложение 7.2 1 квартал'!B:B,0))),0,INDEX('приложение 7.2 1 квартал'!Z:Z,MATCH(B223,'приложение 7.2 1 квартал'!B:B,0)))</f>
        <v>0</v>
      </c>
      <c r="AE223" s="485"/>
      <c r="AF223" s="387"/>
      <c r="AG223" s="388"/>
      <c r="AH223" s="486"/>
      <c r="AI223" s="385"/>
      <c r="AJ223" s="487"/>
      <c r="AK223" s="485"/>
      <c r="AL223" s="387"/>
      <c r="AM223" s="487"/>
      <c r="AN223" s="492">
        <f t="array" ref="AN223">AB223</f>
        <v>0.05</v>
      </c>
      <c r="AO223" s="247" t="s">
        <v>98</v>
      </c>
      <c r="AP223" s="490">
        <f t="array" ref="AP223">AD223</f>
        <v>0</v>
      </c>
      <c r="AQ223" s="568"/>
      <c r="AR223" s="563"/>
      <c r="AS223" s="569"/>
      <c r="AT223" s="568"/>
      <c r="AU223" s="563"/>
      <c r="AV223" s="569"/>
      <c r="AW223" s="568"/>
      <c r="AX223" s="563"/>
      <c r="AY223" s="569"/>
      <c r="AZ223" s="568"/>
      <c r="BA223" s="570"/>
      <c r="BB223" s="569"/>
      <c r="BC223" s="568"/>
      <c r="BD223" s="570"/>
      <c r="BE223" s="571"/>
      <c r="BF223" s="572"/>
      <c r="BG223" s="573"/>
      <c r="BH223" s="573"/>
      <c r="BI223" s="568"/>
      <c r="BJ223" s="570"/>
      <c r="BK223" s="569"/>
      <c r="BL223" s="568"/>
      <c r="BM223" s="570"/>
      <c r="BN223" s="569"/>
      <c r="BO223" s="568"/>
      <c r="BP223" s="570"/>
      <c r="BQ223" s="569"/>
      <c r="BR223" s="563"/>
      <c r="BS223" s="570"/>
      <c r="BT223" s="563"/>
      <c r="BU223" s="544"/>
    </row>
    <row r="224" spans="1:73" s="393" customFormat="1" ht="63" x14ac:dyDescent="0.25">
      <c r="A224" s="583">
        <v>58</v>
      </c>
      <c r="B224" s="554" t="s">
        <v>307</v>
      </c>
      <c r="C224" s="556"/>
      <c r="D224" s="556"/>
      <c r="E224" s="556"/>
      <c r="F224" s="556"/>
      <c r="G224" s="557"/>
      <c r="H224" s="556"/>
      <c r="I224" s="556"/>
      <c r="J224" s="556"/>
      <c r="K224" s="556"/>
      <c r="L224" s="557"/>
      <c r="M224" s="556"/>
      <c r="N224" s="556"/>
      <c r="O224" s="556"/>
      <c r="P224" s="556"/>
      <c r="Q224" s="557"/>
      <c r="R224" s="556"/>
      <c r="S224" s="556"/>
      <c r="T224" s="556"/>
      <c r="U224" s="556"/>
      <c r="V224" s="556"/>
      <c r="W224" s="558"/>
      <c r="X224" s="556"/>
      <c r="Y224" s="556"/>
      <c r="Z224" s="556"/>
      <c r="AA224" s="559"/>
      <c r="AB224" s="489">
        <f t="array" ref="AB224">IF(ISNA(INDEX('приложение 7.2 1 квартал'!AE:AE,MATCH(B224,'приложение 7.2 1 квартал'!B:B,0))),0,INDEX('приложение 7.2 1 квартал'!AE:AE,MATCH(B224,'приложение 7.2 1 квартал'!B:B,0)))</f>
        <v>0.04</v>
      </c>
      <c r="AC224" s="247" t="s">
        <v>98</v>
      </c>
      <c r="AD224" s="490">
        <f t="array" ref="AD224">IF(ISNA(INDEX('приложение 7.2 1 квартал'!Z:Z,MATCH(B224,'приложение 7.2 1 квартал'!B:B,0))),0,INDEX('приложение 7.2 1 квартал'!Z:Z,MATCH(B224,'приложение 7.2 1 квартал'!B:B,0)))</f>
        <v>0</v>
      </c>
      <c r="AE224" s="485"/>
      <c r="AF224" s="387"/>
      <c r="AG224" s="388"/>
      <c r="AH224" s="486"/>
      <c r="AI224" s="385"/>
      <c r="AJ224" s="487"/>
      <c r="AK224" s="485"/>
      <c r="AL224" s="387"/>
      <c r="AM224" s="487"/>
      <c r="AN224" s="492">
        <f t="array" ref="AN224">AB224</f>
        <v>0.04</v>
      </c>
      <c r="AO224" s="247" t="s">
        <v>98</v>
      </c>
      <c r="AP224" s="490">
        <f t="array" ref="AP224">AD224</f>
        <v>0</v>
      </c>
      <c r="AQ224" s="568"/>
      <c r="AR224" s="563"/>
      <c r="AS224" s="569"/>
      <c r="AT224" s="568"/>
      <c r="AU224" s="563"/>
      <c r="AV224" s="569"/>
      <c r="AW224" s="568"/>
      <c r="AX224" s="563"/>
      <c r="AY224" s="569"/>
      <c r="AZ224" s="568"/>
      <c r="BA224" s="570"/>
      <c r="BB224" s="569"/>
      <c r="BC224" s="568"/>
      <c r="BD224" s="570"/>
      <c r="BE224" s="571"/>
      <c r="BF224" s="572"/>
      <c r="BG224" s="573"/>
      <c r="BH224" s="573"/>
      <c r="BI224" s="568"/>
      <c r="BJ224" s="570"/>
      <c r="BK224" s="569"/>
      <c r="BL224" s="568"/>
      <c r="BM224" s="570"/>
      <c r="BN224" s="569"/>
      <c r="BO224" s="568"/>
      <c r="BP224" s="570"/>
      <c r="BQ224" s="569"/>
      <c r="BR224" s="563"/>
      <c r="BS224" s="570"/>
      <c r="BT224" s="563"/>
      <c r="BU224" s="544"/>
    </row>
    <row r="225" spans="1:73" s="393" customFormat="1" ht="78.75" x14ac:dyDescent="0.25">
      <c r="A225" s="584">
        <v>59</v>
      </c>
      <c r="B225" s="554" t="s">
        <v>308</v>
      </c>
      <c r="C225" s="556"/>
      <c r="D225" s="556"/>
      <c r="E225" s="556"/>
      <c r="F225" s="556"/>
      <c r="G225" s="557"/>
      <c r="H225" s="556"/>
      <c r="I225" s="556"/>
      <c r="J225" s="556"/>
      <c r="K225" s="556"/>
      <c r="L225" s="557"/>
      <c r="M225" s="556"/>
      <c r="N225" s="556"/>
      <c r="O225" s="556"/>
      <c r="P225" s="556"/>
      <c r="Q225" s="557"/>
      <c r="R225" s="556"/>
      <c r="S225" s="556"/>
      <c r="T225" s="556"/>
      <c r="U225" s="556"/>
      <c r="V225" s="556"/>
      <c r="W225" s="558"/>
      <c r="X225" s="556"/>
      <c r="Y225" s="556"/>
      <c r="Z225" s="556"/>
      <c r="AA225" s="559"/>
      <c r="AB225" s="489">
        <f t="array" ref="AB225">IF(ISNA(INDEX('приложение 7.2 1 квартал'!AE:AE,MATCH(B225,'приложение 7.2 1 квартал'!B:B,0))),0,INDEX('приложение 7.2 1 квартал'!AE:AE,MATCH(B225,'приложение 7.2 1 квартал'!B:B,0)))</f>
        <v>0.04</v>
      </c>
      <c r="AC225" s="247" t="s">
        <v>98</v>
      </c>
      <c r="AD225" s="490">
        <f t="array" ref="AD225">IF(ISNA(INDEX('приложение 7.2 1 квартал'!Z:Z,MATCH(B225,'приложение 7.2 1 квартал'!B:B,0))),0,INDEX('приложение 7.2 1 квартал'!Z:Z,MATCH(B225,'приложение 7.2 1 квартал'!B:B,0)))</f>
        <v>0</v>
      </c>
      <c r="AE225" s="485"/>
      <c r="AF225" s="387"/>
      <c r="AG225" s="388"/>
      <c r="AH225" s="486"/>
      <c r="AI225" s="385"/>
      <c r="AJ225" s="487"/>
      <c r="AK225" s="485"/>
      <c r="AL225" s="387"/>
      <c r="AM225" s="487"/>
      <c r="AN225" s="492">
        <f t="array" ref="AN225">AB225</f>
        <v>0.04</v>
      </c>
      <c r="AO225" s="247" t="s">
        <v>98</v>
      </c>
      <c r="AP225" s="490">
        <f t="array" ref="AP225">AD225</f>
        <v>0</v>
      </c>
      <c r="AQ225" s="568"/>
      <c r="AR225" s="563"/>
      <c r="AS225" s="569"/>
      <c r="AT225" s="568"/>
      <c r="AU225" s="563"/>
      <c r="AV225" s="569"/>
      <c r="AW225" s="568"/>
      <c r="AX225" s="563"/>
      <c r="AY225" s="569"/>
      <c r="AZ225" s="568"/>
      <c r="BA225" s="570"/>
      <c r="BB225" s="569"/>
      <c r="BC225" s="568"/>
      <c r="BD225" s="570"/>
      <c r="BE225" s="571"/>
      <c r="BF225" s="572"/>
      <c r="BG225" s="573"/>
      <c r="BH225" s="573"/>
      <c r="BI225" s="568"/>
      <c r="BJ225" s="570"/>
      <c r="BK225" s="569"/>
      <c r="BL225" s="568"/>
      <c r="BM225" s="570"/>
      <c r="BN225" s="569"/>
      <c r="BO225" s="568"/>
      <c r="BP225" s="570"/>
      <c r="BQ225" s="569"/>
      <c r="BR225" s="563"/>
      <c r="BS225" s="570"/>
      <c r="BT225" s="563"/>
      <c r="BU225" s="544"/>
    </row>
    <row r="226" spans="1:73" s="393" customFormat="1" ht="78.75" x14ac:dyDescent="0.25">
      <c r="A226" s="584">
        <v>60</v>
      </c>
      <c r="B226" s="554" t="s">
        <v>309</v>
      </c>
      <c r="C226" s="556"/>
      <c r="D226" s="556"/>
      <c r="E226" s="556"/>
      <c r="F226" s="556"/>
      <c r="G226" s="557"/>
      <c r="H226" s="556"/>
      <c r="I226" s="556"/>
      <c r="J226" s="556"/>
      <c r="K226" s="556"/>
      <c r="L226" s="557"/>
      <c r="M226" s="556"/>
      <c r="N226" s="556"/>
      <c r="O226" s="556"/>
      <c r="P226" s="556"/>
      <c r="Q226" s="557"/>
      <c r="R226" s="556"/>
      <c r="S226" s="556"/>
      <c r="T226" s="556"/>
      <c r="U226" s="556"/>
      <c r="V226" s="556"/>
      <c r="W226" s="558"/>
      <c r="X226" s="556"/>
      <c r="Y226" s="556"/>
      <c r="Z226" s="556"/>
      <c r="AA226" s="559"/>
      <c r="AB226" s="489">
        <f t="array" ref="AB226">IF(ISNA(INDEX('приложение 7.2 1 квартал'!AE:AE,MATCH(B226,'приложение 7.2 1 квартал'!B:B,0))),0,INDEX('приложение 7.2 1 квартал'!AE:AE,MATCH(B226,'приложение 7.2 1 квартал'!B:B,0)))</f>
        <v>0.22</v>
      </c>
      <c r="AC226" s="247" t="s">
        <v>98</v>
      </c>
      <c r="AD226" s="490">
        <f t="array" ref="AD226">IF(ISNA(INDEX('приложение 7.2 1 квартал'!Z:Z,MATCH(B226,'приложение 7.2 1 квартал'!B:B,0))),0,INDEX('приложение 7.2 1 квартал'!Z:Z,MATCH(B226,'приложение 7.2 1 квартал'!B:B,0)))</f>
        <v>0</v>
      </c>
      <c r="AE226" s="485"/>
      <c r="AF226" s="387"/>
      <c r="AG226" s="388"/>
      <c r="AH226" s="486"/>
      <c r="AI226" s="385"/>
      <c r="AJ226" s="487"/>
      <c r="AK226" s="485"/>
      <c r="AL226" s="387"/>
      <c r="AM226" s="487"/>
      <c r="AN226" s="492">
        <f t="array" ref="AN226">AB226</f>
        <v>0.22</v>
      </c>
      <c r="AO226" s="247" t="s">
        <v>98</v>
      </c>
      <c r="AP226" s="490">
        <f t="array" ref="AP226">AD226</f>
        <v>0</v>
      </c>
      <c r="AQ226" s="568"/>
      <c r="AR226" s="563"/>
      <c r="AS226" s="569"/>
      <c r="AT226" s="568"/>
      <c r="AU226" s="563"/>
      <c r="AV226" s="569"/>
      <c r="AW226" s="568"/>
      <c r="AX226" s="563"/>
      <c r="AY226" s="569"/>
      <c r="AZ226" s="568"/>
      <c r="BA226" s="570"/>
      <c r="BB226" s="569"/>
      <c r="BC226" s="568"/>
      <c r="BD226" s="570"/>
      <c r="BE226" s="571"/>
      <c r="BF226" s="572"/>
      <c r="BG226" s="573"/>
      <c r="BH226" s="573"/>
      <c r="BI226" s="568"/>
      <c r="BJ226" s="570"/>
      <c r="BK226" s="569"/>
      <c r="BL226" s="568"/>
      <c r="BM226" s="570"/>
      <c r="BN226" s="569"/>
      <c r="BO226" s="568"/>
      <c r="BP226" s="570"/>
      <c r="BQ226" s="569"/>
      <c r="BR226" s="563"/>
      <c r="BS226" s="570"/>
      <c r="BT226" s="563"/>
      <c r="BU226" s="544"/>
    </row>
    <row r="227" spans="1:73" s="393" customFormat="1" ht="94.5" x14ac:dyDescent="0.25">
      <c r="A227" s="583">
        <v>61</v>
      </c>
      <c r="B227" s="554" t="s">
        <v>310</v>
      </c>
      <c r="C227" s="556"/>
      <c r="D227" s="556"/>
      <c r="E227" s="556"/>
      <c r="F227" s="556"/>
      <c r="G227" s="557"/>
      <c r="H227" s="556"/>
      <c r="I227" s="556"/>
      <c r="J227" s="556"/>
      <c r="K227" s="556"/>
      <c r="L227" s="557"/>
      <c r="M227" s="556"/>
      <c r="N227" s="556"/>
      <c r="O227" s="556"/>
      <c r="P227" s="556"/>
      <c r="Q227" s="557"/>
      <c r="R227" s="556"/>
      <c r="S227" s="556"/>
      <c r="T227" s="556"/>
      <c r="U227" s="556"/>
      <c r="V227" s="556"/>
      <c r="W227" s="558"/>
      <c r="X227" s="556"/>
      <c r="Y227" s="556"/>
      <c r="Z227" s="556"/>
      <c r="AA227" s="559"/>
      <c r="AB227" s="489">
        <f t="array" ref="AB227">IF(ISNA(INDEX('приложение 7.2 1 квартал'!AE:AE,MATCH(B227,'приложение 7.2 1 квартал'!B:B,0))),0,INDEX('приложение 7.2 1 квартал'!AE:AE,MATCH(B227,'приложение 7.2 1 квартал'!B:B,0)))</f>
        <v>0.22</v>
      </c>
      <c r="AC227" s="247" t="s">
        <v>98</v>
      </c>
      <c r="AD227" s="490">
        <f t="array" ref="AD227">IF(ISNA(INDEX('приложение 7.2 1 квартал'!Z:Z,MATCH(B227,'приложение 7.2 1 квартал'!B:B,0))),0,INDEX('приложение 7.2 1 квартал'!Z:Z,MATCH(B227,'приложение 7.2 1 квартал'!B:B,0)))</f>
        <v>0</v>
      </c>
      <c r="AE227" s="485"/>
      <c r="AF227" s="387"/>
      <c r="AG227" s="388"/>
      <c r="AH227" s="486"/>
      <c r="AI227" s="385"/>
      <c r="AJ227" s="487"/>
      <c r="AK227" s="485"/>
      <c r="AL227" s="387"/>
      <c r="AM227" s="487"/>
      <c r="AN227" s="492">
        <f t="array" ref="AN227">AB227</f>
        <v>0.22</v>
      </c>
      <c r="AO227" s="247" t="s">
        <v>98</v>
      </c>
      <c r="AP227" s="490">
        <f t="array" ref="AP227">AD227</f>
        <v>0</v>
      </c>
      <c r="AQ227" s="568"/>
      <c r="AR227" s="563"/>
      <c r="AS227" s="569"/>
      <c r="AT227" s="568"/>
      <c r="AU227" s="563"/>
      <c r="AV227" s="569"/>
      <c r="AW227" s="568"/>
      <c r="AX227" s="563"/>
      <c r="AY227" s="569"/>
      <c r="AZ227" s="568"/>
      <c r="BA227" s="570"/>
      <c r="BB227" s="569"/>
      <c r="BC227" s="568"/>
      <c r="BD227" s="570"/>
      <c r="BE227" s="571"/>
      <c r="BF227" s="572"/>
      <c r="BG227" s="573"/>
      <c r="BH227" s="573"/>
      <c r="BI227" s="568"/>
      <c r="BJ227" s="570"/>
      <c r="BK227" s="569"/>
      <c r="BL227" s="568"/>
      <c r="BM227" s="570"/>
      <c r="BN227" s="569"/>
      <c r="BO227" s="568"/>
      <c r="BP227" s="570"/>
      <c r="BQ227" s="569"/>
      <c r="BR227" s="563"/>
      <c r="BS227" s="570"/>
      <c r="BT227" s="563"/>
      <c r="BU227" s="544"/>
    </row>
    <row r="228" spans="1:73" s="393" customFormat="1" ht="78.75" x14ac:dyDescent="0.25">
      <c r="A228" s="584">
        <v>62</v>
      </c>
      <c r="B228" s="554" t="s">
        <v>311</v>
      </c>
      <c r="C228" s="556"/>
      <c r="D228" s="556"/>
      <c r="E228" s="556"/>
      <c r="F228" s="556"/>
      <c r="G228" s="557"/>
      <c r="H228" s="556"/>
      <c r="I228" s="556"/>
      <c r="J228" s="556"/>
      <c r="K228" s="556"/>
      <c r="L228" s="557"/>
      <c r="M228" s="556"/>
      <c r="N228" s="556"/>
      <c r="O228" s="556"/>
      <c r="P228" s="556"/>
      <c r="Q228" s="557"/>
      <c r="R228" s="556"/>
      <c r="S228" s="556"/>
      <c r="T228" s="556"/>
      <c r="U228" s="556"/>
      <c r="V228" s="556"/>
      <c r="W228" s="558"/>
      <c r="X228" s="556"/>
      <c r="Y228" s="556"/>
      <c r="Z228" s="556"/>
      <c r="AA228" s="559"/>
      <c r="AB228" s="489">
        <f t="array" ref="AB228">IF(ISNA(INDEX('приложение 7.2 1 квартал'!AE:AE,MATCH(B228,'приложение 7.2 1 квартал'!B:B,0))),0,INDEX('приложение 7.2 1 квартал'!AE:AE,MATCH(B228,'приложение 7.2 1 квартал'!B:B,0)))</f>
        <v>0.4</v>
      </c>
      <c r="AC228" s="247" t="s">
        <v>98</v>
      </c>
      <c r="AD228" s="490">
        <f t="array" ref="AD228">IF(ISNA(INDEX('приложение 7.2 1 квартал'!Z:Z,MATCH(B228,'приложение 7.2 1 квартал'!B:B,0))),0,INDEX('приложение 7.2 1 квартал'!Z:Z,MATCH(B228,'приложение 7.2 1 квартал'!B:B,0)))</f>
        <v>0</v>
      </c>
      <c r="AE228" s="485"/>
      <c r="AF228" s="387"/>
      <c r="AG228" s="388"/>
      <c r="AH228" s="486"/>
      <c r="AI228" s="385"/>
      <c r="AJ228" s="487"/>
      <c r="AK228" s="485"/>
      <c r="AL228" s="387"/>
      <c r="AM228" s="487"/>
      <c r="AN228" s="492">
        <f t="array" ref="AN228">AB228</f>
        <v>0.4</v>
      </c>
      <c r="AO228" s="247" t="s">
        <v>98</v>
      </c>
      <c r="AP228" s="490">
        <f t="array" ref="AP228">AD228</f>
        <v>0</v>
      </c>
      <c r="AQ228" s="568"/>
      <c r="AR228" s="563"/>
      <c r="AS228" s="569"/>
      <c r="AT228" s="568"/>
      <c r="AU228" s="563"/>
      <c r="AV228" s="569"/>
      <c r="AW228" s="568"/>
      <c r="AX228" s="563"/>
      <c r="AY228" s="569"/>
      <c r="AZ228" s="568"/>
      <c r="BA228" s="570"/>
      <c r="BB228" s="569"/>
      <c r="BC228" s="568"/>
      <c r="BD228" s="570"/>
      <c r="BE228" s="571"/>
      <c r="BF228" s="572"/>
      <c r="BG228" s="573"/>
      <c r="BH228" s="573"/>
      <c r="BI228" s="568"/>
      <c r="BJ228" s="570"/>
      <c r="BK228" s="569"/>
      <c r="BL228" s="568"/>
      <c r="BM228" s="570"/>
      <c r="BN228" s="569"/>
      <c r="BO228" s="568"/>
      <c r="BP228" s="570"/>
      <c r="BQ228" s="569"/>
      <c r="BR228" s="563"/>
      <c r="BS228" s="570"/>
      <c r="BT228" s="563"/>
      <c r="BU228" s="544"/>
    </row>
    <row r="229" spans="1:73" s="393" customFormat="1" ht="110.25" x14ac:dyDescent="0.25">
      <c r="A229" s="584">
        <v>63</v>
      </c>
      <c r="B229" s="554" t="s">
        <v>312</v>
      </c>
      <c r="C229" s="556"/>
      <c r="D229" s="556"/>
      <c r="E229" s="556"/>
      <c r="F229" s="556"/>
      <c r="G229" s="557"/>
      <c r="H229" s="556"/>
      <c r="I229" s="556"/>
      <c r="J229" s="556"/>
      <c r="K229" s="556"/>
      <c r="L229" s="557"/>
      <c r="M229" s="556"/>
      <c r="N229" s="556"/>
      <c r="O229" s="556"/>
      <c r="P229" s="556"/>
      <c r="Q229" s="557"/>
      <c r="R229" s="556"/>
      <c r="S229" s="556"/>
      <c r="T229" s="556"/>
      <c r="U229" s="556"/>
      <c r="V229" s="556"/>
      <c r="W229" s="558"/>
      <c r="X229" s="556"/>
      <c r="Y229" s="556"/>
      <c r="Z229" s="556"/>
      <c r="AA229" s="559"/>
      <c r="AB229" s="489">
        <f t="array" ref="AB229">IF(ISNA(INDEX('приложение 7.2 1 квартал'!AE:AE,MATCH(B229,'приложение 7.2 1 квартал'!B:B,0))),0,INDEX('приложение 7.2 1 квартал'!AE:AE,MATCH(B229,'приложение 7.2 1 квартал'!B:B,0)))</f>
        <v>0.05</v>
      </c>
      <c r="AC229" s="247" t="s">
        <v>98</v>
      </c>
      <c r="AD229" s="490">
        <f t="array" ref="AD229">IF(ISNA(INDEX('приложение 7.2 1 квартал'!Z:Z,MATCH(B229,'приложение 7.2 1 квартал'!B:B,0))),0,INDEX('приложение 7.2 1 квартал'!Z:Z,MATCH(B229,'приложение 7.2 1 квартал'!B:B,0)))</f>
        <v>0</v>
      </c>
      <c r="AE229" s="485"/>
      <c r="AF229" s="387"/>
      <c r="AG229" s="388"/>
      <c r="AH229" s="486"/>
      <c r="AI229" s="385"/>
      <c r="AJ229" s="487"/>
      <c r="AK229" s="485"/>
      <c r="AL229" s="387"/>
      <c r="AM229" s="487"/>
      <c r="AN229" s="492">
        <f t="array" ref="AN229">AB229</f>
        <v>0.05</v>
      </c>
      <c r="AO229" s="247" t="s">
        <v>98</v>
      </c>
      <c r="AP229" s="490">
        <f t="array" ref="AP229">AD229</f>
        <v>0</v>
      </c>
      <c r="AQ229" s="568"/>
      <c r="AR229" s="563"/>
      <c r="AS229" s="569"/>
      <c r="AT229" s="568"/>
      <c r="AU229" s="563"/>
      <c r="AV229" s="569"/>
      <c r="AW229" s="568"/>
      <c r="AX229" s="563"/>
      <c r="AY229" s="569"/>
      <c r="AZ229" s="568"/>
      <c r="BA229" s="570"/>
      <c r="BB229" s="569"/>
      <c r="BC229" s="568"/>
      <c r="BD229" s="570"/>
      <c r="BE229" s="571"/>
      <c r="BF229" s="572"/>
      <c r="BG229" s="573"/>
      <c r="BH229" s="573"/>
      <c r="BI229" s="568"/>
      <c r="BJ229" s="570"/>
      <c r="BK229" s="569"/>
      <c r="BL229" s="568"/>
      <c r="BM229" s="570"/>
      <c r="BN229" s="569"/>
      <c r="BO229" s="568"/>
      <c r="BP229" s="570"/>
      <c r="BQ229" s="569"/>
      <c r="BR229" s="563"/>
      <c r="BS229" s="570"/>
      <c r="BT229" s="563"/>
      <c r="BU229" s="544"/>
    </row>
    <row r="230" spans="1:73" s="393" customFormat="1" ht="110.25" x14ac:dyDescent="0.25">
      <c r="A230" s="583">
        <v>64</v>
      </c>
      <c r="B230" s="554" t="s">
        <v>313</v>
      </c>
      <c r="C230" s="556"/>
      <c r="D230" s="556"/>
      <c r="E230" s="556"/>
      <c r="F230" s="556"/>
      <c r="G230" s="557"/>
      <c r="H230" s="556"/>
      <c r="I230" s="556"/>
      <c r="J230" s="556"/>
      <c r="K230" s="556"/>
      <c r="L230" s="557"/>
      <c r="M230" s="556"/>
      <c r="N230" s="556"/>
      <c r="O230" s="556"/>
      <c r="P230" s="556"/>
      <c r="Q230" s="557"/>
      <c r="R230" s="556"/>
      <c r="S230" s="556"/>
      <c r="T230" s="556"/>
      <c r="U230" s="556"/>
      <c r="V230" s="556"/>
      <c r="W230" s="558"/>
      <c r="X230" s="556"/>
      <c r="Y230" s="556"/>
      <c r="Z230" s="556"/>
      <c r="AA230" s="559"/>
      <c r="AB230" s="489">
        <f t="array" ref="AB230">IF(ISNA(INDEX('приложение 7.2 1 квартал'!AE:AE,MATCH(B230,'приложение 7.2 1 квартал'!B:B,0))),0,INDEX('приложение 7.2 1 квартал'!AE:AE,MATCH(B230,'приложение 7.2 1 квартал'!B:B,0)))</f>
        <v>0.5</v>
      </c>
      <c r="AC230" s="247" t="s">
        <v>98</v>
      </c>
      <c r="AD230" s="490">
        <f t="array" ref="AD230">IF(ISNA(INDEX('приложение 7.2 1 квартал'!Z:Z,MATCH(B230,'приложение 7.2 1 квартал'!B:B,0))),0,INDEX('приложение 7.2 1 квартал'!Z:Z,MATCH(B230,'приложение 7.2 1 квартал'!B:B,0)))</f>
        <v>0</v>
      </c>
      <c r="AE230" s="485"/>
      <c r="AF230" s="387"/>
      <c r="AG230" s="388"/>
      <c r="AH230" s="486"/>
      <c r="AI230" s="385"/>
      <c r="AJ230" s="487"/>
      <c r="AK230" s="485"/>
      <c r="AL230" s="387"/>
      <c r="AM230" s="487"/>
      <c r="AN230" s="492">
        <f t="array" ref="AN230">AB230</f>
        <v>0.5</v>
      </c>
      <c r="AO230" s="247" t="s">
        <v>98</v>
      </c>
      <c r="AP230" s="490">
        <f t="array" ref="AP230">AD230</f>
        <v>0</v>
      </c>
      <c r="AQ230" s="568"/>
      <c r="AR230" s="563"/>
      <c r="AS230" s="569"/>
      <c r="AT230" s="568"/>
      <c r="AU230" s="563"/>
      <c r="AV230" s="569"/>
      <c r="AW230" s="568"/>
      <c r="AX230" s="563"/>
      <c r="AY230" s="569"/>
      <c r="AZ230" s="568"/>
      <c r="BA230" s="570"/>
      <c r="BB230" s="569"/>
      <c r="BC230" s="568"/>
      <c r="BD230" s="570"/>
      <c r="BE230" s="571"/>
      <c r="BF230" s="572"/>
      <c r="BG230" s="573"/>
      <c r="BH230" s="573"/>
      <c r="BI230" s="568"/>
      <c r="BJ230" s="570"/>
      <c r="BK230" s="569"/>
      <c r="BL230" s="568"/>
      <c r="BM230" s="570"/>
      <c r="BN230" s="569"/>
      <c r="BO230" s="568"/>
      <c r="BP230" s="570"/>
      <c r="BQ230" s="569"/>
      <c r="BR230" s="563"/>
      <c r="BS230" s="570"/>
      <c r="BT230" s="563"/>
      <c r="BU230" s="544"/>
    </row>
    <row r="231" spans="1:73" s="393" customFormat="1" ht="78.75" x14ac:dyDescent="0.25">
      <c r="A231" s="584">
        <v>65</v>
      </c>
      <c r="B231" s="554" t="s">
        <v>314</v>
      </c>
      <c r="C231" s="556"/>
      <c r="D231" s="556"/>
      <c r="E231" s="556"/>
      <c r="F231" s="556"/>
      <c r="G231" s="557"/>
      <c r="H231" s="556"/>
      <c r="I231" s="556"/>
      <c r="J231" s="556"/>
      <c r="K231" s="556"/>
      <c r="L231" s="557"/>
      <c r="M231" s="556"/>
      <c r="N231" s="556"/>
      <c r="O231" s="556"/>
      <c r="P231" s="556"/>
      <c r="Q231" s="557"/>
      <c r="R231" s="556"/>
      <c r="S231" s="556"/>
      <c r="T231" s="556"/>
      <c r="U231" s="556"/>
      <c r="V231" s="556"/>
      <c r="W231" s="558"/>
      <c r="X231" s="556"/>
      <c r="Y231" s="556"/>
      <c r="Z231" s="556"/>
      <c r="AA231" s="559"/>
      <c r="AB231" s="489">
        <f t="array" ref="AB231">IF(ISNA(INDEX('приложение 7.2 1 квартал'!AE:AE,MATCH(B231,'приложение 7.2 1 квартал'!B:B,0))),0,INDEX('приложение 7.2 1 квартал'!AE:AE,MATCH(B231,'приложение 7.2 1 квартал'!B:B,0)))</f>
        <v>0.03</v>
      </c>
      <c r="AC231" s="247" t="s">
        <v>98</v>
      </c>
      <c r="AD231" s="490">
        <f t="array" ref="AD231">IF(ISNA(INDEX('приложение 7.2 1 квартал'!Z:Z,MATCH(B231,'приложение 7.2 1 квартал'!B:B,0))),0,INDEX('приложение 7.2 1 квартал'!Z:Z,MATCH(B231,'приложение 7.2 1 квартал'!B:B,0)))</f>
        <v>0.63</v>
      </c>
      <c r="AE231" s="485"/>
      <c r="AF231" s="387"/>
      <c r="AG231" s="388"/>
      <c r="AH231" s="486"/>
      <c r="AI231" s="385"/>
      <c r="AJ231" s="487"/>
      <c r="AK231" s="485"/>
      <c r="AL231" s="387"/>
      <c r="AM231" s="487"/>
      <c r="AN231" s="492">
        <f t="array" ref="AN231">AB231</f>
        <v>0.03</v>
      </c>
      <c r="AO231" s="247" t="s">
        <v>98</v>
      </c>
      <c r="AP231" s="490">
        <f t="array" ref="AP231">AD231</f>
        <v>0.63</v>
      </c>
      <c r="AQ231" s="568"/>
      <c r="AR231" s="563"/>
      <c r="AS231" s="569"/>
      <c r="AT231" s="568"/>
      <c r="AU231" s="563"/>
      <c r="AV231" s="569"/>
      <c r="AW231" s="568"/>
      <c r="AX231" s="563"/>
      <c r="AY231" s="569"/>
      <c r="AZ231" s="568"/>
      <c r="BA231" s="570"/>
      <c r="BB231" s="569"/>
      <c r="BC231" s="568"/>
      <c r="BD231" s="570"/>
      <c r="BE231" s="571"/>
      <c r="BF231" s="572"/>
      <c r="BG231" s="573"/>
      <c r="BH231" s="573"/>
      <c r="BI231" s="568"/>
      <c r="BJ231" s="570"/>
      <c r="BK231" s="569"/>
      <c r="BL231" s="568"/>
      <c r="BM231" s="570"/>
      <c r="BN231" s="569"/>
      <c r="BO231" s="568"/>
      <c r="BP231" s="570"/>
      <c r="BQ231" s="569"/>
      <c r="BR231" s="563"/>
      <c r="BS231" s="570"/>
      <c r="BT231" s="563"/>
      <c r="BU231" s="544"/>
    </row>
    <row r="232" spans="1:73" s="393" customFormat="1" ht="63" x14ac:dyDescent="0.25">
      <c r="A232" s="584">
        <v>66</v>
      </c>
      <c r="B232" s="554" t="s">
        <v>315</v>
      </c>
      <c r="C232" s="556"/>
      <c r="D232" s="556"/>
      <c r="E232" s="556"/>
      <c r="F232" s="556"/>
      <c r="G232" s="557"/>
      <c r="H232" s="556"/>
      <c r="I232" s="556"/>
      <c r="J232" s="556"/>
      <c r="K232" s="556"/>
      <c r="L232" s="557"/>
      <c r="M232" s="556"/>
      <c r="N232" s="556"/>
      <c r="O232" s="556"/>
      <c r="P232" s="556"/>
      <c r="Q232" s="557"/>
      <c r="R232" s="556"/>
      <c r="S232" s="556"/>
      <c r="T232" s="556"/>
      <c r="U232" s="556"/>
      <c r="V232" s="556"/>
      <c r="W232" s="558"/>
      <c r="X232" s="556"/>
      <c r="Y232" s="556"/>
      <c r="Z232" s="556"/>
      <c r="AA232" s="559"/>
      <c r="AB232" s="489">
        <f t="array" ref="AB232">IF(ISNA(INDEX('приложение 7.2 1 квартал'!AE:AE,MATCH(B232,'приложение 7.2 1 квартал'!B:B,0))),0,INDEX('приложение 7.2 1 квартал'!AE:AE,MATCH(B232,'приложение 7.2 1 квартал'!B:B,0)))</f>
        <v>0.28000000000000003</v>
      </c>
      <c r="AC232" s="247" t="s">
        <v>98</v>
      </c>
      <c r="AD232" s="490">
        <f t="array" ref="AD232">IF(ISNA(INDEX('приложение 7.2 1 квартал'!Z:Z,MATCH(B232,'приложение 7.2 1 квартал'!B:B,0))),0,INDEX('приложение 7.2 1 квартал'!Z:Z,MATCH(B232,'приложение 7.2 1 квартал'!B:B,0)))</f>
        <v>0</v>
      </c>
      <c r="AE232" s="485"/>
      <c r="AF232" s="387"/>
      <c r="AG232" s="388"/>
      <c r="AH232" s="486"/>
      <c r="AI232" s="385"/>
      <c r="AJ232" s="487"/>
      <c r="AK232" s="485"/>
      <c r="AL232" s="387"/>
      <c r="AM232" s="487"/>
      <c r="AN232" s="492">
        <f t="array" ref="AN232">AB232</f>
        <v>0.28000000000000003</v>
      </c>
      <c r="AO232" s="247" t="s">
        <v>98</v>
      </c>
      <c r="AP232" s="490">
        <f t="array" ref="AP232">AD232</f>
        <v>0</v>
      </c>
      <c r="AQ232" s="568"/>
      <c r="AR232" s="563"/>
      <c r="AS232" s="569"/>
      <c r="AT232" s="568"/>
      <c r="AU232" s="563"/>
      <c r="AV232" s="569"/>
      <c r="AW232" s="568"/>
      <c r="AX232" s="563"/>
      <c r="AY232" s="569"/>
      <c r="AZ232" s="568"/>
      <c r="BA232" s="570"/>
      <c r="BB232" s="569"/>
      <c r="BC232" s="568"/>
      <c r="BD232" s="570"/>
      <c r="BE232" s="571"/>
      <c r="BF232" s="572"/>
      <c r="BG232" s="573"/>
      <c r="BH232" s="573"/>
      <c r="BI232" s="568"/>
      <c r="BJ232" s="570"/>
      <c r="BK232" s="569"/>
      <c r="BL232" s="568"/>
      <c r="BM232" s="570"/>
      <c r="BN232" s="569"/>
      <c r="BO232" s="568"/>
      <c r="BP232" s="570"/>
      <c r="BQ232" s="569"/>
      <c r="BR232" s="563"/>
      <c r="BS232" s="570"/>
      <c r="BT232" s="563"/>
      <c r="BU232" s="544"/>
    </row>
    <row r="233" spans="1:73" s="393" customFormat="1" ht="63" x14ac:dyDescent="0.25">
      <c r="A233" s="583">
        <v>67</v>
      </c>
      <c r="B233" s="554" t="s">
        <v>316</v>
      </c>
      <c r="C233" s="556"/>
      <c r="D233" s="556"/>
      <c r="E233" s="556"/>
      <c r="F233" s="556"/>
      <c r="G233" s="557"/>
      <c r="H233" s="556"/>
      <c r="I233" s="556"/>
      <c r="J233" s="556"/>
      <c r="K233" s="556"/>
      <c r="L233" s="557"/>
      <c r="M233" s="556"/>
      <c r="N233" s="556"/>
      <c r="O233" s="556"/>
      <c r="P233" s="556"/>
      <c r="Q233" s="557"/>
      <c r="R233" s="556"/>
      <c r="S233" s="556"/>
      <c r="T233" s="556"/>
      <c r="U233" s="556"/>
      <c r="V233" s="556"/>
      <c r="W233" s="558"/>
      <c r="X233" s="556"/>
      <c r="Y233" s="556"/>
      <c r="Z233" s="556"/>
      <c r="AA233" s="559"/>
      <c r="AB233" s="489">
        <f t="array" ref="AB233">IF(ISNA(INDEX('приложение 7.2 1 квартал'!AE:AE,MATCH(B233,'приложение 7.2 1 квартал'!B:B,0))),0,INDEX('приложение 7.2 1 квартал'!AE:AE,MATCH(B233,'приложение 7.2 1 квартал'!B:B,0)))</f>
        <v>0.1</v>
      </c>
      <c r="AC233" s="247" t="s">
        <v>98</v>
      </c>
      <c r="AD233" s="490">
        <f t="array" ref="AD233">IF(ISNA(INDEX('приложение 7.2 1 квартал'!Z:Z,MATCH(B233,'приложение 7.2 1 квартал'!B:B,0))),0,INDEX('приложение 7.2 1 квартал'!Z:Z,MATCH(B233,'приложение 7.2 1 квартал'!B:B,0)))</f>
        <v>0</v>
      </c>
      <c r="AE233" s="485"/>
      <c r="AF233" s="387"/>
      <c r="AG233" s="388"/>
      <c r="AH233" s="486"/>
      <c r="AI233" s="385"/>
      <c r="AJ233" s="487"/>
      <c r="AK233" s="485"/>
      <c r="AL233" s="387"/>
      <c r="AM233" s="487"/>
      <c r="AN233" s="492">
        <f t="array" ref="AN233">AB233</f>
        <v>0.1</v>
      </c>
      <c r="AO233" s="247" t="s">
        <v>98</v>
      </c>
      <c r="AP233" s="490">
        <f t="array" ref="AP233">AD233</f>
        <v>0</v>
      </c>
      <c r="AQ233" s="568"/>
      <c r="AR233" s="563"/>
      <c r="AS233" s="569"/>
      <c r="AT233" s="568"/>
      <c r="AU233" s="563"/>
      <c r="AV233" s="569"/>
      <c r="AW233" s="568"/>
      <c r="AX233" s="563"/>
      <c r="AY233" s="569"/>
      <c r="AZ233" s="568"/>
      <c r="BA233" s="570"/>
      <c r="BB233" s="569"/>
      <c r="BC233" s="568"/>
      <c r="BD233" s="570"/>
      <c r="BE233" s="571"/>
      <c r="BF233" s="572"/>
      <c r="BG233" s="573"/>
      <c r="BH233" s="573"/>
      <c r="BI233" s="568"/>
      <c r="BJ233" s="570"/>
      <c r="BK233" s="569"/>
      <c r="BL233" s="568"/>
      <c r="BM233" s="570"/>
      <c r="BN233" s="569"/>
      <c r="BO233" s="568"/>
      <c r="BP233" s="570"/>
      <c r="BQ233" s="569"/>
      <c r="BR233" s="563"/>
      <c r="BS233" s="570"/>
      <c r="BT233" s="563"/>
      <c r="BU233" s="544"/>
    </row>
    <row r="234" spans="1:73" s="393" customFormat="1" ht="63" x14ac:dyDescent="0.25">
      <c r="A234" s="584">
        <v>68</v>
      </c>
      <c r="B234" s="554" t="s">
        <v>317</v>
      </c>
      <c r="C234" s="556"/>
      <c r="D234" s="556"/>
      <c r="E234" s="556"/>
      <c r="F234" s="556"/>
      <c r="G234" s="557"/>
      <c r="H234" s="556"/>
      <c r="I234" s="556"/>
      <c r="J234" s="556"/>
      <c r="K234" s="556"/>
      <c r="L234" s="557"/>
      <c r="M234" s="556"/>
      <c r="N234" s="556"/>
      <c r="O234" s="556"/>
      <c r="P234" s="556"/>
      <c r="Q234" s="557"/>
      <c r="R234" s="556"/>
      <c r="S234" s="556"/>
      <c r="T234" s="556"/>
      <c r="U234" s="556"/>
      <c r="V234" s="556"/>
      <c r="W234" s="558"/>
      <c r="X234" s="556"/>
      <c r="Y234" s="556"/>
      <c r="Z234" s="556"/>
      <c r="AA234" s="559"/>
      <c r="AB234" s="489">
        <f t="array" ref="AB234">IF(ISNA(INDEX('приложение 7.2 1 квартал'!AE:AE,MATCH(B234,'приложение 7.2 1 квартал'!B:B,0))),0,INDEX('приложение 7.2 1 квартал'!AE:AE,MATCH(B234,'приложение 7.2 1 квартал'!B:B,0)))</f>
        <v>0.41</v>
      </c>
      <c r="AC234" s="247" t="s">
        <v>98</v>
      </c>
      <c r="AD234" s="490">
        <f t="array" ref="AD234">IF(ISNA(INDEX('приложение 7.2 1 квартал'!Z:Z,MATCH(B234,'приложение 7.2 1 квартал'!B:B,0))),0,INDEX('приложение 7.2 1 квартал'!Z:Z,MATCH(B234,'приложение 7.2 1 квартал'!B:B,0)))</f>
        <v>0</v>
      </c>
      <c r="AE234" s="485"/>
      <c r="AF234" s="387"/>
      <c r="AG234" s="388"/>
      <c r="AH234" s="486"/>
      <c r="AI234" s="385"/>
      <c r="AJ234" s="487"/>
      <c r="AK234" s="485"/>
      <c r="AL234" s="387"/>
      <c r="AM234" s="487"/>
      <c r="AN234" s="492">
        <f t="array" ref="AN234">AB234</f>
        <v>0.41</v>
      </c>
      <c r="AO234" s="247" t="s">
        <v>98</v>
      </c>
      <c r="AP234" s="490">
        <f t="array" ref="AP234">AD234</f>
        <v>0</v>
      </c>
      <c r="AQ234" s="568"/>
      <c r="AR234" s="563"/>
      <c r="AS234" s="569"/>
      <c r="AT234" s="568"/>
      <c r="AU234" s="563"/>
      <c r="AV234" s="569"/>
      <c r="AW234" s="568"/>
      <c r="AX234" s="563"/>
      <c r="AY234" s="569"/>
      <c r="AZ234" s="568"/>
      <c r="BA234" s="570"/>
      <c r="BB234" s="569"/>
      <c r="BC234" s="568"/>
      <c r="BD234" s="570"/>
      <c r="BE234" s="571"/>
      <c r="BF234" s="572"/>
      <c r="BG234" s="573"/>
      <c r="BH234" s="573"/>
      <c r="BI234" s="568"/>
      <c r="BJ234" s="570"/>
      <c r="BK234" s="569"/>
      <c r="BL234" s="568"/>
      <c r="BM234" s="570"/>
      <c r="BN234" s="569"/>
      <c r="BO234" s="568"/>
      <c r="BP234" s="570"/>
      <c r="BQ234" s="569"/>
      <c r="BR234" s="563"/>
      <c r="BS234" s="570"/>
      <c r="BT234" s="563"/>
      <c r="BU234" s="544"/>
    </row>
    <row r="235" spans="1:73" s="393" customFormat="1" ht="78.75" x14ac:dyDescent="0.25">
      <c r="A235" s="584">
        <v>69</v>
      </c>
      <c r="B235" s="554" t="s">
        <v>318</v>
      </c>
      <c r="C235" s="556"/>
      <c r="D235" s="556"/>
      <c r="E235" s="556"/>
      <c r="F235" s="556"/>
      <c r="G235" s="557"/>
      <c r="H235" s="556"/>
      <c r="I235" s="556"/>
      <c r="J235" s="556"/>
      <c r="K235" s="556"/>
      <c r="L235" s="557"/>
      <c r="M235" s="556"/>
      <c r="N235" s="556"/>
      <c r="O235" s="556"/>
      <c r="P235" s="556"/>
      <c r="Q235" s="557"/>
      <c r="R235" s="556"/>
      <c r="S235" s="556"/>
      <c r="T235" s="556"/>
      <c r="U235" s="556"/>
      <c r="V235" s="556"/>
      <c r="W235" s="558"/>
      <c r="X235" s="556"/>
      <c r="Y235" s="556"/>
      <c r="Z235" s="556"/>
      <c r="AA235" s="559"/>
      <c r="AB235" s="489">
        <f t="array" ref="AB235">IF(ISNA(INDEX('приложение 7.2 1 квартал'!AE:AE,MATCH(B235,'приложение 7.2 1 квартал'!B:B,0))),0,INDEX('приложение 7.2 1 квартал'!AE:AE,MATCH(B235,'приложение 7.2 1 квартал'!B:B,0)))</f>
        <v>0.03</v>
      </c>
      <c r="AC235" s="247" t="s">
        <v>98</v>
      </c>
      <c r="AD235" s="490">
        <f t="array" ref="AD235">IF(ISNA(INDEX('приложение 7.2 1 квартал'!Z:Z,MATCH(B235,'приложение 7.2 1 квартал'!B:B,0))),0,INDEX('приложение 7.2 1 квартал'!Z:Z,MATCH(B235,'приложение 7.2 1 квартал'!B:B,0)))</f>
        <v>0</v>
      </c>
      <c r="AE235" s="485"/>
      <c r="AF235" s="387"/>
      <c r="AG235" s="388"/>
      <c r="AH235" s="486"/>
      <c r="AI235" s="385"/>
      <c r="AJ235" s="487"/>
      <c r="AK235" s="485"/>
      <c r="AL235" s="387"/>
      <c r="AM235" s="487"/>
      <c r="AN235" s="492">
        <f t="array" ref="AN235">AB235</f>
        <v>0.03</v>
      </c>
      <c r="AO235" s="247" t="s">
        <v>98</v>
      </c>
      <c r="AP235" s="490">
        <f t="array" ref="AP235">AD235</f>
        <v>0</v>
      </c>
      <c r="AQ235" s="568"/>
      <c r="AR235" s="563"/>
      <c r="AS235" s="569"/>
      <c r="AT235" s="568"/>
      <c r="AU235" s="563"/>
      <c r="AV235" s="569"/>
      <c r="AW235" s="568"/>
      <c r="AX235" s="563"/>
      <c r="AY235" s="569"/>
      <c r="AZ235" s="568"/>
      <c r="BA235" s="570"/>
      <c r="BB235" s="569"/>
      <c r="BC235" s="568"/>
      <c r="BD235" s="570"/>
      <c r="BE235" s="571"/>
      <c r="BF235" s="572"/>
      <c r="BG235" s="573"/>
      <c r="BH235" s="573"/>
      <c r="BI235" s="568"/>
      <c r="BJ235" s="570"/>
      <c r="BK235" s="569"/>
      <c r="BL235" s="568"/>
      <c r="BM235" s="570"/>
      <c r="BN235" s="569"/>
      <c r="BO235" s="568"/>
      <c r="BP235" s="570"/>
      <c r="BQ235" s="569"/>
      <c r="BR235" s="563"/>
      <c r="BS235" s="570"/>
      <c r="BT235" s="563"/>
      <c r="BU235" s="544"/>
    </row>
    <row r="236" spans="1:73" s="393" customFormat="1" ht="78.75" x14ac:dyDescent="0.25">
      <c r="A236" s="583">
        <v>70</v>
      </c>
      <c r="B236" s="554" t="s">
        <v>319</v>
      </c>
      <c r="C236" s="556"/>
      <c r="D236" s="556"/>
      <c r="E236" s="556"/>
      <c r="F236" s="556"/>
      <c r="G236" s="557"/>
      <c r="H236" s="556"/>
      <c r="I236" s="556"/>
      <c r="J236" s="556"/>
      <c r="K236" s="556"/>
      <c r="L236" s="557"/>
      <c r="M236" s="556"/>
      <c r="N236" s="556"/>
      <c r="O236" s="556"/>
      <c r="P236" s="556"/>
      <c r="Q236" s="557"/>
      <c r="R236" s="556"/>
      <c r="S236" s="556"/>
      <c r="T236" s="556"/>
      <c r="U236" s="556"/>
      <c r="V236" s="556"/>
      <c r="W236" s="558"/>
      <c r="X236" s="556"/>
      <c r="Y236" s="556"/>
      <c r="Z236" s="556"/>
      <c r="AA236" s="559"/>
      <c r="AB236" s="489">
        <f t="array" ref="AB236">IF(ISNA(INDEX('приложение 7.2 1 квартал'!AE:AE,MATCH(B236,'приложение 7.2 1 квартал'!B:B,0))),0,INDEX('приложение 7.2 1 квартал'!AE:AE,MATCH(B236,'приложение 7.2 1 квартал'!B:B,0)))</f>
        <v>0.04</v>
      </c>
      <c r="AC236" s="247" t="s">
        <v>98</v>
      </c>
      <c r="AD236" s="490">
        <f t="array" ref="AD236">IF(ISNA(INDEX('приложение 7.2 1 квартал'!Z:Z,MATCH(B236,'приложение 7.2 1 квартал'!B:B,0))),0,INDEX('приложение 7.2 1 квартал'!Z:Z,MATCH(B236,'приложение 7.2 1 квартал'!B:B,0)))</f>
        <v>0</v>
      </c>
      <c r="AE236" s="485"/>
      <c r="AF236" s="387"/>
      <c r="AG236" s="388"/>
      <c r="AH236" s="486"/>
      <c r="AI236" s="385"/>
      <c r="AJ236" s="487"/>
      <c r="AK236" s="485"/>
      <c r="AL236" s="387"/>
      <c r="AM236" s="487"/>
      <c r="AN236" s="492">
        <f t="array" ref="AN236">AB236</f>
        <v>0.04</v>
      </c>
      <c r="AO236" s="247" t="s">
        <v>98</v>
      </c>
      <c r="AP236" s="490">
        <f t="array" ref="AP236">AD236</f>
        <v>0</v>
      </c>
      <c r="AQ236" s="568"/>
      <c r="AR236" s="563"/>
      <c r="AS236" s="569"/>
      <c r="AT236" s="568"/>
      <c r="AU236" s="563"/>
      <c r="AV236" s="569"/>
      <c r="AW236" s="568"/>
      <c r="AX236" s="563"/>
      <c r="AY236" s="569"/>
      <c r="AZ236" s="568"/>
      <c r="BA236" s="570"/>
      <c r="BB236" s="569"/>
      <c r="BC236" s="568"/>
      <c r="BD236" s="570"/>
      <c r="BE236" s="571"/>
      <c r="BF236" s="572"/>
      <c r="BG236" s="573"/>
      <c r="BH236" s="573"/>
      <c r="BI236" s="568"/>
      <c r="BJ236" s="570"/>
      <c r="BK236" s="569"/>
      <c r="BL236" s="568"/>
      <c r="BM236" s="570"/>
      <c r="BN236" s="569"/>
      <c r="BO236" s="568"/>
      <c r="BP236" s="570"/>
      <c r="BQ236" s="569"/>
      <c r="BR236" s="563"/>
      <c r="BS236" s="570"/>
      <c r="BT236" s="563"/>
      <c r="BU236" s="544"/>
    </row>
    <row r="237" spans="1:73" s="393" customFormat="1" ht="63" x14ac:dyDescent="0.25">
      <c r="A237" s="584">
        <v>71</v>
      </c>
      <c r="B237" s="554" t="s">
        <v>320</v>
      </c>
      <c r="C237" s="556"/>
      <c r="D237" s="556"/>
      <c r="E237" s="556"/>
      <c r="F237" s="556"/>
      <c r="G237" s="557"/>
      <c r="H237" s="556"/>
      <c r="I237" s="556"/>
      <c r="J237" s="556"/>
      <c r="K237" s="556"/>
      <c r="L237" s="557"/>
      <c r="M237" s="556"/>
      <c r="N237" s="556"/>
      <c r="O237" s="556"/>
      <c r="P237" s="556"/>
      <c r="Q237" s="557"/>
      <c r="R237" s="556"/>
      <c r="S237" s="556"/>
      <c r="T237" s="556"/>
      <c r="U237" s="556"/>
      <c r="V237" s="556"/>
      <c r="W237" s="558"/>
      <c r="X237" s="556"/>
      <c r="Y237" s="556"/>
      <c r="Z237" s="556"/>
      <c r="AA237" s="559"/>
      <c r="AB237" s="489">
        <f t="array" ref="AB237">IF(ISNA(INDEX('приложение 7.2 1 квартал'!AE:AE,MATCH(B237,'приложение 7.2 1 квартал'!B:B,0))),0,INDEX('приложение 7.2 1 квартал'!AE:AE,MATCH(B237,'приложение 7.2 1 квартал'!B:B,0)))</f>
        <v>0.03</v>
      </c>
      <c r="AC237" s="247" t="s">
        <v>98</v>
      </c>
      <c r="AD237" s="490">
        <f t="array" ref="AD237">IF(ISNA(INDEX('приложение 7.2 1 квартал'!Z:Z,MATCH(B237,'приложение 7.2 1 квартал'!B:B,0))),0,INDEX('приложение 7.2 1 квартал'!Z:Z,MATCH(B237,'приложение 7.2 1 квартал'!B:B,0)))</f>
        <v>0</v>
      </c>
      <c r="AE237" s="485"/>
      <c r="AF237" s="387"/>
      <c r="AG237" s="388"/>
      <c r="AH237" s="486"/>
      <c r="AI237" s="385"/>
      <c r="AJ237" s="487"/>
      <c r="AK237" s="485"/>
      <c r="AL237" s="387"/>
      <c r="AM237" s="487"/>
      <c r="AN237" s="492">
        <f t="array" ref="AN237">AB237</f>
        <v>0.03</v>
      </c>
      <c r="AO237" s="247" t="s">
        <v>98</v>
      </c>
      <c r="AP237" s="490">
        <f t="array" ref="AP237">AD237</f>
        <v>0</v>
      </c>
      <c r="AQ237" s="568"/>
      <c r="AR237" s="563"/>
      <c r="AS237" s="569"/>
      <c r="AT237" s="568"/>
      <c r="AU237" s="563"/>
      <c r="AV237" s="569"/>
      <c r="AW237" s="568"/>
      <c r="AX237" s="563"/>
      <c r="AY237" s="569"/>
      <c r="AZ237" s="568"/>
      <c r="BA237" s="570"/>
      <c r="BB237" s="569"/>
      <c r="BC237" s="568"/>
      <c r="BD237" s="570"/>
      <c r="BE237" s="571"/>
      <c r="BF237" s="572"/>
      <c r="BG237" s="573"/>
      <c r="BH237" s="573"/>
      <c r="BI237" s="568"/>
      <c r="BJ237" s="570"/>
      <c r="BK237" s="569"/>
      <c r="BL237" s="568"/>
      <c r="BM237" s="570"/>
      <c r="BN237" s="569"/>
      <c r="BO237" s="568"/>
      <c r="BP237" s="570"/>
      <c r="BQ237" s="569"/>
      <c r="BR237" s="563"/>
      <c r="BS237" s="570"/>
      <c r="BT237" s="563"/>
      <c r="BU237" s="544"/>
    </row>
    <row r="238" spans="1:73" s="393" customFormat="1" ht="78.75" x14ac:dyDescent="0.25">
      <c r="A238" s="584">
        <v>72</v>
      </c>
      <c r="B238" s="554" t="s">
        <v>321</v>
      </c>
      <c r="C238" s="556"/>
      <c r="D238" s="556"/>
      <c r="E238" s="556"/>
      <c r="F238" s="556"/>
      <c r="G238" s="557"/>
      <c r="H238" s="556"/>
      <c r="I238" s="556"/>
      <c r="J238" s="556"/>
      <c r="K238" s="556"/>
      <c r="L238" s="557"/>
      <c r="M238" s="556"/>
      <c r="N238" s="556"/>
      <c r="O238" s="556"/>
      <c r="P238" s="556"/>
      <c r="Q238" s="557"/>
      <c r="R238" s="556"/>
      <c r="S238" s="556"/>
      <c r="T238" s="556"/>
      <c r="U238" s="556"/>
      <c r="V238" s="556"/>
      <c r="W238" s="558"/>
      <c r="X238" s="556"/>
      <c r="Y238" s="556"/>
      <c r="Z238" s="556"/>
      <c r="AA238" s="559"/>
      <c r="AB238" s="489">
        <f t="array" ref="AB238">IF(ISNA(INDEX('приложение 7.2 1 квартал'!AE:AE,MATCH(B238,'приложение 7.2 1 квартал'!B:B,0))),0,INDEX('приложение 7.2 1 квартал'!AE:AE,MATCH(B238,'приложение 7.2 1 квартал'!B:B,0)))</f>
        <v>0.16</v>
      </c>
      <c r="AC238" s="247" t="s">
        <v>98</v>
      </c>
      <c r="AD238" s="490">
        <f t="array" ref="AD238">IF(ISNA(INDEX('приложение 7.2 1 квартал'!Z:Z,MATCH(B238,'приложение 7.2 1 квартал'!B:B,0))),0,INDEX('приложение 7.2 1 квартал'!Z:Z,MATCH(B238,'приложение 7.2 1 квартал'!B:B,0)))</f>
        <v>0</v>
      </c>
      <c r="AE238" s="485"/>
      <c r="AF238" s="387"/>
      <c r="AG238" s="388"/>
      <c r="AH238" s="486"/>
      <c r="AI238" s="385"/>
      <c r="AJ238" s="487"/>
      <c r="AK238" s="485"/>
      <c r="AL238" s="387"/>
      <c r="AM238" s="487"/>
      <c r="AN238" s="492">
        <f t="array" ref="AN238">AB238</f>
        <v>0.16</v>
      </c>
      <c r="AO238" s="247" t="s">
        <v>98</v>
      </c>
      <c r="AP238" s="490">
        <f t="array" ref="AP238">AD238</f>
        <v>0</v>
      </c>
      <c r="AQ238" s="568"/>
      <c r="AR238" s="563"/>
      <c r="AS238" s="569"/>
      <c r="AT238" s="568"/>
      <c r="AU238" s="563"/>
      <c r="AV238" s="569"/>
      <c r="AW238" s="568"/>
      <c r="AX238" s="563"/>
      <c r="AY238" s="569"/>
      <c r="AZ238" s="568"/>
      <c r="BA238" s="570"/>
      <c r="BB238" s="569"/>
      <c r="BC238" s="568"/>
      <c r="BD238" s="570"/>
      <c r="BE238" s="571"/>
      <c r="BF238" s="572"/>
      <c r="BG238" s="573"/>
      <c r="BH238" s="573"/>
      <c r="BI238" s="568"/>
      <c r="BJ238" s="570"/>
      <c r="BK238" s="569"/>
      <c r="BL238" s="568"/>
      <c r="BM238" s="570"/>
      <c r="BN238" s="569"/>
      <c r="BO238" s="568"/>
      <c r="BP238" s="570"/>
      <c r="BQ238" s="569"/>
      <c r="BR238" s="563"/>
      <c r="BS238" s="570"/>
      <c r="BT238" s="563"/>
      <c r="BU238" s="544"/>
    </row>
    <row r="239" spans="1:73" s="393" customFormat="1" ht="78.75" x14ac:dyDescent="0.25">
      <c r="A239" s="583">
        <v>73</v>
      </c>
      <c r="B239" s="554" t="s">
        <v>322</v>
      </c>
      <c r="C239" s="556"/>
      <c r="D239" s="556"/>
      <c r="E239" s="556"/>
      <c r="F239" s="556"/>
      <c r="G239" s="557"/>
      <c r="H239" s="556"/>
      <c r="I239" s="556"/>
      <c r="J239" s="556"/>
      <c r="K239" s="556"/>
      <c r="L239" s="557"/>
      <c r="M239" s="556"/>
      <c r="N239" s="556"/>
      <c r="O239" s="556"/>
      <c r="P239" s="556"/>
      <c r="Q239" s="557"/>
      <c r="R239" s="556"/>
      <c r="S239" s="556"/>
      <c r="T239" s="556"/>
      <c r="U239" s="556"/>
      <c r="V239" s="556"/>
      <c r="W239" s="558"/>
      <c r="X239" s="556"/>
      <c r="Y239" s="556"/>
      <c r="Z239" s="556"/>
      <c r="AA239" s="559"/>
      <c r="AB239" s="489">
        <f t="array" ref="AB239">IF(ISNA(INDEX('приложение 7.2 1 квартал'!AE:AE,MATCH(B239,'приложение 7.2 1 квартал'!B:B,0))),0,INDEX('приложение 7.2 1 квартал'!AE:AE,MATCH(B239,'приложение 7.2 1 квартал'!B:B,0)))</f>
        <v>0.06</v>
      </c>
      <c r="AC239" s="247" t="s">
        <v>98</v>
      </c>
      <c r="AD239" s="490">
        <f t="array" ref="AD239">IF(ISNA(INDEX('приложение 7.2 1 квартал'!Z:Z,MATCH(B239,'приложение 7.2 1 квартал'!B:B,0))),0,INDEX('приложение 7.2 1 квартал'!Z:Z,MATCH(B239,'приложение 7.2 1 квартал'!B:B,0)))</f>
        <v>0</v>
      </c>
      <c r="AE239" s="485"/>
      <c r="AF239" s="387"/>
      <c r="AG239" s="388"/>
      <c r="AH239" s="486"/>
      <c r="AI239" s="385"/>
      <c r="AJ239" s="487"/>
      <c r="AK239" s="485"/>
      <c r="AL239" s="387"/>
      <c r="AM239" s="487"/>
      <c r="AN239" s="492">
        <f t="array" ref="AN239">AB239</f>
        <v>0.06</v>
      </c>
      <c r="AO239" s="247" t="s">
        <v>98</v>
      </c>
      <c r="AP239" s="490">
        <f t="array" ref="AP239">AD239</f>
        <v>0</v>
      </c>
      <c r="AQ239" s="568"/>
      <c r="AR239" s="563"/>
      <c r="AS239" s="569"/>
      <c r="AT239" s="568"/>
      <c r="AU239" s="563"/>
      <c r="AV239" s="569"/>
      <c r="AW239" s="568"/>
      <c r="AX239" s="563"/>
      <c r="AY239" s="569"/>
      <c r="AZ239" s="568"/>
      <c r="BA239" s="570"/>
      <c r="BB239" s="569"/>
      <c r="BC239" s="568"/>
      <c r="BD239" s="570"/>
      <c r="BE239" s="571"/>
      <c r="BF239" s="572"/>
      <c r="BG239" s="573"/>
      <c r="BH239" s="573"/>
      <c r="BI239" s="568"/>
      <c r="BJ239" s="570"/>
      <c r="BK239" s="569"/>
      <c r="BL239" s="568"/>
      <c r="BM239" s="570"/>
      <c r="BN239" s="569"/>
      <c r="BO239" s="568"/>
      <c r="BP239" s="570"/>
      <c r="BQ239" s="569"/>
      <c r="BR239" s="563"/>
      <c r="BS239" s="570"/>
      <c r="BT239" s="563"/>
      <c r="BU239" s="544"/>
    </row>
    <row r="240" spans="1:73" s="393" customFormat="1" ht="78.75" x14ac:dyDescent="0.25">
      <c r="A240" s="584">
        <v>74</v>
      </c>
      <c r="B240" s="554" t="s">
        <v>323</v>
      </c>
      <c r="C240" s="556"/>
      <c r="D240" s="556"/>
      <c r="E240" s="556"/>
      <c r="F240" s="556"/>
      <c r="G240" s="557"/>
      <c r="H240" s="556"/>
      <c r="I240" s="556"/>
      <c r="J240" s="556"/>
      <c r="K240" s="556"/>
      <c r="L240" s="557"/>
      <c r="M240" s="556"/>
      <c r="N240" s="556"/>
      <c r="O240" s="556"/>
      <c r="P240" s="556"/>
      <c r="Q240" s="557"/>
      <c r="R240" s="556"/>
      <c r="S240" s="556"/>
      <c r="T240" s="556"/>
      <c r="U240" s="556"/>
      <c r="V240" s="556"/>
      <c r="W240" s="558"/>
      <c r="X240" s="556"/>
      <c r="Y240" s="556"/>
      <c r="Z240" s="556"/>
      <c r="AA240" s="559"/>
      <c r="AB240" s="489">
        <f t="array" ref="AB240">IF(ISNA(INDEX('приложение 7.2 1 квартал'!AE:AE,MATCH(B240,'приложение 7.2 1 квартал'!B:B,0))),0,INDEX('приложение 7.2 1 квартал'!AE:AE,MATCH(B240,'приложение 7.2 1 квартал'!B:B,0)))</f>
        <v>0.2</v>
      </c>
      <c r="AC240" s="247" t="s">
        <v>98</v>
      </c>
      <c r="AD240" s="490">
        <f t="array" ref="AD240">IF(ISNA(INDEX('приложение 7.2 1 квартал'!Z:Z,MATCH(B240,'приложение 7.2 1 квартал'!B:B,0))),0,INDEX('приложение 7.2 1 квартал'!Z:Z,MATCH(B240,'приложение 7.2 1 квартал'!B:B,0)))</f>
        <v>0</v>
      </c>
      <c r="AE240" s="485"/>
      <c r="AF240" s="387"/>
      <c r="AG240" s="388"/>
      <c r="AH240" s="486"/>
      <c r="AI240" s="385"/>
      <c r="AJ240" s="487"/>
      <c r="AK240" s="485"/>
      <c r="AL240" s="387"/>
      <c r="AM240" s="487"/>
      <c r="AN240" s="492">
        <f t="array" ref="AN240">AB240</f>
        <v>0.2</v>
      </c>
      <c r="AO240" s="247" t="s">
        <v>98</v>
      </c>
      <c r="AP240" s="490">
        <f t="array" ref="AP240">AD240</f>
        <v>0</v>
      </c>
      <c r="AQ240" s="568"/>
      <c r="AR240" s="563"/>
      <c r="AS240" s="569"/>
      <c r="AT240" s="568"/>
      <c r="AU240" s="563"/>
      <c r="AV240" s="569"/>
      <c r="AW240" s="568"/>
      <c r="AX240" s="563"/>
      <c r="AY240" s="569"/>
      <c r="AZ240" s="568"/>
      <c r="BA240" s="570"/>
      <c r="BB240" s="569"/>
      <c r="BC240" s="568"/>
      <c r="BD240" s="570"/>
      <c r="BE240" s="571"/>
      <c r="BF240" s="572"/>
      <c r="BG240" s="573"/>
      <c r="BH240" s="573"/>
      <c r="BI240" s="568"/>
      <c r="BJ240" s="570"/>
      <c r="BK240" s="569"/>
      <c r="BL240" s="568"/>
      <c r="BM240" s="570"/>
      <c r="BN240" s="569"/>
      <c r="BO240" s="568"/>
      <c r="BP240" s="570"/>
      <c r="BQ240" s="569"/>
      <c r="BR240" s="563"/>
      <c r="BS240" s="570"/>
      <c r="BT240" s="563"/>
      <c r="BU240" s="544"/>
    </row>
    <row r="241" spans="1:73" s="393" customFormat="1" ht="78.75" x14ac:dyDescent="0.25">
      <c r="A241" s="584">
        <v>75</v>
      </c>
      <c r="B241" s="554" t="s">
        <v>324</v>
      </c>
      <c r="C241" s="556"/>
      <c r="D241" s="556"/>
      <c r="E241" s="556"/>
      <c r="F241" s="556"/>
      <c r="G241" s="557"/>
      <c r="H241" s="556"/>
      <c r="I241" s="556"/>
      <c r="J241" s="556"/>
      <c r="K241" s="556"/>
      <c r="L241" s="557"/>
      <c r="M241" s="556"/>
      <c r="N241" s="556"/>
      <c r="O241" s="556"/>
      <c r="P241" s="556"/>
      <c r="Q241" s="557"/>
      <c r="R241" s="556"/>
      <c r="S241" s="556"/>
      <c r="T241" s="556"/>
      <c r="U241" s="556"/>
      <c r="V241" s="556"/>
      <c r="W241" s="558"/>
      <c r="X241" s="556"/>
      <c r="Y241" s="556"/>
      <c r="Z241" s="556"/>
      <c r="AA241" s="559"/>
      <c r="AB241" s="489">
        <f t="array" ref="AB241">IF(ISNA(INDEX('приложение 7.2 1 квартал'!AE:AE,MATCH(B241,'приложение 7.2 1 квартал'!B:B,0))),0,INDEX('приложение 7.2 1 квартал'!AE:AE,MATCH(B241,'приложение 7.2 1 квартал'!B:B,0)))</f>
        <v>0.05</v>
      </c>
      <c r="AC241" s="247" t="s">
        <v>98</v>
      </c>
      <c r="AD241" s="490">
        <f t="array" ref="AD241">IF(ISNA(INDEX('приложение 7.2 1 квартал'!Z:Z,MATCH(B241,'приложение 7.2 1 квартал'!B:B,0))),0,INDEX('приложение 7.2 1 квартал'!Z:Z,MATCH(B241,'приложение 7.2 1 квартал'!B:B,0)))</f>
        <v>0</v>
      </c>
      <c r="AE241" s="485"/>
      <c r="AF241" s="387"/>
      <c r="AG241" s="388"/>
      <c r="AH241" s="486"/>
      <c r="AI241" s="385"/>
      <c r="AJ241" s="487"/>
      <c r="AK241" s="485"/>
      <c r="AL241" s="387"/>
      <c r="AM241" s="487"/>
      <c r="AN241" s="492">
        <f t="array" ref="AN241">AB241</f>
        <v>0.05</v>
      </c>
      <c r="AO241" s="247" t="s">
        <v>98</v>
      </c>
      <c r="AP241" s="490">
        <f t="array" ref="AP241">AD241</f>
        <v>0</v>
      </c>
      <c r="AQ241" s="568"/>
      <c r="AR241" s="563"/>
      <c r="AS241" s="569"/>
      <c r="AT241" s="568"/>
      <c r="AU241" s="563"/>
      <c r="AV241" s="569"/>
      <c r="AW241" s="568"/>
      <c r="AX241" s="563"/>
      <c r="AY241" s="569"/>
      <c r="AZ241" s="568"/>
      <c r="BA241" s="570"/>
      <c r="BB241" s="569"/>
      <c r="BC241" s="568"/>
      <c r="BD241" s="570"/>
      <c r="BE241" s="571"/>
      <c r="BF241" s="572"/>
      <c r="BG241" s="573"/>
      <c r="BH241" s="573"/>
      <c r="BI241" s="568"/>
      <c r="BJ241" s="570"/>
      <c r="BK241" s="569"/>
      <c r="BL241" s="568"/>
      <c r="BM241" s="570"/>
      <c r="BN241" s="569"/>
      <c r="BO241" s="568"/>
      <c r="BP241" s="570"/>
      <c r="BQ241" s="569"/>
      <c r="BR241" s="563"/>
      <c r="BS241" s="570"/>
      <c r="BT241" s="563"/>
      <c r="BU241" s="544"/>
    </row>
    <row r="242" spans="1:73" s="393" customFormat="1" ht="63" x14ac:dyDescent="0.25">
      <c r="A242" s="583">
        <v>76</v>
      </c>
      <c r="B242" s="554" t="s">
        <v>325</v>
      </c>
      <c r="C242" s="556"/>
      <c r="D242" s="556"/>
      <c r="E242" s="556"/>
      <c r="F242" s="556"/>
      <c r="G242" s="557"/>
      <c r="H242" s="556"/>
      <c r="I242" s="556"/>
      <c r="J242" s="556"/>
      <c r="K242" s="556"/>
      <c r="L242" s="557"/>
      <c r="M242" s="556"/>
      <c r="N242" s="556"/>
      <c r="O242" s="556"/>
      <c r="P242" s="556"/>
      <c r="Q242" s="557"/>
      <c r="R242" s="556"/>
      <c r="S242" s="556"/>
      <c r="T242" s="556"/>
      <c r="U242" s="556"/>
      <c r="V242" s="556"/>
      <c r="W242" s="558"/>
      <c r="X242" s="556"/>
      <c r="Y242" s="556"/>
      <c r="Z242" s="556"/>
      <c r="AA242" s="559"/>
      <c r="AB242" s="489">
        <f t="array" ref="AB242">IF(ISNA(INDEX('приложение 7.2 1 квартал'!AE:AE,MATCH(B242,'приложение 7.2 1 квартал'!B:B,0))),0,INDEX('приложение 7.2 1 квартал'!AE:AE,MATCH(B242,'приложение 7.2 1 квартал'!B:B,0)))</f>
        <v>0.03</v>
      </c>
      <c r="AC242" s="247" t="s">
        <v>98</v>
      </c>
      <c r="AD242" s="490">
        <f t="array" ref="AD242">IF(ISNA(INDEX('приложение 7.2 1 квартал'!Z:Z,MATCH(B242,'приложение 7.2 1 квартал'!B:B,0))),0,INDEX('приложение 7.2 1 квартал'!Z:Z,MATCH(B242,'приложение 7.2 1 квартал'!B:B,0)))</f>
        <v>0</v>
      </c>
      <c r="AE242" s="485"/>
      <c r="AF242" s="387"/>
      <c r="AG242" s="388"/>
      <c r="AH242" s="486"/>
      <c r="AI242" s="385"/>
      <c r="AJ242" s="487"/>
      <c r="AK242" s="485"/>
      <c r="AL242" s="387"/>
      <c r="AM242" s="487"/>
      <c r="AN242" s="492">
        <f t="array" ref="AN242">AB242</f>
        <v>0.03</v>
      </c>
      <c r="AO242" s="247" t="s">
        <v>98</v>
      </c>
      <c r="AP242" s="490">
        <f t="array" ref="AP242">AD242</f>
        <v>0</v>
      </c>
      <c r="AQ242" s="568"/>
      <c r="AR242" s="563"/>
      <c r="AS242" s="569"/>
      <c r="AT242" s="568"/>
      <c r="AU242" s="563"/>
      <c r="AV242" s="569"/>
      <c r="AW242" s="568"/>
      <c r="AX242" s="563"/>
      <c r="AY242" s="569"/>
      <c r="AZ242" s="568"/>
      <c r="BA242" s="570"/>
      <c r="BB242" s="569"/>
      <c r="BC242" s="568"/>
      <c r="BD242" s="570"/>
      <c r="BE242" s="571"/>
      <c r="BF242" s="572"/>
      <c r="BG242" s="573"/>
      <c r="BH242" s="573"/>
      <c r="BI242" s="568"/>
      <c r="BJ242" s="570"/>
      <c r="BK242" s="569"/>
      <c r="BL242" s="568"/>
      <c r="BM242" s="570"/>
      <c r="BN242" s="569"/>
      <c r="BO242" s="568"/>
      <c r="BP242" s="570"/>
      <c r="BQ242" s="569"/>
      <c r="BR242" s="563"/>
      <c r="BS242" s="570"/>
      <c r="BT242" s="563"/>
      <c r="BU242" s="544"/>
    </row>
    <row r="243" spans="1:73" s="393" customFormat="1" ht="47.25" x14ac:dyDescent="0.25">
      <c r="A243" s="584">
        <v>77</v>
      </c>
      <c r="B243" s="554" t="s">
        <v>326</v>
      </c>
      <c r="C243" s="556"/>
      <c r="D243" s="556"/>
      <c r="E243" s="556"/>
      <c r="F243" s="556"/>
      <c r="G243" s="557"/>
      <c r="H243" s="556"/>
      <c r="I243" s="556"/>
      <c r="J243" s="556"/>
      <c r="K243" s="556"/>
      <c r="L243" s="557"/>
      <c r="M243" s="556"/>
      <c r="N243" s="556"/>
      <c r="O243" s="556"/>
      <c r="P243" s="556"/>
      <c r="Q243" s="557"/>
      <c r="R243" s="556"/>
      <c r="S243" s="556"/>
      <c r="T243" s="556"/>
      <c r="U243" s="556"/>
      <c r="V243" s="556"/>
      <c r="W243" s="558"/>
      <c r="X243" s="556"/>
      <c r="Y243" s="556"/>
      <c r="Z243" s="556"/>
      <c r="AA243" s="559"/>
      <c r="AB243" s="489">
        <f t="array" ref="AB243">IF(ISNA(INDEX('приложение 7.2 1 квартал'!AE:AE,MATCH(B243,'приложение 7.2 1 квартал'!B:B,0))),0,INDEX('приложение 7.2 1 квартал'!AE:AE,MATCH(B243,'приложение 7.2 1 квартал'!B:B,0)))</f>
        <v>0.03</v>
      </c>
      <c r="AC243" s="247" t="s">
        <v>98</v>
      </c>
      <c r="AD243" s="490">
        <f t="array" ref="AD243">IF(ISNA(INDEX('приложение 7.2 1 квартал'!Z:Z,MATCH(B243,'приложение 7.2 1 квартал'!B:B,0))),0,INDEX('приложение 7.2 1 квартал'!Z:Z,MATCH(B243,'приложение 7.2 1 квартал'!B:B,0)))</f>
        <v>0</v>
      </c>
      <c r="AE243" s="485"/>
      <c r="AF243" s="387"/>
      <c r="AG243" s="388"/>
      <c r="AH243" s="486"/>
      <c r="AI243" s="385"/>
      <c r="AJ243" s="487"/>
      <c r="AK243" s="485"/>
      <c r="AL243" s="387"/>
      <c r="AM243" s="487"/>
      <c r="AN243" s="492">
        <f t="array" ref="AN243">AB243</f>
        <v>0.03</v>
      </c>
      <c r="AO243" s="247" t="s">
        <v>98</v>
      </c>
      <c r="AP243" s="490">
        <f t="array" ref="AP243">AD243</f>
        <v>0</v>
      </c>
      <c r="AQ243" s="568"/>
      <c r="AR243" s="563"/>
      <c r="AS243" s="569"/>
      <c r="AT243" s="568"/>
      <c r="AU243" s="563"/>
      <c r="AV243" s="569"/>
      <c r="AW243" s="568"/>
      <c r="AX243" s="563"/>
      <c r="AY243" s="569"/>
      <c r="AZ243" s="568"/>
      <c r="BA243" s="570"/>
      <c r="BB243" s="569"/>
      <c r="BC243" s="568"/>
      <c r="BD243" s="570"/>
      <c r="BE243" s="571"/>
      <c r="BF243" s="572"/>
      <c r="BG243" s="573"/>
      <c r="BH243" s="573"/>
      <c r="BI243" s="568"/>
      <c r="BJ243" s="570"/>
      <c r="BK243" s="569"/>
      <c r="BL243" s="568"/>
      <c r="BM243" s="570"/>
      <c r="BN243" s="569"/>
      <c r="BO243" s="568"/>
      <c r="BP243" s="570"/>
      <c r="BQ243" s="569"/>
      <c r="BR243" s="563"/>
      <c r="BS243" s="570"/>
      <c r="BT243" s="563"/>
      <c r="BU243" s="544"/>
    </row>
    <row r="244" spans="1:73" s="393" customFormat="1" ht="63" x14ac:dyDescent="0.25">
      <c r="A244" s="584">
        <v>78</v>
      </c>
      <c r="B244" s="554" t="s">
        <v>327</v>
      </c>
      <c r="C244" s="556"/>
      <c r="D244" s="556"/>
      <c r="E244" s="556"/>
      <c r="F244" s="556"/>
      <c r="G244" s="557"/>
      <c r="H244" s="556"/>
      <c r="I244" s="556"/>
      <c r="J244" s="556"/>
      <c r="K244" s="556"/>
      <c r="L244" s="557"/>
      <c r="M244" s="556"/>
      <c r="N244" s="556"/>
      <c r="O244" s="556"/>
      <c r="P244" s="556"/>
      <c r="Q244" s="557"/>
      <c r="R244" s="556"/>
      <c r="S244" s="556"/>
      <c r="T244" s="556"/>
      <c r="U244" s="556"/>
      <c r="V244" s="556"/>
      <c r="W244" s="558"/>
      <c r="X244" s="556"/>
      <c r="Y244" s="556"/>
      <c r="Z244" s="556"/>
      <c r="AA244" s="559"/>
      <c r="AB244" s="489">
        <f t="array" ref="AB244">IF(ISNA(INDEX('приложение 7.2 1 квартал'!AE:AE,MATCH(B244,'приложение 7.2 1 квартал'!B:B,0))),0,INDEX('приложение 7.2 1 квартал'!AE:AE,MATCH(B244,'приложение 7.2 1 квартал'!B:B,0)))</f>
        <v>0.12</v>
      </c>
      <c r="AC244" s="247" t="s">
        <v>98</v>
      </c>
      <c r="AD244" s="490">
        <f t="array" ref="AD244">IF(ISNA(INDEX('приложение 7.2 1 квартал'!Z:Z,MATCH(B244,'приложение 7.2 1 квартал'!B:B,0))),0,INDEX('приложение 7.2 1 квартал'!Z:Z,MATCH(B244,'приложение 7.2 1 квартал'!B:B,0)))</f>
        <v>0</v>
      </c>
      <c r="AE244" s="485"/>
      <c r="AF244" s="387"/>
      <c r="AG244" s="388"/>
      <c r="AH244" s="486"/>
      <c r="AI244" s="385"/>
      <c r="AJ244" s="487"/>
      <c r="AK244" s="485"/>
      <c r="AL244" s="387"/>
      <c r="AM244" s="487"/>
      <c r="AN244" s="492">
        <f t="array" ref="AN244">AB244</f>
        <v>0.12</v>
      </c>
      <c r="AO244" s="247" t="s">
        <v>98</v>
      </c>
      <c r="AP244" s="490">
        <f t="array" ref="AP244">AD244</f>
        <v>0</v>
      </c>
      <c r="AQ244" s="568"/>
      <c r="AR244" s="563"/>
      <c r="AS244" s="569"/>
      <c r="AT244" s="568"/>
      <c r="AU244" s="563"/>
      <c r="AV244" s="569"/>
      <c r="AW244" s="568"/>
      <c r="AX244" s="563"/>
      <c r="AY244" s="569"/>
      <c r="AZ244" s="568"/>
      <c r="BA244" s="570"/>
      <c r="BB244" s="569"/>
      <c r="BC244" s="568"/>
      <c r="BD244" s="570"/>
      <c r="BE244" s="571"/>
      <c r="BF244" s="572"/>
      <c r="BG244" s="573"/>
      <c r="BH244" s="573"/>
      <c r="BI244" s="568"/>
      <c r="BJ244" s="570"/>
      <c r="BK244" s="569"/>
      <c r="BL244" s="568"/>
      <c r="BM244" s="570"/>
      <c r="BN244" s="569"/>
      <c r="BO244" s="568"/>
      <c r="BP244" s="570"/>
      <c r="BQ244" s="569"/>
      <c r="BR244" s="563"/>
      <c r="BS244" s="570"/>
      <c r="BT244" s="563"/>
      <c r="BU244" s="544"/>
    </row>
    <row r="245" spans="1:73" s="393" customFormat="1" ht="78.75" x14ac:dyDescent="0.25">
      <c r="A245" s="583">
        <v>79</v>
      </c>
      <c r="B245" s="554" t="s">
        <v>328</v>
      </c>
      <c r="C245" s="556"/>
      <c r="D245" s="556"/>
      <c r="E245" s="556"/>
      <c r="F245" s="556"/>
      <c r="G245" s="557"/>
      <c r="H245" s="556"/>
      <c r="I245" s="556"/>
      <c r="J245" s="556"/>
      <c r="K245" s="556"/>
      <c r="L245" s="557"/>
      <c r="M245" s="556"/>
      <c r="N245" s="556"/>
      <c r="O245" s="556"/>
      <c r="P245" s="556"/>
      <c r="Q245" s="557"/>
      <c r="R245" s="556"/>
      <c r="S245" s="556"/>
      <c r="T245" s="556"/>
      <c r="U245" s="556"/>
      <c r="V245" s="556"/>
      <c r="W245" s="558"/>
      <c r="X245" s="556"/>
      <c r="Y245" s="556"/>
      <c r="Z245" s="556"/>
      <c r="AA245" s="559"/>
      <c r="AB245" s="489">
        <f t="array" ref="AB245">IF(ISNA(INDEX('приложение 7.2 1 квартал'!AE:AE,MATCH(B245,'приложение 7.2 1 квартал'!B:B,0))),0,INDEX('приложение 7.2 1 квартал'!AE:AE,MATCH(B245,'приложение 7.2 1 квартал'!B:B,0)))</f>
        <v>0.08</v>
      </c>
      <c r="AC245" s="247" t="s">
        <v>98</v>
      </c>
      <c r="AD245" s="490">
        <f t="array" ref="AD245">IF(ISNA(INDEX('приложение 7.2 1 квартал'!Z:Z,MATCH(B245,'приложение 7.2 1 квартал'!B:B,0))),0,INDEX('приложение 7.2 1 квартал'!Z:Z,MATCH(B245,'приложение 7.2 1 квартал'!B:B,0)))</f>
        <v>0</v>
      </c>
      <c r="AE245" s="485"/>
      <c r="AF245" s="387"/>
      <c r="AG245" s="388"/>
      <c r="AH245" s="486"/>
      <c r="AI245" s="385"/>
      <c r="AJ245" s="487"/>
      <c r="AK245" s="485"/>
      <c r="AL245" s="387"/>
      <c r="AM245" s="487"/>
      <c r="AN245" s="492">
        <f t="array" ref="AN245">AB245</f>
        <v>0.08</v>
      </c>
      <c r="AO245" s="247" t="s">
        <v>98</v>
      </c>
      <c r="AP245" s="490">
        <f t="array" ref="AP245">AD245</f>
        <v>0</v>
      </c>
      <c r="AQ245" s="568"/>
      <c r="AR245" s="563"/>
      <c r="AS245" s="569"/>
      <c r="AT245" s="568"/>
      <c r="AU245" s="563"/>
      <c r="AV245" s="569"/>
      <c r="AW245" s="568"/>
      <c r="AX245" s="563"/>
      <c r="AY245" s="569"/>
      <c r="AZ245" s="568"/>
      <c r="BA245" s="570"/>
      <c r="BB245" s="569"/>
      <c r="BC245" s="568"/>
      <c r="BD245" s="570"/>
      <c r="BE245" s="571"/>
      <c r="BF245" s="572"/>
      <c r="BG245" s="573"/>
      <c r="BH245" s="573"/>
      <c r="BI245" s="568"/>
      <c r="BJ245" s="570"/>
      <c r="BK245" s="569"/>
      <c r="BL245" s="568"/>
      <c r="BM245" s="570"/>
      <c r="BN245" s="569"/>
      <c r="BO245" s="568"/>
      <c r="BP245" s="570"/>
      <c r="BQ245" s="569"/>
      <c r="BR245" s="563"/>
      <c r="BS245" s="570"/>
      <c r="BT245" s="563"/>
      <c r="BU245" s="544"/>
    </row>
    <row r="246" spans="1:73" s="393" customFormat="1" ht="47.25" x14ac:dyDescent="0.25">
      <c r="A246" s="584">
        <v>80</v>
      </c>
      <c r="B246" s="554" t="s">
        <v>329</v>
      </c>
      <c r="C246" s="556"/>
      <c r="D246" s="556"/>
      <c r="E246" s="556"/>
      <c r="F246" s="556"/>
      <c r="G246" s="557"/>
      <c r="H246" s="556"/>
      <c r="I246" s="556"/>
      <c r="J246" s="556"/>
      <c r="K246" s="556"/>
      <c r="L246" s="557"/>
      <c r="M246" s="556"/>
      <c r="N246" s="556"/>
      <c r="O246" s="556"/>
      <c r="P246" s="556"/>
      <c r="Q246" s="557"/>
      <c r="R246" s="556"/>
      <c r="S246" s="556"/>
      <c r="T246" s="556"/>
      <c r="U246" s="556"/>
      <c r="V246" s="556"/>
      <c r="W246" s="558"/>
      <c r="X246" s="556"/>
      <c r="Y246" s="556"/>
      <c r="Z246" s="556"/>
      <c r="AA246" s="559"/>
      <c r="AB246" s="489">
        <f t="array" ref="AB246">IF(ISNA(INDEX('приложение 7.2 1 квартал'!AE:AE,MATCH(B246,'приложение 7.2 1 квартал'!B:B,0))),0,INDEX('приложение 7.2 1 квартал'!AE:AE,MATCH(B246,'приложение 7.2 1 квартал'!B:B,0)))</f>
        <v>0.09</v>
      </c>
      <c r="AC246" s="247" t="s">
        <v>98</v>
      </c>
      <c r="AD246" s="490">
        <f t="array" ref="AD246">IF(ISNA(INDEX('приложение 7.2 1 квартал'!Z:Z,MATCH(B246,'приложение 7.2 1 квартал'!B:B,0))),0,INDEX('приложение 7.2 1 квартал'!Z:Z,MATCH(B246,'приложение 7.2 1 квартал'!B:B,0)))</f>
        <v>0</v>
      </c>
      <c r="AE246" s="485"/>
      <c r="AF246" s="387"/>
      <c r="AG246" s="388"/>
      <c r="AH246" s="486"/>
      <c r="AI246" s="385"/>
      <c r="AJ246" s="487"/>
      <c r="AK246" s="485"/>
      <c r="AL246" s="387"/>
      <c r="AM246" s="487"/>
      <c r="AN246" s="492">
        <f t="array" ref="AN246">AB246</f>
        <v>0.09</v>
      </c>
      <c r="AO246" s="247" t="s">
        <v>98</v>
      </c>
      <c r="AP246" s="490">
        <f t="array" ref="AP246">AD246</f>
        <v>0</v>
      </c>
      <c r="AQ246" s="568"/>
      <c r="AR246" s="563"/>
      <c r="AS246" s="569"/>
      <c r="AT246" s="568"/>
      <c r="AU246" s="563"/>
      <c r="AV246" s="569"/>
      <c r="AW246" s="568"/>
      <c r="AX246" s="563"/>
      <c r="AY246" s="569"/>
      <c r="AZ246" s="568"/>
      <c r="BA246" s="570"/>
      <c r="BB246" s="569"/>
      <c r="BC246" s="568"/>
      <c r="BD246" s="570"/>
      <c r="BE246" s="571"/>
      <c r="BF246" s="572"/>
      <c r="BG246" s="573"/>
      <c r="BH246" s="573"/>
      <c r="BI246" s="568"/>
      <c r="BJ246" s="570"/>
      <c r="BK246" s="569"/>
      <c r="BL246" s="568"/>
      <c r="BM246" s="570"/>
      <c r="BN246" s="569"/>
      <c r="BO246" s="568"/>
      <c r="BP246" s="570"/>
      <c r="BQ246" s="569"/>
      <c r="BR246" s="563"/>
      <c r="BS246" s="570"/>
      <c r="BT246" s="563"/>
      <c r="BU246" s="544"/>
    </row>
    <row r="247" spans="1:73" s="393" customFormat="1" ht="78.75" x14ac:dyDescent="0.25">
      <c r="A247" s="584">
        <v>81</v>
      </c>
      <c r="B247" s="554" t="s">
        <v>330</v>
      </c>
      <c r="C247" s="556"/>
      <c r="D247" s="556"/>
      <c r="E247" s="556"/>
      <c r="F247" s="556"/>
      <c r="G247" s="557"/>
      <c r="H247" s="556"/>
      <c r="I247" s="556"/>
      <c r="J247" s="556"/>
      <c r="K247" s="556"/>
      <c r="L247" s="557"/>
      <c r="M247" s="556"/>
      <c r="N247" s="556"/>
      <c r="O247" s="556"/>
      <c r="P247" s="556"/>
      <c r="Q247" s="557"/>
      <c r="R247" s="556"/>
      <c r="S247" s="556"/>
      <c r="T247" s="556"/>
      <c r="U247" s="556"/>
      <c r="V247" s="556"/>
      <c r="W247" s="558"/>
      <c r="X247" s="556"/>
      <c r="Y247" s="556"/>
      <c r="Z247" s="556"/>
      <c r="AA247" s="559"/>
      <c r="AB247" s="489">
        <f t="array" ref="AB247">IF(ISNA(INDEX('приложение 7.2 1 квартал'!AE:AE,MATCH(B247,'приложение 7.2 1 квартал'!B:B,0))),0,INDEX('приложение 7.2 1 квартал'!AE:AE,MATCH(B247,'приложение 7.2 1 квартал'!B:B,0)))</f>
        <v>0.03</v>
      </c>
      <c r="AC247" s="247" t="s">
        <v>98</v>
      </c>
      <c r="AD247" s="490">
        <f t="array" ref="AD247">IF(ISNA(INDEX('приложение 7.2 1 квартал'!Z:Z,MATCH(B247,'приложение 7.2 1 квартал'!B:B,0))),0,INDEX('приложение 7.2 1 квартал'!Z:Z,MATCH(B247,'приложение 7.2 1 квартал'!B:B,0)))</f>
        <v>0</v>
      </c>
      <c r="AE247" s="485"/>
      <c r="AF247" s="387"/>
      <c r="AG247" s="388"/>
      <c r="AH247" s="486"/>
      <c r="AI247" s="385"/>
      <c r="AJ247" s="487"/>
      <c r="AK247" s="485"/>
      <c r="AL247" s="387"/>
      <c r="AM247" s="487"/>
      <c r="AN247" s="492">
        <f t="array" ref="AN247">AB247</f>
        <v>0.03</v>
      </c>
      <c r="AO247" s="247" t="s">
        <v>98</v>
      </c>
      <c r="AP247" s="490">
        <f t="array" ref="AP247">AD247</f>
        <v>0</v>
      </c>
      <c r="AQ247" s="568"/>
      <c r="AR247" s="563"/>
      <c r="AS247" s="569"/>
      <c r="AT247" s="568"/>
      <c r="AU247" s="563"/>
      <c r="AV247" s="569"/>
      <c r="AW247" s="568"/>
      <c r="AX247" s="563"/>
      <c r="AY247" s="569"/>
      <c r="AZ247" s="568"/>
      <c r="BA247" s="570"/>
      <c r="BB247" s="569"/>
      <c r="BC247" s="568"/>
      <c r="BD247" s="570"/>
      <c r="BE247" s="571"/>
      <c r="BF247" s="572"/>
      <c r="BG247" s="573"/>
      <c r="BH247" s="573"/>
      <c r="BI247" s="568"/>
      <c r="BJ247" s="570"/>
      <c r="BK247" s="569"/>
      <c r="BL247" s="568"/>
      <c r="BM247" s="570"/>
      <c r="BN247" s="569"/>
      <c r="BO247" s="568"/>
      <c r="BP247" s="570"/>
      <c r="BQ247" s="569"/>
      <c r="BR247" s="563"/>
      <c r="BS247" s="570"/>
      <c r="BT247" s="563"/>
      <c r="BU247" s="544"/>
    </row>
    <row r="248" spans="1:73" s="393" customFormat="1" ht="94.5" x14ac:dyDescent="0.25">
      <c r="A248" s="583">
        <v>82</v>
      </c>
      <c r="B248" s="554" t="s">
        <v>331</v>
      </c>
      <c r="C248" s="556"/>
      <c r="D248" s="556"/>
      <c r="E248" s="556"/>
      <c r="F248" s="556"/>
      <c r="G248" s="557"/>
      <c r="H248" s="556"/>
      <c r="I248" s="556"/>
      <c r="J248" s="556"/>
      <c r="K248" s="556"/>
      <c r="L248" s="557"/>
      <c r="M248" s="556"/>
      <c r="N248" s="556"/>
      <c r="O248" s="556"/>
      <c r="P248" s="556"/>
      <c r="Q248" s="557"/>
      <c r="R248" s="556"/>
      <c r="S248" s="556"/>
      <c r="T248" s="556"/>
      <c r="U248" s="556"/>
      <c r="V248" s="556"/>
      <c r="W248" s="558"/>
      <c r="X248" s="556"/>
      <c r="Y248" s="556"/>
      <c r="Z248" s="556"/>
      <c r="AA248" s="559"/>
      <c r="AB248" s="489">
        <f t="array" ref="AB248">IF(ISNA(INDEX('приложение 7.2 1 квартал'!AE:AE,MATCH(B248,'приложение 7.2 1 квартал'!B:B,0))),0,INDEX('приложение 7.2 1 квартал'!AE:AE,MATCH(B248,'приложение 7.2 1 квартал'!B:B,0)))</f>
        <v>7.0000000000000007E-2</v>
      </c>
      <c r="AC248" s="247" t="s">
        <v>98</v>
      </c>
      <c r="AD248" s="490">
        <f t="array" ref="AD248">IF(ISNA(INDEX('приложение 7.2 1 квартал'!Z:Z,MATCH(B248,'приложение 7.2 1 квартал'!B:B,0))),0,INDEX('приложение 7.2 1 квартал'!Z:Z,MATCH(B248,'приложение 7.2 1 квартал'!B:B,0)))</f>
        <v>0</v>
      </c>
      <c r="AE248" s="485"/>
      <c r="AF248" s="387"/>
      <c r="AG248" s="388"/>
      <c r="AH248" s="486"/>
      <c r="AI248" s="385"/>
      <c r="AJ248" s="487"/>
      <c r="AK248" s="485"/>
      <c r="AL248" s="387"/>
      <c r="AM248" s="487"/>
      <c r="AN248" s="492">
        <f t="array" ref="AN248">AB248</f>
        <v>7.0000000000000007E-2</v>
      </c>
      <c r="AO248" s="247" t="s">
        <v>98</v>
      </c>
      <c r="AP248" s="490">
        <f t="array" ref="AP248">AD248</f>
        <v>0</v>
      </c>
      <c r="AQ248" s="568"/>
      <c r="AR248" s="563"/>
      <c r="AS248" s="569"/>
      <c r="AT248" s="568"/>
      <c r="AU248" s="563"/>
      <c r="AV248" s="569"/>
      <c r="AW248" s="568"/>
      <c r="AX248" s="563"/>
      <c r="AY248" s="569"/>
      <c r="AZ248" s="568"/>
      <c r="BA248" s="570"/>
      <c r="BB248" s="569"/>
      <c r="BC248" s="568"/>
      <c r="BD248" s="570"/>
      <c r="BE248" s="571"/>
      <c r="BF248" s="572"/>
      <c r="BG248" s="573"/>
      <c r="BH248" s="573"/>
      <c r="BI248" s="568"/>
      <c r="BJ248" s="570"/>
      <c r="BK248" s="569"/>
      <c r="BL248" s="568"/>
      <c r="BM248" s="570"/>
      <c r="BN248" s="569"/>
      <c r="BO248" s="568"/>
      <c r="BP248" s="570"/>
      <c r="BQ248" s="569"/>
      <c r="BR248" s="563"/>
      <c r="BS248" s="570"/>
      <c r="BT248" s="563"/>
      <c r="BU248" s="544"/>
    </row>
    <row r="249" spans="1:73" s="393" customFormat="1" ht="63" x14ac:dyDescent="0.25">
      <c r="A249" s="584">
        <v>83</v>
      </c>
      <c r="B249" s="554" t="s">
        <v>332</v>
      </c>
      <c r="C249" s="556"/>
      <c r="D249" s="556"/>
      <c r="E249" s="556"/>
      <c r="F249" s="556"/>
      <c r="G249" s="557"/>
      <c r="H249" s="556"/>
      <c r="I249" s="556"/>
      <c r="J249" s="556"/>
      <c r="K249" s="556"/>
      <c r="L249" s="557"/>
      <c r="M249" s="556"/>
      <c r="N249" s="556"/>
      <c r="O249" s="556"/>
      <c r="P249" s="556"/>
      <c r="Q249" s="557"/>
      <c r="R249" s="556"/>
      <c r="S249" s="556"/>
      <c r="T249" s="556"/>
      <c r="U249" s="556"/>
      <c r="V249" s="556"/>
      <c r="W249" s="558"/>
      <c r="X249" s="556"/>
      <c r="Y249" s="556"/>
      <c r="Z249" s="556"/>
      <c r="AA249" s="559"/>
      <c r="AB249" s="489">
        <f t="array" ref="AB249">IF(ISNA(INDEX('приложение 7.2 1 квартал'!AE:AE,MATCH(B249,'приложение 7.2 1 квартал'!B:B,0))),0,INDEX('приложение 7.2 1 квартал'!AE:AE,MATCH(B249,'приложение 7.2 1 квартал'!B:B,0)))</f>
        <v>0.23</v>
      </c>
      <c r="AC249" s="247" t="s">
        <v>98</v>
      </c>
      <c r="AD249" s="490">
        <f t="array" ref="AD249">IF(ISNA(INDEX('приложение 7.2 1 квартал'!Z:Z,MATCH(B249,'приложение 7.2 1 квартал'!B:B,0))),0,INDEX('приложение 7.2 1 квартал'!Z:Z,MATCH(B249,'приложение 7.2 1 квартал'!B:B,0)))</f>
        <v>0</v>
      </c>
      <c r="AE249" s="485"/>
      <c r="AF249" s="387"/>
      <c r="AG249" s="388"/>
      <c r="AH249" s="486"/>
      <c r="AI249" s="385"/>
      <c r="AJ249" s="487"/>
      <c r="AK249" s="485"/>
      <c r="AL249" s="387"/>
      <c r="AM249" s="487"/>
      <c r="AN249" s="492">
        <f t="array" ref="AN249">AB249</f>
        <v>0.23</v>
      </c>
      <c r="AO249" s="247" t="s">
        <v>98</v>
      </c>
      <c r="AP249" s="490">
        <f t="array" ref="AP249">AD249</f>
        <v>0</v>
      </c>
      <c r="AQ249" s="568"/>
      <c r="AR249" s="563"/>
      <c r="AS249" s="569"/>
      <c r="AT249" s="568"/>
      <c r="AU249" s="563"/>
      <c r="AV249" s="569"/>
      <c r="AW249" s="568"/>
      <c r="AX249" s="563"/>
      <c r="AY249" s="569"/>
      <c r="AZ249" s="568"/>
      <c r="BA249" s="570"/>
      <c r="BB249" s="569"/>
      <c r="BC249" s="568"/>
      <c r="BD249" s="570"/>
      <c r="BE249" s="571"/>
      <c r="BF249" s="572"/>
      <c r="BG249" s="573"/>
      <c r="BH249" s="573"/>
      <c r="BI249" s="568"/>
      <c r="BJ249" s="570"/>
      <c r="BK249" s="569"/>
      <c r="BL249" s="568"/>
      <c r="BM249" s="570"/>
      <c r="BN249" s="569"/>
      <c r="BO249" s="568"/>
      <c r="BP249" s="570"/>
      <c r="BQ249" s="569"/>
      <c r="BR249" s="563"/>
      <c r="BS249" s="570"/>
      <c r="BT249" s="563"/>
      <c r="BU249" s="544"/>
    </row>
    <row r="250" spans="1:73" s="393" customFormat="1" ht="63" x14ac:dyDescent="0.25">
      <c r="A250" s="584">
        <v>84</v>
      </c>
      <c r="B250" s="554" t="s">
        <v>333</v>
      </c>
      <c r="C250" s="556"/>
      <c r="D250" s="556"/>
      <c r="E250" s="556"/>
      <c r="F250" s="556"/>
      <c r="G250" s="557"/>
      <c r="H250" s="556"/>
      <c r="I250" s="556"/>
      <c r="J250" s="556"/>
      <c r="K250" s="556"/>
      <c r="L250" s="557"/>
      <c r="M250" s="556"/>
      <c r="N250" s="556"/>
      <c r="O250" s="556"/>
      <c r="P250" s="556"/>
      <c r="Q250" s="557"/>
      <c r="R250" s="556"/>
      <c r="S250" s="556"/>
      <c r="T250" s="556"/>
      <c r="U250" s="556"/>
      <c r="V250" s="556"/>
      <c r="W250" s="558"/>
      <c r="X250" s="556"/>
      <c r="Y250" s="556"/>
      <c r="Z250" s="556"/>
      <c r="AA250" s="559"/>
      <c r="AB250" s="489">
        <f t="array" ref="AB250">IF(ISNA(INDEX('приложение 7.2 1 квартал'!AE:AE,MATCH(B250,'приложение 7.2 1 квартал'!B:B,0))),0,INDEX('приложение 7.2 1 квартал'!AE:AE,MATCH(B250,'приложение 7.2 1 квартал'!B:B,0)))</f>
        <v>0.13</v>
      </c>
      <c r="AC250" s="247" t="s">
        <v>98</v>
      </c>
      <c r="AD250" s="490">
        <f t="array" ref="AD250">IF(ISNA(INDEX('приложение 7.2 1 квартал'!Z:Z,MATCH(B250,'приложение 7.2 1 квартал'!B:B,0))),0,INDEX('приложение 7.2 1 квартал'!Z:Z,MATCH(B250,'приложение 7.2 1 квартал'!B:B,0)))</f>
        <v>0</v>
      </c>
      <c r="AE250" s="485"/>
      <c r="AF250" s="387"/>
      <c r="AG250" s="388"/>
      <c r="AH250" s="486"/>
      <c r="AI250" s="385"/>
      <c r="AJ250" s="487"/>
      <c r="AK250" s="485"/>
      <c r="AL250" s="387"/>
      <c r="AM250" s="487"/>
      <c r="AN250" s="492">
        <f t="array" ref="AN250">AB250</f>
        <v>0.13</v>
      </c>
      <c r="AO250" s="247" t="s">
        <v>98</v>
      </c>
      <c r="AP250" s="490">
        <f t="array" ref="AP250">AD250</f>
        <v>0</v>
      </c>
      <c r="AQ250" s="568"/>
      <c r="AR250" s="563"/>
      <c r="AS250" s="569"/>
      <c r="AT250" s="568"/>
      <c r="AU250" s="563"/>
      <c r="AV250" s="569"/>
      <c r="AW250" s="568"/>
      <c r="AX250" s="563"/>
      <c r="AY250" s="569"/>
      <c r="AZ250" s="568"/>
      <c r="BA250" s="570"/>
      <c r="BB250" s="569"/>
      <c r="BC250" s="568"/>
      <c r="BD250" s="570"/>
      <c r="BE250" s="571"/>
      <c r="BF250" s="572"/>
      <c r="BG250" s="573"/>
      <c r="BH250" s="573"/>
      <c r="BI250" s="568"/>
      <c r="BJ250" s="570"/>
      <c r="BK250" s="569"/>
      <c r="BL250" s="568"/>
      <c r="BM250" s="570"/>
      <c r="BN250" s="569"/>
      <c r="BO250" s="568"/>
      <c r="BP250" s="570"/>
      <c r="BQ250" s="569"/>
      <c r="BR250" s="563"/>
      <c r="BS250" s="570"/>
      <c r="BT250" s="563"/>
      <c r="BU250" s="544"/>
    </row>
    <row r="251" spans="1:73" s="393" customFormat="1" ht="94.5" x14ac:dyDescent="0.25">
      <c r="A251" s="583">
        <v>85</v>
      </c>
      <c r="B251" s="554" t="s">
        <v>334</v>
      </c>
      <c r="C251" s="556"/>
      <c r="D251" s="556"/>
      <c r="E251" s="556"/>
      <c r="F251" s="556"/>
      <c r="G251" s="557"/>
      <c r="H251" s="556"/>
      <c r="I251" s="556"/>
      <c r="J251" s="556"/>
      <c r="K251" s="556"/>
      <c r="L251" s="557"/>
      <c r="M251" s="556"/>
      <c r="N251" s="556"/>
      <c r="O251" s="556"/>
      <c r="P251" s="556"/>
      <c r="Q251" s="557"/>
      <c r="R251" s="556"/>
      <c r="S251" s="556"/>
      <c r="T251" s="556"/>
      <c r="U251" s="556"/>
      <c r="V251" s="556"/>
      <c r="W251" s="558"/>
      <c r="X251" s="556"/>
      <c r="Y251" s="556"/>
      <c r="Z251" s="556"/>
      <c r="AA251" s="559"/>
      <c r="AB251" s="489">
        <f t="array" ref="AB251">IF(ISNA(INDEX('приложение 7.2 1 квартал'!AE:AE,MATCH(B251,'приложение 7.2 1 квартал'!B:B,0))),0,INDEX('приложение 7.2 1 квартал'!AE:AE,MATCH(B251,'приложение 7.2 1 квартал'!B:B,0)))</f>
        <v>0.24</v>
      </c>
      <c r="AC251" s="247" t="s">
        <v>98</v>
      </c>
      <c r="AD251" s="490">
        <f t="array" ref="AD251">IF(ISNA(INDEX('приложение 7.2 1 квартал'!Z:Z,MATCH(B251,'приложение 7.2 1 квартал'!B:B,0))),0,INDEX('приложение 7.2 1 квартал'!Z:Z,MATCH(B251,'приложение 7.2 1 квартал'!B:B,0)))</f>
        <v>0</v>
      </c>
      <c r="AE251" s="485"/>
      <c r="AF251" s="387"/>
      <c r="AG251" s="388"/>
      <c r="AH251" s="486"/>
      <c r="AI251" s="385"/>
      <c r="AJ251" s="487"/>
      <c r="AK251" s="485"/>
      <c r="AL251" s="387"/>
      <c r="AM251" s="487"/>
      <c r="AN251" s="492">
        <f t="array" ref="AN251">AB251</f>
        <v>0.24</v>
      </c>
      <c r="AO251" s="247" t="s">
        <v>98</v>
      </c>
      <c r="AP251" s="490">
        <f t="array" ref="AP251">AD251</f>
        <v>0</v>
      </c>
      <c r="AQ251" s="568"/>
      <c r="AR251" s="563"/>
      <c r="AS251" s="569"/>
      <c r="AT251" s="568"/>
      <c r="AU251" s="563"/>
      <c r="AV251" s="569"/>
      <c r="AW251" s="568"/>
      <c r="AX251" s="563"/>
      <c r="AY251" s="569"/>
      <c r="AZ251" s="568"/>
      <c r="BA251" s="570"/>
      <c r="BB251" s="569"/>
      <c r="BC251" s="568"/>
      <c r="BD251" s="570"/>
      <c r="BE251" s="571"/>
      <c r="BF251" s="572"/>
      <c r="BG251" s="573"/>
      <c r="BH251" s="573"/>
      <c r="BI251" s="568"/>
      <c r="BJ251" s="570"/>
      <c r="BK251" s="569"/>
      <c r="BL251" s="568"/>
      <c r="BM251" s="570"/>
      <c r="BN251" s="569"/>
      <c r="BO251" s="568"/>
      <c r="BP251" s="570"/>
      <c r="BQ251" s="569"/>
      <c r="BR251" s="563"/>
      <c r="BS251" s="570"/>
      <c r="BT251" s="563"/>
      <c r="BU251" s="544"/>
    </row>
    <row r="252" spans="1:73" s="393" customFormat="1" x14ac:dyDescent="0.25">
      <c r="A252" s="555"/>
      <c r="B252" s="554"/>
      <c r="C252" s="556"/>
      <c r="D252" s="556"/>
      <c r="E252" s="556"/>
      <c r="F252" s="556"/>
      <c r="G252" s="557"/>
      <c r="H252" s="556"/>
      <c r="I252" s="556"/>
      <c r="J252" s="556"/>
      <c r="K252" s="556"/>
      <c r="L252" s="557"/>
      <c r="M252" s="556"/>
      <c r="N252" s="556"/>
      <c r="O252" s="556"/>
      <c r="P252" s="556"/>
      <c r="Q252" s="557"/>
      <c r="R252" s="556"/>
      <c r="S252" s="556"/>
      <c r="T252" s="556"/>
      <c r="U252" s="556"/>
      <c r="V252" s="556"/>
      <c r="W252" s="558"/>
      <c r="X252" s="556"/>
      <c r="Y252" s="556"/>
      <c r="Z252" s="556"/>
      <c r="AA252" s="559"/>
      <c r="AB252" s="560"/>
      <c r="AC252" s="385"/>
      <c r="AD252" s="561"/>
      <c r="AE252" s="562"/>
      <c r="AF252" s="563"/>
      <c r="AG252" s="563"/>
      <c r="AH252" s="564"/>
      <c r="AI252" s="565"/>
      <c r="AJ252" s="566"/>
      <c r="AK252" s="562"/>
      <c r="AL252" s="563"/>
      <c r="AM252" s="566"/>
      <c r="AN252" s="567"/>
      <c r="AO252" s="563"/>
      <c r="AP252" s="561"/>
      <c r="AQ252" s="568"/>
      <c r="AR252" s="563"/>
      <c r="AS252" s="569"/>
      <c r="AT252" s="568"/>
      <c r="AU252" s="563"/>
      <c r="AV252" s="569"/>
      <c r="AW252" s="568"/>
      <c r="AX252" s="563"/>
      <c r="AY252" s="569"/>
      <c r="AZ252" s="568"/>
      <c r="BA252" s="570"/>
      <c r="BB252" s="569"/>
      <c r="BC252" s="568"/>
      <c r="BD252" s="570"/>
      <c r="BE252" s="571"/>
      <c r="BF252" s="572"/>
      <c r="BG252" s="573"/>
      <c r="BH252" s="573"/>
      <c r="BI252" s="568"/>
      <c r="BJ252" s="570"/>
      <c r="BK252" s="569"/>
      <c r="BL252" s="568"/>
      <c r="BM252" s="570"/>
      <c r="BN252" s="569"/>
      <c r="BO252" s="568"/>
      <c r="BP252" s="570"/>
      <c r="BQ252" s="569"/>
      <c r="BR252" s="563"/>
      <c r="BS252" s="570"/>
      <c r="BT252" s="563"/>
      <c r="BU252" s="544"/>
    </row>
    <row r="253" spans="1:73" s="393" customFormat="1" x14ac:dyDescent="0.25">
      <c r="A253" s="555"/>
      <c r="B253" s="554"/>
      <c r="C253" s="556"/>
      <c r="D253" s="556"/>
      <c r="E253" s="556"/>
      <c r="F253" s="556"/>
      <c r="G253" s="557"/>
      <c r="H253" s="556"/>
      <c r="I253" s="556"/>
      <c r="J253" s="556"/>
      <c r="K253" s="556"/>
      <c r="L253" s="557"/>
      <c r="M253" s="556"/>
      <c r="N253" s="556"/>
      <c r="O253" s="556"/>
      <c r="P253" s="556"/>
      <c r="Q253" s="557"/>
      <c r="R253" s="556"/>
      <c r="S253" s="556"/>
      <c r="T253" s="556"/>
      <c r="U253" s="556"/>
      <c r="V253" s="556"/>
      <c r="W253" s="558"/>
      <c r="X253" s="556"/>
      <c r="Y253" s="556"/>
      <c r="Z253" s="556"/>
      <c r="AA253" s="559"/>
      <c r="AB253" s="560"/>
      <c r="AC253" s="385"/>
      <c r="AD253" s="561"/>
      <c r="AE253" s="562"/>
      <c r="AF253" s="563"/>
      <c r="AG253" s="563"/>
      <c r="AH253" s="564"/>
      <c r="AI253" s="565"/>
      <c r="AJ253" s="566"/>
      <c r="AK253" s="562"/>
      <c r="AL253" s="563"/>
      <c r="AM253" s="566"/>
      <c r="AN253" s="567"/>
      <c r="AO253" s="563"/>
      <c r="AP253" s="561"/>
      <c r="AQ253" s="568"/>
      <c r="AR253" s="563"/>
      <c r="AS253" s="569"/>
      <c r="AT253" s="568"/>
      <c r="AU253" s="563"/>
      <c r="AV253" s="569"/>
      <c r="AW253" s="568"/>
      <c r="AX253" s="563"/>
      <c r="AY253" s="569"/>
      <c r="AZ253" s="568"/>
      <c r="BA253" s="570"/>
      <c r="BB253" s="569"/>
      <c r="BC253" s="568"/>
      <c r="BD253" s="570"/>
      <c r="BE253" s="571"/>
      <c r="BF253" s="572"/>
      <c r="BG253" s="573"/>
      <c r="BH253" s="573"/>
      <c r="BI253" s="568"/>
      <c r="BJ253" s="570"/>
      <c r="BK253" s="569"/>
      <c r="BL253" s="568"/>
      <c r="BM253" s="570"/>
      <c r="BN253" s="569"/>
      <c r="BO253" s="568"/>
      <c r="BP253" s="570"/>
      <c r="BQ253" s="569"/>
      <c r="BR253" s="563"/>
      <c r="BS253" s="570"/>
      <c r="BT253" s="563"/>
      <c r="BU253" s="544"/>
    </row>
    <row r="254" spans="1:73" s="393" customFormat="1" ht="47.25" x14ac:dyDescent="0.25">
      <c r="A254" s="13"/>
      <c r="B254" s="505" t="s">
        <v>11</v>
      </c>
      <c r="C254" s="556"/>
      <c r="D254" s="556"/>
      <c r="E254" s="556"/>
      <c r="F254" s="556"/>
      <c r="G254" s="557"/>
      <c r="H254" s="556"/>
      <c r="I254" s="556"/>
      <c r="J254" s="556"/>
      <c r="K254" s="556"/>
      <c r="L254" s="557"/>
      <c r="M254" s="556"/>
      <c r="N254" s="556"/>
      <c r="O254" s="556"/>
      <c r="P254" s="556"/>
      <c r="Q254" s="557"/>
      <c r="R254" s="556"/>
      <c r="S254" s="556"/>
      <c r="T254" s="556"/>
      <c r="U254" s="556"/>
      <c r="V254" s="556"/>
      <c r="W254" s="558"/>
      <c r="X254" s="556"/>
      <c r="Y254" s="556"/>
      <c r="Z254" s="556"/>
      <c r="AA254" s="559"/>
      <c r="AB254" s="560"/>
      <c r="AC254" s="385"/>
      <c r="AD254" s="561"/>
      <c r="AE254" s="562"/>
      <c r="AF254" s="563"/>
      <c r="AG254" s="563"/>
      <c r="AH254" s="564"/>
      <c r="AI254" s="565"/>
      <c r="AJ254" s="566"/>
      <c r="AK254" s="562"/>
      <c r="AL254" s="563"/>
      <c r="AM254" s="566"/>
      <c r="AN254" s="567"/>
      <c r="AO254" s="563"/>
      <c r="AP254" s="561"/>
      <c r="AQ254" s="568"/>
      <c r="AR254" s="563"/>
      <c r="AS254" s="569"/>
      <c r="AT254" s="568"/>
      <c r="AU254" s="563"/>
      <c r="AV254" s="569"/>
      <c r="AW254" s="568"/>
      <c r="AX254" s="563"/>
      <c r="AY254" s="569"/>
      <c r="AZ254" s="568"/>
      <c r="BA254" s="570"/>
      <c r="BB254" s="569"/>
      <c r="BC254" s="568"/>
      <c r="BD254" s="570"/>
      <c r="BE254" s="571"/>
      <c r="BF254" s="572"/>
      <c r="BG254" s="573"/>
      <c r="BH254" s="573"/>
      <c r="BI254" s="568"/>
      <c r="BJ254" s="570"/>
      <c r="BK254" s="569"/>
      <c r="BL254" s="568"/>
      <c r="BM254" s="570"/>
      <c r="BN254" s="569"/>
      <c r="BO254" s="568"/>
      <c r="BP254" s="570"/>
      <c r="BQ254" s="569"/>
      <c r="BR254" s="563"/>
      <c r="BS254" s="570"/>
      <c r="BT254" s="563"/>
      <c r="BU254" s="544"/>
    </row>
    <row r="255" spans="1:73" s="393" customFormat="1" x14ac:dyDescent="0.25">
      <c r="A255" s="13"/>
      <c r="B255" s="49" t="s">
        <v>3</v>
      </c>
      <c r="C255" s="556"/>
      <c r="D255" s="556"/>
      <c r="E255" s="556"/>
      <c r="F255" s="556"/>
      <c r="G255" s="557"/>
      <c r="H255" s="556"/>
      <c r="I255" s="556"/>
      <c r="J255" s="556"/>
      <c r="K255" s="556"/>
      <c r="L255" s="557"/>
      <c r="M255" s="556"/>
      <c r="N255" s="556"/>
      <c r="O255" s="556"/>
      <c r="P255" s="556"/>
      <c r="Q255" s="557"/>
      <c r="R255" s="556"/>
      <c r="S255" s="556"/>
      <c r="T255" s="556"/>
      <c r="U255" s="556"/>
      <c r="V255" s="556"/>
      <c r="W255" s="558"/>
      <c r="X255" s="556"/>
      <c r="Y255" s="556"/>
      <c r="Z255" s="556"/>
      <c r="AA255" s="559"/>
      <c r="AB255" s="560"/>
      <c r="AC255" s="385"/>
      <c r="AD255" s="561"/>
      <c r="AE255" s="562"/>
      <c r="AF255" s="563"/>
      <c r="AG255" s="563"/>
      <c r="AH255" s="564"/>
      <c r="AI255" s="565"/>
      <c r="AJ255" s="566"/>
      <c r="AK255" s="562"/>
      <c r="AL255" s="563"/>
      <c r="AM255" s="566"/>
      <c r="AN255" s="567"/>
      <c r="AO255" s="563"/>
      <c r="AP255" s="561"/>
      <c r="AQ255" s="568"/>
      <c r="AR255" s="563"/>
      <c r="AS255" s="569"/>
      <c r="AT255" s="568"/>
      <c r="AU255" s="563"/>
      <c r="AV255" s="569"/>
      <c r="AW255" s="568"/>
      <c r="AX255" s="563"/>
      <c r="AY255" s="569"/>
      <c r="AZ255" s="568"/>
      <c r="BA255" s="570"/>
      <c r="BB255" s="569"/>
      <c r="BC255" s="568"/>
      <c r="BD255" s="570"/>
      <c r="BE255" s="571"/>
      <c r="BF255" s="572"/>
      <c r="BG255" s="573"/>
      <c r="BH255" s="573"/>
      <c r="BI255" s="568"/>
      <c r="BJ255" s="570"/>
      <c r="BK255" s="569"/>
      <c r="BL255" s="568"/>
      <c r="BM255" s="570"/>
      <c r="BN255" s="569"/>
      <c r="BO255" s="568"/>
      <c r="BP255" s="570"/>
      <c r="BQ255" s="569"/>
      <c r="BR255" s="563"/>
      <c r="BS255" s="570"/>
      <c r="BT255" s="563"/>
      <c r="BU255" s="544"/>
    </row>
    <row r="256" spans="1:73" s="393" customFormat="1" x14ac:dyDescent="0.25">
      <c r="A256" s="13"/>
      <c r="B256" s="49" t="s">
        <v>5</v>
      </c>
      <c r="C256" s="556"/>
      <c r="D256" s="556"/>
      <c r="E256" s="556"/>
      <c r="F256" s="556"/>
      <c r="G256" s="557"/>
      <c r="H256" s="556"/>
      <c r="I256" s="556"/>
      <c r="J256" s="556"/>
      <c r="K256" s="556"/>
      <c r="L256" s="557"/>
      <c r="M256" s="556"/>
      <c r="N256" s="556"/>
      <c r="O256" s="556"/>
      <c r="P256" s="556"/>
      <c r="Q256" s="557"/>
      <c r="R256" s="556"/>
      <c r="S256" s="556"/>
      <c r="T256" s="556"/>
      <c r="U256" s="556"/>
      <c r="V256" s="556"/>
      <c r="W256" s="558"/>
      <c r="X256" s="556"/>
      <c r="Y256" s="556"/>
      <c r="Z256" s="556"/>
      <c r="AA256" s="559"/>
      <c r="AB256" s="560"/>
      <c r="AC256" s="385"/>
      <c r="AD256" s="561"/>
      <c r="AE256" s="562"/>
      <c r="AF256" s="563"/>
      <c r="AG256" s="563"/>
      <c r="AH256" s="564"/>
      <c r="AI256" s="565"/>
      <c r="AJ256" s="566"/>
      <c r="AK256" s="562"/>
      <c r="AL256" s="563"/>
      <c r="AM256" s="566"/>
      <c r="AN256" s="567"/>
      <c r="AO256" s="563"/>
      <c r="AP256" s="561"/>
      <c r="AQ256" s="568"/>
      <c r="AR256" s="563"/>
      <c r="AS256" s="569"/>
      <c r="AT256" s="568"/>
      <c r="AU256" s="563"/>
      <c r="AV256" s="569"/>
      <c r="AW256" s="568"/>
      <c r="AX256" s="563"/>
      <c r="AY256" s="569"/>
      <c r="AZ256" s="568"/>
      <c r="BA256" s="570"/>
      <c r="BB256" s="569"/>
      <c r="BC256" s="568"/>
      <c r="BD256" s="570"/>
      <c r="BE256" s="571"/>
      <c r="BF256" s="572"/>
      <c r="BG256" s="573"/>
      <c r="BH256" s="573"/>
      <c r="BI256" s="568"/>
      <c r="BJ256" s="570"/>
      <c r="BK256" s="569"/>
      <c r="BL256" s="568"/>
      <c r="BM256" s="570"/>
      <c r="BN256" s="569"/>
      <c r="BO256" s="568"/>
      <c r="BP256" s="570"/>
      <c r="BQ256" s="569"/>
      <c r="BR256" s="563"/>
      <c r="BS256" s="570"/>
      <c r="BT256" s="563"/>
      <c r="BU256" s="544"/>
    </row>
    <row r="257" spans="1:73" s="393" customFormat="1" ht="16.5" thickBot="1" x14ac:dyDescent="0.3">
      <c r="A257" s="14" t="s">
        <v>4</v>
      </c>
      <c r="B257" s="15"/>
      <c r="C257" s="556"/>
      <c r="D257" s="556"/>
      <c r="E257" s="556"/>
      <c r="F257" s="556"/>
      <c r="G257" s="557"/>
      <c r="H257" s="556"/>
      <c r="I257" s="556"/>
      <c r="J257" s="556"/>
      <c r="K257" s="556"/>
      <c r="L257" s="557"/>
      <c r="M257" s="556"/>
      <c r="N257" s="556"/>
      <c r="O257" s="556"/>
      <c r="P257" s="556"/>
      <c r="Q257" s="557"/>
      <c r="R257" s="556"/>
      <c r="S257" s="556"/>
      <c r="T257" s="556"/>
      <c r="U257" s="556"/>
      <c r="V257" s="556"/>
      <c r="W257" s="558"/>
      <c r="X257" s="556"/>
      <c r="Y257" s="556"/>
      <c r="Z257" s="556"/>
      <c r="AA257" s="559"/>
      <c r="AB257" s="560"/>
      <c r="AC257" s="385"/>
      <c r="AD257" s="561"/>
      <c r="AE257" s="562"/>
      <c r="AF257" s="563"/>
      <c r="AG257" s="563"/>
      <c r="AH257" s="564"/>
      <c r="AI257" s="565"/>
      <c r="AJ257" s="566"/>
      <c r="AK257" s="562"/>
      <c r="AL257" s="563"/>
      <c r="AM257" s="566"/>
      <c r="AN257" s="567"/>
      <c r="AO257" s="563"/>
      <c r="AP257" s="561"/>
      <c r="AQ257" s="568"/>
      <c r="AR257" s="563"/>
      <c r="AS257" s="569"/>
      <c r="AT257" s="568"/>
      <c r="AU257" s="563"/>
      <c r="AV257" s="569"/>
      <c r="AW257" s="568"/>
      <c r="AX257" s="563"/>
      <c r="AY257" s="569"/>
      <c r="AZ257" s="568"/>
      <c r="BA257" s="570"/>
      <c r="BB257" s="569"/>
      <c r="BC257" s="568"/>
      <c r="BD257" s="570"/>
      <c r="BE257" s="571"/>
      <c r="BF257" s="572"/>
      <c r="BG257" s="573"/>
      <c r="BH257" s="573"/>
      <c r="BI257" s="568"/>
      <c r="BJ257" s="570"/>
      <c r="BK257" s="569"/>
      <c r="BL257" s="568"/>
      <c r="BM257" s="570"/>
      <c r="BN257" s="569"/>
      <c r="BO257" s="568"/>
      <c r="BP257" s="570"/>
      <c r="BQ257" s="569"/>
      <c r="BR257" s="563"/>
      <c r="BS257" s="570"/>
      <c r="BT257" s="563"/>
      <c r="BU257" s="544"/>
    </row>
    <row r="258" spans="1:73" x14ac:dyDescent="0.25">
      <c r="A258" s="574"/>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401"/>
      <c r="AC258" s="575"/>
      <c r="AD258" s="446"/>
      <c r="AE258" s="401"/>
      <c r="AF258" s="401"/>
      <c r="AG258" s="401"/>
      <c r="AH258" s="401"/>
      <c r="AI258" s="401"/>
      <c r="AJ258" s="401"/>
      <c r="AK258" s="401"/>
      <c r="AL258" s="401"/>
      <c r="AM258" s="401"/>
      <c r="AN258" s="458"/>
      <c r="AO258" s="401"/>
      <c r="AP258" s="446"/>
      <c r="AQ258" s="576"/>
      <c r="AR258" s="331"/>
      <c r="AS258" s="331"/>
      <c r="AT258" s="576"/>
      <c r="AU258" s="331"/>
      <c r="AV258" s="331"/>
      <c r="AW258" s="576"/>
      <c r="AX258" s="331"/>
      <c r="AY258" s="331"/>
      <c r="AZ258" s="576"/>
      <c r="BA258" s="238"/>
      <c r="BB258" s="331"/>
      <c r="BC258" s="576"/>
      <c r="BD258" s="238"/>
      <c r="BE258" s="333"/>
      <c r="BF258" s="331"/>
      <c r="BG258" s="331"/>
      <c r="BH258" s="331"/>
      <c r="BI258" s="576"/>
      <c r="BJ258" s="238"/>
      <c r="BK258" s="333"/>
      <c r="BL258" s="576"/>
      <c r="BM258" s="238"/>
      <c r="BN258" s="333"/>
      <c r="BO258" s="576"/>
      <c r="BP258" s="238"/>
      <c r="BQ258" s="333"/>
      <c r="BR258" s="577"/>
      <c r="BS258" s="578"/>
      <c r="BT258" s="577"/>
      <c r="BU258" s="331"/>
    </row>
    <row r="259" spans="1:73" x14ac:dyDescent="0.25">
      <c r="A259" s="331"/>
      <c r="B259" s="332"/>
      <c r="C259" s="332"/>
      <c r="D259" s="332"/>
      <c r="E259" s="332"/>
      <c r="F259" s="332"/>
      <c r="G259" s="332"/>
      <c r="H259" s="331"/>
      <c r="I259" s="331"/>
      <c r="J259" s="331"/>
      <c r="K259" s="331"/>
      <c r="L259" s="331"/>
      <c r="M259" s="331"/>
      <c r="N259" s="331"/>
      <c r="O259" s="331"/>
      <c r="P259" s="331"/>
      <c r="Q259" s="331"/>
      <c r="R259" s="331"/>
      <c r="S259" s="331"/>
      <c r="T259" s="331"/>
      <c r="U259" s="331"/>
      <c r="V259" s="331"/>
      <c r="W259" s="331"/>
      <c r="X259" s="331"/>
      <c r="Y259" s="331"/>
      <c r="Z259" s="331"/>
      <c r="AA259" s="331"/>
      <c r="AB259" s="401"/>
      <c r="AC259" s="401"/>
      <c r="AD259" s="446"/>
      <c r="AE259" s="401"/>
      <c r="AF259" s="401"/>
      <c r="AG259" s="401"/>
      <c r="AH259" s="401"/>
      <c r="AI259" s="401"/>
      <c r="AJ259" s="401"/>
      <c r="AK259" s="401"/>
      <c r="AL259" s="401"/>
      <c r="AM259" s="401"/>
      <c r="AN259" s="458"/>
      <c r="AO259" s="401"/>
      <c r="AP259" s="446"/>
      <c r="AQ259" s="331"/>
      <c r="AR259" s="331"/>
      <c r="AS259" s="331"/>
      <c r="AT259" s="331"/>
      <c r="AU259" s="331"/>
      <c r="AV259" s="331"/>
      <c r="AW259" s="331"/>
      <c r="AX259" s="331"/>
      <c r="AY259" s="331"/>
      <c r="AZ259" s="331"/>
      <c r="BA259" s="238"/>
      <c r="BB259" s="331"/>
      <c r="BC259" s="331"/>
      <c r="BD259" s="238"/>
      <c r="BE259" s="333"/>
      <c r="BF259" s="331"/>
      <c r="BG259" s="331"/>
      <c r="BH259" s="331"/>
      <c r="BI259" s="331"/>
      <c r="BJ259" s="238"/>
      <c r="BK259" s="331"/>
      <c r="BL259" s="331"/>
      <c r="BM259" s="238"/>
      <c r="BN259" s="331"/>
      <c r="BO259" s="331"/>
      <c r="BP259" s="238"/>
      <c r="BQ259" s="331"/>
      <c r="BR259" s="334"/>
      <c r="BS259" s="335"/>
      <c r="BT259" s="334"/>
    </row>
    <row r="262" spans="1:73" ht="22.5" x14ac:dyDescent="0.3">
      <c r="M262" s="336"/>
      <c r="N262" s="336"/>
      <c r="O262" s="336"/>
      <c r="P262" s="336"/>
      <c r="Q262" s="336"/>
      <c r="R262" s="336"/>
      <c r="S262" s="336"/>
      <c r="T262" s="336"/>
      <c r="U262" s="336"/>
      <c r="V262" s="336"/>
      <c r="W262" s="336"/>
      <c r="X262" s="336"/>
      <c r="Y262" s="336"/>
      <c r="Z262" s="336"/>
      <c r="AA262" s="336"/>
      <c r="AB262" s="437"/>
      <c r="AC262" s="437"/>
      <c r="AD262" s="447"/>
      <c r="AE262" s="402"/>
      <c r="AF262" s="402"/>
      <c r="AG262" s="402"/>
      <c r="AH262" s="402"/>
      <c r="AI262" s="402"/>
      <c r="AJ262" s="402"/>
      <c r="AK262" s="402"/>
      <c r="AL262" s="402"/>
      <c r="AM262" s="402"/>
      <c r="AN262" s="459"/>
      <c r="AO262" s="402"/>
      <c r="AP262" s="453"/>
      <c r="AQ262" s="222"/>
      <c r="AR262" s="222"/>
      <c r="AS262" s="222"/>
      <c r="AT262" s="222"/>
      <c r="AU262" s="222"/>
      <c r="AV262" s="222"/>
      <c r="AW262" s="337"/>
      <c r="AX262" s="337"/>
      <c r="AY262" s="337"/>
      <c r="AZ262" s="337"/>
      <c r="BA262" s="338"/>
      <c r="BB262" s="337"/>
      <c r="BC262" s="222"/>
      <c r="BE262" s="339"/>
      <c r="BF262" s="340"/>
      <c r="BG262" s="340"/>
      <c r="BH262" s="340"/>
    </row>
    <row r="263" spans="1:73" ht="20.25" x14ac:dyDescent="0.3">
      <c r="M263" s="336"/>
      <c r="N263" s="336"/>
      <c r="O263" s="336"/>
      <c r="P263" s="336"/>
      <c r="Q263" s="336"/>
      <c r="R263" s="336"/>
      <c r="S263" s="336"/>
      <c r="T263" s="336"/>
      <c r="U263" s="336"/>
      <c r="V263" s="336"/>
      <c r="W263" s="336"/>
      <c r="X263" s="336"/>
      <c r="Y263" s="336"/>
      <c r="Z263" s="336"/>
      <c r="AA263" s="336"/>
      <c r="AB263" s="437"/>
      <c r="AC263" s="437"/>
    </row>
    <row r="264" spans="1:73" ht="23.25" x14ac:dyDescent="0.3">
      <c r="M264" s="336"/>
      <c r="N264" s="336"/>
      <c r="O264" s="336"/>
      <c r="P264" s="336"/>
      <c r="Q264" s="336"/>
      <c r="R264" s="336"/>
      <c r="S264" s="336"/>
      <c r="T264" s="336"/>
      <c r="U264" s="336"/>
      <c r="V264" s="336"/>
      <c r="W264" s="336"/>
      <c r="X264" s="336"/>
      <c r="Y264" s="336"/>
      <c r="Z264" s="336"/>
      <c r="AA264" s="336"/>
      <c r="AB264" s="437"/>
      <c r="AC264" s="437"/>
      <c r="AD264" s="448"/>
      <c r="AE264" s="439"/>
      <c r="AF264" s="439"/>
      <c r="AG264" s="439"/>
      <c r="AH264" s="440"/>
      <c r="AI264" s="440"/>
      <c r="AJ264" s="440"/>
      <c r="AK264" s="440"/>
      <c r="AL264" s="440"/>
      <c r="AM264" s="440"/>
      <c r="AN264" s="460"/>
      <c r="AO264" s="440"/>
      <c r="AP264" s="456"/>
      <c r="AQ264" s="341"/>
      <c r="AR264" s="341"/>
      <c r="AS264" s="341"/>
      <c r="AT264" s="341"/>
      <c r="AU264" s="341"/>
      <c r="AV264" s="341"/>
      <c r="AW264" s="337"/>
      <c r="AX264" s="337"/>
      <c r="AY264" s="337"/>
      <c r="AZ264" s="337"/>
      <c r="BA264" s="338"/>
      <c r="BB264" s="337"/>
      <c r="BC264" s="341"/>
      <c r="BD264" s="342"/>
      <c r="BE264" s="343"/>
      <c r="BF264" s="344"/>
      <c r="BG264" s="344"/>
      <c r="BH264" s="344"/>
    </row>
    <row r="265" spans="1:73" ht="20.25" x14ac:dyDescent="0.3">
      <c r="M265" s="336"/>
      <c r="N265" s="336"/>
      <c r="O265" s="336"/>
      <c r="P265" s="336"/>
      <c r="Q265" s="336"/>
      <c r="R265" s="336"/>
      <c r="S265" s="336"/>
      <c r="T265" s="336"/>
      <c r="U265" s="336"/>
      <c r="V265" s="336"/>
      <c r="W265" s="336"/>
      <c r="X265" s="336"/>
      <c r="Y265" s="336"/>
      <c r="Z265" s="336"/>
      <c r="AA265" s="336"/>
      <c r="AB265" s="437"/>
      <c r="AC265" s="437"/>
    </row>
    <row r="266" spans="1:73" ht="23.25" x14ac:dyDescent="0.3">
      <c r="M266" s="336"/>
      <c r="N266" s="336"/>
      <c r="O266" s="336"/>
      <c r="P266" s="336"/>
      <c r="Q266" s="336"/>
      <c r="R266" s="336"/>
      <c r="S266" s="336"/>
      <c r="T266" s="336"/>
      <c r="U266" s="336"/>
      <c r="V266" s="336"/>
      <c r="W266" s="336"/>
      <c r="X266" s="336"/>
      <c r="Y266" s="336"/>
      <c r="Z266" s="336"/>
      <c r="AA266" s="336"/>
      <c r="AB266" s="437"/>
      <c r="AC266" s="437"/>
      <c r="AD266" s="448"/>
      <c r="AE266" s="439"/>
      <c r="AF266" s="439"/>
      <c r="AG266" s="439"/>
      <c r="AH266" s="440"/>
      <c r="AI266" s="440"/>
      <c r="AJ266" s="440"/>
      <c r="AK266" s="440"/>
      <c r="AL266" s="440"/>
      <c r="AM266" s="440"/>
      <c r="AN266" s="460"/>
      <c r="AO266" s="440"/>
      <c r="AP266" s="456"/>
      <c r="AQ266" s="341"/>
      <c r="AR266" s="341"/>
      <c r="AS266" s="341"/>
      <c r="AT266" s="341"/>
      <c r="AU266" s="341"/>
      <c r="AV266" s="341"/>
      <c r="AW266" s="337"/>
      <c r="AX266" s="337"/>
      <c r="AY266" s="337"/>
      <c r="AZ266" s="337"/>
      <c r="BA266" s="338"/>
      <c r="BB266" s="337"/>
      <c r="BC266" s="341"/>
      <c r="BD266" s="342"/>
      <c r="BE266" s="343"/>
      <c r="BF266" s="344"/>
      <c r="BG266" s="344"/>
      <c r="BH266" s="344"/>
    </row>
  </sheetData>
  <mergeCells count="60">
    <mergeCell ref="A5:BL5"/>
    <mergeCell ref="A6:BL6"/>
    <mergeCell ref="AB117:AD117"/>
    <mergeCell ref="AE117:AG117"/>
    <mergeCell ref="AH117:AJ117"/>
    <mergeCell ref="AK117:AM117"/>
    <mergeCell ref="AN117:AP117"/>
    <mergeCell ref="AE17:AG17"/>
    <mergeCell ref="AH17:AJ17"/>
    <mergeCell ref="AK17:AM17"/>
    <mergeCell ref="AN17:AP17"/>
    <mergeCell ref="AQ17:AS17"/>
    <mergeCell ref="H17:L17"/>
    <mergeCell ref="M17:Q17"/>
    <mergeCell ref="R17:V17"/>
    <mergeCell ref="W17:AA17"/>
    <mergeCell ref="BR18:BT18"/>
    <mergeCell ref="AK18:AM18"/>
    <mergeCell ref="AN18:AP18"/>
    <mergeCell ref="AQ18:AS18"/>
    <mergeCell ref="AT18:AV18"/>
    <mergeCell ref="AW18:AY18"/>
    <mergeCell ref="AZ18:BB18"/>
    <mergeCell ref="BC18:BE18"/>
    <mergeCell ref="BF18:BH18"/>
    <mergeCell ref="BI18:BK18"/>
    <mergeCell ref="BL18:BN18"/>
    <mergeCell ref="BO18:BQ18"/>
    <mergeCell ref="BO17:BQ17"/>
    <mergeCell ref="BR17:BT17"/>
    <mergeCell ref="C18:G18"/>
    <mergeCell ref="H18:L18"/>
    <mergeCell ref="M18:Q18"/>
    <mergeCell ref="R18:V18"/>
    <mergeCell ref="W18:AA18"/>
    <mergeCell ref="AB18:AD18"/>
    <mergeCell ref="AE18:AG18"/>
    <mergeCell ref="AH18:AJ18"/>
    <mergeCell ref="AW17:AY17"/>
    <mergeCell ref="AZ17:BB17"/>
    <mergeCell ref="BC17:BE17"/>
    <mergeCell ref="BF17:BH17"/>
    <mergeCell ref="BI17:BK17"/>
    <mergeCell ref="BL17:BN17"/>
    <mergeCell ref="AB17:AD17"/>
    <mergeCell ref="BQ10:BR10"/>
    <mergeCell ref="A14:A17"/>
    <mergeCell ref="B14:B17"/>
    <mergeCell ref="C14:AP14"/>
    <mergeCell ref="AQ14:BT14"/>
    <mergeCell ref="C15:AA15"/>
    <mergeCell ref="AB15:AP15"/>
    <mergeCell ref="AQ15:BE15"/>
    <mergeCell ref="BF15:BT15"/>
    <mergeCell ref="AT17:AV17"/>
    <mergeCell ref="C16:AA16"/>
    <mergeCell ref="AB16:AP16"/>
    <mergeCell ref="AQ16:BE16"/>
    <mergeCell ref="BF16:BT16"/>
    <mergeCell ref="C17:G17"/>
  </mergeCells>
  <conditionalFormatting sqref="B93">
    <cfRule type="duplicateValues" dxfId="15" priority="1"/>
  </conditionalFormatting>
  <pageMargins left="0.23622047244094491" right="0.23622047244094491" top="0.74803149606299213" bottom="0.74803149606299213" header="0.31496062992125984" footer="0.31496062992125984"/>
  <pageSetup paperSize="9" scale="40" fitToHeight="0" orientation="landscape" r:id="rId1"/>
  <headerFooter>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pageSetUpPr fitToPage="1"/>
  </sheetPr>
  <dimension ref="A1:BI371"/>
  <sheetViews>
    <sheetView showZeros="0" topLeftCell="A14" zoomScale="50" zoomScaleNormal="50" zoomScaleSheetLayoutView="50" zoomScalePageLayoutView="40" workbookViewId="0">
      <pane xSplit="2" ySplit="10" topLeftCell="C170" activePane="bottomRight" state="frozen"/>
      <selection activeCell="A14" sqref="A14"/>
      <selection pane="topRight" activeCell="C14" sqref="C14"/>
      <selection pane="bottomLeft" activeCell="A24" sqref="A24"/>
      <selection pane="bottomRight" activeCell="R122" sqref="R122:V122"/>
    </sheetView>
  </sheetViews>
  <sheetFormatPr defaultRowHeight="15.75" x14ac:dyDescent="0.25"/>
  <cols>
    <col min="1" max="1" width="9" style="22"/>
    <col min="2" max="2" width="32.875" style="22" customWidth="1"/>
    <col min="3" max="3" width="9.75" style="22" customWidth="1"/>
    <col min="4" max="4" width="7.5" style="22" customWidth="1"/>
    <col min="5" max="5" width="8.375" style="22" customWidth="1"/>
    <col min="6" max="6" width="7.875" style="22" customWidth="1"/>
    <col min="7" max="7" width="7.5" style="22" customWidth="1"/>
    <col min="8" max="8" width="17.125" style="183" customWidth="1"/>
    <col min="9" max="9" width="8.75" style="183" customWidth="1"/>
    <col min="10" max="10" width="9.875" style="183" customWidth="1"/>
    <col min="11" max="11" width="8.125" style="173" customWidth="1"/>
    <col min="12" max="12" width="7.25" style="346" customWidth="1"/>
    <col min="13" max="13" width="8.625" style="22" customWidth="1"/>
    <col min="14" max="14" width="6.875" style="22" customWidth="1"/>
    <col min="15" max="15" width="6.25" style="22" customWidth="1"/>
    <col min="16" max="16" width="6.75" style="22" customWidth="1"/>
    <col min="17" max="17" width="6.125" style="22" customWidth="1"/>
    <col min="18" max="21" width="9" style="158"/>
    <col min="22" max="22" width="9" style="132"/>
    <col min="23" max="25" width="9" style="22"/>
    <col min="26" max="26" width="9" style="469"/>
    <col min="27" max="27" width="11.5" style="22" customWidth="1"/>
    <col min="28" max="28" width="9" style="22"/>
    <col min="29" max="29" width="6.75" style="22" customWidth="1"/>
    <col min="30" max="30" width="6.875" style="22" customWidth="1"/>
    <col min="31" max="31" width="9" style="59"/>
    <col min="32" max="32" width="20.625" style="22" customWidth="1"/>
    <col min="33" max="33" width="9" style="22"/>
    <col min="34" max="34" width="11" style="22" hidden="1" customWidth="1"/>
    <col min="35" max="43" width="0" style="22" hidden="1" customWidth="1"/>
    <col min="44" max="45" width="9" style="22"/>
    <col min="46" max="47" width="20.875" style="22" bestFit="1" customWidth="1"/>
    <col min="48" max="16384" width="9" style="22"/>
  </cols>
  <sheetData>
    <row r="1" spans="1:32" ht="18.75" x14ac:dyDescent="0.3">
      <c r="L1" s="183"/>
      <c r="R1" s="132"/>
      <c r="S1" s="132"/>
      <c r="T1" s="132"/>
      <c r="AA1" s="40"/>
      <c r="AB1" s="40"/>
      <c r="AC1" s="472" t="s">
        <v>79</v>
      </c>
      <c r="AD1" s="40"/>
      <c r="AF1" s="206"/>
    </row>
    <row r="2" spans="1:32" ht="18.75" x14ac:dyDescent="0.3">
      <c r="L2" s="183"/>
      <c r="R2" s="132"/>
      <c r="S2" s="132"/>
      <c r="T2" s="132"/>
      <c r="AA2" s="40"/>
      <c r="AB2" s="40"/>
      <c r="AC2" s="472" t="s">
        <v>14</v>
      </c>
      <c r="AD2" s="40"/>
      <c r="AF2" s="206"/>
    </row>
    <row r="3" spans="1:32" ht="18.75" x14ac:dyDescent="0.3">
      <c r="L3" s="183"/>
      <c r="R3" s="132"/>
      <c r="S3" s="132"/>
      <c r="T3" s="132"/>
      <c r="AA3" s="40"/>
      <c r="AB3" s="40"/>
      <c r="AC3" s="59" t="s">
        <v>24</v>
      </c>
      <c r="AD3" s="40"/>
      <c r="AF3" s="29"/>
    </row>
    <row r="4" spans="1:32" x14ac:dyDescent="0.25">
      <c r="L4" s="183"/>
      <c r="R4" s="132"/>
      <c r="S4" s="132"/>
      <c r="T4" s="132"/>
      <c r="AD4" s="29"/>
    </row>
    <row r="5" spans="1:32" x14ac:dyDescent="0.25">
      <c r="L5" s="183"/>
      <c r="R5" s="132"/>
      <c r="S5" s="132"/>
      <c r="T5" s="132"/>
    </row>
    <row r="6" spans="1:32" ht="25.5" x14ac:dyDescent="0.35">
      <c r="A6" s="1043" t="s">
        <v>85</v>
      </c>
      <c r="B6" s="1044"/>
      <c r="C6" s="1044"/>
      <c r="D6" s="1044"/>
      <c r="E6" s="1044"/>
      <c r="F6" s="1044"/>
      <c r="G6" s="1044"/>
      <c r="H6" s="1044"/>
      <c r="I6" s="1044"/>
      <c r="J6" s="1044"/>
      <c r="K6" s="1044"/>
      <c r="L6" s="1044"/>
      <c r="M6" s="1044"/>
      <c r="N6" s="1044"/>
      <c r="O6" s="1044"/>
      <c r="P6" s="1044"/>
      <c r="Q6" s="1044"/>
      <c r="R6" s="1044"/>
      <c r="S6" s="1044"/>
      <c r="T6" s="1044"/>
      <c r="U6" s="1044"/>
      <c r="V6" s="1044"/>
      <c r="W6" s="1044"/>
      <c r="X6" s="1044"/>
      <c r="Y6" s="1044"/>
      <c r="Z6" s="1044"/>
      <c r="AA6" s="1044"/>
      <c r="AB6" s="1044"/>
      <c r="AC6" s="1044"/>
      <c r="AD6" s="1044"/>
      <c r="AE6" s="1044"/>
      <c r="AF6" s="204"/>
    </row>
    <row r="7" spans="1:32" ht="25.5" x14ac:dyDescent="0.35">
      <c r="A7" s="62"/>
      <c r="B7" s="62"/>
      <c r="C7" s="62"/>
      <c r="D7" s="62"/>
      <c r="E7" s="62"/>
      <c r="F7" s="62"/>
      <c r="G7" s="62"/>
      <c r="H7" s="184"/>
      <c r="I7" s="184"/>
      <c r="J7" s="184"/>
      <c r="K7" s="174"/>
      <c r="L7" s="184"/>
      <c r="M7" s="63" t="s">
        <v>342</v>
      </c>
      <c r="N7" s="61"/>
      <c r="O7" s="62"/>
      <c r="P7" s="62"/>
      <c r="Q7" s="62"/>
      <c r="R7" s="133"/>
      <c r="S7" s="133"/>
      <c r="T7" s="133"/>
      <c r="U7" s="159"/>
      <c r="V7" s="133"/>
      <c r="W7" s="62"/>
      <c r="X7" s="62"/>
      <c r="Y7" s="62"/>
      <c r="Z7" s="470"/>
      <c r="AA7" s="62"/>
      <c r="AB7" s="62"/>
      <c r="AC7" s="62"/>
      <c r="AD7" s="62"/>
      <c r="AE7" s="473"/>
      <c r="AF7" s="62"/>
    </row>
    <row r="8" spans="1:32" ht="18.75" x14ac:dyDescent="0.3">
      <c r="L8" s="183"/>
      <c r="R8" s="132"/>
      <c r="S8" s="132"/>
      <c r="T8" s="132"/>
      <c r="AD8" s="472" t="s">
        <v>15</v>
      </c>
      <c r="AF8" s="206"/>
    </row>
    <row r="9" spans="1:32" ht="18.75" x14ac:dyDescent="0.25">
      <c r="L9" s="183"/>
      <c r="R9" s="132"/>
      <c r="S9" s="132"/>
      <c r="T9" s="132"/>
      <c r="U9" s="1067" t="s">
        <v>27</v>
      </c>
      <c r="V9" s="1067"/>
      <c r="W9" s="1067"/>
      <c r="X9" s="1067"/>
      <c r="Y9" s="1067"/>
      <c r="Z9" s="1067"/>
      <c r="AA9" s="1067"/>
      <c r="AB9" s="1067"/>
      <c r="AC9" s="1067"/>
      <c r="AD9" s="1067"/>
      <c r="AE9" s="1067"/>
      <c r="AF9" s="205"/>
    </row>
    <row r="10" spans="1:32" ht="18.75" x14ac:dyDescent="0.3">
      <c r="L10" s="183"/>
      <c r="R10" s="132"/>
      <c r="S10" s="132"/>
      <c r="T10" s="132"/>
      <c r="U10" s="160"/>
      <c r="V10" s="161"/>
      <c r="W10" s="30"/>
      <c r="X10" s="30"/>
      <c r="Y10" s="30"/>
      <c r="Z10" s="468"/>
      <c r="AA10" s="30"/>
      <c r="AB10" s="1045" t="s">
        <v>28</v>
      </c>
      <c r="AC10" s="1045"/>
      <c r="AD10" s="1045"/>
      <c r="AE10" s="1045"/>
      <c r="AF10" s="206"/>
    </row>
    <row r="11" spans="1:32" x14ac:dyDescent="0.25">
      <c r="L11" s="183"/>
      <c r="R11" s="132"/>
      <c r="S11" s="132"/>
      <c r="T11" s="132"/>
    </row>
    <row r="12" spans="1:32" ht="19.5" thickBot="1" x14ac:dyDescent="0.35">
      <c r="L12" s="183"/>
      <c r="R12" s="132"/>
      <c r="S12" s="132"/>
      <c r="T12" s="132"/>
      <c r="AA12" s="64"/>
      <c r="AB12" s="65"/>
      <c r="AC12" s="65"/>
      <c r="AD12" s="1068" t="s">
        <v>16</v>
      </c>
      <c r="AE12" s="1068"/>
      <c r="AF12" s="349"/>
    </row>
    <row r="13" spans="1:32" ht="18.75" x14ac:dyDescent="0.3">
      <c r="L13" s="183"/>
      <c r="R13" s="132"/>
      <c r="S13" s="132"/>
      <c r="T13" s="132"/>
      <c r="AB13" s="40"/>
      <c r="AD13" s="472" t="s">
        <v>343</v>
      </c>
      <c r="AF13" s="206"/>
    </row>
    <row r="14" spans="1:32" ht="18.75" x14ac:dyDescent="0.3">
      <c r="L14" s="183"/>
      <c r="R14" s="132"/>
      <c r="S14" s="132"/>
      <c r="T14" s="132"/>
      <c r="AB14" s="40"/>
      <c r="AC14" s="40"/>
      <c r="AD14" s="40"/>
      <c r="AE14" s="472" t="s">
        <v>17</v>
      </c>
      <c r="AF14" s="206"/>
    </row>
    <row r="15" spans="1:32" ht="16.5" thickBot="1" x14ac:dyDescent="0.3">
      <c r="H15" s="1076"/>
      <c r="I15" s="1076"/>
      <c r="J15" s="1076"/>
      <c r="K15" s="1076"/>
      <c r="L15" s="1076"/>
      <c r="R15" s="132"/>
      <c r="S15" s="132"/>
      <c r="T15" s="132"/>
    </row>
    <row r="16" spans="1:32" x14ac:dyDescent="0.25">
      <c r="A16" s="1069" t="s">
        <v>35</v>
      </c>
      <c r="B16" s="1071" t="s">
        <v>59</v>
      </c>
      <c r="C16" s="1071" t="s">
        <v>60</v>
      </c>
      <c r="D16" s="1071"/>
      <c r="E16" s="1071"/>
      <c r="F16" s="1071"/>
      <c r="G16" s="1071"/>
      <c r="H16" s="1077" t="s">
        <v>84</v>
      </c>
      <c r="I16" s="1077"/>
      <c r="J16" s="1077"/>
      <c r="K16" s="1077"/>
      <c r="L16" s="1077"/>
      <c r="M16" s="1071" t="s">
        <v>61</v>
      </c>
      <c r="N16" s="1071"/>
      <c r="O16" s="1071"/>
      <c r="P16" s="1071"/>
      <c r="Q16" s="1071"/>
      <c r="R16" s="1074" t="s">
        <v>83</v>
      </c>
      <c r="S16" s="1074"/>
      <c r="T16" s="1074"/>
      <c r="U16" s="1074"/>
      <c r="V16" s="1074"/>
      <c r="W16" s="1063" t="s">
        <v>62</v>
      </c>
      <c r="X16" s="1063"/>
      <c r="Y16" s="1063"/>
      <c r="Z16" s="1063"/>
      <c r="AA16" s="1063"/>
      <c r="AB16" s="1063"/>
      <c r="AC16" s="1063"/>
      <c r="AD16" s="1063"/>
      <c r="AE16" s="1064"/>
      <c r="AF16" s="350"/>
    </row>
    <row r="17" spans="1:61" x14ac:dyDescent="0.25">
      <c r="A17" s="1070"/>
      <c r="B17" s="1072"/>
      <c r="C17" s="1072"/>
      <c r="D17" s="1072"/>
      <c r="E17" s="1072"/>
      <c r="F17" s="1072"/>
      <c r="G17" s="1072"/>
      <c r="H17" s="1078"/>
      <c r="I17" s="1078"/>
      <c r="J17" s="1078"/>
      <c r="K17" s="1078"/>
      <c r="L17" s="1078"/>
      <c r="M17" s="1072"/>
      <c r="N17" s="1072"/>
      <c r="O17" s="1072"/>
      <c r="P17" s="1072"/>
      <c r="Q17" s="1072"/>
      <c r="R17" s="1075"/>
      <c r="S17" s="1075"/>
      <c r="T17" s="1075"/>
      <c r="U17" s="1075"/>
      <c r="V17" s="1075"/>
      <c r="W17" s="1065" t="s">
        <v>63</v>
      </c>
      <c r="X17" s="1065"/>
      <c r="Y17" s="1065"/>
      <c r="Z17" s="1065"/>
      <c r="AA17" s="1065" t="s">
        <v>64</v>
      </c>
      <c r="AB17" s="1065"/>
      <c r="AC17" s="1065"/>
      <c r="AD17" s="1065"/>
      <c r="AE17" s="1066"/>
      <c r="AF17" s="350"/>
    </row>
    <row r="18" spans="1:61" ht="110.25" x14ac:dyDescent="0.25">
      <c r="A18" s="1070"/>
      <c r="B18" s="1072"/>
      <c r="C18" s="57" t="s">
        <v>65</v>
      </c>
      <c r="D18" s="57" t="s">
        <v>66</v>
      </c>
      <c r="E18" s="57" t="s">
        <v>67</v>
      </c>
      <c r="F18" s="57" t="s">
        <v>68</v>
      </c>
      <c r="G18" s="57" t="s">
        <v>69</v>
      </c>
      <c r="H18" s="175" t="s">
        <v>65</v>
      </c>
      <c r="I18" s="175" t="s">
        <v>66</v>
      </c>
      <c r="J18" s="175" t="s">
        <v>67</v>
      </c>
      <c r="K18" s="175" t="s">
        <v>68</v>
      </c>
      <c r="L18" s="207" t="s">
        <v>69</v>
      </c>
      <c r="M18" s="57" t="s">
        <v>65</v>
      </c>
      <c r="N18" s="57" t="s">
        <v>66</v>
      </c>
      <c r="O18" s="57" t="s">
        <v>67</v>
      </c>
      <c r="P18" s="57" t="s">
        <v>68</v>
      </c>
      <c r="Q18" s="57" t="s">
        <v>69</v>
      </c>
      <c r="R18" s="208" t="s">
        <v>65</v>
      </c>
      <c r="S18" s="208" t="s">
        <v>66</v>
      </c>
      <c r="T18" s="208" t="s">
        <v>67</v>
      </c>
      <c r="U18" s="208" t="s">
        <v>68</v>
      </c>
      <c r="V18" s="208" t="s">
        <v>69</v>
      </c>
      <c r="W18" s="57" t="s">
        <v>70</v>
      </c>
      <c r="X18" s="67" t="s">
        <v>71</v>
      </c>
      <c r="Y18" s="67" t="s">
        <v>72</v>
      </c>
      <c r="Z18" s="66" t="s">
        <v>73</v>
      </c>
      <c r="AA18" s="57" t="s">
        <v>74</v>
      </c>
      <c r="AB18" s="67" t="s">
        <v>71</v>
      </c>
      <c r="AC18" s="84" t="s">
        <v>75</v>
      </c>
      <c r="AD18" s="84" t="s">
        <v>76</v>
      </c>
      <c r="AE18" s="462" t="s">
        <v>82</v>
      </c>
      <c r="AF18" s="351"/>
      <c r="AH18" s="22" t="s">
        <v>92</v>
      </c>
      <c r="AJ18" s="22" t="s">
        <v>66</v>
      </c>
      <c r="AK18" s="22" t="s">
        <v>89</v>
      </c>
      <c r="AM18" s="103" t="s">
        <v>90</v>
      </c>
    </row>
    <row r="19" spans="1:61" ht="18.75" x14ac:dyDescent="0.3">
      <c r="A19" s="57">
        <v>1</v>
      </c>
      <c r="B19" s="57">
        <v>2</v>
      </c>
      <c r="C19" s="57">
        <v>3</v>
      </c>
      <c r="D19" s="57">
        <v>4</v>
      </c>
      <c r="E19" s="57">
        <v>5</v>
      </c>
      <c r="F19" s="57">
        <v>6</v>
      </c>
      <c r="G19" s="57">
        <v>7</v>
      </c>
      <c r="H19" s="593">
        <v>8</v>
      </c>
      <c r="I19" s="593">
        <v>9</v>
      </c>
      <c r="J19" s="593">
        <v>10</v>
      </c>
      <c r="K19" s="593">
        <v>11</v>
      </c>
      <c r="L19" s="593">
        <v>12</v>
      </c>
      <c r="M19" s="593">
        <v>13</v>
      </c>
      <c r="N19" s="593">
        <v>14</v>
      </c>
      <c r="O19" s="593">
        <v>15</v>
      </c>
      <c r="P19" s="593">
        <v>16</v>
      </c>
      <c r="Q19" s="593">
        <v>17</v>
      </c>
      <c r="R19" s="593">
        <v>18</v>
      </c>
      <c r="S19" s="593">
        <v>19</v>
      </c>
      <c r="T19" s="593">
        <v>20</v>
      </c>
      <c r="U19" s="593">
        <v>21</v>
      </c>
      <c r="V19" s="593">
        <v>22</v>
      </c>
      <c r="W19" s="593">
        <v>23</v>
      </c>
      <c r="X19" s="593">
        <v>24</v>
      </c>
      <c r="Y19" s="593">
        <v>25</v>
      </c>
      <c r="Z19" s="593">
        <v>26</v>
      </c>
      <c r="AA19" s="593">
        <v>27</v>
      </c>
      <c r="AB19" s="593">
        <v>28</v>
      </c>
      <c r="AC19" s="593">
        <v>29</v>
      </c>
      <c r="AD19" s="593">
        <v>30</v>
      </c>
      <c r="AE19" s="593">
        <v>31</v>
      </c>
      <c r="AF19" s="351"/>
      <c r="AH19" s="129">
        <v>277593.76146000001</v>
      </c>
      <c r="AI19" s="87"/>
      <c r="AJ19" s="87">
        <v>31499.307369999999</v>
      </c>
      <c r="AK19" s="87">
        <v>246080.58008999997</v>
      </c>
      <c r="AL19" s="87">
        <v>0</v>
      </c>
      <c r="AM19" s="87">
        <v>13.874000000000001</v>
      </c>
    </row>
    <row r="20" spans="1:61" x14ac:dyDescent="0.25">
      <c r="A20" s="68"/>
      <c r="B20" s="7" t="s">
        <v>65</v>
      </c>
      <c r="C20" s="27">
        <f>SUM(C21+C114)</f>
        <v>0</v>
      </c>
      <c r="D20" s="27">
        <f>SUM(D21+D114)</f>
        <v>0</v>
      </c>
      <c r="E20" s="27">
        <f>SUM(E21+E114)</f>
        <v>0</v>
      </c>
      <c r="F20" s="27">
        <f>SUM(F21+F114)</f>
        <v>0</v>
      </c>
      <c r="G20" s="27">
        <f>SUM(G21+G114)</f>
        <v>0</v>
      </c>
      <c r="H20" s="176">
        <f>H116</f>
        <v>41.619124590000013</v>
      </c>
      <c r="I20" s="176">
        <f t="shared" ref="I20:AE20" si="0">I116</f>
        <v>0</v>
      </c>
      <c r="J20" s="176">
        <f t="shared" si="0"/>
        <v>0</v>
      </c>
      <c r="K20" s="176">
        <f t="shared" si="0"/>
        <v>0</v>
      </c>
      <c r="L20" s="176">
        <f t="shared" si="0"/>
        <v>0</v>
      </c>
      <c r="M20" s="176">
        <f t="shared" si="0"/>
        <v>0</v>
      </c>
      <c r="N20" s="176">
        <f t="shared" si="0"/>
        <v>0</v>
      </c>
      <c r="O20" s="176">
        <f t="shared" si="0"/>
        <v>0</v>
      </c>
      <c r="P20" s="176">
        <f t="shared" si="0"/>
        <v>0</v>
      </c>
      <c r="Q20" s="176">
        <f t="shared" si="0"/>
        <v>0</v>
      </c>
      <c r="R20" s="176">
        <f t="shared" si="0"/>
        <v>69.085225356999999</v>
      </c>
      <c r="S20" s="176">
        <f t="shared" si="0"/>
        <v>10.04024948</v>
      </c>
      <c r="T20" s="176">
        <f t="shared" si="0"/>
        <v>58.998674860000008</v>
      </c>
      <c r="U20" s="176">
        <f t="shared" si="0"/>
        <v>0</v>
      </c>
      <c r="V20" s="176">
        <f t="shared" si="0"/>
        <v>4.6301017E-2</v>
      </c>
      <c r="W20" s="176"/>
      <c r="X20" s="176"/>
      <c r="Y20" s="176">
        <f t="shared" si="0"/>
        <v>0</v>
      </c>
      <c r="Z20" s="176">
        <f t="shared" si="0"/>
        <v>0.05</v>
      </c>
      <c r="AA20" s="176"/>
      <c r="AB20" s="176"/>
      <c r="AC20" s="176">
        <f t="shared" si="0"/>
        <v>0</v>
      </c>
      <c r="AD20" s="176">
        <f t="shared" si="0"/>
        <v>0</v>
      </c>
      <c r="AE20" s="176">
        <f t="shared" si="0"/>
        <v>21.659999999999986</v>
      </c>
      <c r="AF20" s="121"/>
    </row>
    <row r="21" spans="1:61" ht="32.25" x14ac:dyDescent="0.3">
      <c r="A21" s="68">
        <v>1</v>
      </c>
      <c r="B21" s="7" t="s">
        <v>13</v>
      </c>
      <c r="C21" s="27">
        <f t="shared" ref="C21:L21" si="1">SUM(C22)</f>
        <v>0</v>
      </c>
      <c r="D21" s="27">
        <f t="shared" si="1"/>
        <v>0</v>
      </c>
      <c r="E21" s="27">
        <f t="shared" si="1"/>
        <v>0</v>
      </c>
      <c r="F21" s="27">
        <f t="shared" si="1"/>
        <v>0</v>
      </c>
      <c r="G21" s="27">
        <f t="shared" si="1"/>
        <v>0</v>
      </c>
      <c r="H21" s="180">
        <f t="shared" si="1"/>
        <v>0</v>
      </c>
      <c r="I21" s="180">
        <f t="shared" si="1"/>
        <v>0</v>
      </c>
      <c r="J21" s="180">
        <f t="shared" si="1"/>
        <v>0</v>
      </c>
      <c r="K21" s="180">
        <f t="shared" si="1"/>
        <v>0</v>
      </c>
      <c r="L21" s="176">
        <f t="shared" si="1"/>
        <v>0</v>
      </c>
      <c r="M21" s="27"/>
      <c r="N21" s="27"/>
      <c r="O21" s="27"/>
      <c r="P21" s="27"/>
      <c r="Q21" s="27"/>
      <c r="R21" s="136">
        <f>SUM(R22)</f>
        <v>0</v>
      </c>
      <c r="S21" s="136">
        <f>SUM(S22)</f>
        <v>0</v>
      </c>
      <c r="T21" s="136">
        <f>SUM(T22)</f>
        <v>0</v>
      </c>
      <c r="U21" s="136">
        <f>SUM(U22)</f>
        <v>0</v>
      </c>
      <c r="V21" s="136">
        <f>SUM(V22)</f>
        <v>0</v>
      </c>
      <c r="W21" s="69"/>
      <c r="X21" s="69"/>
      <c r="Y21" s="69"/>
      <c r="Z21" s="681">
        <f>SUM(Z22)</f>
        <v>0</v>
      </c>
      <c r="AA21" s="69"/>
      <c r="AB21" s="69"/>
      <c r="AC21" s="69"/>
      <c r="AD21" s="69"/>
      <c r="AE21" s="26">
        <f>SUM(AE22)</f>
        <v>0</v>
      </c>
      <c r="AF21" s="96"/>
      <c r="AH21" s="103" t="s">
        <v>86</v>
      </c>
      <c r="AI21" s="103" t="s">
        <v>87</v>
      </c>
      <c r="AK21" s="40" t="s">
        <v>91</v>
      </c>
      <c r="AN21" s="22" t="s">
        <v>66</v>
      </c>
      <c r="AP21" s="22" t="s">
        <v>67</v>
      </c>
    </row>
    <row r="22" spans="1:61" ht="31.5" x14ac:dyDescent="0.25">
      <c r="A22" s="70" t="s">
        <v>1</v>
      </c>
      <c r="B22" s="7" t="s">
        <v>12</v>
      </c>
      <c r="C22" s="27">
        <f t="shared" ref="C22:L22" si="2">SUM(C24:C86)</f>
        <v>0</v>
      </c>
      <c r="D22" s="27">
        <f t="shared" si="2"/>
        <v>0</v>
      </c>
      <c r="E22" s="27">
        <f t="shared" si="2"/>
        <v>0</v>
      </c>
      <c r="F22" s="27">
        <f t="shared" si="2"/>
        <v>0</v>
      </c>
      <c r="G22" s="27">
        <f t="shared" si="2"/>
        <v>0</v>
      </c>
      <c r="H22" s="180">
        <f t="shared" si="2"/>
        <v>0</v>
      </c>
      <c r="I22" s="180">
        <f t="shared" si="2"/>
        <v>0</v>
      </c>
      <c r="J22" s="180">
        <f t="shared" si="2"/>
        <v>0</v>
      </c>
      <c r="K22" s="180">
        <f t="shared" si="2"/>
        <v>0</v>
      </c>
      <c r="L22" s="176">
        <f t="shared" si="2"/>
        <v>0</v>
      </c>
      <c r="M22" s="69"/>
      <c r="N22" s="27"/>
      <c r="O22" s="27"/>
      <c r="P22" s="27"/>
      <c r="Q22" s="27"/>
      <c r="R22" s="136">
        <f>SUM(R24:R86)</f>
        <v>0</v>
      </c>
      <c r="S22" s="136">
        <f>SUM(S24:S86)</f>
        <v>0</v>
      </c>
      <c r="T22" s="136">
        <f>SUM(T24:T86)</f>
        <v>0</v>
      </c>
      <c r="U22" s="136">
        <f>SUM(U24:U86)</f>
        <v>0</v>
      </c>
      <c r="V22" s="136">
        <f>SUM(V24:V86)</f>
        <v>0</v>
      </c>
      <c r="W22" s="27"/>
      <c r="X22" s="27"/>
      <c r="Y22" s="27"/>
      <c r="Z22" s="681">
        <f>SUM(Z24:Z86)</f>
        <v>0</v>
      </c>
      <c r="AA22" s="27"/>
      <c r="AB22" s="27"/>
      <c r="AC22" s="27"/>
      <c r="AD22" s="27"/>
      <c r="AE22" s="123">
        <f>SUM(AE24:AE86)</f>
        <v>0</v>
      </c>
      <c r="AF22" s="381" t="s">
        <v>105</v>
      </c>
      <c r="AG22" s="121"/>
      <c r="AH22" s="120">
        <f>SUM(AH24:AH86)</f>
        <v>0</v>
      </c>
      <c r="AI22" s="12">
        <f>AH22/1000</f>
        <v>0</v>
      </c>
      <c r="AK22" s="104">
        <f>SUM(AK24:AK85)</f>
        <v>0</v>
      </c>
      <c r="AL22" s="104">
        <f>SUM(AL24:AL85)</f>
        <v>0</v>
      </c>
      <c r="AM22" s="104"/>
      <c r="AN22" s="104">
        <f>SUM(AN24:AN85)</f>
        <v>0</v>
      </c>
      <c r="AO22" s="104">
        <f>SUM(AO24:AO85)</f>
        <v>0</v>
      </c>
      <c r="AP22" s="104"/>
      <c r="AQ22" s="104">
        <f>SUM(AQ24:AQ83)</f>
        <v>0</v>
      </c>
      <c r="AV22" s="348" t="s">
        <v>106</v>
      </c>
      <c r="BB22" s="348" t="s">
        <v>108</v>
      </c>
    </row>
    <row r="23" spans="1:61" x14ac:dyDescent="0.25">
      <c r="A23" s="2">
        <v>1</v>
      </c>
      <c r="B23" s="41" t="s">
        <v>19</v>
      </c>
      <c r="C23" s="49"/>
      <c r="D23" s="49"/>
      <c r="E23" s="49"/>
      <c r="F23" s="12"/>
      <c r="G23" s="12"/>
      <c r="H23" s="177"/>
      <c r="I23" s="177"/>
      <c r="J23" s="177"/>
      <c r="K23" s="178"/>
      <c r="L23" s="177"/>
      <c r="M23" s="12"/>
      <c r="N23" s="12"/>
      <c r="O23" s="12"/>
      <c r="P23" s="12"/>
      <c r="Q23" s="12"/>
      <c r="R23" s="139"/>
      <c r="S23" s="139"/>
      <c r="T23" s="139"/>
      <c r="U23" s="162"/>
      <c r="V23" s="139"/>
      <c r="W23" s="12"/>
      <c r="X23" s="12"/>
      <c r="Y23" s="12"/>
      <c r="Z23" s="682"/>
      <c r="AA23" s="12"/>
      <c r="AB23" s="12"/>
      <c r="AC23" s="12"/>
      <c r="AD23" s="12"/>
      <c r="AE23" s="78"/>
      <c r="AF23" s="348" t="s">
        <v>103</v>
      </c>
      <c r="AG23" s="348" t="s">
        <v>100</v>
      </c>
      <c r="AH23" s="348" t="s">
        <v>101</v>
      </c>
      <c r="AI23" s="348"/>
      <c r="AJ23" s="348" t="s">
        <v>104</v>
      </c>
      <c r="AR23" s="348" t="s">
        <v>104</v>
      </c>
      <c r="AS23" s="348"/>
      <c r="AT23" s="348"/>
      <c r="AU23" s="348"/>
      <c r="AV23" s="380" t="s">
        <v>107</v>
      </c>
      <c r="AW23" s="348" t="s">
        <v>100</v>
      </c>
      <c r="AX23" s="380" t="s">
        <v>102</v>
      </c>
      <c r="BB23" s="348" t="s">
        <v>109</v>
      </c>
      <c r="BC23" s="348" t="s">
        <v>110</v>
      </c>
      <c r="BD23" s="348" t="s">
        <v>111</v>
      </c>
      <c r="BE23" s="348" t="s">
        <v>112</v>
      </c>
      <c r="BF23" s="348" t="s">
        <v>113</v>
      </c>
      <c r="BG23" s="348" t="s">
        <v>114</v>
      </c>
      <c r="BH23" s="348" t="s">
        <v>100</v>
      </c>
      <c r="BI23" s="348" t="s">
        <v>102</v>
      </c>
    </row>
    <row r="24" spans="1:61" s="199" customFormat="1" ht="47.25" x14ac:dyDescent="0.25">
      <c r="A24" s="191">
        <v>2</v>
      </c>
      <c r="B24" s="509" t="s">
        <v>155</v>
      </c>
      <c r="C24" s="192"/>
      <c r="D24" s="193"/>
      <c r="E24" s="193"/>
      <c r="F24" s="193"/>
      <c r="G24" s="194"/>
      <c r="H24" s="163">
        <v>0</v>
      </c>
      <c r="I24" s="157">
        <v>0</v>
      </c>
      <c r="J24" s="163">
        <v>0</v>
      </c>
      <c r="K24" s="345"/>
      <c r="L24" s="163">
        <v>0</v>
      </c>
      <c r="M24" s="195"/>
      <c r="N24" s="195"/>
      <c r="O24" s="195"/>
      <c r="P24" s="195"/>
      <c r="Q24" s="195"/>
      <c r="R24" s="163">
        <v>0</v>
      </c>
      <c r="S24" s="163">
        <v>0</v>
      </c>
      <c r="T24" s="163">
        <v>0</v>
      </c>
      <c r="U24" s="163">
        <v>0</v>
      </c>
      <c r="V24" s="157">
        <v>0</v>
      </c>
      <c r="W24" s="196"/>
      <c r="X24" s="197"/>
      <c r="Y24" s="198"/>
      <c r="Z24" s="683">
        <v>0</v>
      </c>
      <c r="AA24" s="196"/>
      <c r="AB24" s="197"/>
      <c r="AC24" s="198"/>
      <c r="AD24" s="198"/>
      <c r="AE24" s="347">
        <v>0</v>
      </c>
      <c r="AF24" s="199">
        <v>0</v>
      </c>
      <c r="AG24" s="199">
        <f t="array" ref="AG24">IF(ISNA(INDEX('приложение 7.2 1 квартал'!L:L,MATCH(B24,'приложение 7.2 1 квартал'!B:B,0))),0,INDEX('приложение 7.2 1 квартал'!L:L,MATCH(B24,'приложение 7.2 1 квартал'!B:B,0)))</f>
        <v>0</v>
      </c>
      <c r="AH24" s="200"/>
      <c r="AI24" s="201"/>
      <c r="AK24" s="202"/>
      <c r="AO24" s="203"/>
      <c r="AQ24" s="203"/>
      <c r="AR24" s="199">
        <f t="array" ref="AR24">IFERROR(IF(AF24="","",AF24-AG24),"")</f>
        <v>0</v>
      </c>
      <c r="AT24" s="202"/>
      <c r="AU24" s="202"/>
      <c r="AV24" s="199">
        <v>0</v>
      </c>
      <c r="AW24" s="199">
        <f t="array" ref="AW24">IF(ISNA(INDEX('приложение 7.2 1 квартал'!Z:Z,MATCH(B24,'приложение 7.2 1 квартал'!B:B,0))),0,INDEX('приложение 7.2 1 квартал'!Z:Z,MATCH(B24,'приложение 7.2 1 квартал'!B:B,0)))</f>
        <v>0</v>
      </c>
      <c r="AX24" s="199">
        <f t="array" ref="AX24">IFERROR(IF(AV24="","",AV24-AW24),"")</f>
        <v>0</v>
      </c>
      <c r="BB24" s="199">
        <v>0</v>
      </c>
      <c r="BC24" s="199">
        <v>0</v>
      </c>
      <c r="BD24" s="199">
        <v>0</v>
      </c>
      <c r="BE24" s="199">
        <v>0</v>
      </c>
      <c r="BF24" s="199">
        <v>0</v>
      </c>
      <c r="BG24" s="199">
        <f t="array" ref="BG24">SUM(BB24,BC24,BD24,BE24,BF24)</f>
        <v>0</v>
      </c>
      <c r="BH24" s="199">
        <f t="array" ref="BH24">IF(ISNA(INDEX('приложение 7.2 1 квартал'!AE:AE,MATCH(B24,'приложение 7.2 1 квартал'!B:B,0))),0,INDEX('приложение 7.2 1 квартал'!AE:AE,MATCH(B24,'приложение 7.2 1 квартал'!B:B,0)))</f>
        <v>0</v>
      </c>
      <c r="BI24" s="199">
        <f t="array" ref="BI24">IFERROR(IF(BG24="","",BG24-BH24),"")</f>
        <v>0</v>
      </c>
    </row>
    <row r="25" spans="1:61" x14ac:dyDescent="0.25">
      <c r="A25" s="2">
        <v>3</v>
      </c>
      <c r="B25" s="510" t="s">
        <v>121</v>
      </c>
      <c r="C25" s="31"/>
      <c r="D25" s="34"/>
      <c r="E25" s="34"/>
      <c r="F25" s="34"/>
      <c r="G25" s="73"/>
      <c r="H25" s="163">
        <v>0</v>
      </c>
      <c r="I25" s="157">
        <v>0</v>
      </c>
      <c r="J25" s="163">
        <v>0</v>
      </c>
      <c r="K25" s="345"/>
      <c r="L25" s="163">
        <v>0</v>
      </c>
      <c r="M25" s="195"/>
      <c r="N25" s="195"/>
      <c r="O25" s="195"/>
      <c r="P25" s="195"/>
      <c r="Q25" s="195"/>
      <c r="R25" s="163">
        <v>0</v>
      </c>
      <c r="S25" s="163">
        <v>0</v>
      </c>
      <c r="T25" s="163">
        <v>0</v>
      </c>
      <c r="U25" s="163">
        <v>0</v>
      </c>
      <c r="V25" s="157">
        <v>0</v>
      </c>
      <c r="W25" s="196"/>
      <c r="X25" s="197"/>
      <c r="Y25" s="198"/>
      <c r="Z25" s="683">
        <v>0</v>
      </c>
      <c r="AA25" s="196"/>
      <c r="AB25" s="197"/>
      <c r="AC25" s="198"/>
      <c r="AD25" s="198"/>
      <c r="AE25" s="347">
        <v>0</v>
      </c>
      <c r="AF25" s="352"/>
      <c r="AH25" s="105"/>
      <c r="AI25" s="12"/>
      <c r="AK25" s="25"/>
      <c r="AO25" s="112"/>
      <c r="AQ25" s="112"/>
    </row>
    <row r="26" spans="1:61" ht="47.25" x14ac:dyDescent="0.25">
      <c r="A26" s="2">
        <v>4</v>
      </c>
      <c r="B26" s="509" t="s">
        <v>156</v>
      </c>
      <c r="C26" s="31"/>
      <c r="D26" s="34"/>
      <c r="E26" s="34"/>
      <c r="F26" s="34"/>
      <c r="G26" s="12"/>
      <c r="H26" s="163">
        <v>0</v>
      </c>
      <c r="I26" s="157">
        <v>0</v>
      </c>
      <c r="J26" s="163">
        <v>0</v>
      </c>
      <c r="K26" s="345"/>
      <c r="L26" s="163">
        <v>0</v>
      </c>
      <c r="M26" s="195"/>
      <c r="N26" s="195"/>
      <c r="O26" s="195"/>
      <c r="P26" s="195"/>
      <c r="Q26" s="195"/>
      <c r="R26" s="163">
        <v>0</v>
      </c>
      <c r="S26" s="163">
        <v>0</v>
      </c>
      <c r="T26" s="163">
        <v>0</v>
      </c>
      <c r="U26" s="163">
        <v>0</v>
      </c>
      <c r="V26" s="157">
        <v>0</v>
      </c>
      <c r="W26" s="196"/>
      <c r="X26" s="197"/>
      <c r="Y26" s="198"/>
      <c r="Z26" s="683">
        <v>0</v>
      </c>
      <c r="AA26" s="196"/>
      <c r="AB26" s="197"/>
      <c r="AC26" s="198"/>
      <c r="AD26" s="198"/>
      <c r="AE26" s="347">
        <v>0</v>
      </c>
      <c r="AF26" s="352"/>
      <c r="AH26" s="106"/>
      <c r="AI26" s="12"/>
      <c r="AK26" s="25"/>
      <c r="AO26" s="112"/>
      <c r="AQ26" s="112"/>
    </row>
    <row r="27" spans="1:61" ht="47.25" x14ac:dyDescent="0.25">
      <c r="A27" s="2">
        <v>5</v>
      </c>
      <c r="B27" s="509" t="s">
        <v>157</v>
      </c>
      <c r="C27" s="31"/>
      <c r="D27" s="34"/>
      <c r="E27" s="34"/>
      <c r="F27" s="34"/>
      <c r="G27" s="12"/>
      <c r="H27" s="163">
        <v>0</v>
      </c>
      <c r="I27" s="157">
        <v>0</v>
      </c>
      <c r="J27" s="163">
        <v>0</v>
      </c>
      <c r="K27" s="345"/>
      <c r="L27" s="163">
        <v>0</v>
      </c>
      <c r="M27" s="195"/>
      <c r="N27" s="195"/>
      <c r="O27" s="195"/>
      <c r="P27" s="195"/>
      <c r="Q27" s="195"/>
      <c r="R27" s="163">
        <v>0</v>
      </c>
      <c r="S27" s="163">
        <v>0</v>
      </c>
      <c r="T27" s="163">
        <v>0</v>
      </c>
      <c r="U27" s="163">
        <v>0</v>
      </c>
      <c r="V27" s="157">
        <v>0</v>
      </c>
      <c r="W27" s="196"/>
      <c r="X27" s="197"/>
      <c r="Y27" s="198"/>
      <c r="Z27" s="683">
        <v>0</v>
      </c>
      <c r="AA27" s="196"/>
      <c r="AB27" s="197"/>
      <c r="AC27" s="198"/>
      <c r="AD27" s="198"/>
      <c r="AE27" s="347">
        <v>0</v>
      </c>
      <c r="AF27" s="352"/>
      <c r="AH27" s="106"/>
      <c r="AI27" s="12"/>
      <c r="AK27" s="25"/>
      <c r="AO27" s="112"/>
      <c r="AQ27" s="112"/>
    </row>
    <row r="28" spans="1:61" x14ac:dyDescent="0.25">
      <c r="A28" s="2">
        <v>6</v>
      </c>
      <c r="B28" s="510" t="s">
        <v>122</v>
      </c>
      <c r="C28" s="31"/>
      <c r="D28" s="34"/>
      <c r="E28" s="34"/>
      <c r="F28" s="34"/>
      <c r="G28" s="12"/>
      <c r="H28" s="163">
        <v>0</v>
      </c>
      <c r="I28" s="157">
        <v>0</v>
      </c>
      <c r="J28" s="163">
        <v>0</v>
      </c>
      <c r="K28" s="345"/>
      <c r="L28" s="163">
        <v>0</v>
      </c>
      <c r="M28" s="195"/>
      <c r="N28" s="195"/>
      <c r="O28" s="195"/>
      <c r="P28" s="195"/>
      <c r="Q28" s="195"/>
      <c r="R28" s="163">
        <v>0</v>
      </c>
      <c r="S28" s="163">
        <v>0</v>
      </c>
      <c r="T28" s="163">
        <v>0</v>
      </c>
      <c r="U28" s="163">
        <v>0</v>
      </c>
      <c r="V28" s="157">
        <v>0</v>
      </c>
      <c r="W28" s="196"/>
      <c r="X28" s="197"/>
      <c r="Y28" s="198"/>
      <c r="Z28" s="683">
        <v>0</v>
      </c>
      <c r="AA28" s="196"/>
      <c r="AB28" s="197"/>
      <c r="AC28" s="198"/>
      <c r="AD28" s="198"/>
      <c r="AE28" s="347">
        <v>0</v>
      </c>
      <c r="AF28" s="352"/>
      <c r="AH28" s="106"/>
      <c r="AI28" s="12"/>
      <c r="AK28" s="25"/>
      <c r="AO28" s="112"/>
      <c r="AQ28" s="112"/>
    </row>
    <row r="29" spans="1:61" ht="31.5" x14ac:dyDescent="0.25">
      <c r="A29" s="2">
        <v>7</v>
      </c>
      <c r="B29" s="465" t="s">
        <v>158</v>
      </c>
      <c r="C29" s="31"/>
      <c r="D29" s="34"/>
      <c r="E29" s="34"/>
      <c r="F29" s="72"/>
      <c r="G29" s="12"/>
      <c r="H29" s="163">
        <v>0</v>
      </c>
      <c r="I29" s="157">
        <v>0</v>
      </c>
      <c r="J29" s="163">
        <v>0</v>
      </c>
      <c r="K29" s="345"/>
      <c r="L29" s="163">
        <v>0</v>
      </c>
      <c r="M29" s="195"/>
      <c r="N29" s="195"/>
      <c r="O29" s="195"/>
      <c r="P29" s="195"/>
      <c r="Q29" s="195"/>
      <c r="R29" s="163">
        <v>0</v>
      </c>
      <c r="S29" s="163">
        <v>0</v>
      </c>
      <c r="T29" s="163">
        <v>0</v>
      </c>
      <c r="U29" s="163">
        <v>0</v>
      </c>
      <c r="V29" s="157">
        <v>0</v>
      </c>
      <c r="W29" s="196"/>
      <c r="X29" s="197"/>
      <c r="Y29" s="198"/>
      <c r="Z29" s="683">
        <v>0</v>
      </c>
      <c r="AA29" s="196"/>
      <c r="AB29" s="197"/>
      <c r="AC29" s="198"/>
      <c r="AD29" s="198"/>
      <c r="AE29" s="347">
        <v>0</v>
      </c>
      <c r="AF29" s="352"/>
      <c r="AH29" s="106"/>
      <c r="AI29" s="12"/>
      <c r="AK29" s="25"/>
      <c r="AO29" s="112"/>
      <c r="AQ29" s="112"/>
    </row>
    <row r="30" spans="1:61" ht="120" x14ac:dyDescent="0.25">
      <c r="A30" s="2">
        <v>8</v>
      </c>
      <c r="B30" s="511" t="s">
        <v>206</v>
      </c>
      <c r="C30" s="31"/>
      <c r="D30" s="34"/>
      <c r="E30" s="34"/>
      <c r="F30" s="72"/>
      <c r="G30" s="12"/>
      <c r="H30" s="163">
        <v>0</v>
      </c>
      <c r="I30" s="157">
        <v>0</v>
      </c>
      <c r="J30" s="163">
        <v>0</v>
      </c>
      <c r="K30" s="345"/>
      <c r="L30" s="163">
        <v>0</v>
      </c>
      <c r="M30" s="195"/>
      <c r="N30" s="195"/>
      <c r="O30" s="195"/>
      <c r="P30" s="195"/>
      <c r="Q30" s="195"/>
      <c r="R30" s="163">
        <v>0</v>
      </c>
      <c r="S30" s="163">
        <v>0</v>
      </c>
      <c r="T30" s="163">
        <v>0</v>
      </c>
      <c r="U30" s="163">
        <v>0</v>
      </c>
      <c r="V30" s="157">
        <v>0</v>
      </c>
      <c r="W30" s="196"/>
      <c r="X30" s="197"/>
      <c r="Y30" s="198"/>
      <c r="Z30" s="683">
        <v>0</v>
      </c>
      <c r="AA30" s="196"/>
      <c r="AB30" s="197"/>
      <c r="AC30" s="198"/>
      <c r="AD30" s="198"/>
      <c r="AE30" s="347">
        <v>0</v>
      </c>
      <c r="AF30" s="352"/>
      <c r="AH30" s="106"/>
      <c r="AI30" s="12"/>
      <c r="AK30" s="25"/>
      <c r="AN30" s="109"/>
      <c r="AO30" s="112"/>
      <c r="AQ30" s="112"/>
    </row>
    <row r="31" spans="1:61" ht="31.5" x14ac:dyDescent="0.25">
      <c r="A31" s="2">
        <v>9</v>
      </c>
      <c r="B31" s="509" t="s">
        <v>159</v>
      </c>
      <c r="C31" s="31"/>
      <c r="D31" s="34"/>
      <c r="E31" s="34"/>
      <c r="F31" s="72"/>
      <c r="G31" s="12"/>
      <c r="H31" s="163">
        <v>0</v>
      </c>
      <c r="I31" s="157">
        <v>0</v>
      </c>
      <c r="J31" s="163">
        <v>0</v>
      </c>
      <c r="K31" s="345"/>
      <c r="L31" s="163">
        <v>0</v>
      </c>
      <c r="M31" s="195"/>
      <c r="N31" s="195"/>
      <c r="O31" s="195"/>
      <c r="P31" s="195"/>
      <c r="Q31" s="195"/>
      <c r="R31" s="163">
        <v>0</v>
      </c>
      <c r="S31" s="163">
        <v>0</v>
      </c>
      <c r="T31" s="163">
        <v>0</v>
      </c>
      <c r="U31" s="163">
        <v>0</v>
      </c>
      <c r="V31" s="157">
        <v>0</v>
      </c>
      <c r="W31" s="196"/>
      <c r="X31" s="197"/>
      <c r="Y31" s="198"/>
      <c r="Z31" s="683">
        <v>0</v>
      </c>
      <c r="AA31" s="196"/>
      <c r="AB31" s="197"/>
      <c r="AC31" s="198"/>
      <c r="AD31" s="198"/>
      <c r="AE31" s="347">
        <v>0</v>
      </c>
      <c r="AF31" s="352"/>
      <c r="AH31" s="106"/>
      <c r="AI31" s="12"/>
      <c r="AK31" s="25"/>
      <c r="AN31" s="126"/>
      <c r="AO31" s="112"/>
      <c r="AQ31" s="112"/>
    </row>
    <row r="32" spans="1:61" ht="47.25" x14ac:dyDescent="0.25">
      <c r="A32" s="2">
        <v>10</v>
      </c>
      <c r="B32" s="509" t="s">
        <v>160</v>
      </c>
      <c r="C32" s="31"/>
      <c r="D32" s="34"/>
      <c r="E32" s="34"/>
      <c r="F32" s="72"/>
      <c r="G32" s="12"/>
      <c r="H32" s="163">
        <v>0</v>
      </c>
      <c r="I32" s="157">
        <v>0</v>
      </c>
      <c r="J32" s="163">
        <v>0</v>
      </c>
      <c r="K32" s="345"/>
      <c r="L32" s="163">
        <v>0</v>
      </c>
      <c r="M32" s="195"/>
      <c r="N32" s="195"/>
      <c r="O32" s="195"/>
      <c r="P32" s="195"/>
      <c r="Q32" s="195"/>
      <c r="R32" s="163">
        <v>0</v>
      </c>
      <c r="S32" s="163">
        <v>0</v>
      </c>
      <c r="T32" s="163">
        <v>0</v>
      </c>
      <c r="U32" s="163">
        <v>0</v>
      </c>
      <c r="V32" s="157">
        <v>0</v>
      </c>
      <c r="W32" s="196"/>
      <c r="X32" s="197"/>
      <c r="Y32" s="198"/>
      <c r="Z32" s="683">
        <v>0</v>
      </c>
      <c r="AA32" s="196"/>
      <c r="AB32" s="197"/>
      <c r="AC32" s="198"/>
      <c r="AD32" s="198"/>
      <c r="AE32" s="347">
        <v>0</v>
      </c>
      <c r="AF32" s="352"/>
      <c r="AH32" s="106"/>
      <c r="AI32" s="12"/>
      <c r="AK32" s="25"/>
      <c r="AN32" s="109"/>
      <c r="AO32" s="112"/>
      <c r="AQ32" s="112"/>
    </row>
    <row r="33" spans="1:43" ht="47.25" x14ac:dyDescent="0.25">
      <c r="A33" s="2">
        <v>11</v>
      </c>
      <c r="B33" s="512" t="s">
        <v>161</v>
      </c>
      <c r="C33" s="31"/>
      <c r="D33" s="34"/>
      <c r="E33" s="34"/>
      <c r="F33" s="72"/>
      <c r="G33" s="12"/>
      <c r="H33" s="163">
        <v>0</v>
      </c>
      <c r="I33" s="157">
        <v>0</v>
      </c>
      <c r="J33" s="163">
        <v>0</v>
      </c>
      <c r="K33" s="345"/>
      <c r="L33" s="163">
        <v>0</v>
      </c>
      <c r="M33" s="195"/>
      <c r="N33" s="195"/>
      <c r="O33" s="195"/>
      <c r="P33" s="195"/>
      <c r="Q33" s="195"/>
      <c r="R33" s="163">
        <v>0</v>
      </c>
      <c r="S33" s="163">
        <v>0</v>
      </c>
      <c r="T33" s="163">
        <v>0</v>
      </c>
      <c r="U33" s="163">
        <v>0</v>
      </c>
      <c r="V33" s="157">
        <v>0</v>
      </c>
      <c r="W33" s="196"/>
      <c r="X33" s="197"/>
      <c r="Y33" s="198"/>
      <c r="Z33" s="683">
        <v>0</v>
      </c>
      <c r="AA33" s="196"/>
      <c r="AB33" s="197"/>
      <c r="AC33" s="198"/>
      <c r="AD33" s="198"/>
      <c r="AE33" s="347">
        <v>0</v>
      </c>
      <c r="AF33" s="352"/>
      <c r="AH33" s="106"/>
      <c r="AI33" s="12"/>
      <c r="AK33" s="25"/>
      <c r="AN33" s="126"/>
      <c r="AO33" s="112"/>
      <c r="AQ33" s="112"/>
    </row>
    <row r="34" spans="1:43" ht="63" x14ac:dyDescent="0.25">
      <c r="A34" s="2">
        <v>12</v>
      </c>
      <c r="B34" s="512" t="s">
        <v>162</v>
      </c>
      <c r="C34" s="31"/>
      <c r="D34" s="34"/>
      <c r="E34" s="34"/>
      <c r="F34" s="72"/>
      <c r="G34" s="12"/>
      <c r="H34" s="163">
        <v>0</v>
      </c>
      <c r="I34" s="157">
        <v>0</v>
      </c>
      <c r="J34" s="163">
        <v>0</v>
      </c>
      <c r="K34" s="345"/>
      <c r="L34" s="163">
        <v>0</v>
      </c>
      <c r="M34" s="195"/>
      <c r="N34" s="195"/>
      <c r="O34" s="195"/>
      <c r="P34" s="195"/>
      <c r="Q34" s="195"/>
      <c r="R34" s="163">
        <v>0</v>
      </c>
      <c r="S34" s="163">
        <v>0</v>
      </c>
      <c r="T34" s="163">
        <v>0</v>
      </c>
      <c r="U34" s="163">
        <v>0</v>
      </c>
      <c r="V34" s="157">
        <v>0</v>
      </c>
      <c r="W34" s="196"/>
      <c r="X34" s="197"/>
      <c r="Y34" s="198"/>
      <c r="Z34" s="683">
        <v>0</v>
      </c>
      <c r="AA34" s="196"/>
      <c r="AB34" s="197"/>
      <c r="AC34" s="198"/>
      <c r="AD34" s="198"/>
      <c r="AE34" s="347">
        <v>0</v>
      </c>
      <c r="AF34" s="352"/>
      <c r="AH34" s="106"/>
      <c r="AI34" s="12"/>
      <c r="AK34" s="25"/>
      <c r="AN34" s="126"/>
      <c r="AO34" s="112"/>
      <c r="AQ34" s="112"/>
    </row>
    <row r="35" spans="1:43" ht="63" x14ac:dyDescent="0.25">
      <c r="A35" s="2">
        <v>13</v>
      </c>
      <c r="B35" s="512" t="s">
        <v>163</v>
      </c>
      <c r="C35" s="31"/>
      <c r="D35" s="34"/>
      <c r="E35" s="34"/>
      <c r="F35" s="34"/>
      <c r="G35" s="12"/>
      <c r="H35" s="163">
        <v>0</v>
      </c>
      <c r="I35" s="157">
        <v>0</v>
      </c>
      <c r="J35" s="163">
        <v>0</v>
      </c>
      <c r="K35" s="345"/>
      <c r="L35" s="163">
        <v>0</v>
      </c>
      <c r="M35" s="195"/>
      <c r="N35" s="195"/>
      <c r="O35" s="195"/>
      <c r="P35" s="195"/>
      <c r="Q35" s="195"/>
      <c r="R35" s="163">
        <v>0</v>
      </c>
      <c r="S35" s="163">
        <v>0</v>
      </c>
      <c r="T35" s="163">
        <v>0</v>
      </c>
      <c r="U35" s="163">
        <v>0</v>
      </c>
      <c r="V35" s="157">
        <v>0</v>
      </c>
      <c r="W35" s="196"/>
      <c r="X35" s="197"/>
      <c r="Y35" s="198"/>
      <c r="Z35" s="683">
        <v>0</v>
      </c>
      <c r="AA35" s="196"/>
      <c r="AB35" s="197"/>
      <c r="AC35" s="198"/>
      <c r="AD35" s="198"/>
      <c r="AE35" s="347">
        <v>0</v>
      </c>
      <c r="AF35" s="352"/>
      <c r="AH35" s="106"/>
      <c r="AI35" s="12"/>
      <c r="AK35" s="25"/>
      <c r="AN35" s="126"/>
      <c r="AO35" s="112"/>
      <c r="AQ35" s="112"/>
    </row>
    <row r="36" spans="1:43" ht="78.75" x14ac:dyDescent="0.25">
      <c r="A36" s="2">
        <v>14</v>
      </c>
      <c r="B36" s="512" t="s">
        <v>164</v>
      </c>
      <c r="C36" s="31"/>
      <c r="D36" s="34"/>
      <c r="E36" s="34"/>
      <c r="F36" s="72"/>
      <c r="G36" s="12"/>
      <c r="H36" s="163">
        <v>0</v>
      </c>
      <c r="I36" s="157">
        <v>0</v>
      </c>
      <c r="J36" s="163">
        <v>0</v>
      </c>
      <c r="K36" s="345"/>
      <c r="L36" s="163">
        <v>0</v>
      </c>
      <c r="M36" s="195"/>
      <c r="N36" s="195"/>
      <c r="O36" s="195"/>
      <c r="P36" s="195"/>
      <c r="Q36" s="195"/>
      <c r="R36" s="163">
        <v>0</v>
      </c>
      <c r="S36" s="163">
        <v>0</v>
      </c>
      <c r="T36" s="163">
        <v>0</v>
      </c>
      <c r="U36" s="163">
        <v>0</v>
      </c>
      <c r="V36" s="157">
        <v>0</v>
      </c>
      <c r="W36" s="196"/>
      <c r="X36" s="197"/>
      <c r="Y36" s="198"/>
      <c r="Z36" s="683">
        <v>0</v>
      </c>
      <c r="AA36" s="196"/>
      <c r="AB36" s="197"/>
      <c r="AC36" s="198"/>
      <c r="AD36" s="198"/>
      <c r="AE36" s="347">
        <v>0</v>
      </c>
      <c r="AF36" s="352"/>
      <c r="AH36" s="106"/>
      <c r="AI36" s="12"/>
      <c r="AK36" s="25"/>
      <c r="AN36" s="126"/>
      <c r="AO36" s="112"/>
      <c r="AQ36" s="112"/>
    </row>
    <row r="37" spans="1:43" ht="47.25" x14ac:dyDescent="0.25">
      <c r="A37" s="2">
        <v>15</v>
      </c>
      <c r="B37" s="512" t="s">
        <v>165</v>
      </c>
      <c r="C37" s="31"/>
      <c r="D37" s="34"/>
      <c r="E37" s="34"/>
      <c r="F37" s="34"/>
      <c r="G37" s="12"/>
      <c r="H37" s="163">
        <v>0</v>
      </c>
      <c r="I37" s="157">
        <v>0</v>
      </c>
      <c r="J37" s="163">
        <v>0</v>
      </c>
      <c r="K37" s="345"/>
      <c r="L37" s="163">
        <v>0</v>
      </c>
      <c r="M37" s="195"/>
      <c r="N37" s="195"/>
      <c r="O37" s="195"/>
      <c r="P37" s="195"/>
      <c r="Q37" s="195"/>
      <c r="R37" s="163">
        <v>0</v>
      </c>
      <c r="S37" s="163">
        <v>0</v>
      </c>
      <c r="T37" s="163">
        <v>0</v>
      </c>
      <c r="U37" s="163">
        <v>0</v>
      </c>
      <c r="V37" s="157">
        <v>0</v>
      </c>
      <c r="W37" s="196"/>
      <c r="X37" s="197"/>
      <c r="Y37" s="198"/>
      <c r="Z37" s="683">
        <v>0</v>
      </c>
      <c r="AA37" s="196"/>
      <c r="AB37" s="197"/>
      <c r="AC37" s="198"/>
      <c r="AD37" s="198"/>
      <c r="AE37" s="347">
        <v>0</v>
      </c>
      <c r="AF37" s="352"/>
      <c r="AH37" s="106"/>
      <c r="AI37" s="12"/>
      <c r="AK37" s="25"/>
      <c r="AN37" s="126"/>
      <c r="AO37" s="112"/>
      <c r="AQ37" s="112"/>
    </row>
    <row r="38" spans="1:43" ht="63" x14ac:dyDescent="0.25">
      <c r="A38" s="2">
        <v>16</v>
      </c>
      <c r="B38" s="512" t="s">
        <v>166</v>
      </c>
      <c r="C38" s="31"/>
      <c r="D38" s="34"/>
      <c r="E38" s="34"/>
      <c r="F38" s="34"/>
      <c r="G38" s="12"/>
      <c r="H38" s="163">
        <v>0</v>
      </c>
      <c r="I38" s="157">
        <v>0</v>
      </c>
      <c r="J38" s="163">
        <v>0</v>
      </c>
      <c r="K38" s="345"/>
      <c r="L38" s="163">
        <v>0</v>
      </c>
      <c r="M38" s="195"/>
      <c r="N38" s="195"/>
      <c r="O38" s="195"/>
      <c r="P38" s="195"/>
      <c r="Q38" s="195"/>
      <c r="R38" s="163">
        <v>0</v>
      </c>
      <c r="S38" s="163">
        <v>0</v>
      </c>
      <c r="T38" s="163">
        <v>0</v>
      </c>
      <c r="U38" s="163">
        <v>0</v>
      </c>
      <c r="V38" s="157">
        <v>0</v>
      </c>
      <c r="W38" s="196"/>
      <c r="X38" s="197"/>
      <c r="Y38" s="198"/>
      <c r="Z38" s="683">
        <v>0</v>
      </c>
      <c r="AA38" s="196"/>
      <c r="AB38" s="197"/>
      <c r="AC38" s="198"/>
      <c r="AD38" s="198"/>
      <c r="AE38" s="347">
        <v>0</v>
      </c>
      <c r="AF38" s="352"/>
      <c r="AH38" s="106"/>
      <c r="AI38" s="12"/>
      <c r="AK38" s="25"/>
      <c r="AN38" s="126"/>
      <c r="AO38" s="112"/>
      <c r="AQ38" s="112"/>
    </row>
    <row r="39" spans="1:43" ht="110.25" x14ac:dyDescent="0.25">
      <c r="A39" s="2">
        <v>17</v>
      </c>
      <c r="B39" s="513" t="s">
        <v>167</v>
      </c>
      <c r="C39" s="31"/>
      <c r="D39" s="34"/>
      <c r="E39" s="34"/>
      <c r="F39" s="34"/>
      <c r="G39" s="12"/>
      <c r="H39" s="163">
        <v>0</v>
      </c>
      <c r="I39" s="157">
        <v>0</v>
      </c>
      <c r="J39" s="163">
        <v>0</v>
      </c>
      <c r="K39" s="345"/>
      <c r="L39" s="163">
        <v>0</v>
      </c>
      <c r="M39" s="195"/>
      <c r="N39" s="195"/>
      <c r="O39" s="195"/>
      <c r="P39" s="195"/>
      <c r="Q39" s="195"/>
      <c r="R39" s="163">
        <v>0</v>
      </c>
      <c r="S39" s="163">
        <v>0</v>
      </c>
      <c r="T39" s="163">
        <v>0</v>
      </c>
      <c r="U39" s="163">
        <v>0</v>
      </c>
      <c r="V39" s="157">
        <v>0</v>
      </c>
      <c r="W39" s="196"/>
      <c r="X39" s="197"/>
      <c r="Y39" s="198"/>
      <c r="Z39" s="683">
        <v>0</v>
      </c>
      <c r="AA39" s="196"/>
      <c r="AB39" s="197"/>
      <c r="AC39" s="198"/>
      <c r="AD39" s="198"/>
      <c r="AE39" s="347">
        <v>0</v>
      </c>
      <c r="AF39" s="352"/>
      <c r="AH39" s="106"/>
      <c r="AI39" s="12"/>
      <c r="AK39" s="25"/>
      <c r="AN39" s="126"/>
      <c r="AO39" s="112"/>
      <c r="AQ39" s="112"/>
    </row>
    <row r="40" spans="1:43" ht="94.5" x14ac:dyDescent="0.25">
      <c r="A40" s="2">
        <v>18</v>
      </c>
      <c r="B40" s="513" t="s">
        <v>210</v>
      </c>
      <c r="C40" s="31"/>
      <c r="D40" s="34"/>
      <c r="E40" s="34"/>
      <c r="F40" s="34"/>
      <c r="G40" s="12"/>
      <c r="H40" s="163">
        <v>0</v>
      </c>
      <c r="I40" s="157">
        <v>0</v>
      </c>
      <c r="J40" s="163">
        <v>0</v>
      </c>
      <c r="K40" s="345"/>
      <c r="L40" s="163">
        <v>0</v>
      </c>
      <c r="M40" s="195"/>
      <c r="N40" s="195"/>
      <c r="O40" s="195"/>
      <c r="P40" s="195"/>
      <c r="Q40" s="195"/>
      <c r="R40" s="163">
        <v>0</v>
      </c>
      <c r="S40" s="163">
        <v>0</v>
      </c>
      <c r="T40" s="163">
        <v>0</v>
      </c>
      <c r="U40" s="163">
        <v>0</v>
      </c>
      <c r="V40" s="157">
        <v>0</v>
      </c>
      <c r="W40" s="196"/>
      <c r="X40" s="197"/>
      <c r="Y40" s="198"/>
      <c r="Z40" s="683">
        <v>0</v>
      </c>
      <c r="AA40" s="196"/>
      <c r="AB40" s="197"/>
      <c r="AC40" s="198"/>
      <c r="AD40" s="198"/>
      <c r="AE40" s="347">
        <v>0</v>
      </c>
      <c r="AF40" s="39"/>
      <c r="AH40" s="106"/>
      <c r="AI40" s="12"/>
      <c r="AK40" s="25"/>
      <c r="AN40" s="110"/>
      <c r="AO40" s="112"/>
      <c r="AQ40" s="112"/>
    </row>
    <row r="41" spans="1:43" ht="105" x14ac:dyDescent="0.25">
      <c r="A41" s="2">
        <v>19</v>
      </c>
      <c r="B41" s="514" t="s">
        <v>168</v>
      </c>
      <c r="C41" s="31"/>
      <c r="D41" s="34"/>
      <c r="E41" s="34"/>
      <c r="F41" s="34"/>
      <c r="G41" s="12"/>
      <c r="H41" s="163">
        <v>0</v>
      </c>
      <c r="I41" s="157">
        <v>0</v>
      </c>
      <c r="J41" s="163">
        <v>0</v>
      </c>
      <c r="K41" s="345"/>
      <c r="L41" s="163">
        <v>0</v>
      </c>
      <c r="M41" s="195"/>
      <c r="N41" s="195"/>
      <c r="O41" s="195"/>
      <c r="P41" s="195"/>
      <c r="Q41" s="195"/>
      <c r="R41" s="163">
        <v>0</v>
      </c>
      <c r="S41" s="163">
        <v>0</v>
      </c>
      <c r="T41" s="163">
        <v>0</v>
      </c>
      <c r="U41" s="163">
        <v>0</v>
      </c>
      <c r="V41" s="157">
        <v>0</v>
      </c>
      <c r="W41" s="196"/>
      <c r="X41" s="197"/>
      <c r="Y41" s="198"/>
      <c r="Z41" s="683">
        <v>0</v>
      </c>
      <c r="AA41" s="196"/>
      <c r="AB41" s="197"/>
      <c r="AC41" s="198"/>
      <c r="AD41" s="198"/>
      <c r="AE41" s="347">
        <v>0</v>
      </c>
      <c r="AF41" s="352"/>
      <c r="AH41" s="106"/>
      <c r="AI41" s="12"/>
      <c r="AK41" s="25"/>
      <c r="AN41" s="110"/>
      <c r="AO41" s="112"/>
      <c r="AQ41" s="112"/>
    </row>
    <row r="42" spans="1:43" x14ac:dyDescent="0.25">
      <c r="A42" s="2">
        <v>20</v>
      </c>
      <c r="B42" s="510" t="s">
        <v>124</v>
      </c>
      <c r="C42" s="31"/>
      <c r="D42" s="34"/>
      <c r="E42" s="34"/>
      <c r="F42" s="34"/>
      <c r="G42" s="12"/>
      <c r="H42" s="163">
        <v>0</v>
      </c>
      <c r="I42" s="157">
        <v>0</v>
      </c>
      <c r="J42" s="163">
        <v>0</v>
      </c>
      <c r="K42" s="345"/>
      <c r="L42" s="163">
        <v>0</v>
      </c>
      <c r="M42" s="195"/>
      <c r="N42" s="195"/>
      <c r="O42" s="195"/>
      <c r="P42" s="195"/>
      <c r="Q42" s="195"/>
      <c r="R42" s="163">
        <v>0</v>
      </c>
      <c r="S42" s="163">
        <v>0</v>
      </c>
      <c r="T42" s="163">
        <v>0</v>
      </c>
      <c r="U42" s="163">
        <v>0</v>
      </c>
      <c r="V42" s="157">
        <v>0</v>
      </c>
      <c r="W42" s="196"/>
      <c r="X42" s="197"/>
      <c r="Y42" s="198"/>
      <c r="Z42" s="683">
        <v>0</v>
      </c>
      <c r="AA42" s="196"/>
      <c r="AB42" s="197"/>
      <c r="AC42" s="198"/>
      <c r="AD42" s="198"/>
      <c r="AE42" s="347">
        <v>0</v>
      </c>
      <c r="AF42" s="39"/>
      <c r="AH42" s="106"/>
      <c r="AI42" s="12"/>
      <c r="AK42" s="25"/>
      <c r="AN42" s="110"/>
      <c r="AO42" s="112"/>
      <c r="AQ42" s="112"/>
    </row>
    <row r="43" spans="1:43" ht="31.5" x14ac:dyDescent="0.25">
      <c r="A43" s="2">
        <v>21</v>
      </c>
      <c r="B43" s="509" t="s">
        <v>169</v>
      </c>
      <c r="C43" s="31"/>
      <c r="D43" s="34"/>
      <c r="E43" s="34"/>
      <c r="F43" s="34"/>
      <c r="G43" s="12"/>
      <c r="H43" s="163">
        <v>0</v>
      </c>
      <c r="I43" s="157">
        <v>0</v>
      </c>
      <c r="J43" s="163">
        <v>0</v>
      </c>
      <c r="K43" s="345"/>
      <c r="L43" s="163">
        <v>0</v>
      </c>
      <c r="M43" s="195"/>
      <c r="N43" s="195"/>
      <c r="O43" s="195"/>
      <c r="P43" s="195"/>
      <c r="Q43" s="195"/>
      <c r="R43" s="163">
        <v>0</v>
      </c>
      <c r="S43" s="163">
        <v>0</v>
      </c>
      <c r="T43" s="163">
        <v>0</v>
      </c>
      <c r="U43" s="163">
        <v>0</v>
      </c>
      <c r="V43" s="157">
        <v>0</v>
      </c>
      <c r="W43" s="196"/>
      <c r="X43" s="197"/>
      <c r="Y43" s="198"/>
      <c r="Z43" s="683">
        <v>0</v>
      </c>
      <c r="AA43" s="196"/>
      <c r="AB43" s="197"/>
      <c r="AC43" s="198"/>
      <c r="AD43" s="198"/>
      <c r="AE43" s="347">
        <v>0</v>
      </c>
      <c r="AF43" s="39"/>
      <c r="AH43" s="106"/>
      <c r="AI43" s="12"/>
      <c r="AK43" s="25"/>
      <c r="AN43" s="111"/>
      <c r="AO43" s="112"/>
      <c r="AQ43" s="112"/>
    </row>
    <row r="44" spans="1:43" ht="31.5" x14ac:dyDescent="0.25">
      <c r="A44" s="2">
        <v>22</v>
      </c>
      <c r="B44" s="509" t="s">
        <v>170</v>
      </c>
      <c r="C44" s="31"/>
      <c r="D44" s="34"/>
      <c r="E44" s="34"/>
      <c r="F44" s="34"/>
      <c r="G44" s="12"/>
      <c r="H44" s="163">
        <v>0</v>
      </c>
      <c r="I44" s="157">
        <v>0</v>
      </c>
      <c r="J44" s="163">
        <v>0</v>
      </c>
      <c r="K44" s="345"/>
      <c r="L44" s="163">
        <v>0</v>
      </c>
      <c r="M44" s="195"/>
      <c r="N44" s="195"/>
      <c r="O44" s="195"/>
      <c r="P44" s="195"/>
      <c r="Q44" s="195"/>
      <c r="R44" s="163">
        <v>0</v>
      </c>
      <c r="S44" s="163">
        <v>0</v>
      </c>
      <c r="T44" s="163">
        <v>0</v>
      </c>
      <c r="U44" s="163">
        <v>0</v>
      </c>
      <c r="V44" s="157">
        <v>0</v>
      </c>
      <c r="W44" s="196"/>
      <c r="X44" s="197"/>
      <c r="Y44" s="198"/>
      <c r="Z44" s="683">
        <v>0</v>
      </c>
      <c r="AA44" s="196"/>
      <c r="AB44" s="197"/>
      <c r="AC44" s="198"/>
      <c r="AD44" s="198"/>
      <c r="AE44" s="347">
        <v>0</v>
      </c>
      <c r="AF44" s="39"/>
      <c r="AH44" s="106"/>
      <c r="AI44" s="12"/>
      <c r="AK44" s="25"/>
      <c r="AN44" s="110"/>
      <c r="AO44" s="112"/>
      <c r="AQ44" s="112"/>
    </row>
    <row r="45" spans="1:43" x14ac:dyDescent="0.25">
      <c r="A45" s="2">
        <v>23</v>
      </c>
      <c r="B45" s="515" t="s">
        <v>125</v>
      </c>
      <c r="C45" s="31"/>
      <c r="D45" s="34"/>
      <c r="E45" s="34"/>
      <c r="F45" s="34"/>
      <c r="G45" s="12"/>
      <c r="H45" s="163">
        <v>0</v>
      </c>
      <c r="I45" s="157">
        <v>0</v>
      </c>
      <c r="J45" s="163">
        <v>0</v>
      </c>
      <c r="K45" s="345"/>
      <c r="L45" s="163">
        <v>0</v>
      </c>
      <c r="M45" s="195"/>
      <c r="N45" s="195"/>
      <c r="O45" s="195"/>
      <c r="P45" s="195"/>
      <c r="Q45" s="195"/>
      <c r="R45" s="163">
        <v>0</v>
      </c>
      <c r="S45" s="163">
        <v>0</v>
      </c>
      <c r="T45" s="163">
        <v>0</v>
      </c>
      <c r="U45" s="163">
        <v>0</v>
      </c>
      <c r="V45" s="157">
        <v>0</v>
      </c>
      <c r="W45" s="196"/>
      <c r="X45" s="197"/>
      <c r="Y45" s="198"/>
      <c r="Z45" s="683">
        <v>0</v>
      </c>
      <c r="AA45" s="196"/>
      <c r="AB45" s="197"/>
      <c r="AC45" s="198"/>
      <c r="AD45" s="198"/>
      <c r="AE45" s="347">
        <v>0</v>
      </c>
      <c r="AF45" s="39"/>
      <c r="AH45" s="106"/>
      <c r="AI45" s="12"/>
      <c r="AK45" s="25"/>
      <c r="AN45" s="111"/>
      <c r="AO45" s="112"/>
      <c r="AQ45" s="112"/>
    </row>
    <row r="46" spans="1:43" ht="31.5" x14ac:dyDescent="0.25">
      <c r="A46" s="2">
        <v>24</v>
      </c>
      <c r="B46" s="509" t="s">
        <v>171</v>
      </c>
      <c r="C46" s="31"/>
      <c r="D46" s="34"/>
      <c r="E46" s="34"/>
      <c r="F46" s="34"/>
      <c r="G46" s="12"/>
      <c r="H46" s="163">
        <v>0</v>
      </c>
      <c r="I46" s="157">
        <v>0</v>
      </c>
      <c r="J46" s="163">
        <v>0</v>
      </c>
      <c r="K46" s="345"/>
      <c r="L46" s="163">
        <v>0</v>
      </c>
      <c r="M46" s="195"/>
      <c r="N46" s="195"/>
      <c r="O46" s="195"/>
      <c r="P46" s="195"/>
      <c r="Q46" s="195"/>
      <c r="R46" s="163">
        <v>0</v>
      </c>
      <c r="S46" s="163">
        <v>0</v>
      </c>
      <c r="T46" s="163">
        <v>0</v>
      </c>
      <c r="U46" s="163">
        <v>0</v>
      </c>
      <c r="V46" s="157">
        <v>0</v>
      </c>
      <c r="W46" s="196"/>
      <c r="X46" s="197"/>
      <c r="Y46" s="198"/>
      <c r="Z46" s="683">
        <v>0</v>
      </c>
      <c r="AA46" s="196"/>
      <c r="AB46" s="197"/>
      <c r="AC46" s="198"/>
      <c r="AD46" s="198"/>
      <c r="AE46" s="347">
        <v>0</v>
      </c>
      <c r="AF46" s="39"/>
      <c r="AH46" s="106"/>
      <c r="AI46" s="12"/>
      <c r="AK46" s="25"/>
      <c r="AN46" s="110"/>
      <c r="AO46" s="112"/>
      <c r="AQ46" s="112"/>
    </row>
    <row r="47" spans="1:43" x14ac:dyDescent="0.25">
      <c r="A47" s="2">
        <v>25</v>
      </c>
      <c r="B47" s="516" t="s">
        <v>172</v>
      </c>
      <c r="C47" s="31"/>
      <c r="D47" s="34"/>
      <c r="E47" s="34"/>
      <c r="F47" s="34"/>
      <c r="G47" s="12"/>
      <c r="H47" s="163">
        <v>0</v>
      </c>
      <c r="I47" s="157">
        <v>0</v>
      </c>
      <c r="J47" s="163">
        <v>0</v>
      </c>
      <c r="K47" s="345"/>
      <c r="L47" s="163">
        <v>0</v>
      </c>
      <c r="M47" s="195"/>
      <c r="N47" s="195"/>
      <c r="O47" s="195"/>
      <c r="P47" s="195"/>
      <c r="Q47" s="195"/>
      <c r="R47" s="163">
        <v>0</v>
      </c>
      <c r="S47" s="163">
        <v>0</v>
      </c>
      <c r="T47" s="163">
        <v>0</v>
      </c>
      <c r="U47" s="163">
        <v>0</v>
      </c>
      <c r="V47" s="157">
        <v>0</v>
      </c>
      <c r="W47" s="196"/>
      <c r="X47" s="197"/>
      <c r="Y47" s="198"/>
      <c r="Z47" s="683">
        <v>0</v>
      </c>
      <c r="AA47" s="196"/>
      <c r="AB47" s="197"/>
      <c r="AC47" s="198"/>
      <c r="AD47" s="198"/>
      <c r="AE47" s="347">
        <v>0</v>
      </c>
      <c r="AF47" s="39"/>
      <c r="AH47" s="106"/>
      <c r="AI47" s="12"/>
      <c r="AK47" s="25"/>
      <c r="AN47" s="110"/>
      <c r="AO47" s="112"/>
      <c r="AQ47" s="112"/>
    </row>
    <row r="48" spans="1:43" ht="31.5" x14ac:dyDescent="0.25">
      <c r="A48" s="2">
        <v>26</v>
      </c>
      <c r="B48" s="517" t="s">
        <v>173</v>
      </c>
      <c r="C48" s="31"/>
      <c r="D48" s="34"/>
      <c r="E48" s="34"/>
      <c r="F48" s="34"/>
      <c r="G48" s="12"/>
      <c r="H48" s="163">
        <v>0</v>
      </c>
      <c r="I48" s="157">
        <v>0</v>
      </c>
      <c r="J48" s="163">
        <v>0</v>
      </c>
      <c r="K48" s="345"/>
      <c r="L48" s="163">
        <v>0</v>
      </c>
      <c r="M48" s="195"/>
      <c r="N48" s="195"/>
      <c r="O48" s="195"/>
      <c r="P48" s="195"/>
      <c r="Q48" s="195"/>
      <c r="R48" s="163">
        <v>0</v>
      </c>
      <c r="S48" s="163">
        <v>0</v>
      </c>
      <c r="T48" s="163">
        <v>0</v>
      </c>
      <c r="U48" s="163">
        <v>0</v>
      </c>
      <c r="V48" s="157">
        <v>0</v>
      </c>
      <c r="W48" s="196"/>
      <c r="X48" s="197"/>
      <c r="Y48" s="198"/>
      <c r="Z48" s="683">
        <v>0</v>
      </c>
      <c r="AA48" s="196"/>
      <c r="AB48" s="197"/>
      <c r="AC48" s="198"/>
      <c r="AD48" s="198"/>
      <c r="AE48" s="347">
        <v>0</v>
      </c>
      <c r="AF48" s="39"/>
      <c r="AH48" s="106"/>
      <c r="AI48" s="12"/>
      <c r="AK48" s="25"/>
      <c r="AN48" s="110"/>
      <c r="AO48" s="112"/>
      <c r="AQ48" s="112"/>
    </row>
    <row r="49" spans="1:43" ht="31.5" x14ac:dyDescent="0.25">
      <c r="A49" s="2">
        <v>27</v>
      </c>
      <c r="B49" s="517" t="s">
        <v>174</v>
      </c>
      <c r="C49" s="31"/>
      <c r="D49" s="34"/>
      <c r="E49" s="34"/>
      <c r="F49" s="34"/>
      <c r="G49" s="12"/>
      <c r="H49" s="163">
        <v>0</v>
      </c>
      <c r="I49" s="157">
        <v>0</v>
      </c>
      <c r="J49" s="163">
        <v>0</v>
      </c>
      <c r="K49" s="345"/>
      <c r="L49" s="163">
        <v>0</v>
      </c>
      <c r="M49" s="195"/>
      <c r="N49" s="195"/>
      <c r="O49" s="195"/>
      <c r="P49" s="195"/>
      <c r="Q49" s="195"/>
      <c r="R49" s="163">
        <v>0</v>
      </c>
      <c r="S49" s="163">
        <v>0</v>
      </c>
      <c r="T49" s="163">
        <v>0</v>
      </c>
      <c r="U49" s="163">
        <v>0</v>
      </c>
      <c r="V49" s="157">
        <v>0</v>
      </c>
      <c r="W49" s="196"/>
      <c r="X49" s="197"/>
      <c r="Y49" s="198"/>
      <c r="Z49" s="683">
        <v>0</v>
      </c>
      <c r="AA49" s="196"/>
      <c r="AB49" s="197"/>
      <c r="AC49" s="198"/>
      <c r="AD49" s="198"/>
      <c r="AE49" s="347">
        <v>0</v>
      </c>
      <c r="AF49" s="39"/>
      <c r="AH49" s="106"/>
      <c r="AI49" s="12"/>
      <c r="AK49" s="25"/>
      <c r="AN49" s="110"/>
      <c r="AO49" s="112"/>
      <c r="AQ49" s="112"/>
    </row>
    <row r="50" spans="1:43" ht="31.5" x14ac:dyDescent="0.25">
      <c r="A50" s="2">
        <v>28</v>
      </c>
      <c r="B50" s="517" t="s">
        <v>175</v>
      </c>
      <c r="C50" s="31"/>
      <c r="D50" s="34"/>
      <c r="E50" s="34"/>
      <c r="F50" s="34"/>
      <c r="G50" s="12"/>
      <c r="H50" s="163">
        <v>0</v>
      </c>
      <c r="I50" s="157">
        <v>0</v>
      </c>
      <c r="J50" s="163">
        <v>0</v>
      </c>
      <c r="K50" s="345"/>
      <c r="L50" s="163">
        <v>0</v>
      </c>
      <c r="M50" s="195"/>
      <c r="N50" s="195"/>
      <c r="O50" s="195"/>
      <c r="P50" s="195"/>
      <c r="Q50" s="195"/>
      <c r="R50" s="163">
        <v>0</v>
      </c>
      <c r="S50" s="163">
        <v>0</v>
      </c>
      <c r="T50" s="163">
        <v>0</v>
      </c>
      <c r="U50" s="163">
        <v>0</v>
      </c>
      <c r="V50" s="157">
        <v>0</v>
      </c>
      <c r="W50" s="196"/>
      <c r="X50" s="197"/>
      <c r="Y50" s="198"/>
      <c r="Z50" s="683">
        <v>0</v>
      </c>
      <c r="AA50" s="196"/>
      <c r="AB50" s="197"/>
      <c r="AC50" s="198"/>
      <c r="AD50" s="198"/>
      <c r="AE50" s="347">
        <v>0</v>
      </c>
      <c r="AF50" s="39"/>
      <c r="AH50" s="106"/>
      <c r="AI50" s="12"/>
      <c r="AK50" s="25"/>
      <c r="AN50" s="110"/>
      <c r="AO50" s="112"/>
      <c r="AQ50" s="112"/>
    </row>
    <row r="51" spans="1:43" x14ac:dyDescent="0.25">
      <c r="A51" s="2">
        <v>29</v>
      </c>
      <c r="B51" s="507" t="s">
        <v>126</v>
      </c>
      <c r="C51" s="31"/>
      <c r="D51" s="34"/>
      <c r="E51" s="34"/>
      <c r="F51" s="34"/>
      <c r="G51" s="12"/>
      <c r="H51" s="163">
        <v>0</v>
      </c>
      <c r="I51" s="157">
        <v>0</v>
      </c>
      <c r="J51" s="163">
        <v>0</v>
      </c>
      <c r="K51" s="345"/>
      <c r="L51" s="163">
        <v>0</v>
      </c>
      <c r="M51" s="195"/>
      <c r="N51" s="195"/>
      <c r="O51" s="195"/>
      <c r="P51" s="195"/>
      <c r="Q51" s="195"/>
      <c r="R51" s="163">
        <v>0</v>
      </c>
      <c r="S51" s="163">
        <v>0</v>
      </c>
      <c r="T51" s="163">
        <v>0</v>
      </c>
      <c r="U51" s="163">
        <v>0</v>
      </c>
      <c r="V51" s="157">
        <v>0</v>
      </c>
      <c r="W51" s="196"/>
      <c r="X51" s="197"/>
      <c r="Y51" s="198"/>
      <c r="Z51" s="683">
        <v>0</v>
      </c>
      <c r="AA51" s="196"/>
      <c r="AB51" s="197"/>
      <c r="AC51" s="198"/>
      <c r="AD51" s="198"/>
      <c r="AE51" s="347">
        <v>0</v>
      </c>
      <c r="AF51" s="352"/>
      <c r="AH51" s="106"/>
      <c r="AI51" s="12"/>
      <c r="AK51" s="25"/>
      <c r="AO51" s="112"/>
      <c r="AQ51" s="112"/>
    </row>
    <row r="52" spans="1:43" ht="31.5" x14ac:dyDescent="0.25">
      <c r="A52" s="2">
        <v>30</v>
      </c>
      <c r="B52" s="509" t="s">
        <v>176</v>
      </c>
      <c r="C52" s="31"/>
      <c r="D52" s="34"/>
      <c r="E52" s="34"/>
      <c r="F52" s="34"/>
      <c r="G52" s="12"/>
      <c r="H52" s="163">
        <v>0</v>
      </c>
      <c r="I52" s="157">
        <v>0</v>
      </c>
      <c r="J52" s="163">
        <v>0</v>
      </c>
      <c r="K52" s="345"/>
      <c r="L52" s="163">
        <v>0</v>
      </c>
      <c r="M52" s="195"/>
      <c r="N52" s="195"/>
      <c r="O52" s="195"/>
      <c r="P52" s="195"/>
      <c r="Q52" s="195"/>
      <c r="R52" s="163">
        <v>0</v>
      </c>
      <c r="S52" s="163">
        <v>0</v>
      </c>
      <c r="T52" s="163">
        <v>0</v>
      </c>
      <c r="U52" s="163">
        <v>0</v>
      </c>
      <c r="V52" s="157">
        <v>0</v>
      </c>
      <c r="W52" s="196"/>
      <c r="X52" s="197"/>
      <c r="Y52" s="198"/>
      <c r="Z52" s="683">
        <v>0</v>
      </c>
      <c r="AA52" s="196"/>
      <c r="AB52" s="197"/>
      <c r="AC52" s="198"/>
      <c r="AD52" s="198"/>
      <c r="AE52" s="347">
        <v>0</v>
      </c>
      <c r="AF52" s="352"/>
      <c r="AH52" s="106"/>
      <c r="AI52" s="12"/>
      <c r="AK52" s="25"/>
      <c r="AO52" s="112"/>
      <c r="AQ52" s="112"/>
    </row>
    <row r="53" spans="1:43" x14ac:dyDescent="0.25">
      <c r="A53" s="2">
        <v>31</v>
      </c>
      <c r="B53" s="518" t="s">
        <v>128</v>
      </c>
      <c r="C53" s="31"/>
      <c r="D53" s="34"/>
      <c r="E53" s="34"/>
      <c r="F53" s="34"/>
      <c r="G53" s="12"/>
      <c r="H53" s="163">
        <v>0</v>
      </c>
      <c r="I53" s="157">
        <v>0</v>
      </c>
      <c r="J53" s="163">
        <v>0</v>
      </c>
      <c r="K53" s="345"/>
      <c r="L53" s="163">
        <v>0</v>
      </c>
      <c r="M53" s="195"/>
      <c r="N53" s="195"/>
      <c r="O53" s="195"/>
      <c r="P53" s="195"/>
      <c r="Q53" s="195"/>
      <c r="R53" s="163">
        <v>0</v>
      </c>
      <c r="S53" s="163">
        <v>0</v>
      </c>
      <c r="T53" s="163">
        <v>0</v>
      </c>
      <c r="U53" s="163">
        <v>0</v>
      </c>
      <c r="V53" s="157">
        <v>0</v>
      </c>
      <c r="W53" s="196"/>
      <c r="X53" s="197"/>
      <c r="Y53" s="198"/>
      <c r="Z53" s="683">
        <v>0</v>
      </c>
      <c r="AA53" s="196"/>
      <c r="AB53" s="197"/>
      <c r="AC53" s="198"/>
      <c r="AD53" s="198"/>
      <c r="AE53" s="347">
        <v>0</v>
      </c>
      <c r="AF53" s="352"/>
      <c r="AH53" s="106"/>
      <c r="AI53" s="12"/>
      <c r="AK53" s="25"/>
      <c r="AO53" s="112"/>
      <c r="AQ53" s="112"/>
    </row>
    <row r="54" spans="1:43" x14ac:dyDescent="0.25">
      <c r="A54" s="2">
        <v>32</v>
      </c>
      <c r="B54" s="509" t="s">
        <v>177</v>
      </c>
      <c r="C54" s="31"/>
      <c r="D54" s="34"/>
      <c r="E54" s="34"/>
      <c r="F54" s="72"/>
      <c r="G54" s="12"/>
      <c r="H54" s="163">
        <v>0</v>
      </c>
      <c r="I54" s="157">
        <v>0</v>
      </c>
      <c r="J54" s="163">
        <v>0</v>
      </c>
      <c r="K54" s="345"/>
      <c r="L54" s="163">
        <v>0</v>
      </c>
      <c r="M54" s="195"/>
      <c r="N54" s="195"/>
      <c r="O54" s="195"/>
      <c r="P54" s="195"/>
      <c r="Q54" s="195"/>
      <c r="R54" s="163">
        <v>0</v>
      </c>
      <c r="S54" s="163">
        <v>0</v>
      </c>
      <c r="T54" s="163">
        <v>0</v>
      </c>
      <c r="U54" s="163">
        <v>0</v>
      </c>
      <c r="V54" s="157">
        <v>0</v>
      </c>
      <c r="W54" s="196"/>
      <c r="X54" s="197"/>
      <c r="Y54" s="198"/>
      <c r="Z54" s="683">
        <v>0</v>
      </c>
      <c r="AA54" s="196"/>
      <c r="AB54" s="197"/>
      <c r="AC54" s="198"/>
      <c r="AD54" s="198"/>
      <c r="AE54" s="347">
        <v>0</v>
      </c>
      <c r="AF54" s="352"/>
      <c r="AH54" s="106"/>
      <c r="AI54" s="12"/>
      <c r="AK54" s="25"/>
      <c r="AO54" s="112"/>
      <c r="AQ54" s="112"/>
    </row>
    <row r="55" spans="1:43" x14ac:dyDescent="0.25">
      <c r="A55" s="2">
        <v>33</v>
      </c>
      <c r="B55" s="509" t="s">
        <v>178</v>
      </c>
      <c r="C55" s="31"/>
      <c r="D55" s="34"/>
      <c r="E55" s="34"/>
      <c r="F55" s="72"/>
      <c r="G55" s="12"/>
      <c r="H55" s="163">
        <v>0</v>
      </c>
      <c r="I55" s="157">
        <v>0</v>
      </c>
      <c r="J55" s="163">
        <v>0</v>
      </c>
      <c r="K55" s="345"/>
      <c r="L55" s="163">
        <v>0</v>
      </c>
      <c r="M55" s="195"/>
      <c r="N55" s="195"/>
      <c r="O55" s="195"/>
      <c r="P55" s="195"/>
      <c r="Q55" s="195"/>
      <c r="R55" s="163">
        <v>0</v>
      </c>
      <c r="S55" s="163">
        <v>0</v>
      </c>
      <c r="T55" s="163">
        <v>0</v>
      </c>
      <c r="U55" s="163">
        <v>0</v>
      </c>
      <c r="V55" s="157">
        <v>0</v>
      </c>
      <c r="W55" s="196"/>
      <c r="X55" s="197"/>
      <c r="Y55" s="198"/>
      <c r="Z55" s="683">
        <v>0</v>
      </c>
      <c r="AA55" s="196"/>
      <c r="AB55" s="197"/>
      <c r="AC55" s="198"/>
      <c r="AD55" s="198"/>
      <c r="AE55" s="347">
        <v>0</v>
      </c>
      <c r="AF55" s="352"/>
      <c r="AH55" s="106"/>
      <c r="AI55" s="12"/>
      <c r="AK55" s="25"/>
      <c r="AN55" s="109"/>
      <c r="AO55" s="112"/>
      <c r="AQ55" s="112"/>
    </row>
    <row r="56" spans="1:43" x14ac:dyDescent="0.25">
      <c r="A56" s="2">
        <v>34</v>
      </c>
      <c r="B56" s="507" t="s">
        <v>129</v>
      </c>
      <c r="C56" s="31"/>
      <c r="D56" s="34"/>
      <c r="E56" s="34"/>
      <c r="F56" s="72"/>
      <c r="G56" s="12"/>
      <c r="H56" s="163">
        <v>0</v>
      </c>
      <c r="I56" s="157">
        <v>0</v>
      </c>
      <c r="J56" s="163">
        <v>0</v>
      </c>
      <c r="K56" s="345"/>
      <c r="L56" s="163">
        <v>0</v>
      </c>
      <c r="M56" s="195"/>
      <c r="N56" s="195"/>
      <c r="O56" s="195"/>
      <c r="P56" s="195"/>
      <c r="Q56" s="195"/>
      <c r="R56" s="163">
        <v>0</v>
      </c>
      <c r="S56" s="163">
        <v>0</v>
      </c>
      <c r="T56" s="163">
        <v>0</v>
      </c>
      <c r="U56" s="163">
        <v>0</v>
      </c>
      <c r="V56" s="157">
        <v>0</v>
      </c>
      <c r="W56" s="196"/>
      <c r="X56" s="197"/>
      <c r="Y56" s="198"/>
      <c r="Z56" s="683">
        <v>0</v>
      </c>
      <c r="AA56" s="196"/>
      <c r="AB56" s="197"/>
      <c r="AC56" s="198"/>
      <c r="AD56" s="198"/>
      <c r="AE56" s="347">
        <v>0</v>
      </c>
      <c r="AF56" s="352"/>
      <c r="AH56" s="106"/>
      <c r="AI56" s="12"/>
      <c r="AK56" s="25"/>
      <c r="AN56" s="126"/>
      <c r="AO56" s="112"/>
      <c r="AQ56" s="112"/>
    </row>
    <row r="57" spans="1:43" ht="47.25" x14ac:dyDescent="0.25">
      <c r="A57" s="2">
        <v>35</v>
      </c>
      <c r="B57" s="509" t="s">
        <v>179</v>
      </c>
      <c r="C57" s="31"/>
      <c r="D57" s="34"/>
      <c r="E57" s="34"/>
      <c r="F57" s="72"/>
      <c r="G57" s="12"/>
      <c r="H57" s="163">
        <v>0</v>
      </c>
      <c r="I57" s="157">
        <v>0</v>
      </c>
      <c r="J57" s="163">
        <v>0</v>
      </c>
      <c r="K57" s="345"/>
      <c r="L57" s="163">
        <v>0</v>
      </c>
      <c r="M57" s="195"/>
      <c r="N57" s="195"/>
      <c r="O57" s="195"/>
      <c r="P57" s="195"/>
      <c r="Q57" s="195"/>
      <c r="R57" s="163">
        <v>0</v>
      </c>
      <c r="S57" s="163">
        <v>0</v>
      </c>
      <c r="T57" s="163">
        <v>0</v>
      </c>
      <c r="U57" s="163">
        <v>0</v>
      </c>
      <c r="V57" s="157">
        <v>0</v>
      </c>
      <c r="W57" s="196"/>
      <c r="X57" s="197"/>
      <c r="Y57" s="198"/>
      <c r="Z57" s="683">
        <v>0</v>
      </c>
      <c r="AA57" s="196"/>
      <c r="AB57" s="197"/>
      <c r="AC57" s="198"/>
      <c r="AD57" s="198"/>
      <c r="AE57" s="347">
        <v>0</v>
      </c>
      <c r="AF57" s="352"/>
      <c r="AH57" s="106"/>
      <c r="AI57" s="12"/>
      <c r="AK57" s="25"/>
      <c r="AN57" s="109"/>
      <c r="AO57" s="112"/>
      <c r="AQ57" s="112"/>
    </row>
    <row r="58" spans="1:43" ht="31.5" x14ac:dyDescent="0.25">
      <c r="A58" s="2">
        <v>36</v>
      </c>
      <c r="B58" s="465" t="s">
        <v>180</v>
      </c>
      <c r="C58" s="31"/>
      <c r="D58" s="34"/>
      <c r="E58" s="34"/>
      <c r="F58" s="72"/>
      <c r="G58" s="12"/>
      <c r="H58" s="163">
        <v>0</v>
      </c>
      <c r="I58" s="157">
        <v>0</v>
      </c>
      <c r="J58" s="163">
        <v>0</v>
      </c>
      <c r="K58" s="345"/>
      <c r="L58" s="163">
        <v>0</v>
      </c>
      <c r="M58" s="195"/>
      <c r="N58" s="195"/>
      <c r="O58" s="195"/>
      <c r="P58" s="195"/>
      <c r="Q58" s="195"/>
      <c r="R58" s="163">
        <v>0</v>
      </c>
      <c r="S58" s="163">
        <v>0</v>
      </c>
      <c r="T58" s="163">
        <v>0</v>
      </c>
      <c r="U58" s="163">
        <v>0</v>
      </c>
      <c r="V58" s="157">
        <v>0</v>
      </c>
      <c r="W58" s="196"/>
      <c r="X58" s="197"/>
      <c r="Y58" s="198"/>
      <c r="Z58" s="683">
        <v>0</v>
      </c>
      <c r="AA58" s="196"/>
      <c r="AB58" s="197"/>
      <c r="AC58" s="198"/>
      <c r="AD58" s="198"/>
      <c r="AE58" s="347">
        <v>0</v>
      </c>
      <c r="AF58" s="352"/>
      <c r="AH58" s="106"/>
      <c r="AI58" s="12"/>
      <c r="AK58" s="25"/>
      <c r="AN58" s="126"/>
      <c r="AO58" s="112"/>
      <c r="AQ58" s="112"/>
    </row>
    <row r="59" spans="1:43" x14ac:dyDescent="0.25">
      <c r="A59" s="2">
        <v>37</v>
      </c>
      <c r="B59" s="516" t="s">
        <v>130</v>
      </c>
      <c r="C59" s="31"/>
      <c r="D59" s="34"/>
      <c r="E59" s="34"/>
      <c r="F59" s="72"/>
      <c r="G59" s="12"/>
      <c r="H59" s="163">
        <v>0</v>
      </c>
      <c r="I59" s="157">
        <v>0</v>
      </c>
      <c r="J59" s="163">
        <v>0</v>
      </c>
      <c r="K59" s="345"/>
      <c r="L59" s="163">
        <v>0</v>
      </c>
      <c r="M59" s="195"/>
      <c r="N59" s="195"/>
      <c r="O59" s="195"/>
      <c r="P59" s="195"/>
      <c r="Q59" s="195"/>
      <c r="R59" s="163">
        <v>0</v>
      </c>
      <c r="S59" s="163">
        <v>0</v>
      </c>
      <c r="T59" s="163">
        <v>0</v>
      </c>
      <c r="U59" s="163">
        <v>0</v>
      </c>
      <c r="V59" s="157">
        <v>0</v>
      </c>
      <c r="W59" s="196"/>
      <c r="X59" s="197"/>
      <c r="Y59" s="198"/>
      <c r="Z59" s="683">
        <v>0</v>
      </c>
      <c r="AA59" s="196"/>
      <c r="AB59" s="197"/>
      <c r="AC59" s="198"/>
      <c r="AD59" s="198"/>
      <c r="AE59" s="347">
        <v>0</v>
      </c>
      <c r="AF59" s="352"/>
      <c r="AH59" s="106"/>
      <c r="AI59" s="12"/>
      <c r="AK59" s="25"/>
      <c r="AN59" s="126"/>
      <c r="AO59" s="112"/>
      <c r="AQ59" s="112"/>
    </row>
    <row r="60" spans="1:43" ht="31.5" x14ac:dyDescent="0.25">
      <c r="A60" s="2">
        <v>38</v>
      </c>
      <c r="B60" s="465" t="s">
        <v>181</v>
      </c>
      <c r="C60" s="31"/>
      <c r="D60" s="34"/>
      <c r="E60" s="34"/>
      <c r="F60" s="34"/>
      <c r="G60" s="12"/>
      <c r="H60" s="163">
        <v>0</v>
      </c>
      <c r="I60" s="157">
        <v>0</v>
      </c>
      <c r="J60" s="163">
        <v>0</v>
      </c>
      <c r="K60" s="345"/>
      <c r="L60" s="163">
        <v>0</v>
      </c>
      <c r="M60" s="195"/>
      <c r="N60" s="195"/>
      <c r="O60" s="195"/>
      <c r="P60" s="195"/>
      <c r="Q60" s="195"/>
      <c r="R60" s="163">
        <v>0</v>
      </c>
      <c r="S60" s="163">
        <v>0</v>
      </c>
      <c r="T60" s="163">
        <v>0</v>
      </c>
      <c r="U60" s="163">
        <v>0</v>
      </c>
      <c r="V60" s="157">
        <v>0</v>
      </c>
      <c r="W60" s="196"/>
      <c r="X60" s="197"/>
      <c r="Y60" s="198"/>
      <c r="Z60" s="683">
        <v>0</v>
      </c>
      <c r="AA60" s="196"/>
      <c r="AB60" s="197"/>
      <c r="AC60" s="198"/>
      <c r="AD60" s="198"/>
      <c r="AE60" s="347">
        <v>0</v>
      </c>
      <c r="AF60" s="352"/>
      <c r="AH60" s="106"/>
      <c r="AI60" s="12"/>
      <c r="AK60" s="25"/>
      <c r="AN60" s="126"/>
      <c r="AO60" s="112"/>
      <c r="AQ60" s="112"/>
    </row>
    <row r="61" spans="1:43" x14ac:dyDescent="0.25">
      <c r="A61" s="2">
        <v>39</v>
      </c>
      <c r="B61" s="510" t="s">
        <v>131</v>
      </c>
      <c r="C61" s="31"/>
      <c r="D61" s="34"/>
      <c r="E61" s="34"/>
      <c r="F61" s="72"/>
      <c r="G61" s="12"/>
      <c r="H61" s="163">
        <v>0</v>
      </c>
      <c r="I61" s="157">
        <v>0</v>
      </c>
      <c r="J61" s="163">
        <v>0</v>
      </c>
      <c r="K61" s="345"/>
      <c r="L61" s="163">
        <v>0</v>
      </c>
      <c r="M61" s="195"/>
      <c r="N61" s="195"/>
      <c r="O61" s="195"/>
      <c r="P61" s="195"/>
      <c r="Q61" s="195"/>
      <c r="R61" s="163">
        <v>0</v>
      </c>
      <c r="S61" s="163">
        <v>0</v>
      </c>
      <c r="T61" s="163">
        <v>0</v>
      </c>
      <c r="U61" s="163">
        <v>0</v>
      </c>
      <c r="V61" s="157">
        <v>0</v>
      </c>
      <c r="W61" s="196"/>
      <c r="X61" s="197"/>
      <c r="Y61" s="198"/>
      <c r="Z61" s="683">
        <v>0</v>
      </c>
      <c r="AA61" s="196"/>
      <c r="AB61" s="197"/>
      <c r="AC61" s="198"/>
      <c r="AD61" s="198"/>
      <c r="AE61" s="347">
        <v>0</v>
      </c>
      <c r="AF61" s="352"/>
      <c r="AH61" s="106"/>
      <c r="AI61" s="12"/>
      <c r="AK61" s="25"/>
      <c r="AN61" s="126"/>
      <c r="AO61" s="112"/>
      <c r="AQ61" s="112"/>
    </row>
    <row r="62" spans="1:43" ht="31.5" x14ac:dyDescent="0.25">
      <c r="A62" s="2">
        <v>40</v>
      </c>
      <c r="B62" s="465" t="s">
        <v>182</v>
      </c>
      <c r="C62" s="31"/>
      <c r="D62" s="34"/>
      <c r="E62" s="34"/>
      <c r="F62" s="34"/>
      <c r="G62" s="12"/>
      <c r="H62" s="163">
        <v>0</v>
      </c>
      <c r="I62" s="157">
        <v>0</v>
      </c>
      <c r="J62" s="163">
        <v>0</v>
      </c>
      <c r="K62" s="345"/>
      <c r="L62" s="163">
        <v>0</v>
      </c>
      <c r="M62" s="195"/>
      <c r="N62" s="195"/>
      <c r="O62" s="195"/>
      <c r="P62" s="195"/>
      <c r="Q62" s="195"/>
      <c r="R62" s="163">
        <v>0</v>
      </c>
      <c r="S62" s="163">
        <v>0</v>
      </c>
      <c r="T62" s="163">
        <v>0</v>
      </c>
      <c r="U62" s="163">
        <v>0</v>
      </c>
      <c r="V62" s="157">
        <v>0</v>
      </c>
      <c r="W62" s="196"/>
      <c r="X62" s="197"/>
      <c r="Y62" s="198"/>
      <c r="Z62" s="683">
        <v>0</v>
      </c>
      <c r="AA62" s="196"/>
      <c r="AB62" s="197"/>
      <c r="AC62" s="198"/>
      <c r="AD62" s="198"/>
      <c r="AE62" s="347">
        <v>0</v>
      </c>
      <c r="AF62" s="352"/>
      <c r="AH62" s="106"/>
      <c r="AI62" s="12"/>
      <c r="AK62" s="25"/>
      <c r="AN62" s="126"/>
      <c r="AO62" s="112"/>
      <c r="AQ62" s="112"/>
    </row>
    <row r="63" spans="1:43" x14ac:dyDescent="0.25">
      <c r="A63" s="2">
        <v>41</v>
      </c>
      <c r="B63" s="519" t="s">
        <v>132</v>
      </c>
      <c r="C63" s="31"/>
      <c r="D63" s="34"/>
      <c r="E63" s="34"/>
      <c r="F63" s="34"/>
      <c r="G63" s="12"/>
      <c r="H63" s="163">
        <v>0</v>
      </c>
      <c r="I63" s="157">
        <v>0</v>
      </c>
      <c r="J63" s="163">
        <v>0</v>
      </c>
      <c r="K63" s="345"/>
      <c r="L63" s="163">
        <v>0</v>
      </c>
      <c r="M63" s="195"/>
      <c r="N63" s="195"/>
      <c r="O63" s="195"/>
      <c r="P63" s="195"/>
      <c r="Q63" s="195"/>
      <c r="R63" s="163">
        <v>0</v>
      </c>
      <c r="S63" s="163">
        <v>0</v>
      </c>
      <c r="T63" s="163">
        <v>0</v>
      </c>
      <c r="U63" s="163">
        <v>0</v>
      </c>
      <c r="V63" s="157">
        <v>0</v>
      </c>
      <c r="W63" s="196"/>
      <c r="X63" s="197"/>
      <c r="Y63" s="198"/>
      <c r="Z63" s="683">
        <v>0</v>
      </c>
      <c r="AA63" s="196"/>
      <c r="AB63" s="197"/>
      <c r="AC63" s="198"/>
      <c r="AD63" s="198"/>
      <c r="AE63" s="347">
        <v>0</v>
      </c>
      <c r="AF63" s="352"/>
      <c r="AH63" s="106"/>
      <c r="AI63" s="12"/>
      <c r="AK63" s="25"/>
      <c r="AN63" s="126"/>
      <c r="AO63" s="112"/>
      <c r="AQ63" s="112"/>
    </row>
    <row r="64" spans="1:43" ht="31.5" x14ac:dyDescent="0.25">
      <c r="A64" s="2">
        <v>42</v>
      </c>
      <c r="B64" s="520" t="s">
        <v>183</v>
      </c>
      <c r="C64" s="31"/>
      <c r="D64" s="34"/>
      <c r="E64" s="34"/>
      <c r="F64" s="34"/>
      <c r="G64" s="12"/>
      <c r="H64" s="163">
        <v>0</v>
      </c>
      <c r="I64" s="157">
        <v>0</v>
      </c>
      <c r="J64" s="163">
        <v>0</v>
      </c>
      <c r="K64" s="345"/>
      <c r="L64" s="163">
        <v>0</v>
      </c>
      <c r="M64" s="195"/>
      <c r="N64" s="195"/>
      <c r="O64" s="195"/>
      <c r="P64" s="195"/>
      <c r="Q64" s="195"/>
      <c r="R64" s="163">
        <v>0</v>
      </c>
      <c r="S64" s="163">
        <v>0</v>
      </c>
      <c r="T64" s="163">
        <v>0</v>
      </c>
      <c r="U64" s="163">
        <v>0</v>
      </c>
      <c r="V64" s="157">
        <v>0</v>
      </c>
      <c r="W64" s="196"/>
      <c r="X64" s="197"/>
      <c r="Y64" s="198"/>
      <c r="Z64" s="683">
        <v>0</v>
      </c>
      <c r="AA64" s="196"/>
      <c r="AB64" s="197"/>
      <c r="AC64" s="198"/>
      <c r="AD64" s="198"/>
      <c r="AE64" s="347">
        <v>0</v>
      </c>
      <c r="AF64" s="352"/>
      <c r="AH64" s="106"/>
      <c r="AI64" s="12"/>
      <c r="AK64" s="25"/>
      <c r="AN64" s="126"/>
      <c r="AO64" s="112"/>
      <c r="AQ64" s="112"/>
    </row>
    <row r="65" spans="1:43" ht="47.25" x14ac:dyDescent="0.25">
      <c r="A65" s="2">
        <v>43</v>
      </c>
      <c r="B65" s="521" t="s">
        <v>184</v>
      </c>
      <c r="C65" s="31"/>
      <c r="D65" s="34"/>
      <c r="E65" s="34"/>
      <c r="F65" s="34"/>
      <c r="G65" s="12"/>
      <c r="H65" s="163">
        <v>0</v>
      </c>
      <c r="I65" s="157">
        <v>0</v>
      </c>
      <c r="J65" s="163">
        <v>0</v>
      </c>
      <c r="K65" s="345"/>
      <c r="L65" s="163">
        <v>0</v>
      </c>
      <c r="M65" s="195"/>
      <c r="N65" s="195"/>
      <c r="O65" s="195"/>
      <c r="P65" s="195"/>
      <c r="Q65" s="195"/>
      <c r="R65" s="163">
        <v>0</v>
      </c>
      <c r="S65" s="163">
        <v>0</v>
      </c>
      <c r="T65" s="163">
        <v>0</v>
      </c>
      <c r="U65" s="163">
        <v>0</v>
      </c>
      <c r="V65" s="157">
        <v>0</v>
      </c>
      <c r="W65" s="196"/>
      <c r="X65" s="197"/>
      <c r="Y65" s="198"/>
      <c r="Z65" s="683">
        <v>0</v>
      </c>
      <c r="AA65" s="196"/>
      <c r="AB65" s="197"/>
      <c r="AC65" s="198"/>
      <c r="AD65" s="198"/>
      <c r="AE65" s="347">
        <v>0</v>
      </c>
      <c r="AF65" s="39"/>
      <c r="AH65" s="106"/>
      <c r="AI65" s="12"/>
      <c r="AK65" s="25"/>
      <c r="AN65" s="110"/>
      <c r="AO65" s="112"/>
      <c r="AQ65" s="112"/>
    </row>
    <row r="66" spans="1:43" x14ac:dyDescent="0.25">
      <c r="A66" s="2">
        <v>44</v>
      </c>
      <c r="B66" s="516" t="s">
        <v>133</v>
      </c>
      <c r="C66" s="31"/>
      <c r="D66" s="34"/>
      <c r="E66" s="34"/>
      <c r="F66" s="34"/>
      <c r="G66" s="12"/>
      <c r="H66" s="163">
        <v>0</v>
      </c>
      <c r="I66" s="157">
        <v>0</v>
      </c>
      <c r="J66" s="163">
        <v>0</v>
      </c>
      <c r="K66" s="345"/>
      <c r="L66" s="163">
        <v>0</v>
      </c>
      <c r="M66" s="195"/>
      <c r="N66" s="195"/>
      <c r="O66" s="195"/>
      <c r="P66" s="195"/>
      <c r="Q66" s="195"/>
      <c r="R66" s="163">
        <v>0</v>
      </c>
      <c r="S66" s="163">
        <v>0</v>
      </c>
      <c r="T66" s="163">
        <v>0</v>
      </c>
      <c r="U66" s="163">
        <v>0</v>
      </c>
      <c r="V66" s="157">
        <v>0</v>
      </c>
      <c r="W66" s="196"/>
      <c r="X66" s="197"/>
      <c r="Y66" s="198"/>
      <c r="Z66" s="683">
        <v>0</v>
      </c>
      <c r="AA66" s="196"/>
      <c r="AB66" s="197"/>
      <c r="AC66" s="198"/>
      <c r="AD66" s="198"/>
      <c r="AE66" s="347">
        <v>0</v>
      </c>
      <c r="AF66" s="352"/>
      <c r="AH66" s="106"/>
      <c r="AI66" s="12"/>
      <c r="AK66" s="25"/>
      <c r="AN66" s="110"/>
      <c r="AO66" s="112"/>
      <c r="AQ66" s="112"/>
    </row>
    <row r="67" spans="1:43" ht="31.5" x14ac:dyDescent="0.25">
      <c r="A67" s="2">
        <v>45</v>
      </c>
      <c r="B67" s="522" t="s">
        <v>185</v>
      </c>
      <c r="C67" s="31"/>
      <c r="D67" s="34"/>
      <c r="E67" s="34"/>
      <c r="F67" s="34"/>
      <c r="G67" s="12"/>
      <c r="H67" s="163">
        <v>0</v>
      </c>
      <c r="I67" s="157">
        <v>0</v>
      </c>
      <c r="J67" s="163">
        <v>0</v>
      </c>
      <c r="K67" s="345"/>
      <c r="L67" s="163">
        <v>0</v>
      </c>
      <c r="M67" s="195"/>
      <c r="N67" s="195"/>
      <c r="O67" s="195"/>
      <c r="P67" s="195"/>
      <c r="Q67" s="195"/>
      <c r="R67" s="163">
        <v>0</v>
      </c>
      <c r="S67" s="163">
        <v>0</v>
      </c>
      <c r="T67" s="163">
        <v>0</v>
      </c>
      <c r="U67" s="163">
        <v>0</v>
      </c>
      <c r="V67" s="157">
        <v>0</v>
      </c>
      <c r="W67" s="196"/>
      <c r="X67" s="197"/>
      <c r="Y67" s="198"/>
      <c r="Z67" s="683">
        <v>0</v>
      </c>
      <c r="AA67" s="196"/>
      <c r="AB67" s="197"/>
      <c r="AC67" s="198"/>
      <c r="AD67" s="198"/>
      <c r="AE67" s="347">
        <v>0</v>
      </c>
      <c r="AF67" s="39"/>
      <c r="AH67" s="106"/>
      <c r="AI67" s="12"/>
      <c r="AK67" s="25"/>
      <c r="AN67" s="110"/>
      <c r="AO67" s="112"/>
      <c r="AQ67" s="112"/>
    </row>
    <row r="68" spans="1:43" ht="31.5" x14ac:dyDescent="0.25">
      <c r="A68" s="2">
        <v>46</v>
      </c>
      <c r="B68" s="523" t="s">
        <v>186</v>
      </c>
      <c r="C68" s="31"/>
      <c r="D68" s="34"/>
      <c r="E68" s="34"/>
      <c r="F68" s="34"/>
      <c r="G68" s="12"/>
      <c r="H68" s="163">
        <v>0</v>
      </c>
      <c r="I68" s="157">
        <v>0</v>
      </c>
      <c r="J68" s="163">
        <v>0</v>
      </c>
      <c r="K68" s="345"/>
      <c r="L68" s="163">
        <v>0</v>
      </c>
      <c r="M68" s="195"/>
      <c r="N68" s="195"/>
      <c r="O68" s="195"/>
      <c r="P68" s="195"/>
      <c r="Q68" s="195"/>
      <c r="R68" s="163">
        <v>0</v>
      </c>
      <c r="S68" s="163">
        <v>0</v>
      </c>
      <c r="T68" s="163">
        <v>0</v>
      </c>
      <c r="U68" s="163">
        <v>0</v>
      </c>
      <c r="V68" s="157">
        <v>0</v>
      </c>
      <c r="W68" s="196"/>
      <c r="X68" s="197"/>
      <c r="Y68" s="198"/>
      <c r="Z68" s="683">
        <v>0</v>
      </c>
      <c r="AA68" s="196"/>
      <c r="AB68" s="197"/>
      <c r="AC68" s="198"/>
      <c r="AD68" s="198"/>
      <c r="AE68" s="347">
        <v>0</v>
      </c>
      <c r="AF68" s="39"/>
      <c r="AH68" s="106"/>
      <c r="AI68" s="12"/>
      <c r="AK68" s="25"/>
      <c r="AN68" s="111"/>
      <c r="AO68" s="112"/>
      <c r="AQ68" s="112"/>
    </row>
    <row r="69" spans="1:43" ht="31.5" x14ac:dyDescent="0.25">
      <c r="A69" s="2">
        <v>47</v>
      </c>
      <c r="B69" s="523" t="s">
        <v>187</v>
      </c>
      <c r="C69" s="31"/>
      <c r="D69" s="34"/>
      <c r="E69" s="34"/>
      <c r="F69" s="34"/>
      <c r="G69" s="12"/>
      <c r="H69" s="163">
        <v>0</v>
      </c>
      <c r="I69" s="157">
        <v>0</v>
      </c>
      <c r="J69" s="163">
        <v>0</v>
      </c>
      <c r="K69" s="345"/>
      <c r="L69" s="163">
        <v>0</v>
      </c>
      <c r="M69" s="195"/>
      <c r="N69" s="195"/>
      <c r="O69" s="195"/>
      <c r="P69" s="195"/>
      <c r="Q69" s="195"/>
      <c r="R69" s="163">
        <v>0</v>
      </c>
      <c r="S69" s="163">
        <v>0</v>
      </c>
      <c r="T69" s="163">
        <v>0</v>
      </c>
      <c r="U69" s="163">
        <v>0</v>
      </c>
      <c r="V69" s="157">
        <v>0</v>
      </c>
      <c r="W69" s="196"/>
      <c r="X69" s="197"/>
      <c r="Y69" s="198"/>
      <c r="Z69" s="683">
        <v>0</v>
      </c>
      <c r="AA69" s="196"/>
      <c r="AB69" s="197"/>
      <c r="AC69" s="198"/>
      <c r="AD69" s="198"/>
      <c r="AE69" s="347">
        <v>0</v>
      </c>
      <c r="AF69" s="39"/>
      <c r="AH69" s="106"/>
      <c r="AI69" s="12"/>
      <c r="AK69" s="25"/>
      <c r="AN69" s="110"/>
      <c r="AO69" s="112"/>
      <c r="AQ69" s="112"/>
    </row>
    <row r="70" spans="1:43" ht="31.5" x14ac:dyDescent="0.25">
      <c r="A70" s="2">
        <v>48</v>
      </c>
      <c r="B70" s="523" t="s">
        <v>188</v>
      </c>
      <c r="C70" s="31"/>
      <c r="D70" s="34"/>
      <c r="E70" s="34"/>
      <c r="F70" s="34"/>
      <c r="G70" s="12"/>
      <c r="H70" s="163">
        <v>0</v>
      </c>
      <c r="I70" s="157">
        <v>0</v>
      </c>
      <c r="J70" s="163">
        <v>0</v>
      </c>
      <c r="K70" s="345"/>
      <c r="L70" s="163">
        <v>0</v>
      </c>
      <c r="M70" s="195"/>
      <c r="N70" s="195"/>
      <c r="O70" s="195"/>
      <c r="P70" s="195"/>
      <c r="Q70" s="195"/>
      <c r="R70" s="163">
        <v>0</v>
      </c>
      <c r="S70" s="163">
        <v>0</v>
      </c>
      <c r="T70" s="163">
        <v>0</v>
      </c>
      <c r="U70" s="163">
        <v>0</v>
      </c>
      <c r="V70" s="157">
        <v>0</v>
      </c>
      <c r="W70" s="196"/>
      <c r="X70" s="197"/>
      <c r="Y70" s="198"/>
      <c r="Z70" s="683">
        <v>0</v>
      </c>
      <c r="AA70" s="196"/>
      <c r="AB70" s="197"/>
      <c r="AC70" s="198"/>
      <c r="AD70" s="198"/>
      <c r="AE70" s="347">
        <v>0</v>
      </c>
      <c r="AF70" s="39"/>
      <c r="AH70" s="106"/>
      <c r="AI70" s="12"/>
      <c r="AK70" s="25"/>
      <c r="AN70" s="111"/>
      <c r="AO70" s="112"/>
      <c r="AQ70" s="112"/>
    </row>
    <row r="71" spans="1:43" x14ac:dyDescent="0.25">
      <c r="A71" s="2">
        <v>49</v>
      </c>
      <c r="B71" s="510" t="s">
        <v>189</v>
      </c>
      <c r="C71" s="31"/>
      <c r="D71" s="34"/>
      <c r="E71" s="34"/>
      <c r="F71" s="34"/>
      <c r="G71" s="12"/>
      <c r="H71" s="163">
        <v>0</v>
      </c>
      <c r="I71" s="157">
        <v>0</v>
      </c>
      <c r="J71" s="163">
        <v>0</v>
      </c>
      <c r="K71" s="345"/>
      <c r="L71" s="163">
        <v>0</v>
      </c>
      <c r="M71" s="195"/>
      <c r="N71" s="195"/>
      <c r="O71" s="195"/>
      <c r="P71" s="195"/>
      <c r="Q71" s="195"/>
      <c r="R71" s="163">
        <v>0</v>
      </c>
      <c r="S71" s="163">
        <v>0</v>
      </c>
      <c r="T71" s="163">
        <v>0</v>
      </c>
      <c r="U71" s="163">
        <v>0</v>
      </c>
      <c r="V71" s="157">
        <v>0</v>
      </c>
      <c r="W71" s="196"/>
      <c r="X71" s="197"/>
      <c r="Y71" s="198"/>
      <c r="Z71" s="683">
        <v>0</v>
      </c>
      <c r="AA71" s="196"/>
      <c r="AB71" s="197"/>
      <c r="AC71" s="198"/>
      <c r="AD71" s="198"/>
      <c r="AE71" s="347">
        <v>0</v>
      </c>
      <c r="AF71" s="39"/>
      <c r="AH71" s="106"/>
      <c r="AI71" s="12"/>
      <c r="AK71" s="25"/>
      <c r="AN71" s="110"/>
      <c r="AO71" s="112"/>
      <c r="AQ71" s="112"/>
    </row>
    <row r="72" spans="1:43" ht="105" x14ac:dyDescent="0.25">
      <c r="A72" s="2">
        <v>50</v>
      </c>
      <c r="B72" s="524" t="s">
        <v>207</v>
      </c>
      <c r="C72" s="31"/>
      <c r="D72" s="34"/>
      <c r="E72" s="34"/>
      <c r="F72" s="34"/>
      <c r="G72" s="12"/>
      <c r="H72" s="163">
        <v>0</v>
      </c>
      <c r="I72" s="157">
        <v>0</v>
      </c>
      <c r="J72" s="163">
        <v>0</v>
      </c>
      <c r="K72" s="345"/>
      <c r="L72" s="163">
        <v>0</v>
      </c>
      <c r="M72" s="195"/>
      <c r="N72" s="195"/>
      <c r="O72" s="195"/>
      <c r="P72" s="195"/>
      <c r="Q72" s="195"/>
      <c r="R72" s="163">
        <v>0</v>
      </c>
      <c r="S72" s="163">
        <v>0</v>
      </c>
      <c r="T72" s="163">
        <v>0</v>
      </c>
      <c r="U72" s="163">
        <v>0</v>
      </c>
      <c r="V72" s="157">
        <v>0</v>
      </c>
      <c r="W72" s="196"/>
      <c r="X72" s="197"/>
      <c r="Y72" s="198"/>
      <c r="Z72" s="683">
        <v>0</v>
      </c>
      <c r="AA72" s="196"/>
      <c r="AB72" s="197"/>
      <c r="AC72" s="198"/>
      <c r="AD72" s="198"/>
      <c r="AE72" s="347">
        <v>0</v>
      </c>
      <c r="AF72" s="39"/>
      <c r="AH72" s="106"/>
      <c r="AI72" s="12"/>
      <c r="AK72" s="25"/>
      <c r="AN72" s="110"/>
      <c r="AO72" s="112"/>
      <c r="AQ72" s="112"/>
    </row>
    <row r="73" spans="1:43" ht="135" x14ac:dyDescent="0.25">
      <c r="A73" s="2">
        <v>51</v>
      </c>
      <c r="B73" s="524" t="s">
        <v>190</v>
      </c>
      <c r="C73" s="31"/>
      <c r="D73" s="34"/>
      <c r="E73" s="34"/>
      <c r="F73" s="34"/>
      <c r="G73" s="12"/>
      <c r="H73" s="163">
        <v>0</v>
      </c>
      <c r="I73" s="157">
        <v>0</v>
      </c>
      <c r="J73" s="163">
        <v>0</v>
      </c>
      <c r="K73" s="345"/>
      <c r="L73" s="163">
        <v>0</v>
      </c>
      <c r="M73" s="195"/>
      <c r="N73" s="195"/>
      <c r="O73" s="195"/>
      <c r="P73" s="195"/>
      <c r="Q73" s="195"/>
      <c r="R73" s="163">
        <v>0</v>
      </c>
      <c r="S73" s="163">
        <v>0</v>
      </c>
      <c r="T73" s="163">
        <v>0</v>
      </c>
      <c r="U73" s="163">
        <v>0</v>
      </c>
      <c r="V73" s="157">
        <v>0</v>
      </c>
      <c r="W73" s="196"/>
      <c r="X73" s="197"/>
      <c r="Y73" s="198"/>
      <c r="Z73" s="683">
        <v>0</v>
      </c>
      <c r="AA73" s="196"/>
      <c r="AB73" s="197"/>
      <c r="AC73" s="198"/>
      <c r="AD73" s="198"/>
      <c r="AE73" s="347">
        <v>0</v>
      </c>
      <c r="AF73" s="39"/>
      <c r="AH73" s="106"/>
      <c r="AI73" s="12"/>
      <c r="AK73" s="25"/>
      <c r="AN73" s="110"/>
      <c r="AO73" s="112"/>
      <c r="AQ73" s="112"/>
    </row>
    <row r="74" spans="1:43" ht="120" x14ac:dyDescent="0.25">
      <c r="A74" s="2">
        <v>52</v>
      </c>
      <c r="B74" s="524" t="s">
        <v>209</v>
      </c>
      <c r="C74" s="31"/>
      <c r="D74" s="34"/>
      <c r="E74" s="34"/>
      <c r="F74" s="34"/>
      <c r="G74" s="12"/>
      <c r="H74" s="163">
        <v>0</v>
      </c>
      <c r="I74" s="157">
        <v>0</v>
      </c>
      <c r="J74" s="163">
        <v>0</v>
      </c>
      <c r="K74" s="345"/>
      <c r="L74" s="163">
        <v>0</v>
      </c>
      <c r="M74" s="195"/>
      <c r="N74" s="195"/>
      <c r="O74" s="195"/>
      <c r="P74" s="195"/>
      <c r="Q74" s="195"/>
      <c r="R74" s="163">
        <v>0</v>
      </c>
      <c r="S74" s="163">
        <v>0</v>
      </c>
      <c r="T74" s="163">
        <v>0</v>
      </c>
      <c r="U74" s="163">
        <v>0</v>
      </c>
      <c r="V74" s="157">
        <v>0</v>
      </c>
      <c r="W74" s="196"/>
      <c r="X74" s="197"/>
      <c r="Y74" s="198"/>
      <c r="Z74" s="683">
        <v>0</v>
      </c>
      <c r="AA74" s="196"/>
      <c r="AB74" s="197"/>
      <c r="AC74" s="198"/>
      <c r="AD74" s="198"/>
      <c r="AE74" s="347">
        <v>0</v>
      </c>
      <c r="AF74" s="39"/>
      <c r="AH74" s="106"/>
      <c r="AI74" s="12"/>
      <c r="AK74" s="25"/>
      <c r="AN74" s="110"/>
      <c r="AO74" s="112"/>
      <c r="AQ74" s="112"/>
    </row>
    <row r="75" spans="1:43" ht="120" x14ac:dyDescent="0.25">
      <c r="A75" s="2">
        <v>53</v>
      </c>
      <c r="B75" s="514" t="s">
        <v>191</v>
      </c>
      <c r="C75" s="31"/>
      <c r="D75" s="34"/>
      <c r="E75" s="34"/>
      <c r="F75" s="34"/>
      <c r="G75" s="12"/>
      <c r="H75" s="163">
        <v>0</v>
      </c>
      <c r="I75" s="157">
        <v>0</v>
      </c>
      <c r="J75" s="163">
        <v>0</v>
      </c>
      <c r="K75" s="345"/>
      <c r="L75" s="163">
        <v>0</v>
      </c>
      <c r="M75" s="195"/>
      <c r="N75" s="195"/>
      <c r="O75" s="195"/>
      <c r="P75" s="195"/>
      <c r="Q75" s="195"/>
      <c r="R75" s="163">
        <v>0</v>
      </c>
      <c r="S75" s="163">
        <v>0</v>
      </c>
      <c r="T75" s="163">
        <v>0</v>
      </c>
      <c r="U75" s="163">
        <v>0</v>
      </c>
      <c r="V75" s="157">
        <v>0</v>
      </c>
      <c r="W75" s="196"/>
      <c r="X75" s="197"/>
      <c r="Y75" s="198"/>
      <c r="Z75" s="683">
        <v>0</v>
      </c>
      <c r="AA75" s="196"/>
      <c r="AB75" s="197"/>
      <c r="AC75" s="198"/>
      <c r="AD75" s="198"/>
      <c r="AE75" s="347">
        <v>0</v>
      </c>
      <c r="AF75" s="39"/>
      <c r="AH75" s="106"/>
      <c r="AI75" s="12"/>
      <c r="AK75" s="25"/>
      <c r="AN75" s="110"/>
      <c r="AO75" s="112"/>
      <c r="AQ75" s="112"/>
    </row>
    <row r="76" spans="1:43" ht="105" x14ac:dyDescent="0.25">
      <c r="A76" s="2">
        <v>54</v>
      </c>
      <c r="B76" s="514" t="s">
        <v>208</v>
      </c>
      <c r="C76" s="31"/>
      <c r="D76" s="34"/>
      <c r="E76" s="34"/>
      <c r="F76" s="34"/>
      <c r="G76" s="12"/>
      <c r="H76" s="163">
        <v>0</v>
      </c>
      <c r="I76" s="157">
        <v>0</v>
      </c>
      <c r="J76" s="163">
        <v>0</v>
      </c>
      <c r="K76" s="345"/>
      <c r="L76" s="163">
        <v>0</v>
      </c>
      <c r="M76" s="195"/>
      <c r="N76" s="195"/>
      <c r="O76" s="195"/>
      <c r="P76" s="195"/>
      <c r="Q76" s="195"/>
      <c r="R76" s="163">
        <v>0</v>
      </c>
      <c r="S76" s="163">
        <v>0</v>
      </c>
      <c r="T76" s="163">
        <v>0</v>
      </c>
      <c r="U76" s="163">
        <v>0</v>
      </c>
      <c r="V76" s="157">
        <v>0</v>
      </c>
      <c r="W76" s="196"/>
      <c r="X76" s="197"/>
      <c r="Y76" s="198"/>
      <c r="Z76" s="683">
        <v>0</v>
      </c>
      <c r="AA76" s="196"/>
      <c r="AB76" s="197"/>
      <c r="AC76" s="198"/>
      <c r="AD76" s="198"/>
      <c r="AE76" s="347">
        <v>0</v>
      </c>
      <c r="AF76" s="352"/>
      <c r="AH76" s="106"/>
      <c r="AI76" s="12"/>
      <c r="AK76" s="25"/>
      <c r="AN76" s="110"/>
      <c r="AO76" s="112"/>
      <c r="AQ76" s="112"/>
    </row>
    <row r="77" spans="1:43" x14ac:dyDescent="0.25">
      <c r="A77" s="2">
        <v>55</v>
      </c>
      <c r="B77" s="516" t="s">
        <v>135</v>
      </c>
      <c r="C77" s="31"/>
      <c r="D77" s="34"/>
      <c r="E77" s="34"/>
      <c r="F77" s="34"/>
      <c r="G77" s="12"/>
      <c r="H77" s="163">
        <v>0</v>
      </c>
      <c r="I77" s="157">
        <v>0</v>
      </c>
      <c r="J77" s="163">
        <v>0</v>
      </c>
      <c r="K77" s="345"/>
      <c r="L77" s="163">
        <v>0</v>
      </c>
      <c r="M77" s="195"/>
      <c r="N77" s="195"/>
      <c r="O77" s="195"/>
      <c r="P77" s="195"/>
      <c r="Q77" s="195"/>
      <c r="R77" s="163">
        <v>0</v>
      </c>
      <c r="S77" s="163">
        <v>0</v>
      </c>
      <c r="T77" s="163">
        <v>0</v>
      </c>
      <c r="U77" s="163">
        <v>0</v>
      </c>
      <c r="V77" s="157">
        <v>0</v>
      </c>
      <c r="W77" s="196"/>
      <c r="X77" s="197"/>
      <c r="Y77" s="198"/>
      <c r="Z77" s="683">
        <v>0</v>
      </c>
      <c r="AA77" s="196"/>
      <c r="AB77" s="197"/>
      <c r="AC77" s="198"/>
      <c r="AD77" s="198"/>
      <c r="AE77" s="347">
        <v>0</v>
      </c>
      <c r="AF77" s="39"/>
      <c r="AH77" s="106"/>
      <c r="AI77" s="12"/>
      <c r="AK77" s="25"/>
      <c r="AN77" s="110"/>
      <c r="AO77" s="112"/>
      <c r="AQ77" s="112"/>
    </row>
    <row r="78" spans="1:43" ht="31.5" x14ac:dyDescent="0.25">
      <c r="A78" s="2">
        <v>56</v>
      </c>
      <c r="B78" s="465" t="s">
        <v>192</v>
      </c>
      <c r="C78" s="31"/>
      <c r="D78" s="34"/>
      <c r="E78" s="34"/>
      <c r="F78" s="34"/>
      <c r="G78" s="12"/>
      <c r="H78" s="163">
        <v>0</v>
      </c>
      <c r="I78" s="157">
        <v>0</v>
      </c>
      <c r="J78" s="163">
        <v>0</v>
      </c>
      <c r="K78" s="345"/>
      <c r="L78" s="163">
        <v>0</v>
      </c>
      <c r="M78" s="195"/>
      <c r="N78" s="195"/>
      <c r="O78" s="195"/>
      <c r="P78" s="195"/>
      <c r="Q78" s="195"/>
      <c r="R78" s="163">
        <v>0</v>
      </c>
      <c r="S78" s="163">
        <v>0</v>
      </c>
      <c r="T78" s="163">
        <v>0</v>
      </c>
      <c r="U78" s="163">
        <v>0</v>
      </c>
      <c r="V78" s="157">
        <v>0</v>
      </c>
      <c r="W78" s="196"/>
      <c r="X78" s="197"/>
      <c r="Y78" s="198"/>
      <c r="Z78" s="683">
        <v>0</v>
      </c>
      <c r="AA78" s="196"/>
      <c r="AB78" s="197"/>
      <c r="AC78" s="198"/>
      <c r="AD78" s="198"/>
      <c r="AE78" s="347">
        <v>0</v>
      </c>
      <c r="AF78" s="39"/>
      <c r="AH78" s="106"/>
      <c r="AI78" s="12"/>
      <c r="AK78" s="25"/>
      <c r="AN78" s="110"/>
      <c r="AO78" s="112"/>
      <c r="AQ78" s="112"/>
    </row>
    <row r="79" spans="1:43" x14ac:dyDescent="0.25">
      <c r="A79" s="2">
        <v>57</v>
      </c>
      <c r="B79" s="519" t="s">
        <v>136</v>
      </c>
      <c r="C79" s="31"/>
      <c r="D79" s="34"/>
      <c r="E79" s="34"/>
      <c r="F79" s="34"/>
      <c r="G79" s="12"/>
      <c r="H79" s="163">
        <v>0</v>
      </c>
      <c r="I79" s="157">
        <v>0</v>
      </c>
      <c r="J79" s="163">
        <v>0</v>
      </c>
      <c r="K79" s="345"/>
      <c r="L79" s="163">
        <v>0</v>
      </c>
      <c r="M79" s="195"/>
      <c r="N79" s="195"/>
      <c r="O79" s="195"/>
      <c r="P79" s="195"/>
      <c r="Q79" s="195"/>
      <c r="R79" s="163">
        <v>0</v>
      </c>
      <c r="S79" s="163">
        <v>0</v>
      </c>
      <c r="T79" s="163">
        <v>0</v>
      </c>
      <c r="U79" s="163">
        <v>0</v>
      </c>
      <c r="V79" s="157">
        <v>0</v>
      </c>
      <c r="W79" s="196"/>
      <c r="X79" s="197"/>
      <c r="Y79" s="198"/>
      <c r="Z79" s="683">
        <v>0</v>
      </c>
      <c r="AA79" s="196"/>
      <c r="AB79" s="197"/>
      <c r="AC79" s="198"/>
      <c r="AD79" s="198"/>
      <c r="AE79" s="347">
        <v>0</v>
      </c>
      <c r="AF79" s="39"/>
      <c r="AH79" s="106"/>
      <c r="AI79" s="12"/>
      <c r="AK79" s="25"/>
      <c r="AN79" s="110"/>
      <c r="AO79" s="112"/>
      <c r="AQ79" s="112"/>
    </row>
    <row r="80" spans="1:43" ht="126" x14ac:dyDescent="0.25">
      <c r="A80" s="2">
        <v>58</v>
      </c>
      <c r="B80" s="513" t="s">
        <v>193</v>
      </c>
      <c r="C80" s="31"/>
      <c r="D80" s="34"/>
      <c r="E80" s="34"/>
      <c r="F80" s="34"/>
      <c r="G80" s="12"/>
      <c r="H80" s="163">
        <v>0</v>
      </c>
      <c r="I80" s="157">
        <v>0</v>
      </c>
      <c r="J80" s="163">
        <v>0</v>
      </c>
      <c r="K80" s="345"/>
      <c r="L80" s="163">
        <v>0</v>
      </c>
      <c r="M80" s="195"/>
      <c r="N80" s="195"/>
      <c r="O80" s="195"/>
      <c r="P80" s="195"/>
      <c r="Q80" s="195"/>
      <c r="R80" s="163">
        <v>0</v>
      </c>
      <c r="S80" s="163">
        <v>0</v>
      </c>
      <c r="T80" s="163">
        <v>0</v>
      </c>
      <c r="U80" s="163">
        <v>0</v>
      </c>
      <c r="V80" s="157">
        <v>0</v>
      </c>
      <c r="W80" s="196"/>
      <c r="X80" s="197"/>
      <c r="Y80" s="198"/>
      <c r="Z80" s="683">
        <v>0</v>
      </c>
      <c r="AA80" s="196"/>
      <c r="AB80" s="197"/>
      <c r="AC80" s="198"/>
      <c r="AD80" s="198"/>
      <c r="AE80" s="347">
        <v>0</v>
      </c>
      <c r="AF80" s="39"/>
      <c r="AH80" s="106"/>
      <c r="AI80" s="12"/>
      <c r="AK80" s="25"/>
      <c r="AN80" s="111"/>
      <c r="AO80" s="112"/>
      <c r="AQ80" s="112"/>
    </row>
    <row r="81" spans="1:43" ht="31.5" x14ac:dyDescent="0.25">
      <c r="A81" s="2">
        <v>59</v>
      </c>
      <c r="B81" s="209" t="s">
        <v>194</v>
      </c>
      <c r="C81" s="31"/>
      <c r="D81" s="34"/>
      <c r="E81" s="34"/>
      <c r="F81" s="34"/>
      <c r="G81" s="12"/>
      <c r="H81" s="163">
        <v>0</v>
      </c>
      <c r="I81" s="157">
        <v>0</v>
      </c>
      <c r="J81" s="163">
        <v>0</v>
      </c>
      <c r="K81" s="345"/>
      <c r="L81" s="163">
        <v>0</v>
      </c>
      <c r="M81" s="195"/>
      <c r="N81" s="195"/>
      <c r="O81" s="195"/>
      <c r="P81" s="195"/>
      <c r="Q81" s="195"/>
      <c r="R81" s="163">
        <v>0</v>
      </c>
      <c r="S81" s="163">
        <v>0</v>
      </c>
      <c r="T81" s="163">
        <v>0</v>
      </c>
      <c r="U81" s="163">
        <v>0</v>
      </c>
      <c r="V81" s="157">
        <v>0</v>
      </c>
      <c r="W81" s="196"/>
      <c r="X81" s="197"/>
      <c r="Y81" s="198"/>
      <c r="Z81" s="683">
        <v>0</v>
      </c>
      <c r="AA81" s="196"/>
      <c r="AB81" s="197"/>
      <c r="AC81" s="198"/>
      <c r="AD81" s="198"/>
      <c r="AE81" s="347">
        <v>0</v>
      </c>
      <c r="AF81" s="122"/>
      <c r="AH81" s="107"/>
      <c r="AI81" s="12"/>
      <c r="AK81" s="25"/>
      <c r="AN81" s="128"/>
      <c r="AO81" s="112"/>
      <c r="AQ81" s="112"/>
    </row>
    <row r="82" spans="1:43" ht="31.5" x14ac:dyDescent="0.25">
      <c r="A82" s="2">
        <v>60</v>
      </c>
      <c r="B82" s="209" t="s">
        <v>195</v>
      </c>
      <c r="C82" s="31"/>
      <c r="D82" s="34"/>
      <c r="E82" s="34"/>
      <c r="F82" s="34"/>
      <c r="G82" s="12"/>
      <c r="H82" s="163">
        <v>0</v>
      </c>
      <c r="I82" s="157">
        <v>0</v>
      </c>
      <c r="J82" s="163">
        <v>0</v>
      </c>
      <c r="K82" s="345"/>
      <c r="L82" s="163">
        <v>0</v>
      </c>
      <c r="M82" s="195"/>
      <c r="N82" s="195"/>
      <c r="O82" s="195"/>
      <c r="P82" s="195"/>
      <c r="Q82" s="195"/>
      <c r="R82" s="163">
        <v>0</v>
      </c>
      <c r="S82" s="163">
        <v>0</v>
      </c>
      <c r="T82" s="163">
        <v>0</v>
      </c>
      <c r="U82" s="163">
        <v>0</v>
      </c>
      <c r="V82" s="157">
        <v>0</v>
      </c>
      <c r="W82" s="196"/>
      <c r="X82" s="197"/>
      <c r="Y82" s="198"/>
      <c r="Z82" s="683">
        <v>0</v>
      </c>
      <c r="AA82" s="196"/>
      <c r="AB82" s="197"/>
      <c r="AC82" s="198"/>
      <c r="AD82" s="198"/>
      <c r="AE82" s="347">
        <v>0</v>
      </c>
      <c r="AF82" s="121"/>
      <c r="AH82" s="106"/>
      <c r="AI82" s="12"/>
      <c r="AK82" s="25"/>
      <c r="AN82" s="110"/>
      <c r="AO82" s="112"/>
      <c r="AQ82" s="112"/>
    </row>
    <row r="83" spans="1:43" ht="31.5" x14ac:dyDescent="0.25">
      <c r="A83" s="2">
        <v>61</v>
      </c>
      <c r="B83" s="209" t="s">
        <v>196</v>
      </c>
      <c r="C83" s="31"/>
      <c r="D83" s="34"/>
      <c r="E83" s="34"/>
      <c r="F83" s="34"/>
      <c r="G83" s="12"/>
      <c r="H83" s="163">
        <v>0</v>
      </c>
      <c r="I83" s="157">
        <v>0</v>
      </c>
      <c r="J83" s="163">
        <v>0</v>
      </c>
      <c r="K83" s="345"/>
      <c r="L83" s="163">
        <v>0</v>
      </c>
      <c r="M83" s="195"/>
      <c r="N83" s="195"/>
      <c r="O83" s="195"/>
      <c r="P83" s="195"/>
      <c r="Q83" s="195"/>
      <c r="R83" s="163">
        <v>0</v>
      </c>
      <c r="S83" s="163">
        <v>0</v>
      </c>
      <c r="T83" s="163">
        <v>0</v>
      </c>
      <c r="U83" s="163">
        <v>0</v>
      </c>
      <c r="V83" s="157">
        <v>0</v>
      </c>
      <c r="W83" s="196"/>
      <c r="X83" s="197"/>
      <c r="Y83" s="198"/>
      <c r="Z83" s="683">
        <v>0</v>
      </c>
      <c r="AA83" s="196"/>
      <c r="AB83" s="197"/>
      <c r="AC83" s="198"/>
      <c r="AD83" s="198"/>
      <c r="AE83" s="347">
        <v>0</v>
      </c>
      <c r="AF83" s="121"/>
      <c r="AH83" s="108"/>
      <c r="AI83" s="12"/>
      <c r="AK83" s="25"/>
      <c r="AN83" s="110"/>
      <c r="AO83" s="112"/>
      <c r="AQ83" s="112"/>
    </row>
    <row r="84" spans="1:43" x14ac:dyDescent="0.25">
      <c r="A84" s="2">
        <v>62</v>
      </c>
      <c r="B84" s="518" t="s">
        <v>197</v>
      </c>
      <c r="C84" s="31"/>
      <c r="D84" s="34"/>
      <c r="E84" s="34"/>
      <c r="F84" s="34"/>
      <c r="G84" s="12"/>
      <c r="H84" s="163">
        <v>0</v>
      </c>
      <c r="I84" s="157">
        <v>0</v>
      </c>
      <c r="J84" s="163">
        <v>0</v>
      </c>
      <c r="K84" s="345"/>
      <c r="L84" s="163">
        <v>0</v>
      </c>
      <c r="M84" s="195"/>
      <c r="N84" s="195"/>
      <c r="O84" s="195"/>
      <c r="P84" s="195"/>
      <c r="Q84" s="195"/>
      <c r="R84" s="163">
        <v>0</v>
      </c>
      <c r="S84" s="163">
        <v>0</v>
      </c>
      <c r="T84" s="163">
        <v>0</v>
      </c>
      <c r="U84" s="163">
        <v>0</v>
      </c>
      <c r="V84" s="157">
        <v>0</v>
      </c>
      <c r="W84" s="196"/>
      <c r="X84" s="197"/>
      <c r="Y84" s="198"/>
      <c r="Z84" s="683">
        <v>0</v>
      </c>
      <c r="AA84" s="196"/>
      <c r="AB84" s="197"/>
      <c r="AC84" s="198"/>
      <c r="AD84" s="198"/>
      <c r="AE84" s="347">
        <v>0</v>
      </c>
      <c r="AF84" s="39"/>
      <c r="AH84" s="71"/>
      <c r="AK84" s="25"/>
    </row>
    <row r="85" spans="1:43" ht="63" x14ac:dyDescent="0.25">
      <c r="A85" s="2">
        <v>63</v>
      </c>
      <c r="B85" s="523" t="s">
        <v>198</v>
      </c>
      <c r="C85" s="31"/>
      <c r="D85" s="34"/>
      <c r="E85" s="34"/>
      <c r="F85" s="34"/>
      <c r="G85" s="12"/>
      <c r="H85" s="163">
        <v>0</v>
      </c>
      <c r="I85" s="157">
        <v>0</v>
      </c>
      <c r="J85" s="163">
        <v>0</v>
      </c>
      <c r="K85" s="345"/>
      <c r="L85" s="163">
        <v>0</v>
      </c>
      <c r="M85" s="195"/>
      <c r="N85" s="195"/>
      <c r="O85" s="195"/>
      <c r="P85" s="195"/>
      <c r="Q85" s="195"/>
      <c r="R85" s="163">
        <v>0</v>
      </c>
      <c r="S85" s="163">
        <v>0</v>
      </c>
      <c r="T85" s="163">
        <v>0</v>
      </c>
      <c r="U85" s="163">
        <v>0</v>
      </c>
      <c r="V85" s="157">
        <v>0</v>
      </c>
      <c r="W85" s="196"/>
      <c r="X85" s="197"/>
      <c r="Y85" s="198"/>
      <c r="Z85" s="683">
        <v>0</v>
      </c>
      <c r="AA85" s="196"/>
      <c r="AB85" s="197"/>
      <c r="AC85" s="198"/>
      <c r="AD85" s="198"/>
      <c r="AE85" s="347">
        <v>0</v>
      </c>
      <c r="AF85" s="39"/>
      <c r="AH85" s="71"/>
      <c r="AK85" s="25"/>
    </row>
    <row r="86" spans="1:43" x14ac:dyDescent="0.25">
      <c r="A86" s="2">
        <v>64</v>
      </c>
      <c r="B86" s="518" t="s">
        <v>199</v>
      </c>
      <c r="C86" s="31"/>
      <c r="D86" s="34"/>
      <c r="E86" s="34"/>
      <c r="F86" s="23"/>
      <c r="G86" s="12"/>
      <c r="H86" s="163">
        <v>0</v>
      </c>
      <c r="I86" s="157">
        <v>0</v>
      </c>
      <c r="J86" s="163">
        <v>0</v>
      </c>
      <c r="K86" s="345"/>
      <c r="L86" s="163">
        <v>0</v>
      </c>
      <c r="M86" s="195"/>
      <c r="N86" s="195"/>
      <c r="O86" s="195"/>
      <c r="P86" s="195"/>
      <c r="Q86" s="195"/>
      <c r="R86" s="163">
        <v>0</v>
      </c>
      <c r="S86" s="163">
        <v>0</v>
      </c>
      <c r="T86" s="163">
        <v>0</v>
      </c>
      <c r="U86" s="163">
        <v>0</v>
      </c>
      <c r="V86" s="157">
        <v>0</v>
      </c>
      <c r="W86" s="196"/>
      <c r="X86" s="197"/>
      <c r="Y86" s="198"/>
      <c r="Z86" s="683">
        <v>0</v>
      </c>
      <c r="AA86" s="196"/>
      <c r="AB86" s="197"/>
      <c r="AC86" s="198"/>
      <c r="AD86" s="198"/>
      <c r="AE86" s="347">
        <v>0</v>
      </c>
      <c r="AF86" s="83"/>
    </row>
    <row r="87" spans="1:43" ht="31.5" x14ac:dyDescent="0.25">
      <c r="A87" s="2">
        <v>65</v>
      </c>
      <c r="B87" s="523" t="s">
        <v>200</v>
      </c>
      <c r="C87" s="72"/>
      <c r="D87" s="72"/>
      <c r="E87" s="72"/>
      <c r="F87" s="71"/>
      <c r="G87" s="71"/>
      <c r="H87" s="163">
        <v>0</v>
      </c>
      <c r="I87" s="157">
        <v>0</v>
      </c>
      <c r="J87" s="163">
        <v>0</v>
      </c>
      <c r="K87" s="345"/>
      <c r="L87" s="163">
        <v>0</v>
      </c>
      <c r="M87" s="195"/>
      <c r="N87" s="195"/>
      <c r="O87" s="195"/>
      <c r="P87" s="195"/>
      <c r="Q87" s="195"/>
      <c r="R87" s="163">
        <v>0</v>
      </c>
      <c r="S87" s="163">
        <v>0</v>
      </c>
      <c r="T87" s="163">
        <v>0</v>
      </c>
      <c r="U87" s="163">
        <v>0</v>
      </c>
      <c r="V87" s="157">
        <v>0</v>
      </c>
      <c r="W87" s="196"/>
      <c r="X87" s="197"/>
      <c r="Y87" s="198"/>
      <c r="Z87" s="683">
        <v>0</v>
      </c>
      <c r="AA87" s="196"/>
      <c r="AB87" s="197"/>
      <c r="AC87" s="198"/>
      <c r="AD87" s="198"/>
      <c r="AE87" s="347">
        <v>0</v>
      </c>
      <c r="AF87" s="83"/>
    </row>
    <row r="88" spans="1:43" ht="31.5" x14ac:dyDescent="0.25">
      <c r="A88" s="2">
        <v>66</v>
      </c>
      <c r="B88" s="525" t="s">
        <v>201</v>
      </c>
      <c r="C88" s="72"/>
      <c r="D88" s="72"/>
      <c r="E88" s="72"/>
      <c r="F88" s="71"/>
      <c r="G88" s="71"/>
      <c r="H88" s="163">
        <v>0</v>
      </c>
      <c r="I88" s="157">
        <v>0</v>
      </c>
      <c r="J88" s="163">
        <v>0</v>
      </c>
      <c r="K88" s="345"/>
      <c r="L88" s="163">
        <v>0</v>
      </c>
      <c r="M88" s="195"/>
      <c r="N88" s="195"/>
      <c r="O88" s="195"/>
      <c r="P88" s="195"/>
      <c r="Q88" s="195"/>
      <c r="R88" s="163">
        <v>0</v>
      </c>
      <c r="S88" s="163">
        <v>0</v>
      </c>
      <c r="T88" s="163">
        <v>0</v>
      </c>
      <c r="U88" s="163">
        <v>0</v>
      </c>
      <c r="V88" s="157">
        <v>0</v>
      </c>
      <c r="W88" s="196"/>
      <c r="X88" s="197"/>
      <c r="Y88" s="198"/>
      <c r="Z88" s="683">
        <v>0</v>
      </c>
      <c r="AA88" s="196"/>
      <c r="AB88" s="197"/>
      <c r="AC88" s="198"/>
      <c r="AD88" s="198"/>
      <c r="AE88" s="347">
        <v>0</v>
      </c>
      <c r="AF88" s="83"/>
    </row>
    <row r="89" spans="1:43" x14ac:dyDescent="0.25">
      <c r="A89" s="2">
        <v>67</v>
      </c>
      <c r="B89" s="510" t="s">
        <v>139</v>
      </c>
      <c r="C89" s="72"/>
      <c r="D89" s="72"/>
      <c r="E89" s="72"/>
      <c r="F89" s="71"/>
      <c r="G89" s="71"/>
      <c r="H89" s="163">
        <v>0</v>
      </c>
      <c r="I89" s="157">
        <v>0</v>
      </c>
      <c r="J89" s="163">
        <v>0</v>
      </c>
      <c r="K89" s="345"/>
      <c r="L89" s="163">
        <v>0</v>
      </c>
      <c r="M89" s="195"/>
      <c r="N89" s="195"/>
      <c r="O89" s="195"/>
      <c r="P89" s="195"/>
      <c r="Q89" s="195"/>
      <c r="R89" s="163">
        <v>0</v>
      </c>
      <c r="S89" s="163">
        <v>0</v>
      </c>
      <c r="T89" s="163">
        <v>0</v>
      </c>
      <c r="U89" s="163">
        <v>0</v>
      </c>
      <c r="V89" s="157">
        <v>0</v>
      </c>
      <c r="W89" s="196"/>
      <c r="X89" s="197"/>
      <c r="Y89" s="198"/>
      <c r="Z89" s="683">
        <v>0</v>
      </c>
      <c r="AA89" s="196"/>
      <c r="AB89" s="197"/>
      <c r="AC89" s="198"/>
      <c r="AD89" s="198"/>
      <c r="AE89" s="347">
        <v>0</v>
      </c>
      <c r="AF89" s="83"/>
    </row>
    <row r="90" spans="1:43" ht="31.5" x14ac:dyDescent="0.25">
      <c r="A90" s="2">
        <v>68</v>
      </c>
      <c r="B90" s="523" t="s">
        <v>202</v>
      </c>
      <c r="C90" s="72"/>
      <c r="D90" s="72"/>
      <c r="E90" s="72"/>
      <c r="F90" s="71"/>
      <c r="G90" s="71"/>
      <c r="H90" s="163">
        <v>0</v>
      </c>
      <c r="I90" s="157">
        <v>0</v>
      </c>
      <c r="J90" s="163">
        <v>0</v>
      </c>
      <c r="K90" s="345"/>
      <c r="L90" s="163">
        <v>0</v>
      </c>
      <c r="M90" s="195"/>
      <c r="N90" s="195"/>
      <c r="O90" s="195"/>
      <c r="P90" s="195"/>
      <c r="Q90" s="195"/>
      <c r="R90" s="163">
        <v>0</v>
      </c>
      <c r="S90" s="163">
        <v>0</v>
      </c>
      <c r="T90" s="163">
        <v>0</v>
      </c>
      <c r="U90" s="163">
        <v>0</v>
      </c>
      <c r="V90" s="157">
        <v>0</v>
      </c>
      <c r="W90" s="196"/>
      <c r="X90" s="197"/>
      <c r="Y90" s="198"/>
      <c r="Z90" s="683">
        <v>0</v>
      </c>
      <c r="AA90" s="196"/>
      <c r="AB90" s="197"/>
      <c r="AC90" s="198"/>
      <c r="AD90" s="198"/>
      <c r="AE90" s="347">
        <v>0</v>
      </c>
      <c r="AF90" s="83"/>
    </row>
    <row r="91" spans="1:43" ht="63" x14ac:dyDescent="0.25">
      <c r="A91" s="2">
        <v>69</v>
      </c>
      <c r="B91" s="521" t="s">
        <v>203</v>
      </c>
      <c r="C91" s="72"/>
      <c r="D91" s="72"/>
      <c r="E91" s="72"/>
      <c r="F91" s="71"/>
      <c r="G91" s="71"/>
      <c r="H91" s="163">
        <v>0</v>
      </c>
      <c r="I91" s="157">
        <v>0</v>
      </c>
      <c r="J91" s="163">
        <v>0</v>
      </c>
      <c r="K91" s="345"/>
      <c r="L91" s="163">
        <v>0</v>
      </c>
      <c r="M91" s="195"/>
      <c r="N91" s="195"/>
      <c r="O91" s="195"/>
      <c r="P91" s="195"/>
      <c r="Q91" s="195"/>
      <c r="R91" s="163">
        <v>0</v>
      </c>
      <c r="S91" s="163">
        <v>0</v>
      </c>
      <c r="T91" s="163">
        <v>0</v>
      </c>
      <c r="U91" s="163">
        <v>0</v>
      </c>
      <c r="V91" s="157">
        <v>0</v>
      </c>
      <c r="W91" s="196"/>
      <c r="X91" s="197"/>
      <c r="Y91" s="198"/>
      <c r="Z91" s="683">
        <v>0</v>
      </c>
      <c r="AA91" s="196"/>
      <c r="AB91" s="197"/>
      <c r="AC91" s="198"/>
      <c r="AD91" s="198"/>
      <c r="AE91" s="347">
        <v>0</v>
      </c>
      <c r="AF91" s="83"/>
    </row>
    <row r="92" spans="1:43" x14ac:dyDescent="0.25">
      <c r="A92" s="2">
        <v>70</v>
      </c>
      <c r="B92" s="510" t="s">
        <v>140</v>
      </c>
      <c r="C92" s="72"/>
      <c r="D92" s="72"/>
      <c r="E92" s="72"/>
      <c r="F92" s="71"/>
      <c r="G92" s="71"/>
      <c r="H92" s="163">
        <v>0</v>
      </c>
      <c r="I92" s="157">
        <v>0</v>
      </c>
      <c r="J92" s="163">
        <v>0</v>
      </c>
      <c r="K92" s="345"/>
      <c r="L92" s="163">
        <v>0</v>
      </c>
      <c r="M92" s="195"/>
      <c r="N92" s="195"/>
      <c r="O92" s="195"/>
      <c r="P92" s="195"/>
      <c r="Q92" s="195"/>
      <c r="R92" s="163">
        <v>0</v>
      </c>
      <c r="S92" s="163">
        <v>0</v>
      </c>
      <c r="T92" s="163">
        <v>0</v>
      </c>
      <c r="U92" s="163">
        <v>0</v>
      </c>
      <c r="V92" s="157">
        <v>0</v>
      </c>
      <c r="W92" s="196"/>
      <c r="X92" s="197"/>
      <c r="Y92" s="198"/>
      <c r="Z92" s="683">
        <v>0</v>
      </c>
      <c r="AA92" s="196"/>
      <c r="AB92" s="197"/>
      <c r="AC92" s="198"/>
      <c r="AD92" s="198"/>
      <c r="AE92" s="347">
        <v>0</v>
      </c>
      <c r="AF92" s="83"/>
    </row>
    <row r="93" spans="1:43" ht="47.25" x14ac:dyDescent="0.25">
      <c r="A93" s="2">
        <v>71</v>
      </c>
      <c r="B93" s="523" t="s">
        <v>204</v>
      </c>
      <c r="C93" s="72"/>
      <c r="D93" s="72"/>
      <c r="E93" s="72"/>
      <c r="F93" s="71"/>
      <c r="G93" s="71"/>
      <c r="H93" s="163">
        <v>0</v>
      </c>
      <c r="I93" s="157">
        <v>0</v>
      </c>
      <c r="J93" s="163">
        <v>0</v>
      </c>
      <c r="K93" s="345"/>
      <c r="L93" s="163">
        <v>0</v>
      </c>
      <c r="M93" s="195"/>
      <c r="N93" s="195"/>
      <c r="O93" s="195"/>
      <c r="P93" s="195"/>
      <c r="Q93" s="195"/>
      <c r="R93" s="163">
        <v>0</v>
      </c>
      <c r="S93" s="163">
        <v>0</v>
      </c>
      <c r="T93" s="163">
        <v>0</v>
      </c>
      <c r="U93" s="163">
        <v>0</v>
      </c>
      <c r="V93" s="157">
        <v>0</v>
      </c>
      <c r="W93" s="196"/>
      <c r="X93" s="197"/>
      <c r="Y93" s="198"/>
      <c r="Z93" s="683">
        <v>0</v>
      </c>
      <c r="AA93" s="196"/>
      <c r="AB93" s="197"/>
      <c r="AC93" s="198"/>
      <c r="AD93" s="198"/>
      <c r="AE93" s="347">
        <v>0</v>
      </c>
      <c r="AF93" s="83"/>
    </row>
    <row r="94" spans="1:43" ht="47.25" x14ac:dyDescent="0.25">
      <c r="A94" s="2">
        <v>72</v>
      </c>
      <c r="B94" s="526" t="s">
        <v>205</v>
      </c>
      <c r="C94" s="72"/>
      <c r="D94" s="72"/>
      <c r="E94" s="72"/>
      <c r="F94" s="71"/>
      <c r="G94" s="71"/>
      <c r="H94" s="163">
        <v>0</v>
      </c>
      <c r="I94" s="157">
        <v>0</v>
      </c>
      <c r="J94" s="163">
        <v>0</v>
      </c>
      <c r="K94" s="345"/>
      <c r="L94" s="163">
        <v>0</v>
      </c>
      <c r="M94" s="195"/>
      <c r="N94" s="195"/>
      <c r="O94" s="195"/>
      <c r="P94" s="195"/>
      <c r="Q94" s="195"/>
      <c r="R94" s="163">
        <v>0</v>
      </c>
      <c r="S94" s="163">
        <v>0</v>
      </c>
      <c r="T94" s="163">
        <v>0</v>
      </c>
      <c r="U94" s="163">
        <v>0</v>
      </c>
      <c r="V94" s="157">
        <v>0</v>
      </c>
      <c r="W94" s="196"/>
      <c r="X94" s="197"/>
      <c r="Y94" s="198"/>
      <c r="Z94" s="683">
        <v>0</v>
      </c>
      <c r="AA94" s="196"/>
      <c r="AB94" s="197"/>
      <c r="AC94" s="198"/>
      <c r="AD94" s="198"/>
      <c r="AE94" s="347">
        <v>0</v>
      </c>
      <c r="AF94" s="83"/>
    </row>
    <row r="95" spans="1:43" ht="31.5" x14ac:dyDescent="0.25">
      <c r="A95" s="2">
        <v>73</v>
      </c>
      <c r="B95" s="43" t="s">
        <v>142</v>
      </c>
      <c r="C95" s="72"/>
      <c r="D95" s="72"/>
      <c r="E95" s="72"/>
      <c r="F95" s="71"/>
      <c r="G95" s="71"/>
      <c r="H95" s="163">
        <v>0</v>
      </c>
      <c r="I95" s="157">
        <v>0</v>
      </c>
      <c r="J95" s="163">
        <v>0</v>
      </c>
      <c r="K95" s="345"/>
      <c r="L95" s="163">
        <v>0</v>
      </c>
      <c r="M95" s="195"/>
      <c r="N95" s="195"/>
      <c r="O95" s="195"/>
      <c r="P95" s="195"/>
      <c r="Q95" s="195"/>
      <c r="R95" s="163">
        <v>0</v>
      </c>
      <c r="S95" s="163">
        <v>0</v>
      </c>
      <c r="T95" s="163">
        <v>0</v>
      </c>
      <c r="U95" s="163">
        <v>0</v>
      </c>
      <c r="V95" s="157">
        <v>0</v>
      </c>
      <c r="W95" s="196"/>
      <c r="X95" s="197"/>
      <c r="Y95" s="198"/>
      <c r="Z95" s="683">
        <v>0</v>
      </c>
      <c r="AA95" s="196"/>
      <c r="AB95" s="197"/>
      <c r="AC95" s="198"/>
      <c r="AD95" s="198"/>
      <c r="AE95" s="347">
        <v>0</v>
      </c>
      <c r="AF95" s="83"/>
    </row>
    <row r="96" spans="1:43" x14ac:dyDescent="0.25">
      <c r="A96" s="2"/>
      <c r="B96" s="43"/>
      <c r="C96" s="72"/>
      <c r="D96" s="72"/>
      <c r="E96" s="72"/>
      <c r="F96" s="71"/>
      <c r="G96" s="71"/>
      <c r="H96" s="163"/>
      <c r="I96" s="157"/>
      <c r="J96" s="163"/>
      <c r="K96" s="345"/>
      <c r="L96" s="163"/>
      <c r="M96" s="195"/>
      <c r="N96" s="195"/>
      <c r="O96" s="195"/>
      <c r="P96" s="195"/>
      <c r="Q96" s="195"/>
      <c r="R96" s="163"/>
      <c r="S96" s="163"/>
      <c r="T96" s="163"/>
      <c r="U96" s="163"/>
      <c r="V96" s="157"/>
      <c r="W96" s="196"/>
      <c r="X96" s="197"/>
      <c r="Y96" s="198"/>
      <c r="Z96" s="683"/>
      <c r="AA96" s="196"/>
      <c r="AB96" s="197"/>
      <c r="AC96" s="198"/>
      <c r="AD96" s="198"/>
      <c r="AE96" s="347"/>
      <c r="AF96" s="83"/>
    </row>
    <row r="97" spans="1:43" x14ac:dyDescent="0.25">
      <c r="A97" s="2"/>
      <c r="B97" s="43"/>
      <c r="C97" s="72"/>
      <c r="D97" s="72"/>
      <c r="E97" s="72"/>
      <c r="F97" s="71"/>
      <c r="G97" s="71"/>
      <c r="H97" s="163"/>
      <c r="I97" s="157"/>
      <c r="J97" s="163"/>
      <c r="K97" s="345"/>
      <c r="L97" s="163"/>
      <c r="M97" s="195"/>
      <c r="N97" s="195"/>
      <c r="O97" s="195"/>
      <c r="P97" s="195"/>
      <c r="Q97" s="195"/>
      <c r="R97" s="163"/>
      <c r="S97" s="163"/>
      <c r="T97" s="163"/>
      <c r="U97" s="163"/>
      <c r="V97" s="157"/>
      <c r="W97" s="196"/>
      <c r="X97" s="197"/>
      <c r="Y97" s="198"/>
      <c r="Z97" s="683"/>
      <c r="AA97" s="196"/>
      <c r="AB97" s="197"/>
      <c r="AC97" s="198"/>
      <c r="AD97" s="198"/>
      <c r="AE97" s="347"/>
      <c r="AF97" s="83"/>
    </row>
    <row r="98" spans="1:43" x14ac:dyDescent="0.25">
      <c r="A98" s="2"/>
      <c r="B98" s="43"/>
      <c r="C98" s="72"/>
      <c r="D98" s="72"/>
      <c r="E98" s="72"/>
      <c r="F98" s="71"/>
      <c r="G98" s="71"/>
      <c r="H98" s="163"/>
      <c r="I98" s="157"/>
      <c r="J98" s="163"/>
      <c r="K98" s="345"/>
      <c r="L98" s="163"/>
      <c r="M98" s="195"/>
      <c r="N98" s="195"/>
      <c r="O98" s="195"/>
      <c r="P98" s="195"/>
      <c r="Q98" s="195"/>
      <c r="R98" s="163"/>
      <c r="S98" s="163"/>
      <c r="T98" s="163"/>
      <c r="U98" s="163"/>
      <c r="V98" s="157"/>
      <c r="W98" s="196"/>
      <c r="X98" s="197"/>
      <c r="Y98" s="198"/>
      <c r="Z98" s="683"/>
      <c r="AA98" s="196"/>
      <c r="AB98" s="197"/>
      <c r="AC98" s="198"/>
      <c r="AD98" s="198"/>
      <c r="AE98" s="347"/>
      <c r="AF98" s="83"/>
    </row>
    <row r="99" spans="1:43" x14ac:dyDescent="0.25">
      <c r="A99" s="2"/>
      <c r="B99" s="43"/>
      <c r="C99" s="72"/>
      <c r="D99" s="72"/>
      <c r="E99" s="72"/>
      <c r="F99" s="71"/>
      <c r="G99" s="71"/>
      <c r="H99" s="163"/>
      <c r="I99" s="157"/>
      <c r="J99" s="163"/>
      <c r="K99" s="345"/>
      <c r="L99" s="163"/>
      <c r="M99" s="195"/>
      <c r="N99" s="195"/>
      <c r="O99" s="195"/>
      <c r="P99" s="195"/>
      <c r="Q99" s="195"/>
      <c r="R99" s="163"/>
      <c r="S99" s="163"/>
      <c r="T99" s="163"/>
      <c r="U99" s="163"/>
      <c r="V99" s="157"/>
      <c r="W99" s="196"/>
      <c r="X99" s="197"/>
      <c r="Y99" s="198"/>
      <c r="Z99" s="683"/>
      <c r="AA99" s="196"/>
      <c r="AB99" s="197"/>
      <c r="AC99" s="198"/>
      <c r="AD99" s="198"/>
      <c r="AE99" s="347"/>
      <c r="AF99" s="83"/>
    </row>
    <row r="100" spans="1:43" x14ac:dyDescent="0.25">
      <c r="A100" s="2"/>
      <c r="B100" s="43"/>
      <c r="C100" s="72"/>
      <c r="D100" s="72"/>
      <c r="E100" s="72"/>
      <c r="F100" s="71"/>
      <c r="G100" s="71"/>
      <c r="H100" s="163"/>
      <c r="I100" s="157"/>
      <c r="J100" s="163"/>
      <c r="K100" s="345"/>
      <c r="L100" s="163"/>
      <c r="M100" s="195"/>
      <c r="N100" s="195"/>
      <c r="O100" s="195"/>
      <c r="P100" s="195"/>
      <c r="Q100" s="195"/>
      <c r="R100" s="163"/>
      <c r="S100" s="163"/>
      <c r="T100" s="163"/>
      <c r="U100" s="163"/>
      <c r="V100" s="157"/>
      <c r="W100" s="196"/>
      <c r="X100" s="197"/>
      <c r="Y100" s="198"/>
      <c r="Z100" s="683"/>
      <c r="AA100" s="196"/>
      <c r="AB100" s="197"/>
      <c r="AC100" s="198"/>
      <c r="AD100" s="198"/>
      <c r="AE100" s="347"/>
      <c r="AF100" s="83"/>
    </row>
    <row r="101" spans="1:43" x14ac:dyDescent="0.25">
      <c r="A101" s="2"/>
      <c r="B101" s="43"/>
      <c r="C101" s="72"/>
      <c r="D101" s="72"/>
      <c r="E101" s="72"/>
      <c r="F101" s="71"/>
      <c r="G101" s="71"/>
      <c r="H101" s="163"/>
      <c r="I101" s="157"/>
      <c r="J101" s="163"/>
      <c r="K101" s="345"/>
      <c r="L101" s="163"/>
      <c r="M101" s="195"/>
      <c r="N101" s="195"/>
      <c r="O101" s="195"/>
      <c r="P101" s="195"/>
      <c r="Q101" s="195"/>
      <c r="R101" s="163"/>
      <c r="S101" s="163"/>
      <c r="T101" s="163"/>
      <c r="U101" s="163"/>
      <c r="V101" s="157"/>
      <c r="W101" s="196"/>
      <c r="X101" s="197"/>
      <c r="Y101" s="198"/>
      <c r="Z101" s="683"/>
      <c r="AA101" s="196"/>
      <c r="AB101" s="197"/>
      <c r="AC101" s="198"/>
      <c r="AD101" s="198"/>
      <c r="AE101" s="347"/>
      <c r="AF101" s="83"/>
    </row>
    <row r="102" spans="1:43" x14ac:dyDescent="0.25">
      <c r="A102" s="8"/>
      <c r="B102" s="592"/>
      <c r="C102" s="31"/>
      <c r="D102" s="34"/>
      <c r="E102" s="34"/>
      <c r="F102" s="34"/>
      <c r="G102" s="12"/>
      <c r="H102" s="179"/>
      <c r="I102" s="177"/>
      <c r="J102" s="179"/>
      <c r="K102" s="345"/>
      <c r="L102" s="179"/>
      <c r="M102" s="12"/>
      <c r="N102" s="12"/>
      <c r="O102" s="12"/>
      <c r="P102" s="12"/>
      <c r="Q102" s="12"/>
      <c r="R102" s="139"/>
      <c r="S102" s="139"/>
      <c r="T102" s="139"/>
      <c r="U102" s="139"/>
      <c r="V102" s="139"/>
      <c r="W102" s="76"/>
      <c r="X102" s="28"/>
      <c r="Y102" s="74"/>
      <c r="Z102" s="682"/>
      <c r="AA102" s="76"/>
      <c r="AB102" s="28"/>
      <c r="AC102" s="74"/>
      <c r="AD102" s="74"/>
      <c r="AE102" s="33"/>
      <c r="AF102" s="352"/>
      <c r="AH102" s="106"/>
      <c r="AI102" s="12"/>
      <c r="AK102" s="25"/>
      <c r="AN102" s="126"/>
      <c r="AO102" s="112"/>
      <c r="AQ102" s="112"/>
    </row>
    <row r="103" spans="1:43" ht="47.25" x14ac:dyDescent="0.25">
      <c r="A103" s="8" t="s">
        <v>143</v>
      </c>
      <c r="B103" s="592" t="s">
        <v>144</v>
      </c>
      <c r="C103" s="31"/>
      <c r="D103" s="34"/>
      <c r="E103" s="34"/>
      <c r="F103" s="34"/>
      <c r="G103" s="12"/>
      <c r="H103" s="179"/>
      <c r="I103" s="177"/>
      <c r="J103" s="179"/>
      <c r="K103" s="345"/>
      <c r="L103" s="179"/>
      <c r="M103" s="12"/>
      <c r="N103" s="12"/>
      <c r="O103" s="12"/>
      <c r="P103" s="12"/>
      <c r="Q103" s="12"/>
      <c r="R103" s="139"/>
      <c r="S103" s="139"/>
      <c r="T103" s="139"/>
      <c r="U103" s="139"/>
      <c r="V103" s="139"/>
      <c r="W103" s="76"/>
      <c r="X103" s="28"/>
      <c r="Y103" s="74"/>
      <c r="Z103" s="682"/>
      <c r="AA103" s="76"/>
      <c r="AB103" s="28"/>
      <c r="AC103" s="74"/>
      <c r="AD103" s="74"/>
      <c r="AE103" s="33"/>
      <c r="AF103" s="352"/>
      <c r="AH103" s="106"/>
      <c r="AI103" s="12"/>
      <c r="AK103" s="25"/>
      <c r="AN103" s="126"/>
      <c r="AO103" s="112"/>
      <c r="AQ103" s="112"/>
    </row>
    <row r="104" spans="1:43" x14ac:dyDescent="0.25">
      <c r="A104" s="547">
        <v>1</v>
      </c>
      <c r="B104" s="548" t="s">
        <v>3</v>
      </c>
      <c r="C104" s="31"/>
      <c r="D104" s="34"/>
      <c r="E104" s="34"/>
      <c r="F104" s="34"/>
      <c r="G104" s="12"/>
      <c r="H104" s="179"/>
      <c r="I104" s="177"/>
      <c r="J104" s="179"/>
      <c r="K104" s="345"/>
      <c r="L104" s="179"/>
      <c r="M104" s="12"/>
      <c r="N104" s="12"/>
      <c r="O104" s="12"/>
      <c r="P104" s="12"/>
      <c r="Q104" s="12"/>
      <c r="R104" s="139"/>
      <c r="S104" s="139"/>
      <c r="T104" s="139"/>
      <c r="U104" s="162"/>
      <c r="V104" s="139"/>
      <c r="W104" s="76"/>
      <c r="X104" s="28"/>
      <c r="Y104" s="74"/>
      <c r="Z104" s="682"/>
      <c r="AA104" s="76"/>
      <c r="AB104" s="28"/>
      <c r="AC104" s="74"/>
      <c r="AD104" s="74"/>
      <c r="AE104" s="33"/>
      <c r="AF104" s="352"/>
      <c r="AH104" s="106"/>
      <c r="AI104" s="12"/>
      <c r="AK104" s="25"/>
      <c r="AN104" s="126"/>
      <c r="AO104" s="112"/>
      <c r="AQ104" s="112"/>
    </row>
    <row r="105" spans="1:43" x14ac:dyDescent="0.25">
      <c r="A105" s="547">
        <v>2</v>
      </c>
      <c r="B105" s="548" t="s">
        <v>5</v>
      </c>
      <c r="C105" s="31"/>
      <c r="D105" s="34"/>
      <c r="E105" s="34"/>
      <c r="F105" s="34"/>
      <c r="G105" s="12"/>
      <c r="H105" s="179"/>
      <c r="I105" s="177"/>
      <c r="J105" s="179"/>
      <c r="K105" s="345"/>
      <c r="L105" s="179"/>
      <c r="M105" s="12"/>
      <c r="N105" s="12"/>
      <c r="O105" s="12"/>
      <c r="P105" s="12"/>
      <c r="Q105" s="12"/>
      <c r="R105" s="139"/>
      <c r="S105" s="139"/>
      <c r="T105" s="139"/>
      <c r="U105" s="139"/>
      <c r="V105" s="139"/>
      <c r="W105" s="76"/>
      <c r="X105" s="28"/>
      <c r="Y105" s="74"/>
      <c r="Z105" s="682"/>
      <c r="AA105" s="76"/>
      <c r="AB105" s="28"/>
      <c r="AC105" s="74"/>
      <c r="AD105" s="74"/>
      <c r="AE105" s="33"/>
      <c r="AF105" s="352"/>
      <c r="AH105" s="106"/>
      <c r="AI105" s="12"/>
      <c r="AK105" s="25"/>
      <c r="AN105" s="126"/>
      <c r="AO105" s="112"/>
      <c r="AQ105" s="112"/>
    </row>
    <row r="106" spans="1:43" x14ac:dyDescent="0.25">
      <c r="A106" s="547" t="s">
        <v>4</v>
      </c>
      <c r="B106" s="548"/>
      <c r="C106" s="31"/>
      <c r="D106" s="34"/>
      <c r="E106" s="34"/>
      <c r="F106" s="34"/>
      <c r="G106" s="12"/>
      <c r="H106" s="179"/>
      <c r="I106" s="177"/>
      <c r="J106" s="179"/>
      <c r="K106" s="345"/>
      <c r="L106" s="179"/>
      <c r="M106" s="12"/>
      <c r="N106" s="12"/>
      <c r="O106" s="12"/>
      <c r="P106" s="12"/>
      <c r="Q106" s="12"/>
      <c r="R106" s="139"/>
      <c r="S106" s="139"/>
      <c r="T106" s="139"/>
      <c r="U106" s="162"/>
      <c r="V106" s="139"/>
      <c r="W106" s="76"/>
      <c r="X106" s="28"/>
      <c r="Y106" s="74"/>
      <c r="Z106" s="682"/>
      <c r="AA106" s="76"/>
      <c r="AB106" s="28"/>
      <c r="AC106" s="74"/>
      <c r="AD106" s="74"/>
      <c r="AE106" s="33"/>
      <c r="AF106" s="352"/>
      <c r="AH106" s="106"/>
      <c r="AI106" s="12"/>
      <c r="AK106" s="25"/>
      <c r="AN106" s="126"/>
      <c r="AO106" s="112"/>
      <c r="AQ106" s="112"/>
    </row>
    <row r="107" spans="1:43" ht="31.5" x14ac:dyDescent="0.25">
      <c r="A107" s="8" t="s">
        <v>145</v>
      </c>
      <c r="B107" s="592" t="s">
        <v>146</v>
      </c>
      <c r="C107" s="31"/>
      <c r="D107" s="34"/>
      <c r="E107" s="34"/>
      <c r="F107" s="34"/>
      <c r="G107" s="12"/>
      <c r="H107" s="179"/>
      <c r="I107" s="177"/>
      <c r="J107" s="179"/>
      <c r="K107" s="345"/>
      <c r="L107" s="179"/>
      <c r="M107" s="12"/>
      <c r="N107" s="12"/>
      <c r="O107" s="12"/>
      <c r="P107" s="12"/>
      <c r="Q107" s="12"/>
      <c r="R107" s="139"/>
      <c r="S107" s="139"/>
      <c r="T107" s="139"/>
      <c r="U107" s="162"/>
      <c r="V107" s="139"/>
      <c r="W107" s="76"/>
      <c r="X107" s="28"/>
      <c r="Y107" s="74"/>
      <c r="Z107" s="682"/>
      <c r="AA107" s="76"/>
      <c r="AB107" s="28"/>
      <c r="AC107" s="74"/>
      <c r="AD107" s="74"/>
      <c r="AE107" s="33"/>
      <c r="AF107" s="352"/>
      <c r="AH107" s="106"/>
      <c r="AI107" s="12"/>
      <c r="AK107" s="25"/>
      <c r="AN107" s="126"/>
      <c r="AO107" s="112"/>
      <c r="AQ107" s="112"/>
    </row>
    <row r="108" spans="1:43" x14ac:dyDescent="0.25">
      <c r="A108" s="547">
        <v>1</v>
      </c>
      <c r="B108" s="548" t="s">
        <v>3</v>
      </c>
      <c r="C108" s="31"/>
      <c r="D108" s="34"/>
      <c r="E108" s="34"/>
      <c r="F108" s="34"/>
      <c r="G108" s="12"/>
      <c r="H108" s="179"/>
      <c r="I108" s="177"/>
      <c r="J108" s="179"/>
      <c r="K108" s="345"/>
      <c r="L108" s="179"/>
      <c r="M108" s="12"/>
      <c r="N108" s="12"/>
      <c r="O108" s="12"/>
      <c r="P108" s="12"/>
      <c r="Q108" s="12"/>
      <c r="R108" s="139"/>
      <c r="S108" s="139"/>
      <c r="T108" s="139"/>
      <c r="U108" s="139"/>
      <c r="V108" s="139"/>
      <c r="W108" s="76"/>
      <c r="X108" s="28"/>
      <c r="Y108" s="74"/>
      <c r="Z108" s="682"/>
      <c r="AA108" s="76"/>
      <c r="AB108" s="28"/>
      <c r="AC108" s="74"/>
      <c r="AD108" s="74"/>
      <c r="AE108" s="33"/>
      <c r="AF108" s="352"/>
      <c r="AH108" s="106"/>
      <c r="AI108" s="12"/>
      <c r="AK108" s="25"/>
      <c r="AN108" s="110"/>
      <c r="AO108" s="112"/>
      <c r="AQ108" s="112"/>
    </row>
    <row r="109" spans="1:43" x14ac:dyDescent="0.25">
      <c r="A109" s="547">
        <v>2</v>
      </c>
      <c r="B109" s="548" t="s">
        <v>5</v>
      </c>
      <c r="C109" s="31"/>
      <c r="D109" s="34"/>
      <c r="E109" s="34"/>
      <c r="F109" s="34"/>
      <c r="G109" s="12"/>
      <c r="H109" s="179"/>
      <c r="I109" s="177"/>
      <c r="J109" s="179"/>
      <c r="K109" s="345"/>
      <c r="L109" s="179"/>
      <c r="M109" s="12"/>
      <c r="N109" s="12"/>
      <c r="O109" s="12"/>
      <c r="P109" s="12"/>
      <c r="Q109" s="12"/>
      <c r="R109" s="139"/>
      <c r="S109" s="139"/>
      <c r="T109" s="139"/>
      <c r="U109" s="162"/>
      <c r="V109" s="139"/>
      <c r="W109" s="76"/>
      <c r="X109" s="28"/>
      <c r="Y109" s="74"/>
      <c r="Z109" s="682"/>
      <c r="AA109" s="76"/>
      <c r="AB109" s="28"/>
      <c r="AC109" s="74"/>
      <c r="AD109" s="74"/>
      <c r="AE109" s="33"/>
      <c r="AF109" s="352"/>
      <c r="AH109" s="106"/>
      <c r="AI109" s="12"/>
      <c r="AK109" s="25"/>
      <c r="AN109" s="110"/>
      <c r="AO109" s="112"/>
      <c r="AQ109" s="112"/>
    </row>
    <row r="110" spans="1:43" x14ac:dyDescent="0.25">
      <c r="A110" s="547" t="s">
        <v>4</v>
      </c>
      <c r="B110" s="548"/>
      <c r="C110" s="31"/>
      <c r="D110" s="34"/>
      <c r="E110" s="34"/>
      <c r="F110" s="34"/>
      <c r="G110" s="12"/>
      <c r="H110" s="179"/>
      <c r="I110" s="177"/>
      <c r="J110" s="179"/>
      <c r="K110" s="345"/>
      <c r="L110" s="179"/>
      <c r="M110" s="12"/>
      <c r="N110" s="12"/>
      <c r="O110" s="12"/>
      <c r="P110" s="12"/>
      <c r="Q110" s="12"/>
      <c r="R110" s="139"/>
      <c r="S110" s="139"/>
      <c r="T110" s="139"/>
      <c r="U110" s="139"/>
      <c r="V110" s="139"/>
      <c r="W110" s="76"/>
      <c r="X110" s="28"/>
      <c r="Y110" s="74"/>
      <c r="Z110" s="682"/>
      <c r="AA110" s="76"/>
      <c r="AB110" s="28"/>
      <c r="AC110" s="74"/>
      <c r="AD110" s="74"/>
      <c r="AE110" s="33"/>
      <c r="AF110" s="352"/>
      <c r="AH110" s="106"/>
      <c r="AI110" s="12"/>
      <c r="AK110" s="25"/>
      <c r="AN110" s="110"/>
      <c r="AO110" s="112"/>
      <c r="AQ110" s="112"/>
    </row>
    <row r="111" spans="1:43" ht="63" x14ac:dyDescent="0.25">
      <c r="A111" s="8" t="s">
        <v>147</v>
      </c>
      <c r="B111" s="592" t="s">
        <v>148</v>
      </c>
      <c r="C111" s="31"/>
      <c r="D111" s="34"/>
      <c r="E111" s="34"/>
      <c r="F111" s="34"/>
      <c r="G111" s="12"/>
      <c r="H111" s="179"/>
      <c r="I111" s="177"/>
      <c r="J111" s="179"/>
      <c r="K111" s="345"/>
      <c r="L111" s="179"/>
      <c r="M111" s="12"/>
      <c r="N111" s="12"/>
      <c r="O111" s="12"/>
      <c r="P111" s="12"/>
      <c r="Q111" s="12"/>
      <c r="R111" s="139"/>
      <c r="S111" s="139"/>
      <c r="T111" s="139"/>
      <c r="U111" s="162"/>
      <c r="V111" s="139"/>
      <c r="W111" s="76"/>
      <c r="X111" s="28"/>
      <c r="Y111" s="74"/>
      <c r="Z111" s="682"/>
      <c r="AA111" s="76"/>
      <c r="AB111" s="28"/>
      <c r="AC111" s="74"/>
      <c r="AD111" s="74"/>
      <c r="AE111" s="33"/>
      <c r="AF111" s="352"/>
      <c r="AH111" s="106"/>
      <c r="AI111" s="12"/>
      <c r="AK111" s="25"/>
      <c r="AN111" s="110"/>
      <c r="AO111" s="112"/>
      <c r="AQ111" s="112"/>
    </row>
    <row r="112" spans="1:43" x14ac:dyDescent="0.25">
      <c r="A112" s="547">
        <v>1</v>
      </c>
      <c r="B112" s="548" t="s">
        <v>3</v>
      </c>
      <c r="C112" s="31"/>
      <c r="D112" s="34"/>
      <c r="E112" s="34"/>
      <c r="F112" s="34"/>
      <c r="G112" s="12"/>
      <c r="H112" s="179"/>
      <c r="I112" s="177"/>
      <c r="J112" s="179"/>
      <c r="K112" s="345"/>
      <c r="L112" s="179"/>
      <c r="M112" s="12"/>
      <c r="N112" s="12"/>
      <c r="O112" s="12"/>
      <c r="P112" s="12"/>
      <c r="Q112" s="12"/>
      <c r="R112" s="139"/>
      <c r="S112" s="139"/>
      <c r="T112" s="139"/>
      <c r="U112" s="162"/>
      <c r="V112" s="139"/>
      <c r="W112" s="76"/>
      <c r="X112" s="28"/>
      <c r="Y112" s="74"/>
      <c r="Z112" s="682"/>
      <c r="AA112" s="76"/>
      <c r="AB112" s="28"/>
      <c r="AC112" s="74"/>
      <c r="AD112" s="74"/>
      <c r="AE112" s="33"/>
      <c r="AF112" s="352"/>
      <c r="AH112" s="106"/>
      <c r="AI112" s="12"/>
      <c r="AK112" s="25"/>
      <c r="AN112" s="110"/>
      <c r="AO112" s="112"/>
      <c r="AQ112" s="112"/>
    </row>
    <row r="113" spans="1:43" x14ac:dyDescent="0.25">
      <c r="A113" s="547">
        <v>2</v>
      </c>
      <c r="B113" s="548" t="s">
        <v>5</v>
      </c>
      <c r="C113" s="31"/>
      <c r="D113" s="34"/>
      <c r="E113" s="34"/>
      <c r="F113" s="34"/>
      <c r="G113" s="12"/>
      <c r="H113" s="179"/>
      <c r="I113" s="177"/>
      <c r="J113" s="179"/>
      <c r="K113" s="345"/>
      <c r="L113" s="179"/>
      <c r="M113" s="12"/>
      <c r="N113" s="12"/>
      <c r="O113" s="12"/>
      <c r="P113" s="12"/>
      <c r="Q113" s="12"/>
      <c r="R113" s="139"/>
      <c r="S113" s="139"/>
      <c r="T113" s="139"/>
      <c r="U113" s="162"/>
      <c r="V113" s="139"/>
      <c r="W113" s="76"/>
      <c r="X113" s="28"/>
      <c r="Y113" s="74"/>
      <c r="Z113" s="682"/>
      <c r="AA113" s="76"/>
      <c r="AB113" s="28"/>
      <c r="AC113" s="74"/>
      <c r="AD113" s="74"/>
      <c r="AE113" s="33"/>
      <c r="AF113" s="352"/>
      <c r="AH113" s="106"/>
      <c r="AI113" s="12"/>
      <c r="AK113" s="25"/>
      <c r="AN113" s="111"/>
      <c r="AO113" s="112"/>
      <c r="AQ113" s="112"/>
    </row>
    <row r="114" spans="1:43" x14ac:dyDescent="0.25">
      <c r="A114" s="547" t="s">
        <v>4</v>
      </c>
      <c r="B114" s="548"/>
      <c r="C114" s="31"/>
      <c r="D114" s="34"/>
      <c r="E114" s="34"/>
      <c r="F114" s="34"/>
      <c r="G114" s="12"/>
      <c r="H114" s="179"/>
      <c r="I114" s="177"/>
      <c r="J114" s="179"/>
      <c r="K114" s="345"/>
      <c r="L114" s="179"/>
      <c r="M114" s="12"/>
      <c r="N114" s="12"/>
      <c r="O114" s="12"/>
      <c r="P114" s="12"/>
      <c r="Q114" s="12"/>
      <c r="R114" s="139"/>
      <c r="S114" s="139"/>
      <c r="T114" s="139"/>
      <c r="U114" s="162"/>
      <c r="V114" s="139"/>
      <c r="W114" s="76"/>
      <c r="X114" s="28"/>
      <c r="Y114" s="74"/>
      <c r="Z114" s="682"/>
      <c r="AA114" s="76"/>
      <c r="AB114" s="28"/>
      <c r="AC114" s="74"/>
      <c r="AD114" s="74"/>
      <c r="AE114" s="33"/>
      <c r="AF114" s="352"/>
      <c r="AH114" s="106"/>
      <c r="AI114" s="12"/>
      <c r="AK114" s="25"/>
      <c r="AN114" s="126"/>
      <c r="AO114" s="112"/>
      <c r="AQ114" s="112"/>
    </row>
    <row r="115" spans="1:43" x14ac:dyDescent="0.25">
      <c r="B115" s="548"/>
      <c r="C115" s="31"/>
      <c r="D115" s="34"/>
      <c r="E115" s="34"/>
      <c r="F115" s="34"/>
      <c r="G115" s="12"/>
      <c r="H115" s="687"/>
      <c r="I115" s="688"/>
      <c r="J115" s="687"/>
      <c r="K115" s="689"/>
      <c r="L115" s="687"/>
      <c r="M115" s="32"/>
      <c r="N115" s="32"/>
      <c r="O115" s="32"/>
      <c r="P115" s="32"/>
      <c r="Q115" s="32"/>
      <c r="R115" s="137"/>
      <c r="S115" s="137"/>
      <c r="T115" s="137"/>
      <c r="U115" s="138"/>
      <c r="V115" s="137"/>
      <c r="W115" s="31"/>
      <c r="X115" s="23"/>
      <c r="Y115" s="31"/>
      <c r="Z115" s="23"/>
      <c r="AA115" s="31"/>
      <c r="AB115" s="23"/>
      <c r="AC115" s="31"/>
      <c r="AD115" s="31"/>
      <c r="AE115" s="33"/>
      <c r="AF115" s="352"/>
      <c r="AH115" s="106"/>
      <c r="AI115" s="12"/>
      <c r="AK115" s="25"/>
      <c r="AN115" s="111"/>
      <c r="AO115" s="112"/>
      <c r="AQ115" s="112"/>
    </row>
    <row r="116" spans="1:43" x14ac:dyDescent="0.25">
      <c r="A116" s="8" t="s">
        <v>149</v>
      </c>
      <c r="B116" s="592" t="s">
        <v>150</v>
      </c>
      <c r="C116" s="27"/>
      <c r="D116" s="24"/>
      <c r="E116" s="24"/>
      <c r="F116" s="24"/>
      <c r="G116" s="611"/>
      <c r="H116" s="691">
        <f>H122</f>
        <v>41.619124590000013</v>
      </c>
      <c r="I116" s="691">
        <f t="shared" ref="I116:AE116" si="3">I122</f>
        <v>0</v>
      </c>
      <c r="J116" s="691">
        <f t="shared" si="3"/>
        <v>0</v>
      </c>
      <c r="K116" s="691">
        <f t="shared" si="3"/>
        <v>0</v>
      </c>
      <c r="L116" s="691">
        <f t="shared" si="3"/>
        <v>0</v>
      </c>
      <c r="M116" s="691">
        <f t="shared" si="3"/>
        <v>0</v>
      </c>
      <c r="N116" s="691">
        <f t="shared" si="3"/>
        <v>0</v>
      </c>
      <c r="O116" s="691">
        <f t="shared" si="3"/>
        <v>0</v>
      </c>
      <c r="P116" s="691">
        <f t="shared" si="3"/>
        <v>0</v>
      </c>
      <c r="Q116" s="691">
        <f t="shared" si="3"/>
        <v>0</v>
      </c>
      <c r="R116" s="691">
        <f t="shared" si="3"/>
        <v>69.085225356999999</v>
      </c>
      <c r="S116" s="691">
        <f t="shared" si="3"/>
        <v>10.04024948</v>
      </c>
      <c r="T116" s="691">
        <f t="shared" si="3"/>
        <v>58.998674860000008</v>
      </c>
      <c r="U116" s="691">
        <f t="shared" si="3"/>
        <v>0</v>
      </c>
      <c r="V116" s="691">
        <f t="shared" si="3"/>
        <v>4.6301017E-2</v>
      </c>
      <c r="W116" s="691">
        <f t="shared" si="3"/>
        <v>4030</v>
      </c>
      <c r="X116" s="691">
        <f t="shared" si="3"/>
        <v>66</v>
      </c>
      <c r="Y116" s="691">
        <f t="shared" si="3"/>
        <v>0</v>
      </c>
      <c r="Z116" s="691">
        <f t="shared" si="3"/>
        <v>0.05</v>
      </c>
      <c r="AA116" s="691">
        <f t="shared" si="3"/>
        <v>0</v>
      </c>
      <c r="AB116" s="691">
        <f t="shared" si="3"/>
        <v>0</v>
      </c>
      <c r="AC116" s="691">
        <f t="shared" si="3"/>
        <v>0</v>
      </c>
      <c r="AD116" s="691">
        <f t="shared" si="3"/>
        <v>0</v>
      </c>
      <c r="AE116" s="691">
        <f t="shared" si="3"/>
        <v>21.659999999999986</v>
      </c>
      <c r="AF116" s="352"/>
      <c r="AH116" s="106"/>
      <c r="AI116" s="12"/>
      <c r="AK116" s="25"/>
      <c r="AN116" s="111"/>
      <c r="AO116" s="112"/>
      <c r="AQ116" s="112"/>
    </row>
    <row r="117" spans="1:43" ht="31.5" x14ac:dyDescent="0.25">
      <c r="A117" s="8" t="s">
        <v>151</v>
      </c>
      <c r="B117" s="592" t="s">
        <v>12</v>
      </c>
      <c r="C117" s="31"/>
      <c r="D117" s="23"/>
      <c r="E117" s="23"/>
      <c r="F117" s="23"/>
      <c r="G117" s="32"/>
      <c r="H117" s="687"/>
      <c r="I117" s="688"/>
      <c r="J117" s="687"/>
      <c r="K117" s="689"/>
      <c r="L117" s="687"/>
      <c r="M117" s="27"/>
      <c r="N117" s="27"/>
      <c r="O117" s="27"/>
      <c r="P117" s="27"/>
      <c r="Q117" s="27"/>
      <c r="R117" s="655"/>
      <c r="S117" s="655"/>
      <c r="T117" s="655"/>
      <c r="U117" s="655"/>
      <c r="V117" s="655"/>
      <c r="W117" s="27"/>
      <c r="X117" s="27"/>
      <c r="Y117" s="27"/>
      <c r="Z117" s="655"/>
      <c r="AA117" s="27"/>
      <c r="AB117" s="27"/>
      <c r="AC117" s="27"/>
      <c r="AD117" s="27"/>
      <c r="AE117" s="690"/>
      <c r="AF117" s="352"/>
      <c r="AH117" s="106"/>
      <c r="AI117" s="12"/>
      <c r="AK117" s="25"/>
      <c r="AN117" s="111"/>
      <c r="AO117" s="112"/>
      <c r="AQ117" s="112"/>
    </row>
    <row r="118" spans="1:43" x14ac:dyDescent="0.25">
      <c r="A118" s="547">
        <v>1</v>
      </c>
      <c r="B118" s="548" t="s">
        <v>3</v>
      </c>
      <c r="C118" s="31"/>
      <c r="D118" s="23"/>
      <c r="E118" s="23"/>
      <c r="F118" s="23"/>
      <c r="G118" s="32"/>
      <c r="H118" s="179"/>
      <c r="I118" s="177"/>
      <c r="J118" s="179"/>
      <c r="K118" s="345"/>
      <c r="L118" s="179"/>
      <c r="M118" s="27"/>
      <c r="N118" s="27"/>
      <c r="O118" s="27"/>
      <c r="P118" s="27"/>
      <c r="Q118" s="27"/>
      <c r="R118" s="679"/>
      <c r="S118" s="679"/>
      <c r="T118" s="679"/>
      <c r="U118" s="679"/>
      <c r="V118" s="679"/>
      <c r="W118" s="27"/>
      <c r="X118" s="27"/>
      <c r="Y118" s="27"/>
      <c r="Z118" s="684"/>
      <c r="AA118" s="27"/>
      <c r="AB118" s="27"/>
      <c r="AC118" s="27"/>
      <c r="AD118" s="27"/>
      <c r="AE118" s="680"/>
      <c r="AF118" s="352"/>
      <c r="AH118" s="106"/>
      <c r="AI118" s="12"/>
      <c r="AK118" s="25"/>
      <c r="AN118" s="111"/>
      <c r="AO118" s="112"/>
      <c r="AQ118" s="112"/>
    </row>
    <row r="119" spans="1:43" x14ac:dyDescent="0.25">
      <c r="A119" s="547">
        <v>2</v>
      </c>
      <c r="B119" s="548" t="s">
        <v>5</v>
      </c>
      <c r="C119" s="31"/>
      <c r="D119" s="23"/>
      <c r="E119" s="23"/>
      <c r="F119" s="23"/>
      <c r="G119" s="32"/>
      <c r="H119" s="179"/>
      <c r="I119" s="177"/>
      <c r="J119" s="179"/>
      <c r="K119" s="345"/>
      <c r="L119" s="179"/>
      <c r="M119" s="27"/>
      <c r="N119" s="27"/>
      <c r="O119" s="27"/>
      <c r="P119" s="27"/>
      <c r="Q119" s="27"/>
      <c r="R119" s="679"/>
      <c r="S119" s="679"/>
      <c r="T119" s="679"/>
      <c r="U119" s="679"/>
      <c r="V119" s="679"/>
      <c r="W119" s="27"/>
      <c r="X119" s="27"/>
      <c r="Y119" s="27"/>
      <c r="Z119" s="684"/>
      <c r="AA119" s="27"/>
      <c r="AB119" s="27"/>
      <c r="AC119" s="27"/>
      <c r="AD119" s="27"/>
      <c r="AE119" s="680"/>
      <c r="AF119" s="353"/>
      <c r="AH119" s="106"/>
      <c r="AI119" s="12"/>
      <c r="AK119" s="25"/>
      <c r="AN119" s="110"/>
      <c r="AO119" s="112"/>
      <c r="AQ119" s="112"/>
    </row>
    <row r="120" spans="1:43" x14ac:dyDescent="0.25">
      <c r="A120" s="547" t="s">
        <v>4</v>
      </c>
      <c r="B120" s="549"/>
      <c r="C120" s="31"/>
      <c r="D120" s="23"/>
      <c r="E120" s="23"/>
      <c r="F120" s="23"/>
      <c r="G120" s="32"/>
      <c r="H120" s="179"/>
      <c r="I120" s="177"/>
      <c r="J120" s="179"/>
      <c r="K120" s="345"/>
      <c r="L120" s="179"/>
      <c r="M120" s="27"/>
      <c r="N120" s="27"/>
      <c r="O120" s="27"/>
      <c r="P120" s="27"/>
      <c r="Q120" s="27"/>
      <c r="R120" s="679"/>
      <c r="S120" s="679"/>
      <c r="T120" s="679"/>
      <c r="U120" s="679"/>
      <c r="V120" s="679"/>
      <c r="W120" s="27"/>
      <c r="X120" s="27"/>
      <c r="Y120" s="27"/>
      <c r="Z120" s="684"/>
      <c r="AA120" s="27"/>
      <c r="AB120" s="27"/>
      <c r="AC120" s="27"/>
      <c r="AD120" s="27"/>
      <c r="AE120" s="680"/>
      <c r="AF120" s="352"/>
      <c r="AH120" s="106"/>
      <c r="AI120" s="12"/>
      <c r="AK120" s="25"/>
      <c r="AN120" s="110"/>
      <c r="AO120" s="112"/>
      <c r="AQ120" s="112"/>
    </row>
    <row r="121" spans="1:43" x14ac:dyDescent="0.25">
      <c r="A121" s="8" t="s">
        <v>152</v>
      </c>
      <c r="B121" s="592" t="s">
        <v>153</v>
      </c>
      <c r="C121" s="27"/>
      <c r="D121" s="24"/>
      <c r="E121" s="24"/>
      <c r="F121" s="24"/>
      <c r="G121" s="611"/>
      <c r="H121" s="687"/>
      <c r="I121" s="688"/>
      <c r="J121" s="687"/>
      <c r="K121" s="689"/>
      <c r="L121" s="687"/>
      <c r="M121" s="27"/>
      <c r="N121" s="27"/>
      <c r="O121" s="27"/>
      <c r="P121" s="27"/>
      <c r="Q121" s="27"/>
      <c r="R121" s="655"/>
      <c r="S121" s="655"/>
      <c r="T121" s="655"/>
      <c r="U121" s="655"/>
      <c r="V121" s="655"/>
      <c r="W121" s="27"/>
      <c r="X121" s="27"/>
      <c r="Y121" s="27"/>
      <c r="Z121" s="655"/>
      <c r="AA121" s="27"/>
      <c r="AB121" s="27"/>
      <c r="AC121" s="27"/>
      <c r="AD121" s="27"/>
      <c r="AE121" s="690"/>
      <c r="AF121" s="352"/>
      <c r="AH121" s="106"/>
      <c r="AI121" s="12"/>
      <c r="AK121" s="25"/>
      <c r="AN121" s="110"/>
      <c r="AO121" s="112"/>
      <c r="AQ121" s="112"/>
    </row>
    <row r="122" spans="1:43" x14ac:dyDescent="0.25">
      <c r="A122" s="653">
        <v>1</v>
      </c>
      <c r="B122" s="46" t="s">
        <v>120</v>
      </c>
      <c r="C122" s="27"/>
      <c r="D122" s="24"/>
      <c r="E122" s="24"/>
      <c r="F122" s="24"/>
      <c r="G122" s="611"/>
      <c r="H122" s="691">
        <f t="shared" ref="H122:AE122" si="4">SUM(H125:H360)</f>
        <v>41.619124590000013</v>
      </c>
      <c r="I122" s="691">
        <f t="shared" si="4"/>
        <v>0</v>
      </c>
      <c r="J122" s="691">
        <f t="shared" si="4"/>
        <v>0</v>
      </c>
      <c r="K122" s="691">
        <f t="shared" si="4"/>
        <v>0</v>
      </c>
      <c r="L122" s="691">
        <f t="shared" si="4"/>
        <v>0</v>
      </c>
      <c r="M122" s="691">
        <f t="shared" si="4"/>
        <v>0</v>
      </c>
      <c r="N122" s="691">
        <f t="shared" si="4"/>
        <v>0</v>
      </c>
      <c r="O122" s="691">
        <f t="shared" si="4"/>
        <v>0</v>
      </c>
      <c r="P122" s="691">
        <f t="shared" si="4"/>
        <v>0</v>
      </c>
      <c r="Q122" s="691">
        <f t="shared" si="4"/>
        <v>0</v>
      </c>
      <c r="R122" s="691">
        <f t="shared" si="4"/>
        <v>69.085225356999999</v>
      </c>
      <c r="S122" s="691">
        <f t="shared" si="4"/>
        <v>10.04024948</v>
      </c>
      <c r="T122" s="691">
        <f t="shared" si="4"/>
        <v>58.998674860000008</v>
      </c>
      <c r="U122" s="691">
        <f t="shared" si="4"/>
        <v>0</v>
      </c>
      <c r="V122" s="691">
        <f t="shared" si="4"/>
        <v>4.6301017E-2</v>
      </c>
      <c r="W122" s="691">
        <f t="shared" si="4"/>
        <v>4030</v>
      </c>
      <c r="X122" s="691">
        <f t="shared" si="4"/>
        <v>66</v>
      </c>
      <c r="Y122" s="691">
        <f t="shared" si="4"/>
        <v>0</v>
      </c>
      <c r="Z122" s="691">
        <f t="shared" si="4"/>
        <v>0.05</v>
      </c>
      <c r="AA122" s="691"/>
      <c r="AB122" s="691"/>
      <c r="AC122" s="691">
        <f t="shared" si="4"/>
        <v>0</v>
      </c>
      <c r="AD122" s="691">
        <f t="shared" si="4"/>
        <v>0</v>
      </c>
      <c r="AE122" s="691">
        <f t="shared" si="4"/>
        <v>21.659999999999986</v>
      </c>
      <c r="AF122" s="352"/>
      <c r="AH122" s="106"/>
      <c r="AI122" s="12"/>
      <c r="AK122" s="25"/>
      <c r="AN122" s="110"/>
      <c r="AO122" s="112"/>
      <c r="AQ122" s="112"/>
    </row>
    <row r="123" spans="1:43" ht="63" x14ac:dyDescent="0.25">
      <c r="A123" s="653">
        <v>2</v>
      </c>
      <c r="B123" s="550" t="s">
        <v>212</v>
      </c>
      <c r="C123" s="27"/>
      <c r="D123" s="24"/>
      <c r="E123" s="24"/>
      <c r="F123" s="24"/>
      <c r="G123" s="611"/>
      <c r="H123" s="687"/>
      <c r="I123" s="688"/>
      <c r="J123" s="687"/>
      <c r="K123" s="689"/>
      <c r="L123" s="687"/>
      <c r="M123" s="27"/>
      <c r="N123" s="27"/>
      <c r="O123" s="27"/>
      <c r="P123" s="27"/>
      <c r="Q123" s="27"/>
      <c r="R123" s="27"/>
      <c r="S123" s="27"/>
      <c r="T123" s="27"/>
      <c r="U123" s="27"/>
      <c r="V123" s="27"/>
      <c r="W123" s="27"/>
      <c r="X123" s="27"/>
      <c r="Y123" s="27"/>
      <c r="Z123" s="27"/>
      <c r="AA123" s="27"/>
      <c r="AB123" s="27"/>
      <c r="AC123" s="27"/>
      <c r="AD123" s="27"/>
      <c r="AE123" s="27"/>
      <c r="AF123" s="352"/>
      <c r="AH123" s="106"/>
      <c r="AI123" s="12"/>
      <c r="AK123" s="25"/>
      <c r="AN123" s="110"/>
      <c r="AO123" s="112"/>
      <c r="AQ123" s="112"/>
    </row>
    <row r="124" spans="1:43" x14ac:dyDescent="0.25">
      <c r="A124" s="653">
        <v>3</v>
      </c>
      <c r="B124" s="47" t="s">
        <v>213</v>
      </c>
      <c r="C124" s="27"/>
      <c r="D124" s="24"/>
      <c r="E124" s="24"/>
      <c r="F124" s="24"/>
      <c r="G124" s="611"/>
      <c r="H124" s="687"/>
      <c r="I124" s="688"/>
      <c r="J124" s="687"/>
      <c r="K124" s="689"/>
      <c r="L124" s="687"/>
      <c r="M124" s="27"/>
      <c r="N124" s="27"/>
      <c r="O124" s="27"/>
      <c r="P124" s="27"/>
      <c r="Q124" s="27"/>
      <c r="R124" s="27"/>
      <c r="S124" s="27"/>
      <c r="T124" s="27"/>
      <c r="U124" s="27"/>
      <c r="V124" s="27"/>
      <c r="W124" s="27"/>
      <c r="X124" s="27"/>
      <c r="Y124" s="27"/>
      <c r="Z124" s="27"/>
      <c r="AA124" s="27"/>
      <c r="AB124" s="27"/>
      <c r="AC124" s="27"/>
      <c r="AD124" s="27"/>
      <c r="AE124" s="27"/>
      <c r="AF124" s="352"/>
      <c r="AH124" s="106"/>
      <c r="AI124" s="12"/>
      <c r="AK124" s="25"/>
      <c r="AN124" s="110"/>
      <c r="AO124" s="112"/>
      <c r="AQ124" s="112"/>
    </row>
    <row r="125" spans="1:43" ht="78.75" x14ac:dyDescent="0.25">
      <c r="A125" s="653">
        <v>4</v>
      </c>
      <c r="B125" s="465" t="s">
        <v>214</v>
      </c>
      <c r="C125" s="27"/>
      <c r="D125" s="24"/>
      <c r="E125" s="24"/>
      <c r="F125" s="24"/>
      <c r="G125" s="611"/>
      <c r="H125" s="687"/>
      <c r="I125" s="688"/>
      <c r="J125" s="687"/>
      <c r="K125" s="689"/>
      <c r="L125" s="687"/>
      <c r="M125" s="27"/>
      <c r="N125" s="27"/>
      <c r="O125" s="27"/>
      <c r="P125" s="27"/>
      <c r="Q125" s="27"/>
      <c r="R125" s="27"/>
      <c r="S125" s="27"/>
      <c r="T125" s="27"/>
      <c r="U125" s="27"/>
      <c r="V125" s="27"/>
      <c r="W125" s="27"/>
      <c r="X125" s="27"/>
      <c r="Y125" s="27"/>
      <c r="Z125" s="27"/>
      <c r="AA125" s="27"/>
      <c r="AB125" s="27"/>
      <c r="AC125" s="27"/>
      <c r="AD125" s="27"/>
      <c r="AE125" s="27"/>
      <c r="AF125" s="352"/>
      <c r="AH125" s="106"/>
      <c r="AI125" s="12"/>
      <c r="AK125" s="25"/>
      <c r="AN125" s="110"/>
      <c r="AO125" s="112"/>
      <c r="AQ125" s="112"/>
    </row>
    <row r="126" spans="1:43" x14ac:dyDescent="0.25">
      <c r="A126" s="653">
        <v>5</v>
      </c>
      <c r="B126" s="51" t="s">
        <v>215</v>
      </c>
      <c r="C126" s="27"/>
      <c r="D126" s="24"/>
      <c r="E126" s="24"/>
      <c r="F126" s="24"/>
      <c r="G126" s="611"/>
      <c r="H126" s="687"/>
      <c r="I126" s="688"/>
      <c r="J126" s="687"/>
      <c r="K126" s="689"/>
      <c r="L126" s="687"/>
      <c r="M126" s="27"/>
      <c r="N126" s="27"/>
      <c r="O126" s="27"/>
      <c r="P126" s="27"/>
      <c r="Q126" s="27"/>
      <c r="R126" s="27"/>
      <c r="S126" s="27"/>
      <c r="T126" s="27"/>
      <c r="U126" s="27"/>
      <c r="V126" s="27"/>
      <c r="W126" s="27"/>
      <c r="X126" s="27"/>
      <c r="Y126" s="27"/>
      <c r="Z126" s="27"/>
      <c r="AA126" s="27"/>
      <c r="AB126" s="27"/>
      <c r="AC126" s="27"/>
      <c r="AD126" s="27"/>
      <c r="AE126" s="27"/>
      <c r="AF126" s="352"/>
      <c r="AH126" s="106"/>
      <c r="AI126" s="12"/>
      <c r="AK126" s="25"/>
      <c r="AN126" s="110"/>
      <c r="AO126" s="112"/>
      <c r="AQ126" s="112"/>
    </row>
    <row r="127" spans="1:43" ht="63" x14ac:dyDescent="0.25">
      <c r="A127" s="653">
        <v>6</v>
      </c>
      <c r="B127" s="550" t="s">
        <v>216</v>
      </c>
      <c r="C127" s="27"/>
      <c r="D127" s="24"/>
      <c r="E127" s="24"/>
      <c r="F127" s="24"/>
      <c r="G127" s="611"/>
      <c r="H127" s="687"/>
      <c r="I127" s="688"/>
      <c r="J127" s="687"/>
      <c r="K127" s="689"/>
      <c r="L127" s="687"/>
      <c r="M127" s="27"/>
      <c r="N127" s="27"/>
      <c r="O127" s="27"/>
      <c r="P127" s="27"/>
      <c r="Q127" s="27"/>
      <c r="R127" s="27"/>
      <c r="S127" s="27"/>
      <c r="T127" s="27"/>
      <c r="U127" s="27"/>
      <c r="V127" s="27"/>
      <c r="W127" s="27"/>
      <c r="X127" s="27"/>
      <c r="Y127" s="27"/>
      <c r="Z127" s="27"/>
      <c r="AA127" s="27"/>
      <c r="AB127" s="27"/>
      <c r="AC127" s="27"/>
      <c r="AD127" s="27"/>
      <c r="AE127" s="27"/>
      <c r="AF127" s="352"/>
      <c r="AH127" s="106"/>
      <c r="AI127" s="12"/>
      <c r="AK127" s="25"/>
      <c r="AN127" s="110"/>
      <c r="AO127" s="112"/>
      <c r="AQ127" s="112"/>
    </row>
    <row r="128" spans="1:43" x14ac:dyDescent="0.25">
      <c r="A128" s="653">
        <v>7</v>
      </c>
      <c r="B128" s="52" t="s">
        <v>124</v>
      </c>
      <c r="C128" s="27"/>
      <c r="D128" s="24"/>
      <c r="E128" s="24"/>
      <c r="F128" s="24"/>
      <c r="G128" s="611"/>
      <c r="H128" s="687"/>
      <c r="I128" s="688"/>
      <c r="J128" s="687"/>
      <c r="K128" s="689"/>
      <c r="L128" s="687"/>
      <c r="M128" s="27"/>
      <c r="N128" s="27"/>
      <c r="O128" s="27"/>
      <c r="P128" s="27"/>
      <c r="Q128" s="27"/>
      <c r="R128" s="27"/>
      <c r="S128" s="27"/>
      <c r="T128" s="27"/>
      <c r="U128" s="27"/>
      <c r="V128" s="27"/>
      <c r="W128" s="27"/>
      <c r="X128" s="27"/>
      <c r="Y128" s="27"/>
      <c r="Z128" s="27"/>
      <c r="AA128" s="27"/>
      <c r="AB128" s="27"/>
      <c r="AC128" s="27"/>
      <c r="AD128" s="27"/>
      <c r="AE128" s="27"/>
      <c r="AF128" s="352"/>
      <c r="AH128" s="106"/>
      <c r="AI128" s="12"/>
      <c r="AK128" s="25"/>
      <c r="AN128" s="110"/>
      <c r="AO128" s="112"/>
      <c r="AQ128" s="112"/>
    </row>
    <row r="129" spans="1:43" ht="63" x14ac:dyDescent="0.25">
      <c r="A129" s="653">
        <v>8</v>
      </c>
      <c r="B129" s="552" t="s">
        <v>217</v>
      </c>
      <c r="C129" s="27"/>
      <c r="D129" s="24"/>
      <c r="E129" s="24"/>
      <c r="F129" s="24"/>
      <c r="G129" s="611"/>
      <c r="H129" s="687"/>
      <c r="I129" s="688"/>
      <c r="J129" s="687"/>
      <c r="K129" s="689"/>
      <c r="L129" s="687"/>
      <c r="M129" s="27"/>
      <c r="N129" s="27"/>
      <c r="O129" s="27"/>
      <c r="P129" s="27"/>
      <c r="Q129" s="27"/>
      <c r="R129" s="27"/>
      <c r="S129" s="27"/>
      <c r="T129" s="27"/>
      <c r="U129" s="27"/>
      <c r="V129" s="27"/>
      <c r="W129" s="27"/>
      <c r="X129" s="27"/>
      <c r="Y129" s="27"/>
      <c r="Z129" s="27"/>
      <c r="AA129" s="27"/>
      <c r="AB129" s="27"/>
      <c r="AC129" s="27"/>
      <c r="AD129" s="27"/>
      <c r="AE129" s="27"/>
      <c r="AF129" s="352"/>
      <c r="AH129" s="106"/>
      <c r="AI129" s="12"/>
      <c r="AK129" s="25"/>
      <c r="AN129" s="110"/>
      <c r="AO129" s="112"/>
      <c r="AQ129" s="112"/>
    </row>
    <row r="130" spans="1:43" x14ac:dyDescent="0.25">
      <c r="A130" s="653">
        <v>9</v>
      </c>
      <c r="B130" s="4" t="s">
        <v>218</v>
      </c>
      <c r="C130" s="27"/>
      <c r="D130" s="24"/>
      <c r="E130" s="24"/>
      <c r="F130" s="24"/>
      <c r="G130" s="611"/>
      <c r="H130" s="687"/>
      <c r="I130" s="688"/>
      <c r="J130" s="687"/>
      <c r="K130" s="689"/>
      <c r="L130" s="687"/>
      <c r="M130" s="27"/>
      <c r="N130" s="27"/>
      <c r="O130" s="27"/>
      <c r="P130" s="27"/>
      <c r="Q130" s="27"/>
      <c r="R130" s="27"/>
      <c r="S130" s="27"/>
      <c r="T130" s="27"/>
      <c r="U130" s="27"/>
      <c r="V130" s="27"/>
      <c r="W130" s="27"/>
      <c r="X130" s="27"/>
      <c r="Y130" s="27"/>
      <c r="Z130" s="27"/>
      <c r="AA130" s="27"/>
      <c r="AB130" s="27"/>
      <c r="AC130" s="27"/>
      <c r="AD130" s="27"/>
      <c r="AE130" s="27"/>
      <c r="AF130" s="352"/>
      <c r="AH130" s="106"/>
      <c r="AI130" s="12"/>
      <c r="AK130" s="25"/>
      <c r="AN130" s="110"/>
      <c r="AO130" s="112"/>
      <c r="AQ130" s="112"/>
    </row>
    <row r="131" spans="1:43" ht="47.25" x14ac:dyDescent="0.25">
      <c r="A131" s="653">
        <v>10</v>
      </c>
      <c r="B131" s="513" t="s">
        <v>219</v>
      </c>
      <c r="C131" s="27"/>
      <c r="D131" s="24"/>
      <c r="E131" s="24"/>
      <c r="F131" s="24"/>
      <c r="G131" s="611"/>
      <c r="H131" s="687"/>
      <c r="I131" s="688"/>
      <c r="J131" s="687"/>
      <c r="K131" s="689"/>
      <c r="L131" s="687"/>
      <c r="M131" s="27"/>
      <c r="N131" s="27"/>
      <c r="O131" s="27"/>
      <c r="P131" s="27"/>
      <c r="Q131" s="27"/>
      <c r="R131" s="27"/>
      <c r="S131" s="27"/>
      <c r="T131" s="27"/>
      <c r="U131" s="27"/>
      <c r="V131" s="27"/>
      <c r="W131" s="27"/>
      <c r="X131" s="27"/>
      <c r="Y131" s="27"/>
      <c r="Z131" s="27"/>
      <c r="AA131" s="27"/>
      <c r="AB131" s="27"/>
      <c r="AC131" s="27"/>
      <c r="AD131" s="27"/>
      <c r="AE131" s="27"/>
      <c r="AF131" s="352"/>
      <c r="AH131" s="106"/>
      <c r="AI131" s="12"/>
      <c r="AK131" s="25"/>
      <c r="AN131" s="110"/>
      <c r="AO131" s="112"/>
      <c r="AQ131" s="112"/>
    </row>
    <row r="132" spans="1:43" x14ac:dyDescent="0.25">
      <c r="A132" s="653">
        <v>11</v>
      </c>
      <c r="B132" s="4" t="s">
        <v>129</v>
      </c>
      <c r="C132" s="27"/>
      <c r="D132" s="24"/>
      <c r="E132" s="24"/>
      <c r="F132" s="24"/>
      <c r="G132" s="611"/>
      <c r="H132" s="687"/>
      <c r="I132" s="688"/>
      <c r="J132" s="687"/>
      <c r="K132" s="689"/>
      <c r="L132" s="687"/>
      <c r="M132" s="27"/>
      <c r="N132" s="27"/>
      <c r="O132" s="27"/>
      <c r="P132" s="27"/>
      <c r="Q132" s="27"/>
      <c r="R132" s="27"/>
      <c r="S132" s="27"/>
      <c r="T132" s="27"/>
      <c r="U132" s="27"/>
      <c r="V132" s="27"/>
      <c r="W132" s="27"/>
      <c r="X132" s="27"/>
      <c r="Y132" s="27"/>
      <c r="Z132" s="27"/>
      <c r="AA132" s="27"/>
      <c r="AB132" s="27"/>
      <c r="AC132" s="27"/>
      <c r="AD132" s="27"/>
      <c r="AE132" s="27"/>
      <c r="AF132" s="352"/>
      <c r="AH132" s="106"/>
      <c r="AI132" s="12"/>
      <c r="AK132" s="25"/>
      <c r="AN132" s="110"/>
      <c r="AO132" s="112"/>
      <c r="AQ132" s="112"/>
    </row>
    <row r="133" spans="1:43" ht="63" x14ac:dyDescent="0.25">
      <c r="A133" s="653">
        <v>12</v>
      </c>
      <c r="B133" s="553" t="s">
        <v>220</v>
      </c>
      <c r="C133" s="27"/>
      <c r="D133" s="24"/>
      <c r="E133" s="24"/>
      <c r="F133" s="24"/>
      <c r="G133" s="611"/>
      <c r="H133" s="687"/>
      <c r="I133" s="688"/>
      <c r="J133" s="687"/>
      <c r="K133" s="689"/>
      <c r="L133" s="687"/>
      <c r="M133" s="27"/>
      <c r="N133" s="27"/>
      <c r="O133" s="27"/>
      <c r="P133" s="27"/>
      <c r="Q133" s="27"/>
      <c r="R133" s="27"/>
      <c r="S133" s="27"/>
      <c r="T133" s="27"/>
      <c r="U133" s="27"/>
      <c r="V133" s="27"/>
      <c r="W133" s="27"/>
      <c r="X133" s="27"/>
      <c r="Y133" s="27"/>
      <c r="Z133" s="27"/>
      <c r="AA133" s="27"/>
      <c r="AB133" s="27"/>
      <c r="AC133" s="27"/>
      <c r="AD133" s="27"/>
      <c r="AE133" s="27"/>
      <c r="AF133" s="352"/>
      <c r="AH133" s="106"/>
      <c r="AI133" s="12"/>
      <c r="AK133" s="25"/>
      <c r="AN133" s="110"/>
      <c r="AO133" s="112"/>
      <c r="AQ133" s="112"/>
    </row>
    <row r="134" spans="1:43" x14ac:dyDescent="0.25">
      <c r="A134" s="653">
        <v>13</v>
      </c>
      <c r="B134" s="4" t="s">
        <v>125</v>
      </c>
      <c r="C134" s="27"/>
      <c r="D134" s="24"/>
      <c r="E134" s="24"/>
      <c r="F134" s="24"/>
      <c r="G134" s="611"/>
      <c r="H134" s="687"/>
      <c r="I134" s="688"/>
      <c r="J134" s="687"/>
      <c r="K134" s="689"/>
      <c r="L134" s="687"/>
      <c r="M134" s="27"/>
      <c r="N134" s="27"/>
      <c r="O134" s="27"/>
      <c r="P134" s="27"/>
      <c r="Q134" s="27"/>
      <c r="R134" s="27"/>
      <c r="S134" s="27"/>
      <c r="T134" s="27"/>
      <c r="U134" s="27"/>
      <c r="V134" s="27"/>
      <c r="W134" s="27"/>
      <c r="X134" s="27"/>
      <c r="Y134" s="27"/>
      <c r="Z134" s="27"/>
      <c r="AA134" s="27"/>
      <c r="AB134" s="27"/>
      <c r="AC134" s="27"/>
      <c r="AD134" s="27"/>
      <c r="AE134" s="27"/>
      <c r="AF134" s="352"/>
      <c r="AH134" s="106"/>
      <c r="AI134" s="12"/>
      <c r="AK134" s="25"/>
      <c r="AN134" s="110"/>
      <c r="AO134" s="112"/>
      <c r="AQ134" s="112"/>
    </row>
    <row r="135" spans="1:43" ht="63" x14ac:dyDescent="0.25">
      <c r="A135" s="653">
        <v>14</v>
      </c>
      <c r="B135" s="553" t="s">
        <v>221</v>
      </c>
      <c r="C135" s="27"/>
      <c r="D135" s="24"/>
      <c r="E135" s="24"/>
      <c r="F135" s="24"/>
      <c r="G135" s="611"/>
      <c r="H135" s="687"/>
      <c r="I135" s="688"/>
      <c r="J135" s="687"/>
      <c r="K135" s="689"/>
      <c r="L135" s="687"/>
      <c r="M135" s="27"/>
      <c r="N135" s="27"/>
      <c r="O135" s="27"/>
      <c r="P135" s="27"/>
      <c r="Q135" s="27"/>
      <c r="R135" s="27"/>
      <c r="S135" s="27"/>
      <c r="T135" s="27"/>
      <c r="U135" s="27"/>
      <c r="V135" s="27"/>
      <c r="W135" s="27"/>
      <c r="X135" s="27"/>
      <c r="Y135" s="27"/>
      <c r="Z135" s="27"/>
      <c r="AA135" s="27"/>
      <c r="AB135" s="27"/>
      <c r="AC135" s="27"/>
      <c r="AD135" s="27"/>
      <c r="AE135" s="27"/>
      <c r="AF135" s="352"/>
      <c r="AH135" s="106"/>
      <c r="AI135" s="12"/>
      <c r="AK135" s="25"/>
      <c r="AN135" s="110"/>
      <c r="AO135" s="112"/>
      <c r="AQ135" s="112"/>
    </row>
    <row r="136" spans="1:43" x14ac:dyDescent="0.25">
      <c r="A136" s="653">
        <v>15</v>
      </c>
      <c r="B136" s="54" t="s">
        <v>222</v>
      </c>
      <c r="C136" s="27"/>
      <c r="D136" s="24"/>
      <c r="E136" s="24"/>
      <c r="F136" s="24"/>
      <c r="G136" s="611"/>
      <c r="H136" s="687"/>
      <c r="I136" s="688"/>
      <c r="J136" s="687"/>
      <c r="K136" s="689"/>
      <c r="L136" s="687"/>
      <c r="M136" s="27"/>
      <c r="N136" s="27"/>
      <c r="O136" s="27"/>
      <c r="P136" s="27"/>
      <c r="Q136" s="27"/>
      <c r="R136" s="27"/>
      <c r="S136" s="27"/>
      <c r="T136" s="27"/>
      <c r="U136" s="27"/>
      <c r="V136" s="27"/>
      <c r="W136" s="27"/>
      <c r="X136" s="27"/>
      <c r="Y136" s="27"/>
      <c r="Z136" s="27"/>
      <c r="AA136" s="27"/>
      <c r="AB136" s="27"/>
      <c r="AC136" s="27"/>
      <c r="AD136" s="27"/>
      <c r="AE136" s="27"/>
      <c r="AF136" s="352"/>
      <c r="AH136" s="106"/>
      <c r="AI136" s="12"/>
      <c r="AK136" s="25"/>
      <c r="AN136" s="110"/>
      <c r="AO136" s="112"/>
      <c r="AQ136" s="112"/>
    </row>
    <row r="137" spans="1:43" ht="63" x14ac:dyDescent="0.25">
      <c r="A137" s="653">
        <v>16</v>
      </c>
      <c r="B137" s="553" t="s">
        <v>223</v>
      </c>
      <c r="C137" s="27"/>
      <c r="D137" s="24"/>
      <c r="E137" s="24"/>
      <c r="F137" s="24"/>
      <c r="G137" s="611"/>
      <c r="H137" s="687"/>
      <c r="I137" s="688"/>
      <c r="J137" s="687"/>
      <c r="K137" s="689"/>
      <c r="L137" s="687"/>
      <c r="M137" s="27"/>
      <c r="N137" s="27"/>
      <c r="O137" s="27"/>
      <c r="P137" s="27"/>
      <c r="Q137" s="27"/>
      <c r="R137" s="27"/>
      <c r="S137" s="27"/>
      <c r="T137" s="27"/>
      <c r="U137" s="27"/>
      <c r="V137" s="27"/>
      <c r="W137" s="27"/>
      <c r="X137" s="27"/>
      <c r="Y137" s="27"/>
      <c r="Z137" s="27"/>
      <c r="AA137" s="27"/>
      <c r="AB137" s="27"/>
      <c r="AC137" s="27"/>
      <c r="AD137" s="27"/>
      <c r="AE137" s="27"/>
      <c r="AF137" s="352"/>
      <c r="AH137" s="106"/>
      <c r="AI137" s="12"/>
      <c r="AK137" s="25"/>
      <c r="AN137" s="110"/>
      <c r="AO137" s="112"/>
      <c r="AQ137" s="112"/>
    </row>
    <row r="138" spans="1:43" x14ac:dyDescent="0.25">
      <c r="A138" s="653">
        <v>17</v>
      </c>
      <c r="B138" s="4" t="s">
        <v>126</v>
      </c>
      <c r="C138" s="27"/>
      <c r="D138" s="24"/>
      <c r="E138" s="24"/>
      <c r="F138" s="24"/>
      <c r="G138" s="611"/>
      <c r="H138" s="687"/>
      <c r="I138" s="688"/>
      <c r="J138" s="687"/>
      <c r="K138" s="689"/>
      <c r="L138" s="687"/>
      <c r="M138" s="27"/>
      <c r="N138" s="27"/>
      <c r="O138" s="27"/>
      <c r="P138" s="27"/>
      <c r="Q138" s="27"/>
      <c r="R138" s="27"/>
      <c r="S138" s="27"/>
      <c r="T138" s="27"/>
      <c r="U138" s="27"/>
      <c r="V138" s="27"/>
      <c r="W138" s="27"/>
      <c r="X138" s="27"/>
      <c r="Y138" s="27"/>
      <c r="Z138" s="27"/>
      <c r="AA138" s="27"/>
      <c r="AB138" s="27"/>
      <c r="AC138" s="27"/>
      <c r="AD138" s="27"/>
      <c r="AE138" s="27"/>
      <c r="AF138" s="352"/>
      <c r="AH138" s="106"/>
      <c r="AI138" s="12"/>
      <c r="AK138" s="25"/>
      <c r="AN138" s="110"/>
      <c r="AO138" s="112"/>
      <c r="AQ138" s="112"/>
    </row>
    <row r="139" spans="1:43" ht="63" x14ac:dyDescent="0.25">
      <c r="A139" s="653">
        <v>18</v>
      </c>
      <c r="B139" s="553" t="s">
        <v>224</v>
      </c>
      <c r="C139" s="27"/>
      <c r="D139" s="24"/>
      <c r="E139" s="24"/>
      <c r="F139" s="24"/>
      <c r="G139" s="611"/>
      <c r="H139" s="687"/>
      <c r="I139" s="688"/>
      <c r="J139" s="687"/>
      <c r="K139" s="689"/>
      <c r="L139" s="687"/>
      <c r="M139" s="27"/>
      <c r="N139" s="27"/>
      <c r="O139" s="27"/>
      <c r="P139" s="27"/>
      <c r="Q139" s="27"/>
      <c r="R139" s="27"/>
      <c r="S139" s="27"/>
      <c r="T139" s="27"/>
      <c r="U139" s="27"/>
      <c r="V139" s="27"/>
      <c r="W139" s="27"/>
      <c r="X139" s="27"/>
      <c r="Y139" s="27"/>
      <c r="Z139" s="27"/>
      <c r="AA139" s="27"/>
      <c r="AB139" s="27"/>
      <c r="AC139" s="27"/>
      <c r="AD139" s="27"/>
      <c r="AE139" s="27"/>
      <c r="AF139" s="352"/>
      <c r="AH139" s="106"/>
      <c r="AI139" s="12"/>
      <c r="AK139" s="25"/>
      <c r="AN139" s="110"/>
      <c r="AO139" s="112"/>
      <c r="AQ139" s="112"/>
    </row>
    <row r="140" spans="1:43" x14ac:dyDescent="0.25">
      <c r="A140" s="653">
        <v>19</v>
      </c>
      <c r="B140" s="54" t="s">
        <v>128</v>
      </c>
      <c r="C140" s="27"/>
      <c r="D140" s="24"/>
      <c r="E140" s="24"/>
      <c r="F140" s="24"/>
      <c r="G140" s="611"/>
      <c r="H140" s="687"/>
      <c r="I140" s="688"/>
      <c r="J140" s="687"/>
      <c r="K140" s="689"/>
      <c r="L140" s="687"/>
      <c r="M140" s="27"/>
      <c r="N140" s="27"/>
      <c r="O140" s="27"/>
      <c r="P140" s="27"/>
      <c r="Q140" s="27"/>
      <c r="R140" s="27"/>
      <c r="S140" s="27"/>
      <c r="T140" s="27"/>
      <c r="U140" s="27"/>
      <c r="V140" s="27"/>
      <c r="W140" s="27"/>
      <c r="X140" s="27"/>
      <c r="Y140" s="27"/>
      <c r="Z140" s="27"/>
      <c r="AA140" s="27"/>
      <c r="AB140" s="27"/>
      <c r="AC140" s="27"/>
      <c r="AD140" s="27"/>
      <c r="AE140" s="27"/>
      <c r="AF140" s="352"/>
      <c r="AH140" s="106"/>
      <c r="AI140" s="12"/>
      <c r="AK140" s="25"/>
      <c r="AN140" s="110"/>
      <c r="AO140" s="112"/>
      <c r="AQ140" s="112"/>
    </row>
    <row r="141" spans="1:43" ht="63" x14ac:dyDescent="0.25">
      <c r="A141" s="653">
        <v>20</v>
      </c>
      <c r="B141" s="513" t="s">
        <v>225</v>
      </c>
      <c r="C141" s="27"/>
      <c r="D141" s="24"/>
      <c r="E141" s="24"/>
      <c r="F141" s="24"/>
      <c r="G141" s="611"/>
      <c r="H141" s="687"/>
      <c r="I141" s="688"/>
      <c r="J141" s="687"/>
      <c r="K141" s="689"/>
      <c r="L141" s="687"/>
      <c r="M141" s="27"/>
      <c r="N141" s="27"/>
      <c r="O141" s="27"/>
      <c r="P141" s="27"/>
      <c r="Q141" s="27"/>
      <c r="R141" s="27"/>
      <c r="S141" s="27"/>
      <c r="T141" s="27"/>
      <c r="U141" s="27"/>
      <c r="V141" s="27"/>
      <c r="W141" s="27"/>
      <c r="X141" s="27"/>
      <c r="Y141" s="27"/>
      <c r="Z141" s="27"/>
      <c r="AA141" s="27"/>
      <c r="AB141" s="27"/>
      <c r="AC141" s="27"/>
      <c r="AD141" s="27"/>
      <c r="AE141" s="27"/>
      <c r="AF141" s="352"/>
      <c r="AH141" s="106"/>
      <c r="AI141" s="12"/>
      <c r="AK141" s="25"/>
      <c r="AN141" s="110"/>
      <c r="AO141" s="112"/>
      <c r="AQ141" s="112"/>
    </row>
    <row r="142" spans="1:43" x14ac:dyDescent="0.25">
      <c r="A142" s="653">
        <v>21</v>
      </c>
      <c r="B142" s="55" t="s">
        <v>130</v>
      </c>
      <c r="C142" s="27"/>
      <c r="D142" s="24"/>
      <c r="E142" s="24"/>
      <c r="F142" s="24"/>
      <c r="G142" s="611"/>
      <c r="H142" s="687"/>
      <c r="I142" s="688"/>
      <c r="J142" s="687"/>
      <c r="K142" s="689"/>
      <c r="L142" s="687"/>
      <c r="M142" s="27"/>
      <c r="N142" s="27"/>
      <c r="O142" s="27"/>
      <c r="P142" s="27"/>
      <c r="Q142" s="27"/>
      <c r="R142" s="27"/>
      <c r="S142" s="27"/>
      <c r="T142" s="27"/>
      <c r="U142" s="27"/>
      <c r="V142" s="27"/>
      <c r="W142" s="27"/>
      <c r="X142" s="27"/>
      <c r="Y142" s="27"/>
      <c r="Z142" s="27"/>
      <c r="AA142" s="27"/>
      <c r="AB142" s="27"/>
      <c r="AC142" s="27"/>
      <c r="AD142" s="27"/>
      <c r="AE142" s="27"/>
      <c r="AF142" s="352"/>
      <c r="AH142" s="106"/>
      <c r="AI142" s="12"/>
      <c r="AK142" s="25"/>
      <c r="AN142" s="110"/>
      <c r="AO142" s="112"/>
      <c r="AQ142" s="112"/>
    </row>
    <row r="143" spans="1:43" ht="63" x14ac:dyDescent="0.25">
      <c r="A143" s="653">
        <v>22</v>
      </c>
      <c r="B143" s="553" t="s">
        <v>226</v>
      </c>
      <c r="C143" s="27"/>
      <c r="D143" s="24"/>
      <c r="E143" s="24"/>
      <c r="F143" s="24"/>
      <c r="G143" s="611"/>
      <c r="H143" s="687"/>
      <c r="I143" s="688"/>
      <c r="J143" s="687"/>
      <c r="K143" s="689"/>
      <c r="L143" s="687"/>
      <c r="M143" s="27"/>
      <c r="N143" s="27"/>
      <c r="O143" s="27"/>
      <c r="P143" s="27"/>
      <c r="Q143" s="27"/>
      <c r="R143" s="27"/>
      <c r="S143" s="27"/>
      <c r="T143" s="27"/>
      <c r="U143" s="27"/>
      <c r="V143" s="27"/>
      <c r="W143" s="27"/>
      <c r="X143" s="27"/>
      <c r="Y143" s="27"/>
      <c r="Z143" s="27"/>
      <c r="AA143" s="27"/>
      <c r="AB143" s="27"/>
      <c r="AC143" s="27"/>
      <c r="AD143" s="27"/>
      <c r="AE143" s="27"/>
      <c r="AF143" s="352"/>
      <c r="AH143" s="106"/>
      <c r="AI143" s="12"/>
      <c r="AK143" s="25"/>
      <c r="AN143" s="110"/>
      <c r="AO143" s="112"/>
      <c r="AQ143" s="112"/>
    </row>
    <row r="144" spans="1:43" x14ac:dyDescent="0.25">
      <c r="A144" s="653">
        <v>23</v>
      </c>
      <c r="B144" s="54" t="s">
        <v>131</v>
      </c>
      <c r="C144" s="27"/>
      <c r="D144" s="24"/>
      <c r="E144" s="24"/>
      <c r="F144" s="24"/>
      <c r="G144" s="611"/>
      <c r="H144" s="687"/>
      <c r="I144" s="688"/>
      <c r="J144" s="687"/>
      <c r="K144" s="689"/>
      <c r="L144" s="687"/>
      <c r="M144" s="27"/>
      <c r="N144" s="27"/>
      <c r="O144" s="27"/>
      <c r="P144" s="27"/>
      <c r="Q144" s="27"/>
      <c r="R144" s="27"/>
      <c r="S144" s="27"/>
      <c r="T144" s="27"/>
      <c r="U144" s="27"/>
      <c r="V144" s="27"/>
      <c r="W144" s="27"/>
      <c r="X144" s="27"/>
      <c r="Y144" s="27"/>
      <c r="Z144" s="27"/>
      <c r="AA144" s="27"/>
      <c r="AB144" s="27"/>
      <c r="AC144" s="27"/>
      <c r="AD144" s="27"/>
      <c r="AE144" s="27"/>
      <c r="AF144" s="352"/>
      <c r="AH144" s="106"/>
      <c r="AI144" s="12"/>
      <c r="AK144" s="25"/>
      <c r="AN144" s="110"/>
      <c r="AO144" s="112"/>
      <c r="AQ144" s="112"/>
    </row>
    <row r="145" spans="1:43" ht="47.25" x14ac:dyDescent="0.25">
      <c r="A145" s="653">
        <v>24</v>
      </c>
      <c r="B145" s="553" t="s">
        <v>227</v>
      </c>
      <c r="C145" s="27"/>
      <c r="D145" s="24"/>
      <c r="E145" s="24"/>
      <c r="F145" s="24"/>
      <c r="G145" s="611"/>
      <c r="H145" s="687"/>
      <c r="I145" s="688"/>
      <c r="J145" s="687"/>
      <c r="K145" s="689"/>
      <c r="L145" s="687"/>
      <c r="M145" s="27"/>
      <c r="N145" s="27"/>
      <c r="O145" s="27"/>
      <c r="P145" s="27"/>
      <c r="Q145" s="27"/>
      <c r="R145" s="27"/>
      <c r="S145" s="27"/>
      <c r="T145" s="27"/>
      <c r="U145" s="27"/>
      <c r="V145" s="27"/>
      <c r="W145" s="27"/>
      <c r="X145" s="27"/>
      <c r="Y145" s="27"/>
      <c r="Z145" s="27"/>
      <c r="AA145" s="27"/>
      <c r="AB145" s="27"/>
      <c r="AC145" s="27"/>
      <c r="AD145" s="27"/>
      <c r="AE145" s="27"/>
      <c r="AF145" s="352"/>
      <c r="AH145" s="106"/>
      <c r="AI145" s="12"/>
      <c r="AK145" s="25"/>
      <c r="AN145" s="110"/>
      <c r="AO145" s="112"/>
      <c r="AQ145" s="112"/>
    </row>
    <row r="146" spans="1:43" ht="47.25" x14ac:dyDescent="0.25">
      <c r="A146" s="653">
        <v>25</v>
      </c>
      <c r="B146" s="553" t="s">
        <v>228</v>
      </c>
      <c r="C146" s="27"/>
      <c r="D146" s="24"/>
      <c r="E146" s="24"/>
      <c r="F146" s="24"/>
      <c r="G146" s="611"/>
      <c r="H146" s="687"/>
      <c r="I146" s="688"/>
      <c r="J146" s="687"/>
      <c r="K146" s="689"/>
      <c r="L146" s="687"/>
      <c r="M146" s="27"/>
      <c r="N146" s="27"/>
      <c r="O146" s="27"/>
      <c r="P146" s="27"/>
      <c r="Q146" s="27"/>
      <c r="R146" s="27"/>
      <c r="S146" s="27"/>
      <c r="T146" s="27"/>
      <c r="U146" s="27"/>
      <c r="V146" s="27"/>
      <c r="W146" s="27"/>
      <c r="X146" s="27"/>
      <c r="Y146" s="27"/>
      <c r="Z146" s="27"/>
      <c r="AA146" s="27"/>
      <c r="AB146" s="27"/>
      <c r="AC146" s="27"/>
      <c r="AD146" s="27"/>
      <c r="AE146" s="27"/>
      <c r="AF146" s="352"/>
      <c r="AH146" s="106"/>
      <c r="AI146" s="12"/>
      <c r="AK146" s="25"/>
      <c r="AN146" s="110"/>
      <c r="AO146" s="112"/>
      <c r="AQ146" s="112"/>
    </row>
    <row r="147" spans="1:43" x14ac:dyDescent="0.25">
      <c r="A147" s="653">
        <v>26</v>
      </c>
      <c r="B147" s="47" t="s">
        <v>229</v>
      </c>
      <c r="C147" s="27"/>
      <c r="D147" s="24"/>
      <c r="E147" s="24"/>
      <c r="F147" s="24"/>
      <c r="G147" s="611"/>
      <c r="H147" s="687"/>
      <c r="I147" s="688"/>
      <c r="J147" s="687"/>
      <c r="K147" s="689"/>
      <c r="L147" s="687"/>
      <c r="M147" s="27"/>
      <c r="N147" s="27"/>
      <c r="O147" s="27"/>
      <c r="P147" s="27"/>
      <c r="Q147" s="27"/>
      <c r="R147" s="27"/>
      <c r="S147" s="27"/>
      <c r="T147" s="27"/>
      <c r="U147" s="27"/>
      <c r="V147" s="27"/>
      <c r="W147" s="27"/>
      <c r="X147" s="27"/>
      <c r="Y147" s="27"/>
      <c r="Z147" s="27"/>
      <c r="AA147" s="27"/>
      <c r="AB147" s="27"/>
      <c r="AC147" s="27"/>
      <c r="AD147" s="27"/>
      <c r="AE147" s="27"/>
      <c r="AF147" s="352"/>
      <c r="AH147" s="106"/>
      <c r="AI147" s="12"/>
      <c r="AK147" s="25"/>
      <c r="AN147" s="110"/>
      <c r="AO147" s="112"/>
      <c r="AQ147" s="112"/>
    </row>
    <row r="148" spans="1:43" ht="47.25" x14ac:dyDescent="0.25">
      <c r="A148" s="653">
        <v>27</v>
      </c>
      <c r="B148" s="553" t="s">
        <v>230</v>
      </c>
      <c r="C148" s="27"/>
      <c r="D148" s="24"/>
      <c r="E148" s="24"/>
      <c r="F148" s="24"/>
      <c r="G148" s="611"/>
      <c r="H148" s="687"/>
      <c r="I148" s="688"/>
      <c r="J148" s="687"/>
      <c r="K148" s="689"/>
      <c r="L148" s="687"/>
      <c r="M148" s="27"/>
      <c r="N148" s="27"/>
      <c r="O148" s="27"/>
      <c r="P148" s="27"/>
      <c r="Q148" s="27"/>
      <c r="R148" s="27"/>
      <c r="S148" s="27"/>
      <c r="T148" s="27"/>
      <c r="U148" s="27"/>
      <c r="V148" s="27"/>
      <c r="W148" s="27"/>
      <c r="X148" s="27"/>
      <c r="Y148" s="27"/>
      <c r="Z148" s="27"/>
      <c r="AA148" s="27"/>
      <c r="AB148" s="27"/>
      <c r="AC148" s="27"/>
      <c r="AD148" s="27"/>
      <c r="AE148" s="27"/>
      <c r="AF148" s="352"/>
      <c r="AH148" s="106"/>
      <c r="AI148" s="12"/>
      <c r="AK148" s="25"/>
      <c r="AN148" s="110"/>
      <c r="AO148" s="112"/>
      <c r="AQ148" s="112"/>
    </row>
    <row r="149" spans="1:43" ht="63" x14ac:dyDescent="0.25">
      <c r="A149" s="653">
        <v>28</v>
      </c>
      <c r="B149" s="553" t="s">
        <v>231</v>
      </c>
      <c r="C149" s="27"/>
      <c r="D149" s="24"/>
      <c r="E149" s="24"/>
      <c r="F149" s="24"/>
      <c r="G149" s="611"/>
      <c r="H149" s="687"/>
      <c r="I149" s="688"/>
      <c r="J149" s="687"/>
      <c r="K149" s="689"/>
      <c r="L149" s="687"/>
      <c r="M149" s="27"/>
      <c r="N149" s="27"/>
      <c r="O149" s="27"/>
      <c r="P149" s="27"/>
      <c r="Q149" s="27"/>
      <c r="R149" s="27"/>
      <c r="S149" s="27"/>
      <c r="T149" s="27"/>
      <c r="U149" s="27"/>
      <c r="V149" s="27"/>
      <c r="W149" s="27"/>
      <c r="X149" s="27"/>
      <c r="Y149" s="27"/>
      <c r="Z149" s="27"/>
      <c r="AA149" s="27"/>
      <c r="AB149" s="27"/>
      <c r="AC149" s="27"/>
      <c r="AD149" s="27"/>
      <c r="AE149" s="27"/>
      <c r="AF149" s="352"/>
      <c r="AH149" s="106"/>
      <c r="AI149" s="12"/>
      <c r="AK149" s="25"/>
      <c r="AN149" s="110"/>
      <c r="AO149" s="112"/>
      <c r="AQ149" s="112"/>
    </row>
    <row r="150" spans="1:43" ht="78.75" x14ac:dyDescent="0.25">
      <c r="A150" s="653">
        <v>29</v>
      </c>
      <c r="B150" s="553" t="s">
        <v>232</v>
      </c>
      <c r="C150" s="27"/>
      <c r="D150" s="24"/>
      <c r="E150" s="24"/>
      <c r="F150" s="24"/>
      <c r="G150" s="611"/>
      <c r="H150" s="687"/>
      <c r="I150" s="688"/>
      <c r="J150" s="687"/>
      <c r="K150" s="689"/>
      <c r="L150" s="687"/>
      <c r="M150" s="27"/>
      <c r="N150" s="27"/>
      <c r="O150" s="27"/>
      <c r="P150" s="27"/>
      <c r="Q150" s="27"/>
      <c r="R150" s="27"/>
      <c r="S150" s="27"/>
      <c r="T150" s="27"/>
      <c r="U150" s="27"/>
      <c r="V150" s="27"/>
      <c r="W150" s="27"/>
      <c r="X150" s="27"/>
      <c r="Y150" s="27"/>
      <c r="Z150" s="27"/>
      <c r="AA150" s="27"/>
      <c r="AB150" s="27"/>
      <c r="AC150" s="27"/>
      <c r="AD150" s="27"/>
      <c r="AE150" s="27"/>
      <c r="AF150" s="352"/>
      <c r="AH150" s="106"/>
      <c r="AI150" s="12"/>
      <c r="AK150" s="25"/>
      <c r="AN150" s="110"/>
      <c r="AO150" s="112"/>
      <c r="AQ150" s="112"/>
    </row>
    <row r="151" spans="1:43" x14ac:dyDescent="0.25">
      <c r="A151" s="653">
        <v>30</v>
      </c>
      <c r="B151" s="47" t="s">
        <v>233</v>
      </c>
      <c r="C151" s="27"/>
      <c r="D151" s="24"/>
      <c r="E151" s="24"/>
      <c r="F151" s="24"/>
      <c r="G151" s="611"/>
      <c r="H151" s="687"/>
      <c r="I151" s="688"/>
      <c r="J151" s="687"/>
      <c r="K151" s="689"/>
      <c r="L151" s="687"/>
      <c r="M151" s="27"/>
      <c r="N151" s="27"/>
      <c r="O151" s="27"/>
      <c r="P151" s="27"/>
      <c r="Q151" s="27"/>
      <c r="R151" s="27"/>
      <c r="S151" s="27"/>
      <c r="T151" s="27"/>
      <c r="U151" s="27"/>
      <c r="V151" s="27"/>
      <c r="W151" s="27"/>
      <c r="X151" s="27"/>
      <c r="Y151" s="27"/>
      <c r="Z151" s="27"/>
      <c r="AA151" s="27"/>
      <c r="AB151" s="27"/>
      <c r="AC151" s="27"/>
      <c r="AD151" s="27"/>
      <c r="AE151" s="27"/>
      <c r="AF151" s="352"/>
      <c r="AH151" s="106"/>
      <c r="AI151" s="12"/>
      <c r="AK151" s="25"/>
      <c r="AN151" s="110"/>
      <c r="AO151" s="112"/>
      <c r="AQ151" s="112"/>
    </row>
    <row r="152" spans="1:43" ht="63" x14ac:dyDescent="0.25">
      <c r="A152" s="653">
        <v>31</v>
      </c>
      <c r="B152" s="513" t="s">
        <v>234</v>
      </c>
      <c r="C152" s="27"/>
      <c r="D152" s="24"/>
      <c r="E152" s="24"/>
      <c r="F152" s="24"/>
      <c r="G152" s="611"/>
      <c r="H152" s="687"/>
      <c r="I152" s="688"/>
      <c r="J152" s="687"/>
      <c r="K152" s="689"/>
      <c r="L152" s="687"/>
      <c r="M152" s="27"/>
      <c r="N152" s="27"/>
      <c r="O152" s="27"/>
      <c r="P152" s="27"/>
      <c r="Q152" s="27"/>
      <c r="R152" s="27"/>
      <c r="S152" s="27"/>
      <c r="T152" s="27"/>
      <c r="U152" s="27"/>
      <c r="V152" s="27"/>
      <c r="W152" s="27"/>
      <c r="X152" s="27"/>
      <c r="Y152" s="27"/>
      <c r="Z152" s="27"/>
      <c r="AA152" s="27"/>
      <c r="AB152" s="27"/>
      <c r="AC152" s="27"/>
      <c r="AD152" s="27"/>
      <c r="AE152" s="27"/>
      <c r="AF152" s="352"/>
      <c r="AH152" s="106"/>
      <c r="AI152" s="12"/>
      <c r="AK152" s="25"/>
      <c r="AN152" s="110"/>
      <c r="AO152" s="112"/>
      <c r="AQ152" s="112"/>
    </row>
    <row r="153" spans="1:43" ht="63" x14ac:dyDescent="0.25">
      <c r="A153" s="653">
        <v>32</v>
      </c>
      <c r="B153" s="513" t="s">
        <v>235</v>
      </c>
      <c r="C153" s="27"/>
      <c r="D153" s="24"/>
      <c r="E153" s="24"/>
      <c r="F153" s="24"/>
      <c r="G153" s="611"/>
      <c r="H153" s="687"/>
      <c r="I153" s="688"/>
      <c r="J153" s="687"/>
      <c r="K153" s="689"/>
      <c r="L153" s="687"/>
      <c r="M153" s="27"/>
      <c r="N153" s="27"/>
      <c r="O153" s="27"/>
      <c r="P153" s="27"/>
      <c r="Q153" s="27"/>
      <c r="R153" s="27"/>
      <c r="S153" s="27"/>
      <c r="T153" s="27"/>
      <c r="U153" s="27"/>
      <c r="V153" s="27"/>
      <c r="W153" s="27"/>
      <c r="X153" s="27"/>
      <c r="Y153" s="27"/>
      <c r="Z153" s="27"/>
      <c r="AA153" s="27"/>
      <c r="AB153" s="27"/>
      <c r="AC153" s="27"/>
      <c r="AD153" s="27"/>
      <c r="AE153" s="27"/>
      <c r="AF153" s="352"/>
      <c r="AH153" s="106"/>
      <c r="AI153" s="12"/>
      <c r="AK153" s="25"/>
      <c r="AN153" s="110"/>
      <c r="AO153" s="112"/>
      <c r="AQ153" s="112"/>
    </row>
    <row r="154" spans="1:43" ht="78.75" x14ac:dyDescent="0.25">
      <c r="A154" s="653">
        <v>33</v>
      </c>
      <c r="B154" s="513" t="s">
        <v>236</v>
      </c>
      <c r="C154" s="27"/>
      <c r="D154" s="24"/>
      <c r="E154" s="24"/>
      <c r="F154" s="24"/>
      <c r="G154" s="611"/>
      <c r="H154" s="687"/>
      <c r="I154" s="688"/>
      <c r="J154" s="687"/>
      <c r="K154" s="689"/>
      <c r="L154" s="687"/>
      <c r="M154" s="27"/>
      <c r="N154" s="27"/>
      <c r="O154" s="27"/>
      <c r="P154" s="27"/>
      <c r="Q154" s="27"/>
      <c r="R154" s="27"/>
      <c r="S154" s="27"/>
      <c r="T154" s="27"/>
      <c r="U154" s="27"/>
      <c r="V154" s="27"/>
      <c r="W154" s="27"/>
      <c r="X154" s="27"/>
      <c r="Y154" s="27"/>
      <c r="Z154" s="27"/>
      <c r="AA154" s="27"/>
      <c r="AB154" s="27"/>
      <c r="AC154" s="27"/>
      <c r="AD154" s="27"/>
      <c r="AE154" s="27"/>
      <c r="AF154" s="352"/>
      <c r="AH154" s="106"/>
      <c r="AI154" s="12"/>
      <c r="AK154" s="25"/>
      <c r="AN154" s="110"/>
      <c r="AO154" s="112"/>
      <c r="AQ154" s="112"/>
    </row>
    <row r="155" spans="1:43" ht="78.75" x14ac:dyDescent="0.25">
      <c r="A155" s="653">
        <v>34</v>
      </c>
      <c r="B155" s="513" t="s">
        <v>237</v>
      </c>
      <c r="C155" s="27"/>
      <c r="D155" s="24"/>
      <c r="E155" s="24"/>
      <c r="F155" s="24"/>
      <c r="G155" s="611"/>
      <c r="H155" s="687"/>
      <c r="I155" s="688"/>
      <c r="J155" s="687"/>
      <c r="K155" s="689"/>
      <c r="L155" s="687"/>
      <c r="M155" s="27"/>
      <c r="N155" s="27"/>
      <c r="O155" s="27"/>
      <c r="P155" s="27"/>
      <c r="Q155" s="27"/>
      <c r="R155" s="27"/>
      <c r="S155" s="27"/>
      <c r="T155" s="27"/>
      <c r="U155" s="27"/>
      <c r="V155" s="27"/>
      <c r="W155" s="27"/>
      <c r="X155" s="27"/>
      <c r="Y155" s="27"/>
      <c r="Z155" s="27"/>
      <c r="AA155" s="27"/>
      <c r="AB155" s="27"/>
      <c r="AC155" s="27"/>
      <c r="AD155" s="27"/>
      <c r="AE155" s="27"/>
      <c r="AF155" s="352"/>
      <c r="AH155" s="106"/>
      <c r="AI155" s="12"/>
      <c r="AK155" s="25"/>
      <c r="AN155" s="110"/>
      <c r="AO155" s="112"/>
      <c r="AQ155" s="112"/>
    </row>
    <row r="156" spans="1:43" ht="63" x14ac:dyDescent="0.25">
      <c r="A156" s="653">
        <v>35</v>
      </c>
      <c r="B156" s="513" t="s">
        <v>238</v>
      </c>
      <c r="C156" s="27"/>
      <c r="D156" s="24"/>
      <c r="E156" s="24"/>
      <c r="F156" s="24"/>
      <c r="G156" s="611"/>
      <c r="H156" s="687"/>
      <c r="I156" s="688"/>
      <c r="J156" s="687"/>
      <c r="K156" s="689"/>
      <c r="L156" s="687"/>
      <c r="M156" s="27"/>
      <c r="N156" s="27"/>
      <c r="O156" s="27"/>
      <c r="P156" s="27"/>
      <c r="Q156" s="27"/>
      <c r="R156" s="27"/>
      <c r="S156" s="27"/>
      <c r="T156" s="27"/>
      <c r="U156" s="27"/>
      <c r="V156" s="27"/>
      <c r="W156" s="27"/>
      <c r="X156" s="27"/>
      <c r="Y156" s="27"/>
      <c r="Z156" s="27"/>
      <c r="AA156" s="27"/>
      <c r="AB156" s="27"/>
      <c r="AC156" s="27"/>
      <c r="AD156" s="27"/>
      <c r="AE156" s="27"/>
      <c r="AF156" s="352"/>
      <c r="AH156" s="106"/>
      <c r="AI156" s="12"/>
      <c r="AK156" s="25"/>
      <c r="AN156" s="110"/>
      <c r="AO156" s="112"/>
      <c r="AQ156" s="112"/>
    </row>
    <row r="157" spans="1:43" x14ac:dyDescent="0.25">
      <c r="A157" s="653">
        <v>36</v>
      </c>
      <c r="B157" s="4" t="s">
        <v>132</v>
      </c>
      <c r="C157" s="27"/>
      <c r="D157" s="24"/>
      <c r="E157" s="24"/>
      <c r="F157" s="24"/>
      <c r="G157" s="611"/>
      <c r="H157" s="687"/>
      <c r="I157" s="688"/>
      <c r="J157" s="687"/>
      <c r="K157" s="689"/>
      <c r="L157" s="687"/>
      <c r="M157" s="27"/>
      <c r="N157" s="27"/>
      <c r="O157" s="27"/>
      <c r="P157" s="27"/>
      <c r="Q157" s="27"/>
      <c r="R157" s="27"/>
      <c r="S157" s="27"/>
      <c r="T157" s="27"/>
      <c r="U157" s="27"/>
      <c r="V157" s="27"/>
      <c r="W157" s="27"/>
      <c r="X157" s="27"/>
      <c r="Y157" s="27"/>
      <c r="Z157" s="27"/>
      <c r="AA157" s="27"/>
      <c r="AB157" s="27"/>
      <c r="AC157" s="27"/>
      <c r="AD157" s="27"/>
      <c r="AE157" s="27"/>
      <c r="AF157" s="352"/>
      <c r="AH157" s="106"/>
      <c r="AI157" s="12"/>
      <c r="AK157" s="25"/>
      <c r="AN157" s="110"/>
      <c r="AO157" s="112"/>
      <c r="AQ157" s="112"/>
    </row>
    <row r="158" spans="1:43" ht="47.25" x14ac:dyDescent="0.25">
      <c r="A158" s="653">
        <v>37</v>
      </c>
      <c r="B158" s="554" t="s">
        <v>239</v>
      </c>
      <c r="C158" s="27"/>
      <c r="D158" s="24"/>
      <c r="E158" s="24"/>
      <c r="F158" s="24"/>
      <c r="G158" s="611"/>
      <c r="H158" s="687"/>
      <c r="I158" s="688"/>
      <c r="J158" s="687"/>
      <c r="K158" s="689"/>
      <c r="L158" s="687"/>
      <c r="M158" s="27"/>
      <c r="N158" s="27"/>
      <c r="O158" s="27"/>
      <c r="P158" s="27"/>
      <c r="Q158" s="27"/>
      <c r="R158" s="27"/>
      <c r="S158" s="27"/>
      <c r="T158" s="27"/>
      <c r="U158" s="27"/>
      <c r="V158" s="27"/>
      <c r="W158" s="27"/>
      <c r="X158" s="27"/>
      <c r="Y158" s="27"/>
      <c r="Z158" s="27"/>
      <c r="AA158" s="27"/>
      <c r="AB158" s="27"/>
      <c r="AC158" s="27"/>
      <c r="AD158" s="27"/>
      <c r="AE158" s="27"/>
      <c r="AF158" s="352"/>
      <c r="AH158" s="106"/>
      <c r="AI158" s="12"/>
      <c r="AK158" s="25"/>
      <c r="AN158" s="110"/>
      <c r="AO158" s="112"/>
      <c r="AQ158" s="112"/>
    </row>
    <row r="159" spans="1:43" x14ac:dyDescent="0.25">
      <c r="A159" s="653">
        <v>38</v>
      </c>
      <c r="B159" s="45" t="s">
        <v>133</v>
      </c>
      <c r="C159" s="27"/>
      <c r="D159" s="24"/>
      <c r="E159" s="24"/>
      <c r="F159" s="24"/>
      <c r="G159" s="611"/>
      <c r="H159" s="687"/>
      <c r="I159" s="688"/>
      <c r="J159" s="687"/>
      <c r="K159" s="689"/>
      <c r="L159" s="687"/>
      <c r="M159" s="27"/>
      <c r="N159" s="27"/>
      <c r="O159" s="27"/>
      <c r="P159" s="27"/>
      <c r="Q159" s="27"/>
      <c r="R159" s="27"/>
      <c r="S159" s="27"/>
      <c r="T159" s="27"/>
      <c r="U159" s="27"/>
      <c r="V159" s="27"/>
      <c r="W159" s="27"/>
      <c r="X159" s="27"/>
      <c r="Y159" s="27"/>
      <c r="Z159" s="27"/>
      <c r="AA159" s="27"/>
      <c r="AB159" s="27"/>
      <c r="AC159" s="27"/>
      <c r="AD159" s="27"/>
      <c r="AE159" s="27"/>
      <c r="AF159" s="352"/>
      <c r="AH159" s="106"/>
      <c r="AI159" s="12"/>
      <c r="AK159" s="25"/>
      <c r="AN159" s="110"/>
      <c r="AO159" s="112"/>
      <c r="AQ159" s="112"/>
    </row>
    <row r="160" spans="1:43" ht="63" x14ac:dyDescent="0.25">
      <c r="A160" s="653">
        <v>39</v>
      </c>
      <c r="B160" s="554" t="s">
        <v>240</v>
      </c>
      <c r="C160" s="27"/>
      <c r="D160" s="24"/>
      <c r="E160" s="24"/>
      <c r="F160" s="24"/>
      <c r="G160" s="611"/>
      <c r="H160" s="687"/>
      <c r="I160" s="688"/>
      <c r="J160" s="687"/>
      <c r="K160" s="689"/>
      <c r="L160" s="687"/>
      <c r="M160" s="27"/>
      <c r="N160" s="27"/>
      <c r="O160" s="27"/>
      <c r="P160" s="27"/>
      <c r="Q160" s="27"/>
      <c r="R160" s="27"/>
      <c r="S160" s="27"/>
      <c r="T160" s="27"/>
      <c r="U160" s="27"/>
      <c r="V160" s="27"/>
      <c r="W160" s="27"/>
      <c r="X160" s="27"/>
      <c r="Y160" s="27"/>
      <c r="Z160" s="27"/>
      <c r="AA160" s="27"/>
      <c r="AB160" s="27"/>
      <c r="AC160" s="27"/>
      <c r="AD160" s="27"/>
      <c r="AE160" s="27"/>
      <c r="AF160" s="352"/>
      <c r="AH160" s="106"/>
      <c r="AI160" s="12"/>
      <c r="AK160" s="25"/>
      <c r="AN160" s="110"/>
      <c r="AO160" s="112"/>
      <c r="AQ160" s="112"/>
    </row>
    <row r="161" spans="1:43" x14ac:dyDescent="0.25">
      <c r="A161" s="653">
        <v>40</v>
      </c>
      <c r="B161" s="47" t="s">
        <v>134</v>
      </c>
      <c r="C161" s="27"/>
      <c r="D161" s="24"/>
      <c r="E161" s="24"/>
      <c r="F161" s="24"/>
      <c r="G161" s="611"/>
      <c r="H161" s="687"/>
      <c r="I161" s="688"/>
      <c r="J161" s="687"/>
      <c r="K161" s="689"/>
      <c r="L161" s="687"/>
      <c r="M161" s="27"/>
      <c r="N161" s="27"/>
      <c r="O161" s="27"/>
      <c r="P161" s="27"/>
      <c r="Q161" s="27"/>
      <c r="R161" s="27"/>
      <c r="S161" s="27"/>
      <c r="T161" s="27"/>
      <c r="U161" s="27"/>
      <c r="V161" s="27"/>
      <c r="W161" s="27"/>
      <c r="X161" s="27"/>
      <c r="Y161" s="27"/>
      <c r="Z161" s="27"/>
      <c r="AA161" s="27"/>
      <c r="AB161" s="27"/>
      <c r="AC161" s="27"/>
      <c r="AD161" s="27"/>
      <c r="AE161" s="27"/>
      <c r="AF161" s="352"/>
      <c r="AH161" s="106"/>
      <c r="AI161" s="12"/>
      <c r="AK161" s="25"/>
      <c r="AN161" s="110"/>
      <c r="AO161" s="112"/>
      <c r="AQ161" s="112"/>
    </row>
    <row r="162" spans="1:43" ht="110.25" x14ac:dyDescent="0.25">
      <c r="A162" s="653">
        <v>41</v>
      </c>
      <c r="B162" s="554" t="s">
        <v>241</v>
      </c>
      <c r="C162" s="27"/>
      <c r="D162" s="24"/>
      <c r="E162" s="24"/>
      <c r="F162" s="24"/>
      <c r="G162" s="611"/>
      <c r="H162" s="687"/>
      <c r="I162" s="688"/>
      <c r="J162" s="687"/>
      <c r="K162" s="689"/>
      <c r="L162" s="687"/>
      <c r="M162" s="27"/>
      <c r="N162" s="27"/>
      <c r="O162" s="27"/>
      <c r="P162" s="27"/>
      <c r="Q162" s="27"/>
      <c r="R162" s="27"/>
      <c r="S162" s="27"/>
      <c r="T162" s="27"/>
      <c r="U162" s="27"/>
      <c r="V162" s="27"/>
      <c r="W162" s="27"/>
      <c r="X162" s="27"/>
      <c r="Y162" s="27"/>
      <c r="Z162" s="27"/>
      <c r="AA162" s="27"/>
      <c r="AB162" s="27"/>
      <c r="AC162" s="27"/>
      <c r="AD162" s="27"/>
      <c r="AE162" s="27"/>
      <c r="AF162" s="352"/>
      <c r="AH162" s="106"/>
      <c r="AI162" s="12"/>
      <c r="AK162" s="25"/>
      <c r="AN162" s="110"/>
      <c r="AO162" s="112"/>
      <c r="AQ162" s="112"/>
    </row>
    <row r="163" spans="1:43" x14ac:dyDescent="0.25">
      <c r="A163" s="653">
        <v>42</v>
      </c>
      <c r="B163" s="47" t="s">
        <v>135</v>
      </c>
      <c r="C163" s="27"/>
      <c r="D163" s="24"/>
      <c r="E163" s="24"/>
      <c r="F163" s="24"/>
      <c r="G163" s="611"/>
      <c r="H163" s="687"/>
      <c r="I163" s="688"/>
      <c r="J163" s="687"/>
      <c r="K163" s="689"/>
      <c r="L163" s="687"/>
      <c r="M163" s="27"/>
      <c r="N163" s="27"/>
      <c r="O163" s="27"/>
      <c r="P163" s="27"/>
      <c r="Q163" s="27"/>
      <c r="R163" s="27"/>
      <c r="S163" s="27"/>
      <c r="T163" s="27"/>
      <c r="U163" s="27"/>
      <c r="V163" s="27"/>
      <c r="W163" s="27"/>
      <c r="X163" s="27"/>
      <c r="Y163" s="27"/>
      <c r="Z163" s="27"/>
      <c r="AA163" s="27"/>
      <c r="AB163" s="27"/>
      <c r="AC163" s="27"/>
      <c r="AD163" s="27"/>
      <c r="AE163" s="27"/>
      <c r="AF163" s="352"/>
      <c r="AH163" s="106"/>
      <c r="AI163" s="12"/>
      <c r="AK163" s="25"/>
      <c r="AN163" s="110"/>
      <c r="AO163" s="112"/>
      <c r="AQ163" s="112"/>
    </row>
    <row r="164" spans="1:43" ht="47.25" x14ac:dyDescent="0.25">
      <c r="A164" s="653">
        <v>43</v>
      </c>
      <c r="B164" s="465" t="s">
        <v>242</v>
      </c>
      <c r="C164" s="27"/>
      <c r="D164" s="24"/>
      <c r="E164" s="24"/>
      <c r="F164" s="24"/>
      <c r="G164" s="611"/>
      <c r="H164" s="687"/>
      <c r="I164" s="688"/>
      <c r="J164" s="687"/>
      <c r="K164" s="689"/>
      <c r="L164" s="687"/>
      <c r="M164" s="27"/>
      <c r="N164" s="27"/>
      <c r="O164" s="27"/>
      <c r="P164" s="27"/>
      <c r="Q164" s="27"/>
      <c r="R164" s="27"/>
      <c r="S164" s="27"/>
      <c r="T164" s="27"/>
      <c r="U164" s="27"/>
      <c r="V164" s="27"/>
      <c r="W164" s="27"/>
      <c r="X164" s="27"/>
      <c r="Y164" s="27"/>
      <c r="Z164" s="27"/>
      <c r="AA164" s="27"/>
      <c r="AB164" s="27"/>
      <c r="AC164" s="27"/>
      <c r="AD164" s="27"/>
      <c r="AE164" s="27"/>
      <c r="AF164" s="352"/>
      <c r="AH164" s="106"/>
      <c r="AI164" s="12"/>
      <c r="AK164" s="25"/>
      <c r="AN164" s="110"/>
      <c r="AO164" s="112"/>
      <c r="AQ164" s="112"/>
    </row>
    <row r="165" spans="1:43" ht="47.25" x14ac:dyDescent="0.25">
      <c r="A165" s="653">
        <v>44</v>
      </c>
      <c r="B165" s="465" t="s">
        <v>243</v>
      </c>
      <c r="C165" s="27"/>
      <c r="D165" s="24"/>
      <c r="E165" s="24"/>
      <c r="F165" s="24"/>
      <c r="G165" s="611"/>
      <c r="H165" s="687"/>
      <c r="I165" s="688"/>
      <c r="J165" s="687"/>
      <c r="K165" s="689"/>
      <c r="L165" s="687"/>
      <c r="M165" s="27"/>
      <c r="N165" s="27"/>
      <c r="O165" s="27"/>
      <c r="P165" s="27"/>
      <c r="Q165" s="27"/>
      <c r="R165" s="27"/>
      <c r="S165" s="27"/>
      <c r="T165" s="27"/>
      <c r="U165" s="27"/>
      <c r="V165" s="27"/>
      <c r="W165" s="27"/>
      <c r="X165" s="27"/>
      <c r="Y165" s="27"/>
      <c r="Z165" s="27"/>
      <c r="AA165" s="27"/>
      <c r="AB165" s="27"/>
      <c r="AC165" s="27"/>
      <c r="AD165" s="27"/>
      <c r="AE165" s="27"/>
      <c r="AF165" s="352"/>
      <c r="AH165" s="106"/>
      <c r="AI165" s="12"/>
      <c r="AK165" s="25"/>
      <c r="AN165" s="110"/>
      <c r="AO165" s="112"/>
      <c r="AQ165" s="112"/>
    </row>
    <row r="166" spans="1:43" ht="47.25" x14ac:dyDescent="0.25">
      <c r="A166" s="653">
        <v>45</v>
      </c>
      <c r="B166" s="465" t="s">
        <v>244</v>
      </c>
      <c r="C166" s="27"/>
      <c r="D166" s="24"/>
      <c r="E166" s="24"/>
      <c r="F166" s="24"/>
      <c r="G166" s="611"/>
      <c r="H166" s="687"/>
      <c r="I166" s="688"/>
      <c r="J166" s="687"/>
      <c r="K166" s="689"/>
      <c r="L166" s="687"/>
      <c r="M166" s="27"/>
      <c r="N166" s="27"/>
      <c r="O166" s="27"/>
      <c r="P166" s="27"/>
      <c r="Q166" s="27"/>
      <c r="R166" s="27"/>
      <c r="S166" s="27"/>
      <c r="T166" s="27"/>
      <c r="U166" s="27"/>
      <c r="V166" s="27"/>
      <c r="W166" s="27"/>
      <c r="X166" s="27"/>
      <c r="Y166" s="27"/>
      <c r="Z166" s="27"/>
      <c r="AA166" s="27"/>
      <c r="AB166" s="27"/>
      <c r="AC166" s="27"/>
      <c r="AD166" s="27"/>
      <c r="AE166" s="27"/>
      <c r="AF166" s="352"/>
      <c r="AH166" s="106"/>
      <c r="AI166" s="12"/>
      <c r="AK166" s="25"/>
      <c r="AN166" s="110"/>
      <c r="AO166" s="112"/>
      <c r="AQ166" s="112"/>
    </row>
    <row r="167" spans="1:43" x14ac:dyDescent="0.25">
      <c r="A167" s="653">
        <v>46</v>
      </c>
      <c r="B167" s="47" t="s">
        <v>245</v>
      </c>
      <c r="C167" s="27"/>
      <c r="D167" s="24"/>
      <c r="E167" s="24"/>
      <c r="F167" s="24"/>
      <c r="G167" s="611"/>
      <c r="H167" s="687"/>
      <c r="I167" s="688"/>
      <c r="J167" s="687"/>
      <c r="K167" s="689"/>
      <c r="L167" s="687"/>
      <c r="M167" s="27"/>
      <c r="N167" s="27"/>
      <c r="O167" s="27"/>
      <c r="P167" s="27"/>
      <c r="Q167" s="27"/>
      <c r="R167" s="27"/>
      <c r="S167" s="27"/>
      <c r="T167" s="27"/>
      <c r="U167" s="27"/>
      <c r="V167" s="27"/>
      <c r="W167" s="27"/>
      <c r="X167" s="27"/>
      <c r="Y167" s="27"/>
      <c r="Z167" s="27"/>
      <c r="AA167" s="27"/>
      <c r="AB167" s="27"/>
      <c r="AC167" s="27"/>
      <c r="AD167" s="27"/>
      <c r="AE167" s="27"/>
      <c r="AF167" s="352"/>
      <c r="AH167" s="106"/>
      <c r="AI167" s="12"/>
      <c r="AK167" s="25"/>
      <c r="AN167" s="110"/>
      <c r="AO167" s="112"/>
      <c r="AQ167" s="112"/>
    </row>
    <row r="168" spans="1:43" ht="47.25" x14ac:dyDescent="0.25">
      <c r="A168" s="653">
        <v>47</v>
      </c>
      <c r="B168" s="513" t="s">
        <v>246</v>
      </c>
      <c r="C168" s="27"/>
      <c r="D168" s="24"/>
      <c r="E168" s="24"/>
      <c r="F168" s="24"/>
      <c r="G168" s="611"/>
      <c r="H168" s="687"/>
      <c r="I168" s="688"/>
      <c r="J168" s="687"/>
      <c r="K168" s="689"/>
      <c r="L168" s="687"/>
      <c r="M168" s="27"/>
      <c r="N168" s="27"/>
      <c r="O168" s="27"/>
      <c r="P168" s="27"/>
      <c r="Q168" s="27"/>
      <c r="R168" s="27"/>
      <c r="S168" s="27"/>
      <c r="T168" s="27"/>
      <c r="U168" s="27"/>
      <c r="V168" s="27"/>
      <c r="W168" s="27"/>
      <c r="X168" s="27"/>
      <c r="Y168" s="27"/>
      <c r="Z168" s="27"/>
      <c r="AA168" s="27"/>
      <c r="AB168" s="27"/>
      <c r="AC168" s="27"/>
      <c r="AD168" s="27"/>
      <c r="AE168" s="27"/>
      <c r="AF168" s="352"/>
      <c r="AH168" s="106"/>
      <c r="AI168" s="12"/>
      <c r="AK168" s="25"/>
      <c r="AN168" s="110"/>
      <c r="AO168" s="112"/>
      <c r="AQ168" s="112"/>
    </row>
    <row r="169" spans="1:43" x14ac:dyDescent="0.25">
      <c r="A169" s="653">
        <v>48</v>
      </c>
      <c r="B169" s="4" t="s">
        <v>247</v>
      </c>
      <c r="C169" s="27"/>
      <c r="D169" s="24"/>
      <c r="E169" s="24"/>
      <c r="F169" s="24"/>
      <c r="G169" s="611"/>
      <c r="H169" s="687"/>
      <c r="I169" s="688"/>
      <c r="J169" s="687"/>
      <c r="K169" s="689"/>
      <c r="L169" s="687"/>
      <c r="M169" s="27"/>
      <c r="N169" s="27"/>
      <c r="O169" s="27"/>
      <c r="P169" s="27"/>
      <c r="Q169" s="27"/>
      <c r="R169" s="27"/>
      <c r="S169" s="27"/>
      <c r="T169" s="27"/>
      <c r="U169" s="27"/>
      <c r="V169" s="27"/>
      <c r="W169" s="27"/>
      <c r="X169" s="27"/>
      <c r="Y169" s="27"/>
      <c r="Z169" s="27"/>
      <c r="AA169" s="27"/>
      <c r="AB169" s="27"/>
      <c r="AC169" s="27"/>
      <c r="AD169" s="27"/>
      <c r="AE169" s="27"/>
      <c r="AF169" s="352"/>
      <c r="AH169" s="106"/>
      <c r="AI169" s="12"/>
      <c r="AK169" s="25"/>
      <c r="AN169" s="110"/>
      <c r="AO169" s="112"/>
      <c r="AQ169" s="112"/>
    </row>
    <row r="170" spans="1:43" ht="78.75" x14ac:dyDescent="0.25">
      <c r="A170" s="653">
        <v>49</v>
      </c>
      <c r="B170" s="513" t="s">
        <v>248</v>
      </c>
      <c r="C170" s="27"/>
      <c r="D170" s="24"/>
      <c r="E170" s="24"/>
      <c r="F170" s="24"/>
      <c r="G170" s="611"/>
      <c r="H170" s="687"/>
      <c r="I170" s="688"/>
      <c r="J170" s="687"/>
      <c r="K170" s="689"/>
      <c r="L170" s="687"/>
      <c r="M170" s="27"/>
      <c r="N170" s="27"/>
      <c r="O170" s="27"/>
      <c r="P170" s="27"/>
      <c r="Q170" s="27"/>
      <c r="R170" s="27"/>
      <c r="S170" s="27"/>
      <c r="T170" s="27"/>
      <c r="U170" s="27"/>
      <c r="V170" s="27"/>
      <c r="W170" s="27"/>
      <c r="X170" s="27"/>
      <c r="Y170" s="27"/>
      <c r="Z170" s="27"/>
      <c r="AA170" s="27"/>
      <c r="AB170" s="27"/>
      <c r="AC170" s="27"/>
      <c r="AD170" s="27"/>
      <c r="AE170" s="27"/>
      <c r="AF170" s="352"/>
      <c r="AH170" s="106"/>
      <c r="AI170" s="12"/>
      <c r="AK170" s="25"/>
      <c r="AN170" s="110"/>
      <c r="AO170" s="112"/>
      <c r="AQ170" s="112"/>
    </row>
    <row r="171" spans="1:43" ht="78.75" x14ac:dyDescent="0.25">
      <c r="A171" s="653">
        <v>50</v>
      </c>
      <c r="B171" s="513" t="s">
        <v>249</v>
      </c>
      <c r="C171" s="27"/>
      <c r="D171" s="24"/>
      <c r="E171" s="24"/>
      <c r="F171" s="24"/>
      <c r="G171" s="611"/>
      <c r="H171" s="687"/>
      <c r="I171" s="688"/>
      <c r="J171" s="687"/>
      <c r="K171" s="689"/>
      <c r="L171" s="687"/>
      <c r="M171" s="27"/>
      <c r="N171" s="27"/>
      <c r="O171" s="27"/>
      <c r="P171" s="27"/>
      <c r="Q171" s="27"/>
      <c r="R171" s="27"/>
      <c r="S171" s="27"/>
      <c r="T171" s="27"/>
      <c r="U171" s="27"/>
      <c r="V171" s="27"/>
      <c r="W171" s="27"/>
      <c r="X171" s="27"/>
      <c r="Y171" s="27"/>
      <c r="Z171" s="27"/>
      <c r="AA171" s="27"/>
      <c r="AB171" s="27"/>
      <c r="AC171" s="27"/>
      <c r="AD171" s="27"/>
      <c r="AE171" s="27"/>
      <c r="AF171" s="352"/>
      <c r="AH171" s="106"/>
      <c r="AI171" s="12"/>
      <c r="AK171" s="25"/>
      <c r="AN171" s="110"/>
      <c r="AO171" s="112"/>
      <c r="AQ171" s="112"/>
    </row>
    <row r="172" spans="1:43" x14ac:dyDescent="0.25">
      <c r="A172" s="653">
        <v>51</v>
      </c>
      <c r="B172" s="4" t="s">
        <v>140</v>
      </c>
      <c r="C172" s="27"/>
      <c r="D172" s="24"/>
      <c r="E172" s="24"/>
      <c r="F172" s="24"/>
      <c r="G172" s="611"/>
      <c r="H172" s="687"/>
      <c r="I172" s="688"/>
      <c r="J172" s="687"/>
      <c r="K172" s="689"/>
      <c r="L172" s="687"/>
      <c r="M172" s="27"/>
      <c r="N172" s="27"/>
      <c r="O172" s="27"/>
      <c r="P172" s="27"/>
      <c r="Q172" s="27"/>
      <c r="R172" s="27"/>
      <c r="S172" s="27"/>
      <c r="T172" s="27"/>
      <c r="U172" s="27"/>
      <c r="V172" s="27"/>
      <c r="W172" s="27"/>
      <c r="X172" s="27"/>
      <c r="Y172" s="27"/>
      <c r="Z172" s="27"/>
      <c r="AA172" s="27"/>
      <c r="AB172" s="27"/>
      <c r="AC172" s="27"/>
      <c r="AD172" s="27"/>
      <c r="AE172" s="27"/>
      <c r="AF172" s="352"/>
      <c r="AH172" s="106"/>
      <c r="AI172" s="12"/>
      <c r="AK172" s="25"/>
      <c r="AN172" s="110"/>
      <c r="AO172" s="112"/>
      <c r="AQ172" s="112"/>
    </row>
    <row r="173" spans="1:43" ht="47.25" x14ac:dyDescent="0.25">
      <c r="A173" s="653">
        <v>52</v>
      </c>
      <c r="B173" s="554" t="s">
        <v>250</v>
      </c>
      <c r="C173" s="27"/>
      <c r="D173" s="24"/>
      <c r="E173" s="24"/>
      <c r="F173" s="24"/>
      <c r="G173" s="611"/>
      <c r="H173" s="687"/>
      <c r="I173" s="688"/>
      <c r="J173" s="687"/>
      <c r="K173" s="689"/>
      <c r="L173" s="687"/>
      <c r="M173" s="27"/>
      <c r="N173" s="27"/>
      <c r="O173" s="27"/>
      <c r="P173" s="27"/>
      <c r="Q173" s="27"/>
      <c r="R173" s="27"/>
      <c r="S173" s="27"/>
      <c r="T173" s="27"/>
      <c r="U173" s="27"/>
      <c r="V173" s="27"/>
      <c r="W173" s="27"/>
      <c r="X173" s="27"/>
      <c r="Y173" s="27"/>
      <c r="Z173" s="27"/>
      <c r="AA173" s="27"/>
      <c r="AB173" s="27"/>
      <c r="AC173" s="27"/>
      <c r="AD173" s="27"/>
      <c r="AE173" s="27"/>
      <c r="AF173" s="352"/>
      <c r="AH173" s="106"/>
      <c r="AI173" s="12"/>
      <c r="AK173" s="25"/>
      <c r="AN173" s="110"/>
      <c r="AO173" s="112"/>
      <c r="AQ173" s="112"/>
    </row>
    <row r="174" spans="1:43" x14ac:dyDescent="0.25">
      <c r="A174" s="653">
        <v>53</v>
      </c>
      <c r="B174" s="47" t="s">
        <v>251</v>
      </c>
      <c r="C174" s="27"/>
      <c r="D174" s="24"/>
      <c r="E174" s="24"/>
      <c r="F174" s="24"/>
      <c r="G174" s="611"/>
      <c r="H174" s="687"/>
      <c r="I174" s="688"/>
      <c r="J174" s="687"/>
      <c r="K174" s="689"/>
      <c r="L174" s="687"/>
      <c r="M174" s="27"/>
      <c r="N174" s="27"/>
      <c r="O174" s="27"/>
      <c r="P174" s="27"/>
      <c r="Q174" s="27"/>
      <c r="R174" s="27"/>
      <c r="S174" s="27"/>
      <c r="T174" s="27"/>
      <c r="U174" s="27"/>
      <c r="V174" s="27"/>
      <c r="W174" s="27"/>
      <c r="X174" s="27"/>
      <c r="Y174" s="27"/>
      <c r="Z174" s="27"/>
      <c r="AA174" s="27"/>
      <c r="AB174" s="27"/>
      <c r="AC174" s="27"/>
      <c r="AD174" s="27"/>
      <c r="AE174" s="27"/>
      <c r="AF174" s="352"/>
      <c r="AH174" s="106"/>
      <c r="AI174" s="12"/>
      <c r="AK174" s="25"/>
      <c r="AN174" s="110"/>
      <c r="AO174" s="112"/>
      <c r="AQ174" s="112"/>
    </row>
    <row r="175" spans="1:43" ht="63" x14ac:dyDescent="0.25">
      <c r="A175" s="653">
        <v>54</v>
      </c>
      <c r="B175" s="554" t="s">
        <v>252</v>
      </c>
      <c r="C175" s="27"/>
      <c r="D175" s="24"/>
      <c r="E175" s="24"/>
      <c r="F175" s="24"/>
      <c r="G175" s="611"/>
      <c r="H175" s="687"/>
      <c r="I175" s="688"/>
      <c r="J175" s="687"/>
      <c r="K175" s="689"/>
      <c r="L175" s="687"/>
      <c r="M175" s="27"/>
      <c r="N175" s="27"/>
      <c r="O175" s="27"/>
      <c r="P175" s="27"/>
      <c r="Q175" s="27"/>
      <c r="R175" s="27"/>
      <c r="S175" s="27"/>
      <c r="T175" s="27"/>
      <c r="U175" s="27"/>
      <c r="V175" s="27"/>
      <c r="W175" s="27"/>
      <c r="X175" s="27"/>
      <c r="Y175" s="27"/>
      <c r="Z175" s="27"/>
      <c r="AA175" s="27"/>
      <c r="AB175" s="27"/>
      <c r="AC175" s="27"/>
      <c r="AD175" s="27"/>
      <c r="AE175" s="27"/>
      <c r="AF175" s="352"/>
      <c r="AH175" s="106"/>
      <c r="AI175" s="12"/>
      <c r="AK175" s="25"/>
      <c r="AN175" s="110"/>
      <c r="AO175" s="112"/>
      <c r="AQ175" s="112"/>
    </row>
    <row r="176" spans="1:43" ht="63" x14ac:dyDescent="0.25">
      <c r="A176" s="595">
        <v>1</v>
      </c>
      <c r="B176" s="582" t="s">
        <v>253</v>
      </c>
      <c r="C176" s="669" t="s">
        <v>42</v>
      </c>
      <c r="D176" s="23"/>
      <c r="E176" s="23"/>
      <c r="F176" s="23"/>
      <c r="G176" s="32"/>
      <c r="H176" s="367">
        <v>0</v>
      </c>
      <c r="I176" s="688"/>
      <c r="J176" s="687"/>
      <c r="K176" s="689"/>
      <c r="L176" s="687"/>
      <c r="M176" s="27"/>
      <c r="N176" s="27"/>
      <c r="O176" s="27"/>
      <c r="P176" s="27"/>
      <c r="Q176" s="27"/>
      <c r="R176" s="379">
        <v>0</v>
      </c>
      <c r="S176" s="379">
        <v>0</v>
      </c>
      <c r="T176" s="379">
        <v>0</v>
      </c>
      <c r="U176" s="692"/>
      <c r="V176" s="379">
        <v>0</v>
      </c>
      <c r="W176" s="27"/>
      <c r="X176" s="27"/>
      <c r="Y176" s="27"/>
      <c r="Z176" s="379">
        <v>0</v>
      </c>
      <c r="AA176" s="27"/>
      <c r="AB176" s="27"/>
      <c r="AC176" s="27"/>
      <c r="AD176" s="27"/>
      <c r="AE176" s="693">
        <v>0</v>
      </c>
      <c r="AF176" s="352"/>
      <c r="AH176" s="106"/>
      <c r="AI176" s="12"/>
      <c r="AK176" s="25"/>
      <c r="AN176" s="110"/>
      <c r="AO176" s="112"/>
      <c r="AQ176" s="112"/>
    </row>
    <row r="177" spans="1:43" ht="63" x14ac:dyDescent="0.25">
      <c r="A177" s="595">
        <v>2</v>
      </c>
      <c r="B177" s="582" t="s">
        <v>254</v>
      </c>
      <c r="C177" s="31"/>
      <c r="D177" s="23"/>
      <c r="E177" s="23"/>
      <c r="F177" s="23"/>
      <c r="G177" s="32"/>
      <c r="H177" s="367">
        <v>0</v>
      </c>
      <c r="I177" s="688"/>
      <c r="J177" s="687"/>
      <c r="K177" s="689"/>
      <c r="L177" s="687"/>
      <c r="M177" s="27"/>
      <c r="N177" s="27"/>
      <c r="O177" s="27"/>
      <c r="P177" s="27"/>
      <c r="Q177" s="27"/>
      <c r="R177" s="379">
        <v>0</v>
      </c>
      <c r="S177" s="379">
        <v>0</v>
      </c>
      <c r="T177" s="379">
        <v>0</v>
      </c>
      <c r="U177" s="692"/>
      <c r="V177" s="379">
        <v>0</v>
      </c>
      <c r="W177" s="27"/>
      <c r="X177" s="27"/>
      <c r="Y177" s="27"/>
      <c r="Z177" s="379">
        <v>0</v>
      </c>
      <c r="AA177" s="27"/>
      <c r="AB177" s="27"/>
      <c r="AC177" s="27"/>
      <c r="AD177" s="27"/>
      <c r="AE177" s="693">
        <v>0</v>
      </c>
      <c r="AF177" s="352"/>
      <c r="AH177" s="106"/>
      <c r="AI177" s="12"/>
      <c r="AK177" s="25"/>
      <c r="AN177" s="126"/>
      <c r="AO177" s="112"/>
      <c r="AQ177" s="112"/>
    </row>
    <row r="178" spans="1:43" ht="78.75" x14ac:dyDescent="0.25">
      <c r="A178" s="595">
        <v>3</v>
      </c>
      <c r="B178" s="582" t="s">
        <v>255</v>
      </c>
      <c r="C178" s="31"/>
      <c r="D178" s="23"/>
      <c r="E178" s="23"/>
      <c r="F178" s="23"/>
      <c r="G178" s="32"/>
      <c r="H178" s="367">
        <v>0</v>
      </c>
      <c r="I178" s="688"/>
      <c r="J178" s="687"/>
      <c r="K178" s="689"/>
      <c r="L178" s="687"/>
      <c r="M178" s="27"/>
      <c r="N178" s="27"/>
      <c r="O178" s="27"/>
      <c r="P178" s="27"/>
      <c r="Q178" s="27"/>
      <c r="R178" s="379">
        <v>0</v>
      </c>
      <c r="S178" s="379">
        <v>0</v>
      </c>
      <c r="T178" s="379">
        <v>0</v>
      </c>
      <c r="U178" s="692"/>
      <c r="V178" s="379">
        <v>0</v>
      </c>
      <c r="W178" s="27"/>
      <c r="X178" s="27"/>
      <c r="Y178" s="27"/>
      <c r="Z178" s="379">
        <v>0</v>
      </c>
      <c r="AA178" s="27"/>
      <c r="AB178" s="27"/>
      <c r="AC178" s="27"/>
      <c r="AD178" s="27"/>
      <c r="AE178" s="693">
        <v>0</v>
      </c>
      <c r="AF178" s="352"/>
      <c r="AH178" s="106"/>
      <c r="AI178" s="12"/>
      <c r="AK178" s="25"/>
      <c r="AN178" s="126"/>
      <c r="AO178" s="112"/>
      <c r="AQ178" s="112"/>
    </row>
    <row r="179" spans="1:43" ht="47.25" x14ac:dyDescent="0.25">
      <c r="A179" s="595">
        <v>4</v>
      </c>
      <c r="B179" s="554" t="s">
        <v>256</v>
      </c>
      <c r="C179" s="31"/>
      <c r="D179" s="23"/>
      <c r="E179" s="23"/>
      <c r="F179" s="23"/>
      <c r="G179" s="32"/>
      <c r="H179" s="367">
        <v>0</v>
      </c>
      <c r="I179" s="688"/>
      <c r="J179" s="687"/>
      <c r="K179" s="689"/>
      <c r="L179" s="687"/>
      <c r="M179" s="27"/>
      <c r="N179" s="27"/>
      <c r="O179" s="27"/>
      <c r="P179" s="27"/>
      <c r="Q179" s="27"/>
      <c r="R179" s="379">
        <v>0</v>
      </c>
      <c r="S179" s="379">
        <v>0</v>
      </c>
      <c r="T179" s="379">
        <v>0</v>
      </c>
      <c r="U179" s="692"/>
      <c r="V179" s="379">
        <v>0</v>
      </c>
      <c r="W179" s="27"/>
      <c r="X179" s="27"/>
      <c r="Y179" s="27"/>
      <c r="Z179" s="379">
        <v>0</v>
      </c>
      <c r="AA179" s="27"/>
      <c r="AB179" s="27"/>
      <c r="AC179" s="27"/>
      <c r="AD179" s="27"/>
      <c r="AE179" s="693">
        <v>0</v>
      </c>
      <c r="AF179" s="352"/>
      <c r="AH179" s="106"/>
      <c r="AI179" s="12"/>
      <c r="AK179" s="25"/>
      <c r="AN179" s="126"/>
      <c r="AO179" s="112"/>
      <c r="AQ179" s="112"/>
    </row>
    <row r="180" spans="1:43" ht="47.25" x14ac:dyDescent="0.25">
      <c r="A180" s="595">
        <v>5</v>
      </c>
      <c r="B180" s="554" t="s">
        <v>257</v>
      </c>
      <c r="C180" s="31"/>
      <c r="D180" s="23"/>
      <c r="E180" s="23"/>
      <c r="F180" s="23"/>
      <c r="G180" s="32"/>
      <c r="H180" s="367">
        <v>0.93570578000000004</v>
      </c>
      <c r="I180" s="688"/>
      <c r="J180" s="687"/>
      <c r="K180" s="689"/>
      <c r="L180" s="687"/>
      <c r="M180" s="27"/>
      <c r="N180" s="27"/>
      <c r="O180" s="27"/>
      <c r="P180" s="27"/>
      <c r="Q180" s="27"/>
      <c r="R180" s="379">
        <v>0</v>
      </c>
      <c r="S180" s="379">
        <v>0</v>
      </c>
      <c r="T180" s="379">
        <v>0</v>
      </c>
      <c r="U180" s="692"/>
      <c r="V180" s="379">
        <v>0</v>
      </c>
      <c r="W180" s="27"/>
      <c r="X180" s="27"/>
      <c r="Y180" s="27"/>
      <c r="Z180" s="379">
        <v>0</v>
      </c>
      <c r="AA180" s="27"/>
      <c r="AB180" s="27"/>
      <c r="AC180" s="27"/>
      <c r="AD180" s="27"/>
      <c r="AE180" s="693">
        <v>0</v>
      </c>
      <c r="AF180" s="352"/>
      <c r="AH180" s="106"/>
      <c r="AI180" s="12"/>
      <c r="AK180" s="25"/>
      <c r="AN180" s="110"/>
      <c r="AO180" s="112"/>
      <c r="AQ180" s="112"/>
    </row>
    <row r="181" spans="1:43" ht="87.75" customHeight="1" x14ac:dyDescent="0.25">
      <c r="A181" s="595">
        <v>6</v>
      </c>
      <c r="B181" s="554" t="s">
        <v>258</v>
      </c>
      <c r="C181" s="31"/>
      <c r="D181" s="23"/>
      <c r="E181" s="23"/>
      <c r="F181" s="23"/>
      <c r="G181" s="32"/>
      <c r="H181" s="367">
        <v>0</v>
      </c>
      <c r="I181" s="688"/>
      <c r="J181" s="687"/>
      <c r="K181" s="689"/>
      <c r="L181" s="687"/>
      <c r="M181" s="27"/>
      <c r="N181" s="27"/>
      <c r="O181" s="27"/>
      <c r="P181" s="27"/>
      <c r="Q181" s="27"/>
      <c r="R181" s="379">
        <v>0</v>
      </c>
      <c r="S181" s="379">
        <v>0</v>
      </c>
      <c r="T181" s="379">
        <v>0</v>
      </c>
      <c r="U181" s="692"/>
      <c r="V181" s="379">
        <v>0</v>
      </c>
      <c r="W181" s="27"/>
      <c r="X181" s="27"/>
      <c r="Y181" s="27"/>
      <c r="Z181" s="379">
        <v>0</v>
      </c>
      <c r="AA181" s="27"/>
      <c r="AB181" s="27"/>
      <c r="AC181" s="27"/>
      <c r="AD181" s="27"/>
      <c r="AE181" s="693">
        <v>0</v>
      </c>
      <c r="AF181" s="352"/>
      <c r="AH181" s="106"/>
      <c r="AI181" s="12"/>
      <c r="AK181" s="25"/>
      <c r="AN181" s="110"/>
      <c r="AO181" s="112"/>
      <c r="AQ181" s="112"/>
    </row>
    <row r="182" spans="1:43" ht="63" x14ac:dyDescent="0.25">
      <c r="A182" s="595">
        <v>7</v>
      </c>
      <c r="B182" s="554" t="s">
        <v>259</v>
      </c>
      <c r="C182" s="31"/>
      <c r="D182" s="23"/>
      <c r="E182" s="23"/>
      <c r="F182" s="23"/>
      <c r="G182" s="32"/>
      <c r="H182" s="367">
        <v>0</v>
      </c>
      <c r="I182" s="688"/>
      <c r="J182" s="687"/>
      <c r="K182" s="689"/>
      <c r="L182" s="687"/>
      <c r="M182" s="27"/>
      <c r="N182" s="27"/>
      <c r="O182" s="27"/>
      <c r="P182" s="27"/>
      <c r="Q182" s="27"/>
      <c r="R182" s="379">
        <v>0</v>
      </c>
      <c r="S182" s="379">
        <v>0</v>
      </c>
      <c r="T182" s="379">
        <v>0</v>
      </c>
      <c r="U182" s="692"/>
      <c r="V182" s="379">
        <v>0</v>
      </c>
      <c r="W182" s="27"/>
      <c r="X182" s="27"/>
      <c r="Y182" s="27"/>
      <c r="Z182" s="379">
        <v>0</v>
      </c>
      <c r="AA182" s="27"/>
      <c r="AB182" s="27"/>
      <c r="AC182" s="27"/>
      <c r="AD182" s="27"/>
      <c r="AE182" s="693">
        <v>0</v>
      </c>
      <c r="AF182" s="352"/>
      <c r="AH182" s="106"/>
      <c r="AI182" s="12"/>
      <c r="AK182" s="25"/>
      <c r="AN182" s="110"/>
      <c r="AO182" s="112"/>
      <c r="AQ182" s="112"/>
    </row>
    <row r="183" spans="1:43" ht="82.5" customHeight="1" x14ac:dyDescent="0.25">
      <c r="A183" s="595">
        <v>8</v>
      </c>
      <c r="B183" s="554" t="s">
        <v>260</v>
      </c>
      <c r="C183" s="31"/>
      <c r="D183" s="23"/>
      <c r="E183" s="23"/>
      <c r="F183" s="23"/>
      <c r="G183" s="32"/>
      <c r="H183" s="367">
        <v>0</v>
      </c>
      <c r="I183" s="688"/>
      <c r="J183" s="687"/>
      <c r="K183" s="689"/>
      <c r="L183" s="687"/>
      <c r="M183" s="27"/>
      <c r="N183" s="27"/>
      <c r="O183" s="27"/>
      <c r="P183" s="27"/>
      <c r="Q183" s="27"/>
      <c r="R183" s="379">
        <v>0</v>
      </c>
      <c r="S183" s="379">
        <v>0</v>
      </c>
      <c r="T183" s="379">
        <v>0</v>
      </c>
      <c r="U183" s="692"/>
      <c r="V183" s="379">
        <v>0</v>
      </c>
      <c r="W183" s="27"/>
      <c r="X183" s="27"/>
      <c r="Y183" s="27"/>
      <c r="Z183" s="379">
        <v>0</v>
      </c>
      <c r="AA183" s="27"/>
      <c r="AB183" s="27"/>
      <c r="AC183" s="27"/>
      <c r="AD183" s="27"/>
      <c r="AE183" s="693">
        <v>0</v>
      </c>
      <c r="AF183" s="352"/>
      <c r="AH183" s="106"/>
      <c r="AI183" s="12"/>
      <c r="AK183" s="25"/>
      <c r="AN183" s="110"/>
      <c r="AO183" s="112"/>
      <c r="AQ183" s="112"/>
    </row>
    <row r="184" spans="1:43" ht="126" x14ac:dyDescent="0.25">
      <c r="A184" s="595">
        <v>9</v>
      </c>
      <c r="B184" s="554" t="s">
        <v>261</v>
      </c>
      <c r="C184" s="31"/>
      <c r="D184" s="23"/>
      <c r="E184" s="23"/>
      <c r="F184" s="23"/>
      <c r="G184" s="32"/>
      <c r="H184" s="367">
        <v>1.022842</v>
      </c>
      <c r="I184" s="688"/>
      <c r="J184" s="687"/>
      <c r="K184" s="689"/>
      <c r="L184" s="687"/>
      <c r="M184" s="27"/>
      <c r="N184" s="27"/>
      <c r="O184" s="27"/>
      <c r="P184" s="27"/>
      <c r="Q184" s="27"/>
      <c r="R184" s="379">
        <v>0</v>
      </c>
      <c r="S184" s="379">
        <v>0</v>
      </c>
      <c r="T184" s="379">
        <v>0</v>
      </c>
      <c r="U184" s="692"/>
      <c r="V184" s="379">
        <v>0</v>
      </c>
      <c r="W184" s="27"/>
      <c r="X184" s="27"/>
      <c r="Y184" s="27"/>
      <c r="Z184" s="379">
        <v>0</v>
      </c>
      <c r="AA184" s="27"/>
      <c r="AB184" s="27"/>
      <c r="AC184" s="27"/>
      <c r="AD184" s="27"/>
      <c r="AE184" s="693">
        <v>0</v>
      </c>
      <c r="AF184" s="352"/>
      <c r="AH184" s="106"/>
      <c r="AI184" s="12"/>
      <c r="AK184" s="25"/>
      <c r="AN184" s="110"/>
      <c r="AO184" s="112"/>
      <c r="AQ184" s="112"/>
    </row>
    <row r="185" spans="1:43" ht="78.75" x14ac:dyDescent="0.25">
      <c r="A185" s="595">
        <v>10</v>
      </c>
      <c r="B185" s="554" t="s">
        <v>262</v>
      </c>
      <c r="C185" s="31"/>
      <c r="D185" s="23"/>
      <c r="E185" s="23"/>
      <c r="F185" s="23"/>
      <c r="G185" s="32"/>
      <c r="H185" s="367">
        <v>0</v>
      </c>
      <c r="I185" s="688"/>
      <c r="J185" s="687"/>
      <c r="K185" s="689"/>
      <c r="L185" s="687"/>
      <c r="M185" s="27"/>
      <c r="N185" s="27"/>
      <c r="O185" s="27"/>
      <c r="P185" s="27"/>
      <c r="Q185" s="27"/>
      <c r="R185" s="379">
        <v>0</v>
      </c>
      <c r="S185" s="379">
        <v>0</v>
      </c>
      <c r="T185" s="379">
        <v>0</v>
      </c>
      <c r="U185" s="692"/>
      <c r="V185" s="379">
        <v>0</v>
      </c>
      <c r="W185" s="27"/>
      <c r="X185" s="27"/>
      <c r="Y185" s="27"/>
      <c r="Z185" s="379">
        <v>0</v>
      </c>
      <c r="AA185" s="27"/>
      <c r="AB185" s="27"/>
      <c r="AC185" s="27"/>
      <c r="AD185" s="27"/>
      <c r="AE185" s="693">
        <v>0</v>
      </c>
      <c r="AF185" s="352"/>
      <c r="AH185" s="106"/>
      <c r="AI185" s="12"/>
      <c r="AK185" s="25"/>
      <c r="AN185" s="111"/>
      <c r="AO185" s="112"/>
      <c r="AQ185" s="112"/>
    </row>
    <row r="186" spans="1:43" ht="63" x14ac:dyDescent="0.25">
      <c r="A186" s="595">
        <v>11</v>
      </c>
      <c r="B186" s="554" t="s">
        <v>263</v>
      </c>
      <c r="C186" s="31"/>
      <c r="D186" s="23"/>
      <c r="E186" s="23"/>
      <c r="F186" s="23"/>
      <c r="G186" s="32"/>
      <c r="H186" s="367">
        <v>0</v>
      </c>
      <c r="I186" s="688"/>
      <c r="J186" s="687"/>
      <c r="K186" s="689"/>
      <c r="L186" s="687"/>
      <c r="M186" s="27"/>
      <c r="N186" s="27"/>
      <c r="O186" s="27"/>
      <c r="P186" s="27"/>
      <c r="Q186" s="27"/>
      <c r="R186" s="379">
        <v>0</v>
      </c>
      <c r="S186" s="379">
        <v>0</v>
      </c>
      <c r="T186" s="379">
        <v>0</v>
      </c>
      <c r="U186" s="692"/>
      <c r="V186" s="379">
        <v>0</v>
      </c>
      <c r="W186" s="27"/>
      <c r="X186" s="27"/>
      <c r="Y186" s="27"/>
      <c r="Z186" s="379">
        <v>0</v>
      </c>
      <c r="AA186" s="27"/>
      <c r="AB186" s="27"/>
      <c r="AC186" s="27"/>
      <c r="AD186" s="27"/>
      <c r="AE186" s="693">
        <v>0</v>
      </c>
      <c r="AF186" s="352"/>
      <c r="AH186" s="106"/>
      <c r="AI186" s="12"/>
      <c r="AK186" s="25"/>
      <c r="AN186" s="111"/>
      <c r="AO186" s="112"/>
      <c r="AQ186" s="112"/>
    </row>
    <row r="187" spans="1:43" ht="78.75" x14ac:dyDescent="0.25">
      <c r="A187" s="595">
        <v>12</v>
      </c>
      <c r="B187" s="554" t="s">
        <v>264</v>
      </c>
      <c r="C187" s="31"/>
      <c r="D187" s="31"/>
      <c r="E187" s="31"/>
      <c r="F187" s="32"/>
      <c r="G187" s="32"/>
      <c r="H187" s="367">
        <v>0</v>
      </c>
      <c r="I187" s="688"/>
      <c r="J187" s="687"/>
      <c r="K187" s="689"/>
      <c r="L187" s="687"/>
      <c r="M187" s="27"/>
      <c r="N187" s="27"/>
      <c r="O187" s="27"/>
      <c r="P187" s="27"/>
      <c r="Q187" s="27"/>
      <c r="R187" s="379">
        <v>0</v>
      </c>
      <c r="S187" s="379">
        <v>0</v>
      </c>
      <c r="T187" s="379">
        <v>0</v>
      </c>
      <c r="U187" s="692"/>
      <c r="V187" s="379">
        <v>0</v>
      </c>
      <c r="W187" s="27"/>
      <c r="X187" s="27"/>
      <c r="Y187" s="27"/>
      <c r="Z187" s="379">
        <v>0</v>
      </c>
      <c r="AA187" s="27"/>
      <c r="AB187" s="27"/>
      <c r="AC187" s="27"/>
      <c r="AD187" s="27"/>
      <c r="AE187" s="693">
        <v>0</v>
      </c>
      <c r="AF187" s="83"/>
    </row>
    <row r="188" spans="1:43" ht="63" x14ac:dyDescent="0.25">
      <c r="A188" s="595">
        <v>13</v>
      </c>
      <c r="B188" s="554" t="s">
        <v>265</v>
      </c>
      <c r="C188" s="31"/>
      <c r="D188" s="31"/>
      <c r="E188" s="31"/>
      <c r="F188" s="32"/>
      <c r="G188" s="32"/>
      <c r="H188" s="367">
        <v>0</v>
      </c>
      <c r="I188" s="688"/>
      <c r="J188" s="687"/>
      <c r="K188" s="689"/>
      <c r="L188" s="687"/>
      <c r="M188" s="27"/>
      <c r="N188" s="27"/>
      <c r="O188" s="27"/>
      <c r="P188" s="27"/>
      <c r="Q188" s="27"/>
      <c r="R188" s="379">
        <v>0</v>
      </c>
      <c r="S188" s="379">
        <v>0</v>
      </c>
      <c r="T188" s="379">
        <v>0</v>
      </c>
      <c r="U188" s="692"/>
      <c r="V188" s="379">
        <v>0</v>
      </c>
      <c r="W188" s="27"/>
      <c r="X188" s="27"/>
      <c r="Y188" s="27"/>
      <c r="Z188" s="379">
        <v>0</v>
      </c>
      <c r="AA188" s="27"/>
      <c r="AB188" s="27"/>
      <c r="AC188" s="27"/>
      <c r="AD188" s="27"/>
      <c r="AE188" s="693">
        <v>0</v>
      </c>
      <c r="AF188" s="83"/>
    </row>
    <row r="189" spans="1:43" ht="47.25" x14ac:dyDescent="0.25">
      <c r="A189" s="595">
        <v>14</v>
      </c>
      <c r="B189" s="554" t="s">
        <v>266</v>
      </c>
      <c r="C189" s="31"/>
      <c r="D189" s="31"/>
      <c r="E189" s="31"/>
      <c r="F189" s="32"/>
      <c r="G189" s="32"/>
      <c r="H189" s="367">
        <v>0.64112585999999994</v>
      </c>
      <c r="I189" s="688"/>
      <c r="J189" s="687"/>
      <c r="K189" s="689"/>
      <c r="L189" s="687"/>
      <c r="M189" s="27"/>
      <c r="N189" s="27"/>
      <c r="O189" s="27"/>
      <c r="P189" s="27"/>
      <c r="Q189" s="27"/>
      <c r="R189" s="379">
        <v>0</v>
      </c>
      <c r="S189" s="379">
        <v>0</v>
      </c>
      <c r="T189" s="379">
        <v>0</v>
      </c>
      <c r="U189" s="692"/>
      <c r="V189" s="379">
        <v>0</v>
      </c>
      <c r="W189" s="27"/>
      <c r="X189" s="27"/>
      <c r="Y189" s="27"/>
      <c r="Z189" s="379">
        <v>0</v>
      </c>
      <c r="AA189" s="27"/>
      <c r="AB189" s="27"/>
      <c r="AC189" s="27"/>
      <c r="AD189" s="27"/>
      <c r="AE189" s="693">
        <v>0</v>
      </c>
      <c r="AF189" s="83"/>
    </row>
    <row r="190" spans="1:43" ht="63" x14ac:dyDescent="0.25">
      <c r="A190" s="595">
        <v>15</v>
      </c>
      <c r="B190" s="554" t="s">
        <v>267</v>
      </c>
      <c r="C190" s="31"/>
      <c r="D190" s="31"/>
      <c r="E190" s="31"/>
      <c r="F190" s="32"/>
      <c r="G190" s="32"/>
      <c r="H190" s="367">
        <v>0.68444130000000014</v>
      </c>
      <c r="I190" s="688"/>
      <c r="J190" s="687"/>
      <c r="K190" s="689"/>
      <c r="L190" s="687"/>
      <c r="M190" s="27"/>
      <c r="N190" s="27"/>
      <c r="O190" s="27"/>
      <c r="P190" s="27"/>
      <c r="Q190" s="27"/>
      <c r="R190" s="379">
        <v>0</v>
      </c>
      <c r="S190" s="379">
        <v>0</v>
      </c>
      <c r="T190" s="379">
        <v>0</v>
      </c>
      <c r="U190" s="692"/>
      <c r="V190" s="379">
        <v>0</v>
      </c>
      <c r="W190" s="27"/>
      <c r="X190" s="27"/>
      <c r="Y190" s="27"/>
      <c r="Z190" s="379">
        <v>0</v>
      </c>
      <c r="AA190" s="27"/>
      <c r="AB190" s="27"/>
      <c r="AC190" s="27"/>
      <c r="AD190" s="27"/>
      <c r="AE190" s="693">
        <v>0</v>
      </c>
      <c r="AF190" s="83"/>
    </row>
    <row r="191" spans="1:43" ht="47.25" x14ac:dyDescent="0.25">
      <c r="A191" s="595">
        <v>16</v>
      </c>
      <c r="B191" s="554" t="s">
        <v>268</v>
      </c>
      <c r="C191" s="31"/>
      <c r="D191" s="31"/>
      <c r="E191" s="31"/>
      <c r="F191" s="32"/>
      <c r="G191" s="32"/>
      <c r="H191" s="367">
        <v>0</v>
      </c>
      <c r="I191" s="688"/>
      <c r="J191" s="687"/>
      <c r="K191" s="689"/>
      <c r="L191" s="687"/>
      <c r="M191" s="27"/>
      <c r="N191" s="27"/>
      <c r="O191" s="27"/>
      <c r="P191" s="27"/>
      <c r="Q191" s="27"/>
      <c r="R191" s="379">
        <v>0</v>
      </c>
      <c r="S191" s="379">
        <v>0</v>
      </c>
      <c r="T191" s="379">
        <v>0</v>
      </c>
      <c r="U191" s="692"/>
      <c r="V191" s="379">
        <v>0</v>
      </c>
      <c r="W191" s="27"/>
      <c r="X191" s="27"/>
      <c r="Y191" s="27"/>
      <c r="Z191" s="379">
        <v>0</v>
      </c>
      <c r="AA191" s="27"/>
      <c r="AB191" s="27"/>
      <c r="AC191" s="27"/>
      <c r="AD191" s="27"/>
      <c r="AE191" s="693">
        <v>0</v>
      </c>
      <c r="AF191" s="83"/>
    </row>
    <row r="192" spans="1:43" ht="63" x14ac:dyDescent="0.25">
      <c r="A192" s="595">
        <v>17</v>
      </c>
      <c r="B192" s="554" t="s">
        <v>269</v>
      </c>
      <c r="C192" s="31"/>
      <c r="D192" s="31"/>
      <c r="E192" s="31"/>
      <c r="F192" s="32"/>
      <c r="G192" s="32"/>
      <c r="H192" s="367">
        <v>0</v>
      </c>
      <c r="I192" s="688"/>
      <c r="J192" s="687"/>
      <c r="K192" s="689"/>
      <c r="L192" s="687"/>
      <c r="M192" s="27"/>
      <c r="N192" s="27"/>
      <c r="O192" s="27"/>
      <c r="P192" s="27"/>
      <c r="Q192" s="27"/>
      <c r="R192" s="379">
        <v>0</v>
      </c>
      <c r="S192" s="379">
        <v>0</v>
      </c>
      <c r="T192" s="379">
        <v>0</v>
      </c>
      <c r="U192" s="692"/>
      <c r="V192" s="379">
        <v>0</v>
      </c>
      <c r="W192" s="27"/>
      <c r="X192" s="27"/>
      <c r="Y192" s="27"/>
      <c r="Z192" s="379">
        <v>0</v>
      </c>
      <c r="AA192" s="27"/>
      <c r="AB192" s="27"/>
      <c r="AC192" s="27"/>
      <c r="AD192" s="27"/>
      <c r="AE192" s="693">
        <v>0</v>
      </c>
      <c r="AF192" s="83"/>
    </row>
    <row r="193" spans="1:43" ht="110.25" x14ac:dyDescent="0.25">
      <c r="A193" s="595">
        <v>18</v>
      </c>
      <c r="B193" s="554" t="s">
        <v>270</v>
      </c>
      <c r="C193" s="31"/>
      <c r="D193" s="31"/>
      <c r="E193" s="31"/>
      <c r="F193" s="32"/>
      <c r="G193" s="32"/>
      <c r="H193" s="367">
        <v>2.2469689799999997</v>
      </c>
      <c r="I193" s="688"/>
      <c r="J193" s="687"/>
      <c r="K193" s="689"/>
      <c r="L193" s="687"/>
      <c r="M193" s="27"/>
      <c r="N193" s="27"/>
      <c r="O193" s="27"/>
      <c r="P193" s="27"/>
      <c r="Q193" s="27"/>
      <c r="R193" s="379">
        <v>0</v>
      </c>
      <c r="S193" s="379">
        <v>0</v>
      </c>
      <c r="T193" s="379">
        <v>0</v>
      </c>
      <c r="U193" s="692"/>
      <c r="V193" s="379">
        <v>0</v>
      </c>
      <c r="W193" s="27"/>
      <c r="X193" s="27"/>
      <c r="Y193" s="27"/>
      <c r="Z193" s="379">
        <v>0</v>
      </c>
      <c r="AA193" s="27"/>
      <c r="AB193" s="27"/>
      <c r="AC193" s="27"/>
      <c r="AD193" s="27"/>
      <c r="AE193" s="693">
        <v>0</v>
      </c>
      <c r="AF193" s="83"/>
    </row>
    <row r="194" spans="1:43" ht="63" x14ac:dyDescent="0.25">
      <c r="A194" s="595">
        <v>19</v>
      </c>
      <c r="B194" s="554" t="s">
        <v>271</v>
      </c>
      <c r="C194" s="31"/>
      <c r="D194" s="31"/>
      <c r="E194" s="31"/>
      <c r="F194" s="32"/>
      <c r="G194" s="32"/>
      <c r="H194" s="367">
        <v>0</v>
      </c>
      <c r="I194" s="688"/>
      <c r="J194" s="687"/>
      <c r="K194" s="689"/>
      <c r="L194" s="687"/>
      <c r="M194" s="27"/>
      <c r="N194" s="27"/>
      <c r="O194" s="27"/>
      <c r="P194" s="27"/>
      <c r="Q194" s="27"/>
      <c r="R194" s="379">
        <v>0</v>
      </c>
      <c r="S194" s="379">
        <v>0</v>
      </c>
      <c r="T194" s="379">
        <v>0</v>
      </c>
      <c r="U194" s="692"/>
      <c r="V194" s="379">
        <v>0</v>
      </c>
      <c r="W194" s="27"/>
      <c r="X194" s="27"/>
      <c r="Y194" s="27"/>
      <c r="Z194" s="379">
        <v>0</v>
      </c>
      <c r="AA194" s="27"/>
      <c r="AB194" s="27"/>
      <c r="AC194" s="27"/>
      <c r="AD194" s="27"/>
      <c r="AE194" s="693">
        <v>0</v>
      </c>
      <c r="AF194" s="83"/>
    </row>
    <row r="195" spans="1:43" ht="63" x14ac:dyDescent="0.25">
      <c r="A195" s="595">
        <v>20</v>
      </c>
      <c r="B195" s="554" t="s">
        <v>272</v>
      </c>
      <c r="C195" s="31"/>
      <c r="D195" s="31"/>
      <c r="E195" s="31"/>
      <c r="F195" s="32"/>
      <c r="G195" s="32"/>
      <c r="H195" s="367">
        <v>0</v>
      </c>
      <c r="I195" s="688"/>
      <c r="J195" s="687"/>
      <c r="K195" s="689"/>
      <c r="L195" s="687"/>
      <c r="M195" s="27"/>
      <c r="N195" s="27"/>
      <c r="O195" s="27"/>
      <c r="P195" s="27"/>
      <c r="Q195" s="27"/>
      <c r="R195" s="379">
        <v>0</v>
      </c>
      <c r="S195" s="379">
        <v>0</v>
      </c>
      <c r="T195" s="379">
        <v>0</v>
      </c>
      <c r="U195" s="692"/>
      <c r="V195" s="379">
        <v>0</v>
      </c>
      <c r="W195" s="27"/>
      <c r="X195" s="27"/>
      <c r="Y195" s="27"/>
      <c r="Z195" s="379">
        <v>0</v>
      </c>
      <c r="AA195" s="27"/>
      <c r="AB195" s="27"/>
      <c r="AC195" s="27"/>
      <c r="AD195" s="27"/>
      <c r="AE195" s="693">
        <v>0</v>
      </c>
      <c r="AF195" s="83"/>
    </row>
    <row r="196" spans="1:43" ht="63" x14ac:dyDescent="0.25">
      <c r="A196" s="595">
        <v>21</v>
      </c>
      <c r="B196" s="554" t="s">
        <v>273</v>
      </c>
      <c r="C196" s="31"/>
      <c r="D196" s="31"/>
      <c r="E196" s="31"/>
      <c r="F196" s="32"/>
      <c r="G196" s="32"/>
      <c r="H196" s="367">
        <v>0.65541211999999993</v>
      </c>
      <c r="I196" s="688"/>
      <c r="J196" s="687"/>
      <c r="K196" s="689"/>
      <c r="L196" s="687"/>
      <c r="M196" s="27"/>
      <c r="N196" s="27"/>
      <c r="O196" s="27"/>
      <c r="P196" s="27"/>
      <c r="Q196" s="27"/>
      <c r="R196" s="379">
        <v>0</v>
      </c>
      <c r="S196" s="379">
        <v>0</v>
      </c>
      <c r="T196" s="379">
        <v>0</v>
      </c>
      <c r="U196" s="692"/>
      <c r="V196" s="379">
        <v>0</v>
      </c>
      <c r="W196" s="27"/>
      <c r="X196" s="27"/>
      <c r="Y196" s="27"/>
      <c r="Z196" s="379">
        <v>0</v>
      </c>
      <c r="AA196" s="27"/>
      <c r="AB196" s="27"/>
      <c r="AC196" s="27"/>
      <c r="AD196" s="27"/>
      <c r="AE196" s="693">
        <v>0</v>
      </c>
      <c r="AF196" s="83"/>
    </row>
    <row r="197" spans="1:43" ht="47.25" x14ac:dyDescent="0.25">
      <c r="A197" s="595">
        <v>22</v>
      </c>
      <c r="B197" s="554" t="s">
        <v>274</v>
      </c>
      <c r="C197" s="31"/>
      <c r="D197" s="31"/>
      <c r="E197" s="31"/>
      <c r="F197" s="32"/>
      <c r="G197" s="32"/>
      <c r="H197" s="367">
        <v>0.88202049999999999</v>
      </c>
      <c r="I197" s="688"/>
      <c r="J197" s="687"/>
      <c r="K197" s="689"/>
      <c r="L197" s="687"/>
      <c r="M197" s="27"/>
      <c r="N197" s="27"/>
      <c r="O197" s="27"/>
      <c r="P197" s="27"/>
      <c r="Q197" s="27"/>
      <c r="R197" s="379">
        <v>0</v>
      </c>
      <c r="S197" s="379">
        <v>0</v>
      </c>
      <c r="T197" s="379">
        <v>0</v>
      </c>
      <c r="U197" s="692"/>
      <c r="V197" s="379">
        <v>0</v>
      </c>
      <c r="W197" s="27"/>
      <c r="X197" s="27"/>
      <c r="Y197" s="27"/>
      <c r="Z197" s="379">
        <v>0</v>
      </c>
      <c r="AA197" s="27"/>
      <c r="AB197" s="27"/>
      <c r="AC197" s="27"/>
      <c r="AD197" s="27"/>
      <c r="AE197" s="693">
        <v>0</v>
      </c>
      <c r="AF197" s="83"/>
    </row>
    <row r="198" spans="1:43" ht="63" x14ac:dyDescent="0.25">
      <c r="A198" s="595">
        <v>23</v>
      </c>
      <c r="B198" s="554" t="s">
        <v>275</v>
      </c>
      <c r="C198" s="31"/>
      <c r="D198" s="31"/>
      <c r="E198" s="31"/>
      <c r="F198" s="32"/>
      <c r="G198" s="32"/>
      <c r="H198" s="367">
        <v>0</v>
      </c>
      <c r="I198" s="688"/>
      <c r="J198" s="687"/>
      <c r="K198" s="689"/>
      <c r="L198" s="687"/>
      <c r="M198" s="27"/>
      <c r="N198" s="27"/>
      <c r="O198" s="27"/>
      <c r="P198" s="27"/>
      <c r="Q198" s="27"/>
      <c r="R198" s="379">
        <v>0</v>
      </c>
      <c r="S198" s="379">
        <v>0</v>
      </c>
      <c r="T198" s="379">
        <v>0</v>
      </c>
      <c r="U198" s="692"/>
      <c r="V198" s="379">
        <v>0</v>
      </c>
      <c r="W198" s="27"/>
      <c r="X198" s="27"/>
      <c r="Y198" s="27"/>
      <c r="Z198" s="379">
        <v>0</v>
      </c>
      <c r="AA198" s="27"/>
      <c r="AB198" s="27"/>
      <c r="AC198" s="27"/>
      <c r="AD198" s="27"/>
      <c r="AE198" s="693">
        <v>0</v>
      </c>
      <c r="AF198" s="83"/>
    </row>
    <row r="199" spans="1:43" ht="63" x14ac:dyDescent="0.25">
      <c r="A199" s="595">
        <v>24</v>
      </c>
      <c r="B199" s="554" t="s">
        <v>276</v>
      </c>
      <c r="C199" s="31"/>
      <c r="D199" s="31"/>
      <c r="E199" s="31"/>
      <c r="F199" s="32"/>
      <c r="G199" s="32"/>
      <c r="H199" s="367">
        <v>0</v>
      </c>
      <c r="I199" s="688"/>
      <c r="J199" s="687"/>
      <c r="K199" s="689"/>
      <c r="L199" s="687"/>
      <c r="M199" s="27"/>
      <c r="N199" s="27"/>
      <c r="O199" s="27"/>
      <c r="P199" s="27"/>
      <c r="Q199" s="27"/>
      <c r="R199" s="379">
        <v>0</v>
      </c>
      <c r="S199" s="379">
        <v>0</v>
      </c>
      <c r="T199" s="379">
        <v>0</v>
      </c>
      <c r="U199" s="692"/>
      <c r="V199" s="379">
        <v>0</v>
      </c>
      <c r="W199" s="27"/>
      <c r="X199" s="27"/>
      <c r="Y199" s="27"/>
      <c r="Z199" s="379">
        <v>0</v>
      </c>
      <c r="AA199" s="27"/>
      <c r="AB199" s="27"/>
      <c r="AC199" s="27"/>
      <c r="AD199" s="27"/>
      <c r="AE199" s="693">
        <v>0</v>
      </c>
      <c r="AF199" s="83"/>
    </row>
    <row r="200" spans="1:43" ht="63" x14ac:dyDescent="0.25">
      <c r="A200" s="595">
        <v>25</v>
      </c>
      <c r="B200" s="554" t="s">
        <v>335</v>
      </c>
      <c r="C200" s="31"/>
      <c r="D200" s="31"/>
      <c r="E200" s="31"/>
      <c r="F200" s="32"/>
      <c r="G200" s="32"/>
      <c r="H200" s="367">
        <v>0.78666351999999995</v>
      </c>
      <c r="I200" s="688"/>
      <c r="J200" s="687"/>
      <c r="K200" s="689"/>
      <c r="L200" s="687"/>
      <c r="M200" s="27"/>
      <c r="N200" s="27"/>
      <c r="O200" s="27"/>
      <c r="P200" s="27"/>
      <c r="Q200" s="27"/>
      <c r="R200" s="379">
        <v>0</v>
      </c>
      <c r="S200" s="379">
        <v>0</v>
      </c>
      <c r="T200" s="379">
        <v>0</v>
      </c>
      <c r="U200" s="692"/>
      <c r="V200" s="379">
        <v>0</v>
      </c>
      <c r="W200" s="27"/>
      <c r="X200" s="27"/>
      <c r="Y200" s="27"/>
      <c r="Z200" s="379">
        <v>0</v>
      </c>
      <c r="AA200" s="27"/>
      <c r="AB200" s="27"/>
      <c r="AC200" s="27"/>
      <c r="AD200" s="27"/>
      <c r="AE200" s="693">
        <v>0</v>
      </c>
      <c r="AF200" s="83"/>
    </row>
    <row r="201" spans="1:43" ht="47.25" x14ac:dyDescent="0.25">
      <c r="A201" s="595">
        <v>26</v>
      </c>
      <c r="B201" s="554" t="s">
        <v>277</v>
      </c>
      <c r="C201" s="31"/>
      <c r="D201" s="31"/>
      <c r="E201" s="31"/>
      <c r="F201" s="32"/>
      <c r="G201" s="32"/>
      <c r="H201" s="367">
        <v>0</v>
      </c>
      <c r="I201" s="688"/>
      <c r="J201" s="687"/>
      <c r="K201" s="689"/>
      <c r="L201" s="687"/>
      <c r="M201" s="27"/>
      <c r="N201" s="27"/>
      <c r="O201" s="27"/>
      <c r="P201" s="27"/>
      <c r="Q201" s="27"/>
      <c r="R201" s="379">
        <v>0</v>
      </c>
      <c r="S201" s="379">
        <v>0</v>
      </c>
      <c r="T201" s="379">
        <v>0</v>
      </c>
      <c r="U201" s="692"/>
      <c r="V201" s="379">
        <v>0</v>
      </c>
      <c r="W201" s="27"/>
      <c r="X201" s="27"/>
      <c r="Y201" s="27"/>
      <c r="Z201" s="379">
        <v>0</v>
      </c>
      <c r="AA201" s="27"/>
      <c r="AB201" s="27"/>
      <c r="AC201" s="27"/>
      <c r="AD201" s="27"/>
      <c r="AE201" s="693">
        <v>0</v>
      </c>
      <c r="AF201" s="83"/>
    </row>
    <row r="202" spans="1:43" ht="63" x14ac:dyDescent="0.25">
      <c r="A202" s="595">
        <v>27</v>
      </c>
      <c r="B202" s="554" t="s">
        <v>278</v>
      </c>
      <c r="C202" s="31"/>
      <c r="D202" s="31"/>
      <c r="E202" s="31"/>
      <c r="F202" s="32"/>
      <c r="G202" s="32"/>
      <c r="H202" s="367">
        <v>0</v>
      </c>
      <c r="I202" s="688"/>
      <c r="J202" s="687"/>
      <c r="K202" s="689"/>
      <c r="L202" s="687"/>
      <c r="M202" s="27"/>
      <c r="N202" s="27"/>
      <c r="O202" s="27"/>
      <c r="P202" s="27"/>
      <c r="Q202" s="27"/>
      <c r="R202" s="379">
        <v>0</v>
      </c>
      <c r="S202" s="379">
        <v>0</v>
      </c>
      <c r="T202" s="379">
        <v>0</v>
      </c>
      <c r="U202" s="692"/>
      <c r="V202" s="379">
        <v>0</v>
      </c>
      <c r="W202" s="27"/>
      <c r="X202" s="27"/>
      <c r="Y202" s="27"/>
      <c r="Z202" s="379">
        <v>0</v>
      </c>
      <c r="AA202" s="27"/>
      <c r="AB202" s="27"/>
      <c r="AC202" s="27"/>
      <c r="AD202" s="27"/>
      <c r="AE202" s="693">
        <v>0</v>
      </c>
      <c r="AF202" s="83"/>
    </row>
    <row r="203" spans="1:43" ht="63" x14ac:dyDescent="0.25">
      <c r="A203" s="595">
        <v>28</v>
      </c>
      <c r="B203" s="554" t="s">
        <v>279</v>
      </c>
      <c r="C203" s="31"/>
      <c r="D203" s="23"/>
      <c r="E203" s="23"/>
      <c r="F203" s="23"/>
      <c r="G203" s="32"/>
      <c r="H203" s="367">
        <v>0</v>
      </c>
      <c r="I203" s="688"/>
      <c r="J203" s="687"/>
      <c r="K203" s="689"/>
      <c r="L203" s="687"/>
      <c r="M203" s="27"/>
      <c r="N203" s="27"/>
      <c r="O203" s="27"/>
      <c r="P203" s="27"/>
      <c r="Q203" s="27"/>
      <c r="R203" s="379">
        <v>0</v>
      </c>
      <c r="S203" s="379">
        <v>0</v>
      </c>
      <c r="T203" s="379">
        <v>0</v>
      </c>
      <c r="U203" s="692"/>
      <c r="V203" s="379">
        <v>0</v>
      </c>
      <c r="W203" s="27"/>
      <c r="X203" s="27"/>
      <c r="Y203" s="27"/>
      <c r="Z203" s="379">
        <v>0</v>
      </c>
      <c r="AA203" s="27"/>
      <c r="AB203" s="27"/>
      <c r="AC203" s="27"/>
      <c r="AD203" s="27"/>
      <c r="AE203" s="693">
        <v>0</v>
      </c>
      <c r="AF203" s="352"/>
      <c r="AH203" s="106"/>
      <c r="AI203" s="12"/>
      <c r="AK203" s="25"/>
      <c r="AN203" s="126"/>
      <c r="AO203" s="112"/>
      <c r="AQ203" s="112"/>
    </row>
    <row r="204" spans="1:43" ht="78.75" x14ac:dyDescent="0.25">
      <c r="A204" s="595">
        <v>29</v>
      </c>
      <c r="B204" s="554" t="s">
        <v>280</v>
      </c>
      <c r="C204" s="31"/>
      <c r="D204" s="23"/>
      <c r="E204" s="23"/>
      <c r="F204" s="23"/>
      <c r="G204" s="32"/>
      <c r="H204" s="367">
        <v>0</v>
      </c>
      <c r="I204" s="688"/>
      <c r="J204" s="687"/>
      <c r="K204" s="689"/>
      <c r="L204" s="687"/>
      <c r="M204" s="27"/>
      <c r="N204" s="27"/>
      <c r="O204" s="27"/>
      <c r="P204" s="27"/>
      <c r="Q204" s="27"/>
      <c r="R204" s="379">
        <v>0</v>
      </c>
      <c r="S204" s="379">
        <v>0</v>
      </c>
      <c r="T204" s="379">
        <v>0</v>
      </c>
      <c r="U204" s="692"/>
      <c r="V204" s="379">
        <v>0</v>
      </c>
      <c r="W204" s="27"/>
      <c r="X204" s="27"/>
      <c r="Y204" s="27"/>
      <c r="Z204" s="379">
        <v>0</v>
      </c>
      <c r="AA204" s="27"/>
      <c r="AB204" s="27"/>
      <c r="AC204" s="27"/>
      <c r="AD204" s="27"/>
      <c r="AE204" s="693">
        <v>0</v>
      </c>
      <c r="AF204" s="352"/>
      <c r="AH204" s="106"/>
      <c r="AI204" s="12"/>
      <c r="AK204" s="25"/>
      <c r="AN204" s="110"/>
      <c r="AO204" s="112"/>
      <c r="AQ204" s="112"/>
    </row>
    <row r="205" spans="1:43" ht="47.25" x14ac:dyDescent="0.25">
      <c r="A205" s="595">
        <v>30</v>
      </c>
      <c r="B205" s="554" t="s">
        <v>281</v>
      </c>
      <c r="C205" s="31"/>
      <c r="D205" s="23"/>
      <c r="E205" s="23"/>
      <c r="F205" s="23"/>
      <c r="G205" s="32"/>
      <c r="H205" s="367">
        <v>0</v>
      </c>
      <c r="I205" s="688"/>
      <c r="J205" s="687"/>
      <c r="K205" s="689"/>
      <c r="L205" s="687"/>
      <c r="M205" s="27"/>
      <c r="N205" s="27"/>
      <c r="O205" s="27"/>
      <c r="P205" s="27"/>
      <c r="Q205" s="27"/>
      <c r="R205" s="379">
        <v>0</v>
      </c>
      <c r="S205" s="379">
        <v>0</v>
      </c>
      <c r="T205" s="379">
        <v>0</v>
      </c>
      <c r="U205" s="692"/>
      <c r="V205" s="379">
        <v>0</v>
      </c>
      <c r="W205" s="27"/>
      <c r="X205" s="27"/>
      <c r="Y205" s="27"/>
      <c r="Z205" s="379">
        <v>0</v>
      </c>
      <c r="AA205" s="27"/>
      <c r="AB205" s="27"/>
      <c r="AC205" s="27"/>
      <c r="AD205" s="27"/>
      <c r="AE205" s="693">
        <v>0</v>
      </c>
      <c r="AF205" s="352"/>
      <c r="AH205" s="106"/>
      <c r="AI205" s="12"/>
      <c r="AK205" s="25"/>
      <c r="AN205" s="110"/>
      <c r="AO205" s="112"/>
      <c r="AQ205" s="112"/>
    </row>
    <row r="206" spans="1:43" ht="63" x14ac:dyDescent="0.25">
      <c r="A206" s="595">
        <v>31</v>
      </c>
      <c r="B206" s="554" t="s">
        <v>282</v>
      </c>
      <c r="C206" s="31"/>
      <c r="D206" s="23"/>
      <c r="E206" s="23"/>
      <c r="F206" s="23"/>
      <c r="G206" s="32"/>
      <c r="H206" s="367">
        <v>0</v>
      </c>
      <c r="I206" s="688"/>
      <c r="J206" s="687"/>
      <c r="K206" s="689"/>
      <c r="L206" s="687"/>
      <c r="M206" s="27"/>
      <c r="N206" s="27"/>
      <c r="O206" s="27"/>
      <c r="P206" s="27"/>
      <c r="Q206" s="27"/>
      <c r="R206" s="379">
        <v>0</v>
      </c>
      <c r="S206" s="379">
        <v>0</v>
      </c>
      <c r="T206" s="379">
        <v>0</v>
      </c>
      <c r="U206" s="692"/>
      <c r="V206" s="379">
        <v>0</v>
      </c>
      <c r="W206" s="27"/>
      <c r="X206" s="27"/>
      <c r="Y206" s="27"/>
      <c r="Z206" s="379">
        <v>0</v>
      </c>
      <c r="AA206" s="27"/>
      <c r="AB206" s="27"/>
      <c r="AC206" s="27"/>
      <c r="AD206" s="27"/>
      <c r="AE206" s="693">
        <v>0</v>
      </c>
      <c r="AF206" s="352"/>
      <c r="AH206" s="106"/>
      <c r="AI206" s="12"/>
      <c r="AK206" s="25"/>
      <c r="AN206" s="110"/>
      <c r="AO206" s="112"/>
      <c r="AQ206" s="112"/>
    </row>
    <row r="207" spans="1:43" ht="63" x14ac:dyDescent="0.25">
      <c r="A207" s="595">
        <v>32</v>
      </c>
      <c r="B207" s="554" t="s">
        <v>283</v>
      </c>
      <c r="C207" s="31"/>
      <c r="D207" s="23"/>
      <c r="E207" s="23"/>
      <c r="F207" s="23"/>
      <c r="G207" s="32"/>
      <c r="H207" s="367">
        <v>0</v>
      </c>
      <c r="I207" s="688"/>
      <c r="J207" s="687"/>
      <c r="K207" s="689"/>
      <c r="L207" s="687"/>
      <c r="M207" s="27"/>
      <c r="N207" s="27"/>
      <c r="O207" s="27"/>
      <c r="P207" s="27"/>
      <c r="Q207" s="27"/>
      <c r="R207" s="379">
        <v>0</v>
      </c>
      <c r="S207" s="379">
        <v>0</v>
      </c>
      <c r="T207" s="379">
        <v>0</v>
      </c>
      <c r="U207" s="692"/>
      <c r="V207" s="379">
        <v>0</v>
      </c>
      <c r="W207" s="27"/>
      <c r="X207" s="27"/>
      <c r="Y207" s="27"/>
      <c r="Z207" s="379">
        <v>0</v>
      </c>
      <c r="AA207" s="27"/>
      <c r="AB207" s="27"/>
      <c r="AC207" s="27"/>
      <c r="AD207" s="27"/>
      <c r="AE207" s="693">
        <v>0</v>
      </c>
      <c r="AF207" s="352"/>
      <c r="AH207" s="106"/>
      <c r="AI207" s="12"/>
      <c r="AK207" s="25"/>
      <c r="AN207" s="110"/>
      <c r="AO207" s="112"/>
      <c r="AQ207" s="112"/>
    </row>
    <row r="208" spans="1:43" ht="63" x14ac:dyDescent="0.25">
      <c r="A208" s="595">
        <v>33</v>
      </c>
      <c r="B208" s="554" t="s">
        <v>284</v>
      </c>
      <c r="C208" s="31"/>
      <c r="D208" s="23"/>
      <c r="E208" s="23"/>
      <c r="F208" s="23"/>
      <c r="G208" s="32"/>
      <c r="H208" s="367">
        <v>0</v>
      </c>
      <c r="I208" s="688"/>
      <c r="J208" s="687"/>
      <c r="K208" s="689"/>
      <c r="L208" s="687"/>
      <c r="M208" s="27"/>
      <c r="N208" s="27"/>
      <c r="O208" s="27"/>
      <c r="P208" s="27"/>
      <c r="Q208" s="27"/>
      <c r="R208" s="379">
        <v>0</v>
      </c>
      <c r="S208" s="379">
        <v>0</v>
      </c>
      <c r="T208" s="379">
        <v>0</v>
      </c>
      <c r="U208" s="692"/>
      <c r="V208" s="379">
        <v>0</v>
      </c>
      <c r="W208" s="27"/>
      <c r="X208" s="27"/>
      <c r="Y208" s="27"/>
      <c r="Z208" s="379">
        <v>0</v>
      </c>
      <c r="AA208" s="27"/>
      <c r="AB208" s="27"/>
      <c r="AC208" s="27"/>
      <c r="AD208" s="27"/>
      <c r="AE208" s="693">
        <v>0</v>
      </c>
      <c r="AF208" s="352"/>
      <c r="AH208" s="106"/>
      <c r="AI208" s="12"/>
      <c r="AK208" s="25"/>
      <c r="AN208" s="110"/>
      <c r="AO208" s="112"/>
      <c r="AQ208" s="112"/>
    </row>
    <row r="209" spans="1:43" ht="78.75" x14ac:dyDescent="0.25">
      <c r="A209" s="595">
        <v>34</v>
      </c>
      <c r="B209" s="554" t="s">
        <v>285</v>
      </c>
      <c r="C209" s="31"/>
      <c r="D209" s="23"/>
      <c r="E209" s="23"/>
      <c r="F209" s="23"/>
      <c r="G209" s="32"/>
      <c r="H209" s="367">
        <v>0</v>
      </c>
      <c r="I209" s="688"/>
      <c r="J209" s="687"/>
      <c r="K209" s="689"/>
      <c r="L209" s="687"/>
      <c r="M209" s="27"/>
      <c r="N209" s="27"/>
      <c r="O209" s="27"/>
      <c r="P209" s="27"/>
      <c r="Q209" s="27"/>
      <c r="R209" s="379">
        <v>0</v>
      </c>
      <c r="S209" s="379">
        <v>0</v>
      </c>
      <c r="T209" s="379">
        <v>0</v>
      </c>
      <c r="U209" s="692"/>
      <c r="V209" s="379">
        <v>0</v>
      </c>
      <c r="W209" s="27"/>
      <c r="X209" s="27"/>
      <c r="Y209" s="27"/>
      <c r="Z209" s="379">
        <v>0</v>
      </c>
      <c r="AA209" s="27"/>
      <c r="AB209" s="27"/>
      <c r="AC209" s="27"/>
      <c r="AD209" s="27"/>
      <c r="AE209" s="693">
        <v>0</v>
      </c>
      <c r="AF209" s="352"/>
      <c r="AH209" s="106"/>
      <c r="AI209" s="12"/>
      <c r="AK209" s="25"/>
      <c r="AN209" s="111"/>
      <c r="AO209" s="112"/>
      <c r="AQ209" s="112"/>
    </row>
    <row r="210" spans="1:43" ht="63" x14ac:dyDescent="0.25">
      <c r="A210" s="595">
        <v>35</v>
      </c>
      <c r="B210" s="554" t="s">
        <v>286</v>
      </c>
      <c r="C210" s="31"/>
      <c r="D210" s="23"/>
      <c r="E210" s="23"/>
      <c r="F210" s="23"/>
      <c r="G210" s="32"/>
      <c r="H210" s="367">
        <v>0.34688499999999994</v>
      </c>
      <c r="I210" s="688"/>
      <c r="J210" s="687"/>
      <c r="K210" s="689"/>
      <c r="L210" s="687"/>
      <c r="M210" s="27"/>
      <c r="N210" s="27"/>
      <c r="O210" s="27"/>
      <c r="P210" s="27"/>
      <c r="Q210" s="27"/>
      <c r="R210" s="379">
        <v>0</v>
      </c>
      <c r="S210" s="379">
        <v>0</v>
      </c>
      <c r="T210" s="379">
        <v>0</v>
      </c>
      <c r="U210" s="692"/>
      <c r="V210" s="379">
        <v>0</v>
      </c>
      <c r="W210" s="27"/>
      <c r="X210" s="27"/>
      <c r="Y210" s="27"/>
      <c r="Z210" s="379">
        <v>0</v>
      </c>
      <c r="AA210" s="27"/>
      <c r="AB210" s="27"/>
      <c r="AC210" s="27"/>
      <c r="AD210" s="27"/>
      <c r="AE210" s="693">
        <v>0</v>
      </c>
      <c r="AF210" s="352"/>
      <c r="AH210" s="106"/>
      <c r="AI210" s="12"/>
      <c r="AK210" s="25"/>
      <c r="AN210" s="111"/>
      <c r="AO210" s="112"/>
      <c r="AQ210" s="112"/>
    </row>
    <row r="211" spans="1:43" ht="63" x14ac:dyDescent="0.25">
      <c r="A211" s="595">
        <v>36</v>
      </c>
      <c r="B211" s="554" t="s">
        <v>287</v>
      </c>
      <c r="C211" s="31"/>
      <c r="D211" s="31"/>
      <c r="E211" s="31"/>
      <c r="F211" s="32"/>
      <c r="G211" s="32"/>
      <c r="H211" s="367">
        <v>0.18533079999999999</v>
      </c>
      <c r="I211" s="688"/>
      <c r="J211" s="687"/>
      <c r="K211" s="689"/>
      <c r="L211" s="687"/>
      <c r="M211" s="27"/>
      <c r="N211" s="27"/>
      <c r="O211" s="27"/>
      <c r="P211" s="27"/>
      <c r="Q211" s="27"/>
      <c r="R211" s="379">
        <v>0</v>
      </c>
      <c r="S211" s="379">
        <v>0</v>
      </c>
      <c r="T211" s="379">
        <v>0</v>
      </c>
      <c r="U211" s="692"/>
      <c r="V211" s="379">
        <v>0</v>
      </c>
      <c r="W211" s="27"/>
      <c r="X211" s="27"/>
      <c r="Y211" s="27"/>
      <c r="Z211" s="379">
        <v>0</v>
      </c>
      <c r="AA211" s="27"/>
      <c r="AB211" s="27"/>
      <c r="AC211" s="27"/>
      <c r="AD211" s="27"/>
      <c r="AE211" s="693">
        <v>0</v>
      </c>
      <c r="AF211" s="83"/>
    </row>
    <row r="212" spans="1:43" ht="63" x14ac:dyDescent="0.25">
      <c r="A212" s="595">
        <v>37</v>
      </c>
      <c r="B212" s="554" t="s">
        <v>288</v>
      </c>
      <c r="C212" s="31"/>
      <c r="D212" s="31"/>
      <c r="E212" s="31"/>
      <c r="F212" s="32"/>
      <c r="G212" s="32"/>
      <c r="H212" s="367">
        <v>0.32079099999999999</v>
      </c>
      <c r="I212" s="688"/>
      <c r="J212" s="687"/>
      <c r="K212" s="689"/>
      <c r="L212" s="687"/>
      <c r="M212" s="27"/>
      <c r="N212" s="27"/>
      <c r="O212" s="27"/>
      <c r="P212" s="27"/>
      <c r="Q212" s="27"/>
      <c r="R212" s="379">
        <v>0</v>
      </c>
      <c r="S212" s="379">
        <v>0</v>
      </c>
      <c r="T212" s="379">
        <v>0</v>
      </c>
      <c r="U212" s="692"/>
      <c r="V212" s="379">
        <v>0</v>
      </c>
      <c r="W212" s="27"/>
      <c r="X212" s="27"/>
      <c r="Y212" s="27"/>
      <c r="Z212" s="379">
        <v>0</v>
      </c>
      <c r="AA212" s="27"/>
      <c r="AB212" s="27"/>
      <c r="AC212" s="27"/>
      <c r="AD212" s="27"/>
      <c r="AE212" s="693">
        <v>0</v>
      </c>
      <c r="AF212" s="83"/>
    </row>
    <row r="213" spans="1:43" ht="63" x14ac:dyDescent="0.25">
      <c r="A213" s="595">
        <v>38</v>
      </c>
      <c r="B213" s="554" t="s">
        <v>289</v>
      </c>
      <c r="C213" s="31"/>
      <c r="D213" s="31"/>
      <c r="E213" s="31"/>
      <c r="F213" s="32"/>
      <c r="G213" s="32"/>
      <c r="H213" s="367">
        <v>0</v>
      </c>
      <c r="I213" s="688"/>
      <c r="J213" s="687"/>
      <c r="K213" s="689"/>
      <c r="L213" s="687"/>
      <c r="M213" s="27"/>
      <c r="N213" s="27"/>
      <c r="O213" s="27"/>
      <c r="P213" s="27"/>
      <c r="Q213" s="27"/>
      <c r="R213" s="379">
        <v>0</v>
      </c>
      <c r="S213" s="379">
        <v>0</v>
      </c>
      <c r="T213" s="379">
        <v>0</v>
      </c>
      <c r="U213" s="692"/>
      <c r="V213" s="379">
        <v>0</v>
      </c>
      <c r="W213" s="27"/>
      <c r="X213" s="27"/>
      <c r="Y213" s="27"/>
      <c r="Z213" s="379">
        <v>0</v>
      </c>
      <c r="AA213" s="27"/>
      <c r="AB213" s="27"/>
      <c r="AC213" s="27"/>
      <c r="AD213" s="27"/>
      <c r="AE213" s="693">
        <v>0</v>
      </c>
      <c r="AF213" s="83"/>
    </row>
    <row r="214" spans="1:43" ht="78.75" x14ac:dyDescent="0.25">
      <c r="A214" s="595">
        <v>39</v>
      </c>
      <c r="B214" s="554" t="s">
        <v>290</v>
      </c>
      <c r="C214" s="31"/>
      <c r="D214" s="31"/>
      <c r="E214" s="31"/>
      <c r="F214" s="32"/>
      <c r="G214" s="32"/>
      <c r="H214" s="367">
        <v>0.32307200000000003</v>
      </c>
      <c r="I214" s="688"/>
      <c r="J214" s="687"/>
      <c r="K214" s="689"/>
      <c r="L214" s="687"/>
      <c r="M214" s="27"/>
      <c r="N214" s="27"/>
      <c r="O214" s="27"/>
      <c r="P214" s="27"/>
      <c r="Q214" s="27"/>
      <c r="R214" s="379">
        <v>0</v>
      </c>
      <c r="S214" s="379">
        <v>0</v>
      </c>
      <c r="T214" s="379">
        <v>0</v>
      </c>
      <c r="U214" s="692"/>
      <c r="V214" s="379">
        <v>0</v>
      </c>
      <c r="W214" s="27"/>
      <c r="X214" s="27"/>
      <c r="Y214" s="27"/>
      <c r="Z214" s="379">
        <v>0</v>
      </c>
      <c r="AA214" s="27"/>
      <c r="AB214" s="27"/>
      <c r="AC214" s="27"/>
      <c r="AD214" s="27"/>
      <c r="AE214" s="693">
        <v>0</v>
      </c>
      <c r="AF214" s="83"/>
    </row>
    <row r="215" spans="1:43" ht="78.75" x14ac:dyDescent="0.25">
      <c r="A215" s="595">
        <v>40</v>
      </c>
      <c r="B215" s="554" t="s">
        <v>291</v>
      </c>
      <c r="C215" s="31"/>
      <c r="D215" s="31"/>
      <c r="E215" s="31"/>
      <c r="F215" s="32"/>
      <c r="G215" s="32"/>
      <c r="H215" s="367">
        <v>0.43717111999999997</v>
      </c>
      <c r="I215" s="688"/>
      <c r="J215" s="687"/>
      <c r="K215" s="689"/>
      <c r="L215" s="687"/>
      <c r="M215" s="27"/>
      <c r="N215" s="27"/>
      <c r="O215" s="27"/>
      <c r="P215" s="27"/>
      <c r="Q215" s="27"/>
      <c r="R215" s="379">
        <v>0</v>
      </c>
      <c r="S215" s="379">
        <v>0</v>
      </c>
      <c r="T215" s="379">
        <v>0</v>
      </c>
      <c r="U215" s="692"/>
      <c r="V215" s="379">
        <v>0</v>
      </c>
      <c r="W215" s="27"/>
      <c r="X215" s="27"/>
      <c r="Y215" s="27"/>
      <c r="Z215" s="379">
        <v>0</v>
      </c>
      <c r="AA215" s="27"/>
      <c r="AB215" s="27"/>
      <c r="AC215" s="27"/>
      <c r="AD215" s="27"/>
      <c r="AE215" s="693">
        <v>0</v>
      </c>
      <c r="AF215" s="83"/>
    </row>
    <row r="216" spans="1:43" ht="94.5" x14ac:dyDescent="0.25">
      <c r="A216" s="595">
        <v>41</v>
      </c>
      <c r="B216" s="726" t="s">
        <v>292</v>
      </c>
      <c r="C216" s="31"/>
      <c r="D216" s="31"/>
      <c r="E216" s="31"/>
      <c r="F216" s="32"/>
      <c r="G216" s="32"/>
      <c r="H216" s="612">
        <v>0.46986600000000001</v>
      </c>
      <c r="I216" s="688"/>
      <c r="J216" s="687"/>
      <c r="K216" s="689"/>
      <c r="L216" s="687"/>
      <c r="M216" s="27"/>
      <c r="N216" s="27"/>
      <c r="O216" s="27"/>
      <c r="P216" s="27"/>
      <c r="Q216" s="27"/>
      <c r="R216" s="379">
        <v>0</v>
      </c>
      <c r="S216" s="379">
        <v>0</v>
      </c>
      <c r="T216" s="379">
        <v>0</v>
      </c>
      <c r="U216" s="692"/>
      <c r="V216" s="379">
        <v>0</v>
      </c>
      <c r="W216" s="27"/>
      <c r="X216" s="27"/>
      <c r="Y216" s="27"/>
      <c r="Z216" s="379">
        <v>0</v>
      </c>
      <c r="AA216" s="27"/>
      <c r="AB216" s="27"/>
      <c r="AC216" s="27"/>
      <c r="AD216" s="27"/>
      <c r="AE216" s="693">
        <v>0</v>
      </c>
      <c r="AF216" s="83"/>
    </row>
    <row r="217" spans="1:43" ht="110.25" x14ac:dyDescent="0.25">
      <c r="A217" s="595">
        <v>42</v>
      </c>
      <c r="B217" s="554" t="s">
        <v>293</v>
      </c>
      <c r="C217" s="31"/>
      <c r="D217" s="31"/>
      <c r="E217" s="31"/>
      <c r="F217" s="32"/>
      <c r="G217" s="32"/>
      <c r="H217" s="367">
        <v>0</v>
      </c>
      <c r="I217" s="688"/>
      <c r="J217" s="687"/>
      <c r="K217" s="689"/>
      <c r="L217" s="687"/>
      <c r="M217" s="27"/>
      <c r="N217" s="27"/>
      <c r="O217" s="27"/>
      <c r="P217" s="27"/>
      <c r="Q217" s="27"/>
      <c r="R217" s="379">
        <v>0</v>
      </c>
      <c r="S217" s="379">
        <v>0</v>
      </c>
      <c r="T217" s="379">
        <v>0</v>
      </c>
      <c r="U217" s="692"/>
      <c r="V217" s="379">
        <v>0</v>
      </c>
      <c r="W217" s="27"/>
      <c r="X217" s="27"/>
      <c r="Y217" s="27"/>
      <c r="Z217" s="379">
        <v>0</v>
      </c>
      <c r="AA217" s="27"/>
      <c r="AB217" s="27"/>
      <c r="AC217" s="27"/>
      <c r="AD217" s="27"/>
      <c r="AE217" s="693">
        <v>0</v>
      </c>
      <c r="AF217" s="83"/>
    </row>
    <row r="218" spans="1:43" ht="94.5" x14ac:dyDescent="0.25">
      <c r="A218" s="595">
        <v>43</v>
      </c>
      <c r="B218" s="554" t="s">
        <v>294</v>
      </c>
      <c r="C218" s="31"/>
      <c r="D218" s="31"/>
      <c r="E218" s="31"/>
      <c r="F218" s="32"/>
      <c r="G218" s="32"/>
      <c r="H218" s="367">
        <v>0</v>
      </c>
      <c r="I218" s="688"/>
      <c r="J218" s="687"/>
      <c r="K218" s="689"/>
      <c r="L218" s="687"/>
      <c r="M218" s="27"/>
      <c r="N218" s="27"/>
      <c r="O218" s="27"/>
      <c r="P218" s="27"/>
      <c r="Q218" s="27"/>
      <c r="R218" s="379">
        <v>0</v>
      </c>
      <c r="S218" s="379">
        <v>0</v>
      </c>
      <c r="T218" s="379">
        <v>0</v>
      </c>
      <c r="U218" s="692"/>
      <c r="V218" s="379">
        <v>0</v>
      </c>
      <c r="W218" s="27"/>
      <c r="X218" s="27"/>
      <c r="Y218" s="27"/>
      <c r="Z218" s="379">
        <v>0</v>
      </c>
      <c r="AA218" s="27"/>
      <c r="AB218" s="27"/>
      <c r="AC218" s="27"/>
      <c r="AD218" s="27"/>
      <c r="AE218" s="693">
        <v>0</v>
      </c>
      <c r="AF218" s="83"/>
    </row>
    <row r="219" spans="1:43" ht="78.75" x14ac:dyDescent="0.25">
      <c r="A219" s="595">
        <v>44</v>
      </c>
      <c r="B219" s="582" t="s">
        <v>336</v>
      </c>
      <c r="C219" s="31"/>
      <c r="D219" s="31"/>
      <c r="E219" s="31"/>
      <c r="F219" s="32"/>
      <c r="G219" s="32"/>
      <c r="H219" s="367">
        <v>2.9144489599999996</v>
      </c>
      <c r="I219" s="688"/>
      <c r="J219" s="687"/>
      <c r="K219" s="689"/>
      <c r="L219" s="687"/>
      <c r="M219" s="27"/>
      <c r="N219" s="27"/>
      <c r="O219" s="27"/>
      <c r="P219" s="27"/>
      <c r="Q219" s="27"/>
      <c r="R219" s="379">
        <v>0</v>
      </c>
      <c r="S219" s="379">
        <v>0</v>
      </c>
      <c r="T219" s="379">
        <v>0</v>
      </c>
      <c r="U219" s="692"/>
      <c r="V219" s="379">
        <v>0</v>
      </c>
      <c r="W219" s="27"/>
      <c r="X219" s="27"/>
      <c r="Y219" s="27"/>
      <c r="Z219" s="379">
        <v>0</v>
      </c>
      <c r="AA219" s="27"/>
      <c r="AB219" s="27"/>
      <c r="AC219" s="27"/>
      <c r="AD219" s="27"/>
      <c r="AE219" s="693">
        <v>0</v>
      </c>
      <c r="AF219" s="83"/>
    </row>
    <row r="220" spans="1:43" ht="94.5" x14ac:dyDescent="0.25">
      <c r="A220" s="595">
        <v>45</v>
      </c>
      <c r="B220" s="582" t="s">
        <v>337</v>
      </c>
      <c r="C220" s="31"/>
      <c r="D220" s="31"/>
      <c r="E220" s="31"/>
      <c r="F220" s="32"/>
      <c r="G220" s="32"/>
      <c r="H220" s="367">
        <v>0</v>
      </c>
      <c r="I220" s="688"/>
      <c r="J220" s="687"/>
      <c r="K220" s="689"/>
      <c r="L220" s="687"/>
      <c r="M220" s="27"/>
      <c r="N220" s="27"/>
      <c r="O220" s="27"/>
      <c r="P220" s="27"/>
      <c r="Q220" s="27"/>
      <c r="R220" s="379">
        <v>0</v>
      </c>
      <c r="S220" s="379">
        <v>0</v>
      </c>
      <c r="T220" s="379">
        <v>0</v>
      </c>
      <c r="U220" s="692"/>
      <c r="V220" s="379">
        <v>0</v>
      </c>
      <c r="W220" s="27"/>
      <c r="X220" s="27"/>
      <c r="Y220" s="27"/>
      <c r="Z220" s="379">
        <v>0</v>
      </c>
      <c r="AA220" s="27"/>
      <c r="AB220" s="27"/>
      <c r="AC220" s="27"/>
      <c r="AD220" s="27"/>
      <c r="AE220" s="693">
        <v>0</v>
      </c>
      <c r="AF220" s="83"/>
    </row>
    <row r="221" spans="1:43" ht="63" x14ac:dyDescent="0.25">
      <c r="A221" s="595">
        <v>46</v>
      </c>
      <c r="B221" s="554" t="s">
        <v>295</v>
      </c>
      <c r="C221" s="31"/>
      <c r="D221" s="31"/>
      <c r="E221" s="31"/>
      <c r="F221" s="32"/>
      <c r="G221" s="32"/>
      <c r="H221" s="367">
        <v>0</v>
      </c>
      <c r="I221" s="688"/>
      <c r="J221" s="687"/>
      <c r="K221" s="689"/>
      <c r="L221" s="687"/>
      <c r="M221" s="27"/>
      <c r="N221" s="27"/>
      <c r="O221" s="27"/>
      <c r="P221" s="27"/>
      <c r="Q221" s="27"/>
      <c r="R221" s="379">
        <v>0</v>
      </c>
      <c r="S221" s="379">
        <v>0</v>
      </c>
      <c r="T221" s="379">
        <v>0</v>
      </c>
      <c r="U221" s="692"/>
      <c r="V221" s="379">
        <v>0</v>
      </c>
      <c r="W221" s="27"/>
      <c r="X221" s="27"/>
      <c r="Y221" s="27"/>
      <c r="Z221" s="379">
        <v>0</v>
      </c>
      <c r="AA221" s="27"/>
      <c r="AB221" s="27"/>
      <c r="AC221" s="27"/>
      <c r="AD221" s="27"/>
      <c r="AE221" s="693">
        <v>0</v>
      </c>
      <c r="AF221" s="83"/>
    </row>
    <row r="222" spans="1:43" ht="94.5" x14ac:dyDescent="0.25">
      <c r="A222" s="595">
        <v>47</v>
      </c>
      <c r="B222" s="554" t="s">
        <v>296</v>
      </c>
      <c r="C222" s="31"/>
      <c r="D222" s="31"/>
      <c r="E222" s="31"/>
      <c r="F222" s="32"/>
      <c r="G222" s="32"/>
      <c r="H222" s="367">
        <v>0</v>
      </c>
      <c r="I222" s="688"/>
      <c r="J222" s="687"/>
      <c r="K222" s="689"/>
      <c r="L222" s="687"/>
      <c r="M222" s="27"/>
      <c r="N222" s="27"/>
      <c r="O222" s="27"/>
      <c r="P222" s="27"/>
      <c r="Q222" s="27"/>
      <c r="R222" s="379">
        <v>0</v>
      </c>
      <c r="S222" s="379">
        <v>0</v>
      </c>
      <c r="T222" s="379">
        <v>0</v>
      </c>
      <c r="U222" s="692"/>
      <c r="V222" s="379">
        <v>0</v>
      </c>
      <c r="W222" s="27"/>
      <c r="X222" s="27"/>
      <c r="Y222" s="27"/>
      <c r="Z222" s="379">
        <v>0</v>
      </c>
      <c r="AA222" s="27"/>
      <c r="AB222" s="27"/>
      <c r="AC222" s="27"/>
      <c r="AD222" s="27"/>
      <c r="AE222" s="693">
        <v>0</v>
      </c>
      <c r="AF222" s="83"/>
    </row>
    <row r="223" spans="1:43" ht="78.75" x14ac:dyDescent="0.25">
      <c r="A223" s="595">
        <v>48</v>
      </c>
      <c r="B223" s="554" t="s">
        <v>297</v>
      </c>
      <c r="C223" s="31"/>
      <c r="D223" s="31"/>
      <c r="E223" s="31"/>
      <c r="F223" s="32"/>
      <c r="G223" s="32"/>
      <c r="H223" s="367">
        <v>0</v>
      </c>
      <c r="I223" s="688"/>
      <c r="J223" s="687"/>
      <c r="K223" s="689"/>
      <c r="L223" s="687"/>
      <c r="M223" s="27"/>
      <c r="N223" s="27"/>
      <c r="O223" s="27"/>
      <c r="P223" s="27"/>
      <c r="Q223" s="27"/>
      <c r="R223" s="379">
        <v>0</v>
      </c>
      <c r="S223" s="379">
        <v>0</v>
      </c>
      <c r="T223" s="379">
        <v>0</v>
      </c>
      <c r="U223" s="692"/>
      <c r="V223" s="379">
        <v>0</v>
      </c>
      <c r="W223" s="27"/>
      <c r="X223" s="27"/>
      <c r="Y223" s="27"/>
      <c r="Z223" s="379">
        <v>0</v>
      </c>
      <c r="AA223" s="27"/>
      <c r="AB223" s="27"/>
      <c r="AC223" s="27"/>
      <c r="AD223" s="27"/>
      <c r="AE223" s="693">
        <v>0</v>
      </c>
      <c r="AF223" s="83"/>
    </row>
    <row r="224" spans="1:43" ht="63" x14ac:dyDescent="0.25">
      <c r="A224" s="595">
        <v>49</v>
      </c>
      <c r="B224" s="554" t="s">
        <v>298</v>
      </c>
      <c r="C224" s="31"/>
      <c r="D224" s="31"/>
      <c r="E224" s="31"/>
      <c r="F224" s="32"/>
      <c r="G224" s="32"/>
      <c r="H224" s="367">
        <v>0</v>
      </c>
      <c r="I224" s="688"/>
      <c r="J224" s="687"/>
      <c r="K224" s="689"/>
      <c r="L224" s="687"/>
      <c r="M224" s="27"/>
      <c r="N224" s="27"/>
      <c r="O224" s="27"/>
      <c r="P224" s="27"/>
      <c r="Q224" s="27"/>
      <c r="R224" s="379">
        <v>0</v>
      </c>
      <c r="S224" s="379">
        <v>0</v>
      </c>
      <c r="T224" s="379">
        <v>0</v>
      </c>
      <c r="U224" s="692"/>
      <c r="V224" s="379">
        <v>0</v>
      </c>
      <c r="W224" s="27"/>
      <c r="X224" s="27"/>
      <c r="Y224" s="27"/>
      <c r="Z224" s="379">
        <v>0</v>
      </c>
      <c r="AA224" s="27"/>
      <c r="AB224" s="27"/>
      <c r="AC224" s="27"/>
      <c r="AD224" s="27"/>
      <c r="AE224" s="693">
        <v>0</v>
      </c>
      <c r="AF224" s="83"/>
    </row>
    <row r="225" spans="1:32" ht="47.25" x14ac:dyDescent="0.25">
      <c r="A225" s="595">
        <v>50</v>
      </c>
      <c r="B225" s="554" t="s">
        <v>299</v>
      </c>
      <c r="C225" s="31"/>
      <c r="D225" s="31"/>
      <c r="E225" s="31"/>
      <c r="F225" s="32"/>
      <c r="G225" s="32"/>
      <c r="H225" s="367">
        <v>0.78462566000000011</v>
      </c>
      <c r="I225" s="688"/>
      <c r="J225" s="687"/>
      <c r="K225" s="689"/>
      <c r="L225" s="687"/>
      <c r="M225" s="27"/>
      <c r="N225" s="27"/>
      <c r="O225" s="27"/>
      <c r="P225" s="27"/>
      <c r="Q225" s="27"/>
      <c r="R225" s="379">
        <v>0</v>
      </c>
      <c r="S225" s="379">
        <v>0</v>
      </c>
      <c r="T225" s="379">
        <v>0</v>
      </c>
      <c r="U225" s="692"/>
      <c r="V225" s="379">
        <v>0</v>
      </c>
      <c r="W225" s="27"/>
      <c r="X225" s="27"/>
      <c r="Y225" s="27"/>
      <c r="Z225" s="379">
        <v>0</v>
      </c>
      <c r="AA225" s="27"/>
      <c r="AB225" s="27"/>
      <c r="AC225" s="27"/>
      <c r="AD225" s="27"/>
      <c r="AE225" s="693">
        <v>0</v>
      </c>
      <c r="AF225" s="83"/>
    </row>
    <row r="226" spans="1:32" ht="63" x14ac:dyDescent="0.25">
      <c r="A226" s="595">
        <v>51</v>
      </c>
      <c r="B226" s="554" t="s">
        <v>300</v>
      </c>
      <c r="C226" s="31"/>
      <c r="D226" s="31"/>
      <c r="E226" s="31"/>
      <c r="F226" s="32"/>
      <c r="G226" s="32"/>
      <c r="H226" s="367">
        <v>0</v>
      </c>
      <c r="I226" s="688"/>
      <c r="J226" s="687"/>
      <c r="K226" s="689"/>
      <c r="L226" s="687"/>
      <c r="M226" s="27"/>
      <c r="N226" s="27"/>
      <c r="O226" s="27"/>
      <c r="P226" s="27"/>
      <c r="Q226" s="27"/>
      <c r="R226" s="379">
        <v>0</v>
      </c>
      <c r="S226" s="379">
        <v>0</v>
      </c>
      <c r="T226" s="379">
        <v>0</v>
      </c>
      <c r="U226" s="692"/>
      <c r="V226" s="379">
        <v>0</v>
      </c>
      <c r="W226" s="27"/>
      <c r="X226" s="27"/>
      <c r="Y226" s="27"/>
      <c r="Z226" s="379">
        <v>0</v>
      </c>
      <c r="AA226" s="27"/>
      <c r="AB226" s="27"/>
      <c r="AC226" s="27"/>
      <c r="AD226" s="27"/>
      <c r="AE226" s="693">
        <v>0</v>
      </c>
      <c r="AF226" s="83"/>
    </row>
    <row r="227" spans="1:32" ht="63" x14ac:dyDescent="0.25">
      <c r="A227" s="595">
        <v>52</v>
      </c>
      <c r="B227" s="554" t="s">
        <v>301</v>
      </c>
      <c r="C227" s="31"/>
      <c r="D227" s="31"/>
      <c r="E227" s="31"/>
      <c r="F227" s="32"/>
      <c r="G227" s="32"/>
      <c r="H227" s="367">
        <v>0</v>
      </c>
      <c r="I227" s="688"/>
      <c r="J227" s="687"/>
      <c r="K227" s="689"/>
      <c r="L227" s="687"/>
      <c r="M227" s="27"/>
      <c r="N227" s="27"/>
      <c r="O227" s="27"/>
      <c r="P227" s="27"/>
      <c r="Q227" s="27"/>
      <c r="R227" s="379">
        <v>0</v>
      </c>
      <c r="S227" s="379">
        <v>0</v>
      </c>
      <c r="T227" s="379">
        <v>0</v>
      </c>
      <c r="U227" s="692"/>
      <c r="V227" s="379">
        <v>0</v>
      </c>
      <c r="W227" s="27"/>
      <c r="X227" s="27"/>
      <c r="Y227" s="27"/>
      <c r="Z227" s="379">
        <v>0</v>
      </c>
      <c r="AA227" s="27"/>
      <c r="AB227" s="27"/>
      <c r="AC227" s="27"/>
      <c r="AD227" s="27"/>
      <c r="AE227" s="693">
        <v>0</v>
      </c>
      <c r="AF227" s="83"/>
    </row>
    <row r="228" spans="1:32" ht="63" x14ac:dyDescent="0.25">
      <c r="A228" s="595">
        <v>53</v>
      </c>
      <c r="B228" s="554" t="s">
        <v>302</v>
      </c>
      <c r="C228" s="31"/>
      <c r="D228" s="31"/>
      <c r="E228" s="31"/>
      <c r="F228" s="32"/>
      <c r="G228" s="32"/>
      <c r="H228" s="367">
        <v>0</v>
      </c>
      <c r="I228" s="688"/>
      <c r="J228" s="687"/>
      <c r="K228" s="689"/>
      <c r="L228" s="687"/>
      <c r="M228" s="27"/>
      <c r="N228" s="27"/>
      <c r="O228" s="27"/>
      <c r="P228" s="27"/>
      <c r="Q228" s="27"/>
      <c r="R228" s="379">
        <v>0</v>
      </c>
      <c r="S228" s="379">
        <v>0</v>
      </c>
      <c r="T228" s="379">
        <v>0</v>
      </c>
      <c r="U228" s="692"/>
      <c r="V228" s="379">
        <v>0</v>
      </c>
      <c r="W228" s="27"/>
      <c r="X228" s="27"/>
      <c r="Y228" s="27"/>
      <c r="Z228" s="379">
        <v>0</v>
      </c>
      <c r="AA228" s="27"/>
      <c r="AB228" s="27"/>
      <c r="AC228" s="27"/>
      <c r="AD228" s="27"/>
      <c r="AE228" s="693">
        <v>0</v>
      </c>
      <c r="AF228" s="83"/>
    </row>
    <row r="229" spans="1:32" ht="63" x14ac:dyDescent="0.25">
      <c r="A229" s="595">
        <v>54</v>
      </c>
      <c r="B229" s="554" t="s">
        <v>303</v>
      </c>
      <c r="C229" s="31"/>
      <c r="D229" s="31"/>
      <c r="E229" s="31"/>
      <c r="F229" s="32"/>
      <c r="G229" s="32"/>
      <c r="H229" s="367">
        <v>0</v>
      </c>
      <c r="I229" s="688"/>
      <c r="J229" s="687"/>
      <c r="K229" s="689"/>
      <c r="L229" s="687"/>
      <c r="M229" s="27"/>
      <c r="N229" s="27"/>
      <c r="O229" s="27"/>
      <c r="P229" s="27"/>
      <c r="Q229" s="27"/>
      <c r="R229" s="379">
        <v>0</v>
      </c>
      <c r="S229" s="379">
        <v>0</v>
      </c>
      <c r="T229" s="379">
        <v>0</v>
      </c>
      <c r="U229" s="692"/>
      <c r="V229" s="379">
        <v>0</v>
      </c>
      <c r="W229" s="27"/>
      <c r="X229" s="27"/>
      <c r="Y229" s="27"/>
      <c r="Z229" s="379">
        <v>0</v>
      </c>
      <c r="AA229" s="27"/>
      <c r="AB229" s="27"/>
      <c r="AC229" s="27"/>
      <c r="AD229" s="27"/>
      <c r="AE229" s="693">
        <v>0</v>
      </c>
      <c r="AF229" s="83"/>
    </row>
    <row r="230" spans="1:32" ht="63" x14ac:dyDescent="0.25">
      <c r="A230" s="595">
        <v>55</v>
      </c>
      <c r="B230" s="554" t="s">
        <v>304</v>
      </c>
      <c r="C230" s="31"/>
      <c r="D230" s="31"/>
      <c r="E230" s="31"/>
      <c r="F230" s="32"/>
      <c r="G230" s="32"/>
      <c r="H230" s="367">
        <v>0</v>
      </c>
      <c r="I230" s="688"/>
      <c r="J230" s="687"/>
      <c r="K230" s="689"/>
      <c r="L230" s="687"/>
      <c r="M230" s="27"/>
      <c r="N230" s="27"/>
      <c r="O230" s="27"/>
      <c r="P230" s="27"/>
      <c r="Q230" s="27"/>
      <c r="R230" s="379">
        <v>0</v>
      </c>
      <c r="S230" s="379">
        <v>0</v>
      </c>
      <c r="T230" s="379">
        <v>0</v>
      </c>
      <c r="U230" s="692"/>
      <c r="V230" s="379">
        <v>0</v>
      </c>
      <c r="W230" s="27"/>
      <c r="X230" s="27"/>
      <c r="Y230" s="27"/>
      <c r="Z230" s="379">
        <v>0</v>
      </c>
      <c r="AA230" s="27"/>
      <c r="AB230" s="27"/>
      <c r="AC230" s="27"/>
      <c r="AD230" s="27"/>
      <c r="AE230" s="693">
        <v>0</v>
      </c>
      <c r="AF230" s="83"/>
    </row>
    <row r="231" spans="1:32" ht="47.25" x14ac:dyDescent="0.25">
      <c r="A231" s="595">
        <v>56</v>
      </c>
      <c r="B231" s="554" t="s">
        <v>305</v>
      </c>
      <c r="C231" s="31"/>
      <c r="D231" s="31"/>
      <c r="E231" s="31"/>
      <c r="F231" s="32"/>
      <c r="G231" s="32"/>
      <c r="H231" s="367">
        <v>0</v>
      </c>
      <c r="I231" s="688"/>
      <c r="J231" s="687"/>
      <c r="K231" s="689"/>
      <c r="L231" s="687"/>
      <c r="M231" s="27"/>
      <c r="N231" s="27"/>
      <c r="O231" s="27"/>
      <c r="P231" s="27"/>
      <c r="Q231" s="27"/>
      <c r="R231" s="379">
        <v>0</v>
      </c>
      <c r="S231" s="379">
        <v>0</v>
      </c>
      <c r="T231" s="379">
        <v>0</v>
      </c>
      <c r="U231" s="692"/>
      <c r="V231" s="379">
        <v>0</v>
      </c>
      <c r="W231" s="27"/>
      <c r="X231" s="27"/>
      <c r="Y231" s="27"/>
      <c r="Z231" s="379">
        <v>0</v>
      </c>
      <c r="AA231" s="27"/>
      <c r="AB231" s="27"/>
      <c r="AC231" s="27"/>
      <c r="AD231" s="27"/>
      <c r="AE231" s="693">
        <v>0</v>
      </c>
      <c r="AF231" s="83"/>
    </row>
    <row r="232" spans="1:32" ht="63" x14ac:dyDescent="0.25">
      <c r="A232" s="595">
        <v>57</v>
      </c>
      <c r="B232" s="554" t="s">
        <v>306</v>
      </c>
      <c r="C232" s="31"/>
      <c r="D232" s="31"/>
      <c r="E232" s="31"/>
      <c r="F232" s="32"/>
      <c r="G232" s="32"/>
      <c r="H232" s="367">
        <v>0</v>
      </c>
      <c r="I232" s="688"/>
      <c r="J232" s="687"/>
      <c r="K232" s="689"/>
      <c r="L232" s="687"/>
      <c r="M232" s="27"/>
      <c r="N232" s="27"/>
      <c r="O232" s="27"/>
      <c r="P232" s="27"/>
      <c r="Q232" s="27"/>
      <c r="R232" s="379">
        <v>0</v>
      </c>
      <c r="S232" s="379">
        <v>0</v>
      </c>
      <c r="T232" s="379">
        <v>0</v>
      </c>
      <c r="U232" s="692"/>
      <c r="V232" s="379">
        <v>0</v>
      </c>
      <c r="W232" s="27"/>
      <c r="X232" s="27"/>
      <c r="Y232" s="27"/>
      <c r="Z232" s="379">
        <v>0</v>
      </c>
      <c r="AA232" s="27"/>
      <c r="AB232" s="27"/>
      <c r="AC232" s="27"/>
      <c r="AD232" s="27"/>
      <c r="AE232" s="693">
        <v>0</v>
      </c>
      <c r="AF232" s="83"/>
    </row>
    <row r="233" spans="1:32" ht="63" x14ac:dyDescent="0.25">
      <c r="A233" s="595">
        <v>58</v>
      </c>
      <c r="B233" s="554" t="s">
        <v>307</v>
      </c>
      <c r="C233" s="31"/>
      <c r="D233" s="31"/>
      <c r="E233" s="31"/>
      <c r="F233" s="32"/>
      <c r="G233" s="32"/>
      <c r="H233" s="367">
        <v>0</v>
      </c>
      <c r="I233" s="688"/>
      <c r="J233" s="687"/>
      <c r="K233" s="689"/>
      <c r="L233" s="687"/>
      <c r="M233" s="27"/>
      <c r="N233" s="27"/>
      <c r="O233" s="27"/>
      <c r="P233" s="27"/>
      <c r="Q233" s="27"/>
      <c r="R233" s="379">
        <v>0</v>
      </c>
      <c r="S233" s="379">
        <v>0</v>
      </c>
      <c r="T233" s="379">
        <v>0</v>
      </c>
      <c r="U233" s="692"/>
      <c r="V233" s="379">
        <v>0</v>
      </c>
      <c r="W233" s="27"/>
      <c r="X233" s="27"/>
      <c r="Y233" s="27"/>
      <c r="Z233" s="379">
        <v>0</v>
      </c>
      <c r="AA233" s="27"/>
      <c r="AB233" s="27"/>
      <c r="AC233" s="27"/>
      <c r="AD233" s="27"/>
      <c r="AE233" s="693">
        <v>0</v>
      </c>
      <c r="AF233" s="83"/>
    </row>
    <row r="234" spans="1:32" ht="63" x14ac:dyDescent="0.25">
      <c r="A234" s="595">
        <v>59</v>
      </c>
      <c r="B234" s="554" t="s">
        <v>308</v>
      </c>
      <c r="C234" s="31"/>
      <c r="D234" s="31"/>
      <c r="E234" s="31"/>
      <c r="F234" s="32"/>
      <c r="G234" s="32"/>
      <c r="H234" s="367">
        <v>0.35447199999999995</v>
      </c>
      <c r="I234" s="688"/>
      <c r="J234" s="687"/>
      <c r="K234" s="689"/>
      <c r="L234" s="687"/>
      <c r="M234" s="27"/>
      <c r="N234" s="27"/>
      <c r="O234" s="27"/>
      <c r="P234" s="27"/>
      <c r="Q234" s="27"/>
      <c r="R234" s="379">
        <v>0</v>
      </c>
      <c r="S234" s="379">
        <v>0</v>
      </c>
      <c r="T234" s="379">
        <v>0</v>
      </c>
      <c r="U234" s="692"/>
      <c r="V234" s="379">
        <v>0</v>
      </c>
      <c r="W234" s="27"/>
      <c r="X234" s="27"/>
      <c r="Y234" s="27"/>
      <c r="Z234" s="379">
        <v>0</v>
      </c>
      <c r="AA234" s="27"/>
      <c r="AB234" s="27"/>
      <c r="AC234" s="27"/>
      <c r="AD234" s="27"/>
      <c r="AE234" s="693">
        <v>0</v>
      </c>
      <c r="AF234" s="83"/>
    </row>
    <row r="235" spans="1:32" ht="63" x14ac:dyDescent="0.25">
      <c r="A235" s="595">
        <v>60</v>
      </c>
      <c r="B235" s="554" t="s">
        <v>309</v>
      </c>
      <c r="C235" s="31"/>
      <c r="D235" s="31"/>
      <c r="E235" s="31"/>
      <c r="F235" s="32"/>
      <c r="G235" s="32"/>
      <c r="H235" s="367">
        <v>0.56118086</v>
      </c>
      <c r="I235" s="688"/>
      <c r="J235" s="687"/>
      <c r="K235" s="689"/>
      <c r="L235" s="687"/>
      <c r="M235" s="27"/>
      <c r="N235" s="27"/>
      <c r="O235" s="27"/>
      <c r="P235" s="27"/>
      <c r="Q235" s="27"/>
      <c r="R235" s="379">
        <v>0</v>
      </c>
      <c r="S235" s="379">
        <v>0</v>
      </c>
      <c r="T235" s="379">
        <v>0</v>
      </c>
      <c r="U235" s="692"/>
      <c r="V235" s="379">
        <v>0</v>
      </c>
      <c r="W235" s="27"/>
      <c r="X235" s="27"/>
      <c r="Y235" s="27"/>
      <c r="Z235" s="379">
        <v>0</v>
      </c>
      <c r="AA235" s="27"/>
      <c r="AB235" s="27"/>
      <c r="AC235" s="27"/>
      <c r="AD235" s="27"/>
      <c r="AE235" s="693">
        <v>0</v>
      </c>
      <c r="AF235" s="83"/>
    </row>
    <row r="236" spans="1:32" ht="78.75" x14ac:dyDescent="0.25">
      <c r="A236" s="595">
        <v>61</v>
      </c>
      <c r="B236" s="554" t="s">
        <v>310</v>
      </c>
      <c r="C236" s="31"/>
      <c r="D236" s="31"/>
      <c r="E236" s="31"/>
      <c r="F236" s="32"/>
      <c r="G236" s="32"/>
      <c r="H236" s="367">
        <v>0</v>
      </c>
      <c r="I236" s="688"/>
      <c r="J236" s="687"/>
      <c r="K236" s="689"/>
      <c r="L236" s="687"/>
      <c r="M236" s="27"/>
      <c r="N236" s="27"/>
      <c r="O236" s="27"/>
      <c r="P236" s="27"/>
      <c r="Q236" s="27"/>
      <c r="R236" s="379">
        <v>0</v>
      </c>
      <c r="S236" s="379">
        <v>0</v>
      </c>
      <c r="T236" s="379">
        <v>0</v>
      </c>
      <c r="U236" s="692"/>
      <c r="V236" s="379">
        <v>0</v>
      </c>
      <c r="W236" s="27"/>
      <c r="X236" s="27"/>
      <c r="Y236" s="27"/>
      <c r="Z236" s="379">
        <v>0</v>
      </c>
      <c r="AA236" s="27"/>
      <c r="AB236" s="27"/>
      <c r="AC236" s="27"/>
      <c r="AD236" s="27"/>
      <c r="AE236" s="693">
        <v>0</v>
      </c>
      <c r="AF236" s="83"/>
    </row>
    <row r="237" spans="1:32" ht="78.75" x14ac:dyDescent="0.25">
      <c r="A237" s="595">
        <v>62</v>
      </c>
      <c r="B237" s="554" t="s">
        <v>311</v>
      </c>
      <c r="C237" s="31"/>
      <c r="D237" s="31"/>
      <c r="E237" s="31"/>
      <c r="F237" s="32"/>
      <c r="G237" s="32"/>
      <c r="H237" s="367">
        <v>0</v>
      </c>
      <c r="I237" s="688"/>
      <c r="J237" s="687"/>
      <c r="K237" s="689"/>
      <c r="L237" s="687"/>
      <c r="M237" s="27"/>
      <c r="N237" s="27"/>
      <c r="O237" s="27"/>
      <c r="P237" s="27"/>
      <c r="Q237" s="27"/>
      <c r="R237" s="379">
        <v>0</v>
      </c>
      <c r="S237" s="379">
        <v>0</v>
      </c>
      <c r="T237" s="379">
        <v>0</v>
      </c>
      <c r="U237" s="692"/>
      <c r="V237" s="379">
        <v>0</v>
      </c>
      <c r="W237" s="27"/>
      <c r="X237" s="27"/>
      <c r="Y237" s="27"/>
      <c r="Z237" s="379">
        <v>0</v>
      </c>
      <c r="AA237" s="27"/>
      <c r="AB237" s="27"/>
      <c r="AC237" s="27"/>
      <c r="AD237" s="27"/>
      <c r="AE237" s="693">
        <v>0</v>
      </c>
      <c r="AF237" s="83"/>
    </row>
    <row r="238" spans="1:32" ht="94.5" x14ac:dyDescent="0.25">
      <c r="A238" s="595">
        <v>63</v>
      </c>
      <c r="B238" s="554" t="s">
        <v>312</v>
      </c>
      <c r="C238" s="31"/>
      <c r="D238" s="31"/>
      <c r="E238" s="31"/>
      <c r="F238" s="32"/>
      <c r="G238" s="32"/>
      <c r="H238" s="367">
        <v>0</v>
      </c>
      <c r="I238" s="688"/>
      <c r="J238" s="687"/>
      <c r="K238" s="689"/>
      <c r="L238" s="687"/>
      <c r="M238" s="27"/>
      <c r="N238" s="27"/>
      <c r="O238" s="27"/>
      <c r="P238" s="27"/>
      <c r="Q238" s="27"/>
      <c r="R238" s="379">
        <v>0</v>
      </c>
      <c r="S238" s="379">
        <v>0</v>
      </c>
      <c r="T238" s="379">
        <v>0</v>
      </c>
      <c r="U238" s="692"/>
      <c r="V238" s="379">
        <v>0</v>
      </c>
      <c r="W238" s="27"/>
      <c r="X238" s="27"/>
      <c r="Y238" s="27"/>
      <c r="Z238" s="379">
        <v>0</v>
      </c>
      <c r="AA238" s="27"/>
      <c r="AB238" s="27"/>
      <c r="AC238" s="27"/>
      <c r="AD238" s="27"/>
      <c r="AE238" s="693">
        <v>0</v>
      </c>
      <c r="AF238" s="83"/>
    </row>
    <row r="239" spans="1:32" ht="110.25" x14ac:dyDescent="0.25">
      <c r="A239" s="595">
        <v>64</v>
      </c>
      <c r="B239" s="554" t="s">
        <v>313</v>
      </c>
      <c r="C239" s="31"/>
      <c r="D239" s="31"/>
      <c r="E239" s="31"/>
      <c r="F239" s="32"/>
      <c r="G239" s="32"/>
      <c r="H239" s="367">
        <v>1.652547</v>
      </c>
      <c r="I239" s="688"/>
      <c r="J239" s="687"/>
      <c r="K239" s="689"/>
      <c r="L239" s="687"/>
      <c r="M239" s="27"/>
      <c r="N239" s="27"/>
      <c r="O239" s="27"/>
      <c r="P239" s="27"/>
      <c r="Q239" s="27"/>
      <c r="R239" s="379">
        <v>0</v>
      </c>
      <c r="S239" s="379">
        <v>0</v>
      </c>
      <c r="T239" s="379">
        <v>0</v>
      </c>
      <c r="U239" s="692"/>
      <c r="V239" s="379">
        <v>0</v>
      </c>
      <c r="W239" s="27"/>
      <c r="X239" s="27"/>
      <c r="Y239" s="27"/>
      <c r="Z239" s="379">
        <v>0</v>
      </c>
      <c r="AA239" s="27"/>
      <c r="AB239" s="27"/>
      <c r="AC239" s="27"/>
      <c r="AD239" s="27"/>
      <c r="AE239" s="693">
        <v>0</v>
      </c>
      <c r="AF239" s="83"/>
    </row>
    <row r="240" spans="1:32" ht="78.75" x14ac:dyDescent="0.25">
      <c r="A240" s="595">
        <v>65</v>
      </c>
      <c r="B240" s="554" t="s">
        <v>314</v>
      </c>
      <c r="C240" s="31"/>
      <c r="D240" s="31"/>
      <c r="E240" s="31"/>
      <c r="F240" s="32"/>
      <c r="G240" s="32"/>
      <c r="H240" s="367">
        <v>0.49892405999999995</v>
      </c>
      <c r="I240" s="688"/>
      <c r="J240" s="687"/>
      <c r="K240" s="689"/>
      <c r="L240" s="687"/>
      <c r="M240" s="27"/>
      <c r="N240" s="27"/>
      <c r="O240" s="27"/>
      <c r="P240" s="27"/>
      <c r="Q240" s="27"/>
      <c r="R240" s="379">
        <v>0</v>
      </c>
      <c r="S240" s="379">
        <v>0</v>
      </c>
      <c r="T240" s="379">
        <v>0</v>
      </c>
      <c r="U240" s="692"/>
      <c r="V240" s="379">
        <v>0</v>
      </c>
      <c r="W240" s="27"/>
      <c r="X240" s="27"/>
      <c r="Y240" s="27"/>
      <c r="Z240" s="379">
        <v>0</v>
      </c>
      <c r="AA240" s="27"/>
      <c r="AB240" s="27"/>
      <c r="AC240" s="27"/>
      <c r="AD240" s="27"/>
      <c r="AE240" s="693">
        <v>0</v>
      </c>
      <c r="AF240" s="83"/>
    </row>
    <row r="241" spans="1:32" ht="63" x14ac:dyDescent="0.25">
      <c r="A241" s="595">
        <v>66</v>
      </c>
      <c r="B241" s="554" t="s">
        <v>315</v>
      </c>
      <c r="C241" s="31"/>
      <c r="D241" s="31"/>
      <c r="E241" s="31"/>
      <c r="F241" s="32"/>
      <c r="G241" s="32"/>
      <c r="H241" s="367">
        <v>0.29380111999999997</v>
      </c>
      <c r="I241" s="688"/>
      <c r="J241" s="687"/>
      <c r="K241" s="689"/>
      <c r="L241" s="687"/>
      <c r="M241" s="27"/>
      <c r="N241" s="27"/>
      <c r="O241" s="27"/>
      <c r="P241" s="27"/>
      <c r="Q241" s="27"/>
      <c r="R241" s="379">
        <v>0</v>
      </c>
      <c r="S241" s="379">
        <v>0</v>
      </c>
      <c r="T241" s="379">
        <v>0</v>
      </c>
      <c r="U241" s="692"/>
      <c r="V241" s="379">
        <v>0</v>
      </c>
      <c r="W241" s="27"/>
      <c r="X241" s="27"/>
      <c r="Y241" s="27"/>
      <c r="Z241" s="379">
        <v>0</v>
      </c>
      <c r="AA241" s="27"/>
      <c r="AB241" s="27"/>
      <c r="AC241" s="27"/>
      <c r="AD241" s="27"/>
      <c r="AE241" s="693">
        <v>0</v>
      </c>
      <c r="AF241" s="83"/>
    </row>
    <row r="242" spans="1:32" ht="63" x14ac:dyDescent="0.25">
      <c r="A242" s="595">
        <v>67</v>
      </c>
      <c r="B242" s="554" t="s">
        <v>316</v>
      </c>
      <c r="C242" s="31"/>
      <c r="D242" s="31"/>
      <c r="E242" s="31"/>
      <c r="F242" s="32"/>
      <c r="G242" s="32"/>
      <c r="H242" s="367">
        <v>0.91563397999999996</v>
      </c>
      <c r="I242" s="688"/>
      <c r="J242" s="687"/>
      <c r="K242" s="689"/>
      <c r="L242" s="687"/>
      <c r="M242" s="27"/>
      <c r="N242" s="27"/>
      <c r="O242" s="27"/>
      <c r="P242" s="27"/>
      <c r="Q242" s="27"/>
      <c r="R242" s="379">
        <v>0</v>
      </c>
      <c r="S242" s="379">
        <v>0</v>
      </c>
      <c r="T242" s="379">
        <v>0</v>
      </c>
      <c r="U242" s="692"/>
      <c r="V242" s="379">
        <v>0</v>
      </c>
      <c r="W242" s="27"/>
      <c r="X242" s="27"/>
      <c r="Y242" s="27"/>
      <c r="Z242" s="379">
        <v>0</v>
      </c>
      <c r="AA242" s="27"/>
      <c r="AB242" s="27"/>
      <c r="AC242" s="27"/>
      <c r="AD242" s="27"/>
      <c r="AE242" s="693">
        <v>0</v>
      </c>
      <c r="AF242" s="83"/>
    </row>
    <row r="243" spans="1:32" ht="47.25" x14ac:dyDescent="0.25">
      <c r="A243" s="595">
        <v>68</v>
      </c>
      <c r="B243" s="554" t="s">
        <v>317</v>
      </c>
      <c r="C243" s="31"/>
      <c r="D243" s="31"/>
      <c r="E243" s="31"/>
      <c r="F243" s="32"/>
      <c r="G243" s="32"/>
      <c r="H243" s="367">
        <v>9.8731779999999991E-2</v>
      </c>
      <c r="I243" s="688"/>
      <c r="J243" s="687"/>
      <c r="K243" s="689"/>
      <c r="L243" s="687"/>
      <c r="M243" s="27"/>
      <c r="N243" s="27"/>
      <c r="O243" s="27"/>
      <c r="P243" s="27"/>
      <c r="Q243" s="27"/>
      <c r="R243" s="379">
        <v>0</v>
      </c>
      <c r="S243" s="379">
        <v>0</v>
      </c>
      <c r="T243" s="379">
        <v>0</v>
      </c>
      <c r="U243" s="692"/>
      <c r="V243" s="379">
        <v>0</v>
      </c>
      <c r="W243" s="27"/>
      <c r="X243" s="27"/>
      <c r="Y243" s="27"/>
      <c r="Z243" s="379">
        <v>0</v>
      </c>
      <c r="AA243" s="27"/>
      <c r="AB243" s="27"/>
      <c r="AC243" s="27"/>
      <c r="AD243" s="27"/>
      <c r="AE243" s="693">
        <v>0</v>
      </c>
      <c r="AF243" s="83"/>
    </row>
    <row r="244" spans="1:32" ht="63" x14ac:dyDescent="0.25">
      <c r="A244" s="595">
        <v>69</v>
      </c>
      <c r="B244" s="554" t="s">
        <v>318</v>
      </c>
      <c r="C244" s="31"/>
      <c r="D244" s="31"/>
      <c r="E244" s="31"/>
      <c r="F244" s="32"/>
      <c r="G244" s="32"/>
      <c r="H244" s="367">
        <v>0.17440164000000002</v>
      </c>
      <c r="I244" s="688"/>
      <c r="J244" s="687"/>
      <c r="K244" s="689"/>
      <c r="L244" s="687"/>
      <c r="M244" s="27"/>
      <c r="N244" s="27"/>
      <c r="O244" s="27"/>
      <c r="P244" s="27"/>
      <c r="Q244" s="27"/>
      <c r="R244" s="379">
        <v>0</v>
      </c>
      <c r="S244" s="379">
        <v>0</v>
      </c>
      <c r="T244" s="379">
        <v>0</v>
      </c>
      <c r="U244" s="692"/>
      <c r="V244" s="379">
        <v>0</v>
      </c>
      <c r="W244" s="27"/>
      <c r="X244" s="27"/>
      <c r="Y244" s="27"/>
      <c r="Z244" s="379">
        <v>0</v>
      </c>
      <c r="AA244" s="27"/>
      <c r="AB244" s="27"/>
      <c r="AC244" s="27"/>
      <c r="AD244" s="27"/>
      <c r="AE244" s="693">
        <v>0</v>
      </c>
      <c r="AF244" s="83"/>
    </row>
    <row r="245" spans="1:32" ht="63" x14ac:dyDescent="0.25">
      <c r="A245" s="595">
        <v>70</v>
      </c>
      <c r="B245" s="554" t="s">
        <v>319</v>
      </c>
      <c r="C245" s="31"/>
      <c r="D245" s="31"/>
      <c r="E245" s="31"/>
      <c r="F245" s="32"/>
      <c r="G245" s="32"/>
      <c r="H245" s="367">
        <v>0.10803961999999999</v>
      </c>
      <c r="I245" s="688"/>
      <c r="J245" s="687"/>
      <c r="K245" s="689"/>
      <c r="L245" s="687"/>
      <c r="M245" s="27"/>
      <c r="N245" s="27"/>
      <c r="O245" s="27"/>
      <c r="P245" s="27"/>
      <c r="Q245" s="27"/>
      <c r="R245" s="379">
        <v>0</v>
      </c>
      <c r="S245" s="379">
        <v>0</v>
      </c>
      <c r="T245" s="379">
        <v>0</v>
      </c>
      <c r="U245" s="692"/>
      <c r="V245" s="379">
        <v>0</v>
      </c>
      <c r="W245" s="27"/>
      <c r="X245" s="27"/>
      <c r="Y245" s="27"/>
      <c r="Z245" s="379">
        <v>0</v>
      </c>
      <c r="AA245" s="27"/>
      <c r="AB245" s="27"/>
      <c r="AC245" s="27"/>
      <c r="AD245" s="27"/>
      <c r="AE245" s="693">
        <v>0</v>
      </c>
      <c r="AF245" s="83"/>
    </row>
    <row r="246" spans="1:32" ht="63" x14ac:dyDescent="0.25">
      <c r="A246" s="595">
        <v>71</v>
      </c>
      <c r="B246" s="554" t="s">
        <v>320</v>
      </c>
      <c r="C246" s="31"/>
      <c r="D246" s="31"/>
      <c r="E246" s="31"/>
      <c r="F246" s="32"/>
      <c r="G246" s="32"/>
      <c r="H246" s="367">
        <v>0.43892105999999997</v>
      </c>
      <c r="I246" s="688"/>
      <c r="J246" s="687"/>
      <c r="K246" s="689"/>
      <c r="L246" s="687"/>
      <c r="M246" s="27"/>
      <c r="N246" s="27"/>
      <c r="O246" s="27"/>
      <c r="P246" s="27"/>
      <c r="Q246" s="27"/>
      <c r="R246" s="379">
        <v>0</v>
      </c>
      <c r="S246" s="379">
        <v>0</v>
      </c>
      <c r="T246" s="379">
        <v>0</v>
      </c>
      <c r="U246" s="692"/>
      <c r="V246" s="379">
        <v>0</v>
      </c>
      <c r="W246" s="27"/>
      <c r="X246" s="27"/>
      <c r="Y246" s="27"/>
      <c r="Z246" s="379">
        <v>0</v>
      </c>
      <c r="AA246" s="27"/>
      <c r="AB246" s="27"/>
      <c r="AC246" s="27"/>
      <c r="AD246" s="27"/>
      <c r="AE246" s="693">
        <v>0</v>
      </c>
      <c r="AF246" s="83"/>
    </row>
    <row r="247" spans="1:32" ht="63" x14ac:dyDescent="0.25">
      <c r="A247" s="595">
        <v>72</v>
      </c>
      <c r="B247" s="554" t="s">
        <v>321</v>
      </c>
      <c r="C247" s="31"/>
      <c r="D247" s="31"/>
      <c r="E247" s="31"/>
      <c r="F247" s="32"/>
      <c r="G247" s="32"/>
      <c r="H247" s="367">
        <v>0.31754153999999996</v>
      </c>
      <c r="I247" s="688"/>
      <c r="J247" s="687"/>
      <c r="K247" s="689"/>
      <c r="L247" s="687"/>
      <c r="M247" s="27"/>
      <c r="N247" s="27"/>
      <c r="O247" s="27"/>
      <c r="P247" s="27"/>
      <c r="Q247" s="27"/>
      <c r="R247" s="379">
        <v>0</v>
      </c>
      <c r="S247" s="379">
        <v>0</v>
      </c>
      <c r="T247" s="379">
        <v>0</v>
      </c>
      <c r="U247" s="692"/>
      <c r="V247" s="379">
        <v>0</v>
      </c>
      <c r="W247" s="27"/>
      <c r="X247" s="27"/>
      <c r="Y247" s="27"/>
      <c r="Z247" s="379">
        <v>0</v>
      </c>
      <c r="AA247" s="27"/>
      <c r="AB247" s="27"/>
      <c r="AC247" s="27"/>
      <c r="AD247" s="27"/>
      <c r="AE247" s="693">
        <v>0</v>
      </c>
      <c r="AF247" s="83"/>
    </row>
    <row r="248" spans="1:32" ht="78.75" x14ac:dyDescent="0.25">
      <c r="A248" s="595">
        <v>73</v>
      </c>
      <c r="B248" s="554" t="s">
        <v>322</v>
      </c>
      <c r="C248" s="31"/>
      <c r="D248" s="31"/>
      <c r="E248" s="31"/>
      <c r="F248" s="32"/>
      <c r="G248" s="32"/>
      <c r="H248" s="367">
        <v>0.64573611999999991</v>
      </c>
      <c r="I248" s="688"/>
      <c r="J248" s="687"/>
      <c r="K248" s="689"/>
      <c r="L248" s="687"/>
      <c r="M248" s="27"/>
      <c r="N248" s="27"/>
      <c r="O248" s="27"/>
      <c r="P248" s="27"/>
      <c r="Q248" s="27"/>
      <c r="R248" s="379">
        <v>0</v>
      </c>
      <c r="S248" s="379">
        <v>0</v>
      </c>
      <c r="T248" s="379">
        <v>0</v>
      </c>
      <c r="U248" s="692"/>
      <c r="V248" s="379">
        <v>0</v>
      </c>
      <c r="W248" s="27"/>
      <c r="X248" s="27"/>
      <c r="Y248" s="27"/>
      <c r="Z248" s="379">
        <v>0</v>
      </c>
      <c r="AA248" s="27"/>
      <c r="AB248" s="27"/>
      <c r="AC248" s="27"/>
      <c r="AD248" s="27"/>
      <c r="AE248" s="693">
        <v>0</v>
      </c>
      <c r="AF248" s="83"/>
    </row>
    <row r="249" spans="1:32" ht="63" x14ac:dyDescent="0.25">
      <c r="A249" s="595">
        <v>74</v>
      </c>
      <c r="B249" s="554" t="s">
        <v>323</v>
      </c>
      <c r="C249" s="31"/>
      <c r="D249" s="31"/>
      <c r="E249" s="31"/>
      <c r="F249" s="32"/>
      <c r="G249" s="32"/>
      <c r="H249" s="367">
        <v>0.15109664</v>
      </c>
      <c r="I249" s="688"/>
      <c r="J249" s="687"/>
      <c r="K249" s="689"/>
      <c r="L249" s="687"/>
      <c r="M249" s="27"/>
      <c r="N249" s="27"/>
      <c r="O249" s="27"/>
      <c r="P249" s="27"/>
      <c r="Q249" s="27"/>
      <c r="R249" s="379">
        <v>0</v>
      </c>
      <c r="S249" s="379">
        <v>0</v>
      </c>
      <c r="T249" s="379">
        <v>0</v>
      </c>
      <c r="U249" s="692"/>
      <c r="V249" s="379">
        <v>0</v>
      </c>
      <c r="W249" s="27"/>
      <c r="X249" s="27"/>
      <c r="Y249" s="27"/>
      <c r="Z249" s="379">
        <v>0</v>
      </c>
      <c r="AA249" s="27"/>
      <c r="AB249" s="27"/>
      <c r="AC249" s="27"/>
      <c r="AD249" s="27"/>
      <c r="AE249" s="693">
        <v>0</v>
      </c>
      <c r="AF249" s="83"/>
    </row>
    <row r="250" spans="1:32" ht="78.75" x14ac:dyDescent="0.25">
      <c r="A250" s="595">
        <v>75</v>
      </c>
      <c r="B250" s="554" t="s">
        <v>324</v>
      </c>
      <c r="C250" s="31"/>
      <c r="D250" s="31"/>
      <c r="E250" s="31"/>
      <c r="F250" s="32"/>
      <c r="G250" s="32"/>
      <c r="H250" s="367">
        <v>0.12481332000000001</v>
      </c>
      <c r="I250" s="688"/>
      <c r="J250" s="687"/>
      <c r="K250" s="689"/>
      <c r="L250" s="687"/>
      <c r="M250" s="27"/>
      <c r="N250" s="27"/>
      <c r="O250" s="27"/>
      <c r="P250" s="27"/>
      <c r="Q250" s="27"/>
      <c r="R250" s="379">
        <v>0</v>
      </c>
      <c r="S250" s="379">
        <v>0</v>
      </c>
      <c r="T250" s="379">
        <v>0</v>
      </c>
      <c r="U250" s="692"/>
      <c r="V250" s="379">
        <v>0</v>
      </c>
      <c r="W250" s="27"/>
      <c r="X250" s="27"/>
      <c r="Y250" s="27"/>
      <c r="Z250" s="379">
        <v>0</v>
      </c>
      <c r="AA250" s="27"/>
      <c r="AB250" s="27"/>
      <c r="AC250" s="27"/>
      <c r="AD250" s="27"/>
      <c r="AE250" s="693">
        <v>0</v>
      </c>
      <c r="AF250" s="83"/>
    </row>
    <row r="251" spans="1:32" ht="63" x14ac:dyDescent="0.25">
      <c r="A251" s="595">
        <v>76</v>
      </c>
      <c r="B251" s="554" t="s">
        <v>325</v>
      </c>
      <c r="C251" s="31"/>
      <c r="D251" s="31"/>
      <c r="E251" s="31"/>
      <c r="F251" s="32"/>
      <c r="G251" s="32"/>
      <c r="H251" s="367">
        <v>0.25247987999999999</v>
      </c>
      <c r="I251" s="688"/>
      <c r="J251" s="687"/>
      <c r="K251" s="689"/>
      <c r="L251" s="687"/>
      <c r="M251" s="27"/>
      <c r="N251" s="27"/>
      <c r="O251" s="27"/>
      <c r="P251" s="27"/>
      <c r="Q251" s="27"/>
      <c r="R251" s="379">
        <v>0</v>
      </c>
      <c r="S251" s="379">
        <v>0</v>
      </c>
      <c r="T251" s="379">
        <v>0</v>
      </c>
      <c r="U251" s="692"/>
      <c r="V251" s="379">
        <v>0</v>
      </c>
      <c r="W251" s="27"/>
      <c r="X251" s="27"/>
      <c r="Y251" s="27"/>
      <c r="Z251" s="379">
        <v>0</v>
      </c>
      <c r="AA251" s="27"/>
      <c r="AB251" s="27"/>
      <c r="AC251" s="27"/>
      <c r="AD251" s="27"/>
      <c r="AE251" s="693">
        <v>0</v>
      </c>
      <c r="AF251" s="83"/>
    </row>
    <row r="252" spans="1:32" ht="47.25" x14ac:dyDescent="0.25">
      <c r="A252" s="595">
        <v>77</v>
      </c>
      <c r="B252" s="554" t="s">
        <v>326</v>
      </c>
      <c r="C252" s="31"/>
      <c r="D252" s="31"/>
      <c r="E252" s="31"/>
      <c r="F252" s="32"/>
      <c r="G252" s="32"/>
      <c r="H252" s="367">
        <v>0.32781697999999998</v>
      </c>
      <c r="I252" s="688"/>
      <c r="J252" s="687"/>
      <c r="K252" s="689"/>
      <c r="L252" s="687"/>
      <c r="M252" s="27"/>
      <c r="N252" s="27"/>
      <c r="O252" s="27"/>
      <c r="P252" s="27"/>
      <c r="Q252" s="27"/>
      <c r="R252" s="379">
        <v>0</v>
      </c>
      <c r="S252" s="379">
        <v>0</v>
      </c>
      <c r="T252" s="379">
        <v>0</v>
      </c>
      <c r="U252" s="692"/>
      <c r="V252" s="379">
        <v>0</v>
      </c>
      <c r="W252" s="27"/>
      <c r="X252" s="27"/>
      <c r="Y252" s="27"/>
      <c r="Z252" s="379">
        <v>0</v>
      </c>
      <c r="AA252" s="27"/>
      <c r="AB252" s="27"/>
      <c r="AC252" s="27"/>
      <c r="AD252" s="27"/>
      <c r="AE252" s="693">
        <v>0</v>
      </c>
      <c r="AF252" s="83"/>
    </row>
    <row r="253" spans="1:32" ht="63" x14ac:dyDescent="0.25">
      <c r="A253" s="595">
        <v>78</v>
      </c>
      <c r="B253" s="554" t="s">
        <v>327</v>
      </c>
      <c r="C253" s="31"/>
      <c r="D253" s="31"/>
      <c r="E253" s="31"/>
      <c r="F253" s="32"/>
      <c r="G253" s="32"/>
      <c r="H253" s="367">
        <v>0.21302185999999998</v>
      </c>
      <c r="I253" s="688"/>
      <c r="J253" s="687"/>
      <c r="K253" s="689"/>
      <c r="L253" s="687"/>
      <c r="M253" s="27"/>
      <c r="N253" s="27"/>
      <c r="O253" s="27"/>
      <c r="P253" s="27"/>
      <c r="Q253" s="27"/>
      <c r="R253" s="379">
        <v>0</v>
      </c>
      <c r="S253" s="379">
        <v>0</v>
      </c>
      <c r="T253" s="379">
        <v>0</v>
      </c>
      <c r="U253" s="692"/>
      <c r="V253" s="379">
        <v>0</v>
      </c>
      <c r="W253" s="27"/>
      <c r="X253" s="27"/>
      <c r="Y253" s="27"/>
      <c r="Z253" s="379">
        <v>0</v>
      </c>
      <c r="AA253" s="27"/>
      <c r="AB253" s="27"/>
      <c r="AC253" s="27"/>
      <c r="AD253" s="27"/>
      <c r="AE253" s="693">
        <v>0</v>
      </c>
      <c r="AF253" s="83"/>
    </row>
    <row r="254" spans="1:32" ht="63" x14ac:dyDescent="0.25">
      <c r="A254" s="595">
        <v>79</v>
      </c>
      <c r="B254" s="554" t="s">
        <v>328</v>
      </c>
      <c r="C254" s="31"/>
      <c r="D254" s="31"/>
      <c r="E254" s="31"/>
      <c r="F254" s="32"/>
      <c r="G254" s="32"/>
      <c r="H254" s="367">
        <v>0.26027260000000002</v>
      </c>
      <c r="I254" s="688"/>
      <c r="J254" s="687"/>
      <c r="K254" s="689"/>
      <c r="L254" s="687"/>
      <c r="M254" s="27"/>
      <c r="N254" s="27"/>
      <c r="O254" s="27"/>
      <c r="P254" s="27"/>
      <c r="Q254" s="27"/>
      <c r="R254" s="379">
        <v>0</v>
      </c>
      <c r="S254" s="379">
        <v>0</v>
      </c>
      <c r="T254" s="379">
        <v>0</v>
      </c>
      <c r="U254" s="692"/>
      <c r="V254" s="379">
        <v>0</v>
      </c>
      <c r="W254" s="27"/>
      <c r="X254" s="27"/>
      <c r="Y254" s="27"/>
      <c r="Z254" s="379">
        <v>0</v>
      </c>
      <c r="AA254" s="27"/>
      <c r="AB254" s="27"/>
      <c r="AC254" s="27"/>
      <c r="AD254" s="27"/>
      <c r="AE254" s="693">
        <v>0</v>
      </c>
      <c r="AF254" s="83"/>
    </row>
    <row r="255" spans="1:32" ht="47.25" x14ac:dyDescent="0.25">
      <c r="A255" s="595">
        <v>80</v>
      </c>
      <c r="B255" s="554" t="s">
        <v>329</v>
      </c>
      <c r="C255" s="31"/>
      <c r="D255" s="31"/>
      <c r="E255" s="31"/>
      <c r="F255" s="32"/>
      <c r="G255" s="32"/>
      <c r="H255" s="367">
        <v>0.28903628000000003</v>
      </c>
      <c r="I255" s="688"/>
      <c r="J255" s="687"/>
      <c r="K255" s="689"/>
      <c r="L255" s="687"/>
      <c r="M255" s="27"/>
      <c r="N255" s="27"/>
      <c r="O255" s="27"/>
      <c r="P255" s="27"/>
      <c r="Q255" s="27"/>
      <c r="R255" s="379">
        <v>0</v>
      </c>
      <c r="S255" s="379">
        <v>0</v>
      </c>
      <c r="T255" s="379">
        <v>0</v>
      </c>
      <c r="U255" s="692"/>
      <c r="V255" s="379">
        <v>0</v>
      </c>
      <c r="W255" s="27"/>
      <c r="X255" s="27"/>
      <c r="Y255" s="27"/>
      <c r="Z255" s="379">
        <v>0</v>
      </c>
      <c r="AA255" s="27"/>
      <c r="AB255" s="27"/>
      <c r="AC255" s="27"/>
      <c r="AD255" s="27"/>
      <c r="AE255" s="693">
        <v>0</v>
      </c>
      <c r="AF255" s="83"/>
    </row>
    <row r="256" spans="1:32" ht="78.75" x14ac:dyDescent="0.25">
      <c r="A256" s="595">
        <v>81</v>
      </c>
      <c r="B256" s="554" t="s">
        <v>330</v>
      </c>
      <c r="C256" s="31"/>
      <c r="D256" s="31"/>
      <c r="E256" s="31"/>
      <c r="F256" s="32"/>
      <c r="G256" s="32"/>
      <c r="H256" s="367">
        <v>0.36615635999999996</v>
      </c>
      <c r="I256" s="688"/>
      <c r="J256" s="687"/>
      <c r="K256" s="689"/>
      <c r="L256" s="687"/>
      <c r="M256" s="27"/>
      <c r="N256" s="27"/>
      <c r="O256" s="27"/>
      <c r="P256" s="27"/>
      <c r="Q256" s="27"/>
      <c r="R256" s="379">
        <v>0</v>
      </c>
      <c r="S256" s="379">
        <v>0</v>
      </c>
      <c r="T256" s="379">
        <v>0</v>
      </c>
      <c r="U256" s="692"/>
      <c r="V256" s="379">
        <v>0</v>
      </c>
      <c r="W256" s="27"/>
      <c r="X256" s="27"/>
      <c r="Y256" s="27"/>
      <c r="Z256" s="379">
        <v>0</v>
      </c>
      <c r="AA256" s="27"/>
      <c r="AB256" s="27"/>
      <c r="AC256" s="27"/>
      <c r="AD256" s="27"/>
      <c r="AE256" s="693">
        <v>0</v>
      </c>
      <c r="AF256" s="83"/>
    </row>
    <row r="257" spans="1:43" ht="78.75" x14ac:dyDescent="0.25">
      <c r="A257" s="595">
        <v>82</v>
      </c>
      <c r="B257" s="554" t="s">
        <v>331</v>
      </c>
      <c r="C257" s="31"/>
      <c r="D257" s="31"/>
      <c r="E257" s="31"/>
      <c r="F257" s="32"/>
      <c r="G257" s="32"/>
      <c r="H257" s="367">
        <v>0.82015192000000003</v>
      </c>
      <c r="I257" s="688"/>
      <c r="J257" s="687"/>
      <c r="K257" s="689"/>
      <c r="L257" s="687"/>
      <c r="M257" s="27"/>
      <c r="N257" s="27"/>
      <c r="O257" s="27"/>
      <c r="P257" s="27"/>
      <c r="Q257" s="27"/>
      <c r="R257" s="379">
        <v>0</v>
      </c>
      <c r="S257" s="379">
        <v>0</v>
      </c>
      <c r="T257" s="379">
        <v>0</v>
      </c>
      <c r="U257" s="692"/>
      <c r="V257" s="379">
        <v>0</v>
      </c>
      <c r="W257" s="27"/>
      <c r="X257" s="27"/>
      <c r="Y257" s="27"/>
      <c r="Z257" s="379">
        <v>0</v>
      </c>
      <c r="AA257" s="27"/>
      <c r="AB257" s="27"/>
      <c r="AC257" s="27"/>
      <c r="AD257" s="27"/>
      <c r="AE257" s="693">
        <v>0</v>
      </c>
      <c r="AF257" s="83"/>
    </row>
    <row r="258" spans="1:43" ht="63" x14ac:dyDescent="0.25">
      <c r="A258" s="595">
        <v>83</v>
      </c>
      <c r="B258" s="554" t="s">
        <v>332</v>
      </c>
      <c r="C258" s="31"/>
      <c r="D258" s="31"/>
      <c r="E258" s="31"/>
      <c r="F258" s="32"/>
      <c r="G258" s="32"/>
      <c r="H258" s="367">
        <v>0.60459069999999993</v>
      </c>
      <c r="I258" s="688"/>
      <c r="J258" s="687"/>
      <c r="K258" s="689"/>
      <c r="L258" s="687"/>
      <c r="M258" s="27"/>
      <c r="N258" s="27"/>
      <c r="O258" s="27"/>
      <c r="P258" s="27"/>
      <c r="Q258" s="27"/>
      <c r="R258" s="379">
        <v>0</v>
      </c>
      <c r="S258" s="379">
        <v>0</v>
      </c>
      <c r="T258" s="379">
        <v>0</v>
      </c>
      <c r="U258" s="692"/>
      <c r="V258" s="379">
        <v>0</v>
      </c>
      <c r="W258" s="27"/>
      <c r="X258" s="27"/>
      <c r="Y258" s="27"/>
      <c r="Z258" s="379">
        <v>0</v>
      </c>
      <c r="AA258" s="27"/>
      <c r="AB258" s="27"/>
      <c r="AC258" s="27"/>
      <c r="AD258" s="27"/>
      <c r="AE258" s="693">
        <v>0</v>
      </c>
      <c r="AF258" s="83"/>
    </row>
    <row r="259" spans="1:43" ht="63" x14ac:dyDescent="0.25">
      <c r="A259" s="595">
        <v>84</v>
      </c>
      <c r="B259" s="554" t="s">
        <v>333</v>
      </c>
      <c r="C259" s="31"/>
      <c r="D259" s="31"/>
      <c r="E259" s="31"/>
      <c r="F259" s="32"/>
      <c r="G259" s="32"/>
      <c r="H259" s="367">
        <v>0.48677241999999998</v>
      </c>
      <c r="I259" s="688"/>
      <c r="J259" s="687"/>
      <c r="K259" s="689"/>
      <c r="L259" s="687"/>
      <c r="M259" s="27"/>
      <c r="N259" s="27"/>
      <c r="O259" s="27"/>
      <c r="P259" s="27"/>
      <c r="Q259" s="27"/>
      <c r="R259" s="379">
        <v>0</v>
      </c>
      <c r="S259" s="379">
        <v>0</v>
      </c>
      <c r="T259" s="379">
        <v>0</v>
      </c>
      <c r="U259" s="692"/>
      <c r="V259" s="379">
        <v>0</v>
      </c>
      <c r="W259" s="27"/>
      <c r="X259" s="27"/>
      <c r="Y259" s="27"/>
      <c r="Z259" s="379">
        <v>0</v>
      </c>
      <c r="AA259" s="27"/>
      <c r="AB259" s="27"/>
      <c r="AC259" s="27"/>
      <c r="AD259" s="27"/>
      <c r="AE259" s="693">
        <v>0</v>
      </c>
      <c r="AF259" s="83"/>
    </row>
    <row r="260" spans="1:43" ht="78.75" x14ac:dyDescent="0.25">
      <c r="A260" s="595">
        <v>85</v>
      </c>
      <c r="B260" s="554" t="s">
        <v>334</v>
      </c>
      <c r="C260" s="31"/>
      <c r="D260" s="31"/>
      <c r="E260" s="31"/>
      <c r="F260" s="32"/>
      <c r="G260" s="32"/>
      <c r="H260" s="367">
        <v>0.19292292000000003</v>
      </c>
      <c r="I260" s="688"/>
      <c r="J260" s="687"/>
      <c r="K260" s="689"/>
      <c r="L260" s="687"/>
      <c r="M260" s="27"/>
      <c r="N260" s="27"/>
      <c r="O260" s="27"/>
      <c r="P260" s="27"/>
      <c r="Q260" s="27"/>
      <c r="R260" s="379">
        <v>0</v>
      </c>
      <c r="S260" s="379">
        <v>0</v>
      </c>
      <c r="T260" s="379">
        <v>0</v>
      </c>
      <c r="U260" s="692"/>
      <c r="V260" s="379">
        <v>0</v>
      </c>
      <c r="W260" s="27"/>
      <c r="X260" s="27"/>
      <c r="Y260" s="27"/>
      <c r="Z260" s="379">
        <v>0</v>
      </c>
      <c r="AA260" s="27"/>
      <c r="AB260" s="27"/>
      <c r="AC260" s="27"/>
      <c r="AD260" s="27"/>
      <c r="AE260" s="693">
        <v>0</v>
      </c>
      <c r="AF260" s="83"/>
    </row>
    <row r="261" spans="1:43" s="609" customFormat="1" ht="94.5" x14ac:dyDescent="0.25">
      <c r="A261" s="606">
        <v>1</v>
      </c>
      <c r="B261" s="607" t="s">
        <v>344</v>
      </c>
      <c r="C261" s="694" t="s">
        <v>447</v>
      </c>
      <c r="D261" s="612"/>
      <c r="E261" s="612"/>
      <c r="F261" s="613"/>
      <c r="G261" s="613"/>
      <c r="H261" s="367">
        <v>0.13539084000000001</v>
      </c>
      <c r="I261" s="688"/>
      <c r="J261" s="687"/>
      <c r="K261" s="689"/>
      <c r="L261" s="687"/>
      <c r="M261" s="27"/>
      <c r="N261" s="27"/>
      <c r="O261" s="27"/>
      <c r="P261" s="27"/>
      <c r="Q261" s="27"/>
      <c r="R261" s="379">
        <v>0.13539083999999998</v>
      </c>
      <c r="S261" s="379">
        <v>2.2155679999999997E-2</v>
      </c>
      <c r="T261" s="379">
        <v>0.11323515999999999</v>
      </c>
      <c r="U261" s="692"/>
      <c r="V261" s="379">
        <v>0</v>
      </c>
      <c r="W261" s="27">
        <f t="shared" ref="W261:Y261" si="5">W266</f>
        <v>0</v>
      </c>
      <c r="X261" s="27">
        <f t="shared" si="5"/>
        <v>0</v>
      </c>
      <c r="Y261" s="27">
        <f t="shared" si="5"/>
        <v>0</v>
      </c>
      <c r="Z261" s="379">
        <v>0</v>
      </c>
      <c r="AA261" s="725">
        <v>2015</v>
      </c>
      <c r="AB261" s="725">
        <v>33</v>
      </c>
      <c r="AC261" s="654" t="s">
        <v>339</v>
      </c>
      <c r="AD261" s="654" t="s">
        <v>340</v>
      </c>
      <c r="AE261" s="693">
        <v>0.06</v>
      </c>
      <c r="AF261" s="608"/>
    </row>
    <row r="262" spans="1:43" ht="63" x14ac:dyDescent="0.25">
      <c r="A262" s="596">
        <v>2</v>
      </c>
      <c r="B262" s="603" t="s">
        <v>345</v>
      </c>
      <c r="C262" s="31"/>
      <c r="D262" s="31"/>
      <c r="E262" s="31"/>
      <c r="F262" s="32"/>
      <c r="G262" s="32"/>
      <c r="H262" s="367">
        <v>0.139129</v>
      </c>
      <c r="I262" s="688"/>
      <c r="J262" s="687"/>
      <c r="K262" s="689"/>
      <c r="L262" s="687"/>
      <c r="M262" s="27"/>
      <c r="N262" s="27"/>
      <c r="O262" s="27"/>
      <c r="P262" s="27"/>
      <c r="Q262" s="27"/>
      <c r="R262" s="379">
        <v>0.13912907999999999</v>
      </c>
      <c r="S262" s="379">
        <v>2.2912059999999998E-2</v>
      </c>
      <c r="T262" s="379">
        <v>0.11621701999999999</v>
      </c>
      <c r="U262" s="692"/>
      <c r="V262" s="379">
        <v>0</v>
      </c>
      <c r="W262" s="27">
        <f t="shared" ref="W262:Y262" si="6">W267</f>
        <v>0</v>
      </c>
      <c r="X262" s="27">
        <f t="shared" si="6"/>
        <v>0</v>
      </c>
      <c r="Y262" s="27">
        <f t="shared" si="6"/>
        <v>0</v>
      </c>
      <c r="Z262" s="379">
        <v>0</v>
      </c>
      <c r="AA262" s="725">
        <v>2015</v>
      </c>
      <c r="AB262" s="725">
        <v>33</v>
      </c>
      <c r="AC262" s="654" t="s">
        <v>339</v>
      </c>
      <c r="AD262" s="654" t="s">
        <v>340</v>
      </c>
      <c r="AE262" s="693">
        <v>0.05</v>
      </c>
      <c r="AF262" s="83"/>
    </row>
    <row r="263" spans="1:43" ht="78.75" x14ac:dyDescent="0.25">
      <c r="A263" s="596">
        <v>3</v>
      </c>
      <c r="B263" s="603" t="s">
        <v>346</v>
      </c>
      <c r="C263" s="31"/>
      <c r="D263" s="31"/>
      <c r="E263" s="31"/>
      <c r="F263" s="32"/>
      <c r="G263" s="32"/>
      <c r="H263" s="367">
        <v>0.374585</v>
      </c>
      <c r="I263" s="688"/>
      <c r="J263" s="687"/>
      <c r="K263" s="689"/>
      <c r="L263" s="687"/>
      <c r="M263" s="27"/>
      <c r="N263" s="27"/>
      <c r="O263" s="27"/>
      <c r="P263" s="27"/>
      <c r="Q263" s="27"/>
      <c r="R263" s="379">
        <v>0.37458509999999995</v>
      </c>
      <c r="S263" s="379">
        <v>6.1841439999999998E-2</v>
      </c>
      <c r="T263" s="379">
        <v>0.31274365999999998</v>
      </c>
      <c r="U263" s="692"/>
      <c r="V263" s="379">
        <v>0</v>
      </c>
      <c r="W263" s="27">
        <f t="shared" ref="W263:Y263" si="7">W268</f>
        <v>0</v>
      </c>
      <c r="X263" s="27">
        <f t="shared" si="7"/>
        <v>0</v>
      </c>
      <c r="Y263" s="27">
        <f t="shared" si="7"/>
        <v>0</v>
      </c>
      <c r="Z263" s="379">
        <v>0</v>
      </c>
      <c r="AA263" s="725">
        <v>2015</v>
      </c>
      <c r="AB263" s="725">
        <v>33</v>
      </c>
      <c r="AC263" s="654" t="s">
        <v>339</v>
      </c>
      <c r="AD263" s="654" t="s">
        <v>340</v>
      </c>
      <c r="AE263" s="693">
        <v>0.09</v>
      </c>
      <c r="AF263" s="83"/>
    </row>
    <row r="264" spans="1:43" ht="78.75" x14ac:dyDescent="0.25">
      <c r="A264" s="596">
        <v>4</v>
      </c>
      <c r="B264" s="603" t="s">
        <v>347</v>
      </c>
      <c r="C264" s="31"/>
      <c r="D264" s="31"/>
      <c r="E264" s="31"/>
      <c r="F264" s="32"/>
      <c r="G264" s="32"/>
      <c r="H264" s="367">
        <v>0.28018199999999999</v>
      </c>
      <c r="I264" s="688"/>
      <c r="J264" s="687"/>
      <c r="K264" s="689"/>
      <c r="L264" s="687"/>
      <c r="M264" s="27"/>
      <c r="N264" s="27"/>
      <c r="O264" s="27"/>
      <c r="P264" s="27"/>
      <c r="Q264" s="27"/>
      <c r="R264" s="379">
        <v>0.28018273999999999</v>
      </c>
      <c r="S264" s="379">
        <v>4.6253639999999999E-2</v>
      </c>
      <c r="T264" s="379">
        <v>0.23392909999999997</v>
      </c>
      <c r="U264" s="692"/>
      <c r="V264" s="379">
        <v>0</v>
      </c>
      <c r="W264" s="27">
        <f t="shared" ref="W264:Y264" si="8">W269</f>
        <v>0</v>
      </c>
      <c r="X264" s="27">
        <f t="shared" si="8"/>
        <v>0</v>
      </c>
      <c r="Y264" s="27">
        <f t="shared" si="8"/>
        <v>0</v>
      </c>
      <c r="Z264" s="379">
        <v>0</v>
      </c>
      <c r="AA264" s="725">
        <v>2015</v>
      </c>
      <c r="AB264" s="725">
        <v>33</v>
      </c>
      <c r="AC264" s="654" t="s">
        <v>339</v>
      </c>
      <c r="AD264" s="654" t="s">
        <v>340</v>
      </c>
      <c r="AE264" s="693">
        <v>7.0000000000000007E-2</v>
      </c>
      <c r="AF264" s="83"/>
    </row>
    <row r="265" spans="1:43" ht="63" x14ac:dyDescent="0.25">
      <c r="A265" s="597">
        <v>5</v>
      </c>
      <c r="B265" s="603" t="s">
        <v>348</v>
      </c>
      <c r="C265" s="31"/>
      <c r="D265" s="31"/>
      <c r="E265" s="31"/>
      <c r="F265" s="32"/>
      <c r="G265" s="32"/>
      <c r="H265" s="367">
        <v>0.43518399999999996</v>
      </c>
      <c r="I265" s="688"/>
      <c r="J265" s="687"/>
      <c r="K265" s="689"/>
      <c r="L265" s="687"/>
      <c r="M265" s="27"/>
      <c r="N265" s="27"/>
      <c r="O265" s="27"/>
      <c r="P265" s="27"/>
      <c r="Q265" s="27"/>
      <c r="R265" s="379">
        <v>0.43518399999999996</v>
      </c>
      <c r="S265" s="379">
        <v>7.200949999999999E-2</v>
      </c>
      <c r="T265" s="379">
        <v>0.36317449999999996</v>
      </c>
      <c r="U265" s="692"/>
      <c r="V265" s="379">
        <v>0</v>
      </c>
      <c r="W265" s="27">
        <f t="shared" ref="W265:Y265" si="9">W270</f>
        <v>0</v>
      </c>
      <c r="X265" s="27">
        <f t="shared" si="9"/>
        <v>0</v>
      </c>
      <c r="Y265" s="27">
        <f t="shared" si="9"/>
        <v>0</v>
      </c>
      <c r="Z265" s="379">
        <v>0</v>
      </c>
      <c r="AA265" s="725">
        <v>2015</v>
      </c>
      <c r="AB265" s="725">
        <v>33</v>
      </c>
      <c r="AC265" s="654" t="s">
        <v>339</v>
      </c>
      <c r="AD265" s="654" t="s">
        <v>340</v>
      </c>
      <c r="AE265" s="693">
        <v>0.16</v>
      </c>
      <c r="AF265" s="83"/>
    </row>
    <row r="266" spans="1:43" ht="78.75" x14ac:dyDescent="0.25">
      <c r="A266" s="597">
        <v>6</v>
      </c>
      <c r="B266" s="603" t="s">
        <v>349</v>
      </c>
      <c r="C266" s="31"/>
      <c r="D266" s="31"/>
      <c r="E266" s="31"/>
      <c r="F266" s="32"/>
      <c r="G266" s="32"/>
      <c r="H266" s="367">
        <v>0.19647399999999998</v>
      </c>
      <c r="I266" s="688"/>
      <c r="J266" s="687"/>
      <c r="K266" s="689"/>
      <c r="L266" s="687"/>
      <c r="M266" s="27"/>
      <c r="N266" s="27"/>
      <c r="O266" s="27"/>
      <c r="P266" s="27"/>
      <c r="Q266" s="27"/>
      <c r="R266" s="379">
        <v>0.19647471999999999</v>
      </c>
      <c r="S266" s="379">
        <v>3.2203379999999997E-2</v>
      </c>
      <c r="T266" s="379">
        <v>0.16427133999999999</v>
      </c>
      <c r="U266" s="692"/>
      <c r="V266" s="379">
        <v>0</v>
      </c>
      <c r="W266" s="27">
        <f t="shared" ref="W266:Y266" si="10">W271</f>
        <v>0</v>
      </c>
      <c r="X266" s="27">
        <f t="shared" si="10"/>
        <v>0</v>
      </c>
      <c r="Y266" s="27">
        <f t="shared" si="10"/>
        <v>0</v>
      </c>
      <c r="Z266" s="379">
        <v>0</v>
      </c>
      <c r="AA266" s="725">
        <v>2015</v>
      </c>
      <c r="AB266" s="725">
        <v>33</v>
      </c>
      <c r="AC266" s="654" t="s">
        <v>339</v>
      </c>
      <c r="AD266" s="654" t="s">
        <v>340</v>
      </c>
      <c r="AE266" s="693">
        <v>0.06</v>
      </c>
      <c r="AF266" s="83"/>
    </row>
    <row r="267" spans="1:43" ht="110.25" x14ac:dyDescent="0.25">
      <c r="A267" s="597">
        <v>7</v>
      </c>
      <c r="B267" s="605" t="s">
        <v>350</v>
      </c>
      <c r="C267" s="31"/>
      <c r="D267" s="31"/>
      <c r="E267" s="31"/>
      <c r="F267" s="32"/>
      <c r="G267" s="32"/>
      <c r="H267" s="367">
        <v>0.15016208</v>
      </c>
      <c r="I267" s="688"/>
      <c r="J267" s="687"/>
      <c r="K267" s="689"/>
      <c r="L267" s="687"/>
      <c r="M267" s="27"/>
      <c r="N267" s="27"/>
      <c r="O267" s="27"/>
      <c r="P267" s="27"/>
      <c r="Q267" s="27"/>
      <c r="R267" s="379">
        <v>0.15016208</v>
      </c>
      <c r="S267" s="379">
        <v>2.4431899999999999E-2</v>
      </c>
      <c r="T267" s="379">
        <v>0.12573018</v>
      </c>
      <c r="U267" s="692"/>
      <c r="V267" s="379">
        <v>0</v>
      </c>
      <c r="W267" s="27">
        <f t="shared" ref="W267:Y267" si="11">W272</f>
        <v>0</v>
      </c>
      <c r="X267" s="27">
        <f t="shared" si="11"/>
        <v>0</v>
      </c>
      <c r="Y267" s="27">
        <f t="shared" si="11"/>
        <v>0</v>
      </c>
      <c r="Z267" s="379">
        <v>0</v>
      </c>
      <c r="AA267" s="725">
        <v>2015</v>
      </c>
      <c r="AB267" s="725">
        <v>33</v>
      </c>
      <c r="AC267" s="654" t="s">
        <v>339</v>
      </c>
      <c r="AD267" s="654" t="s">
        <v>340</v>
      </c>
      <c r="AE267" s="693">
        <v>0.02</v>
      </c>
      <c r="AF267" s="83"/>
    </row>
    <row r="268" spans="1:43" ht="78.75" x14ac:dyDescent="0.25">
      <c r="A268" s="598">
        <v>8</v>
      </c>
      <c r="B268" s="603" t="s">
        <v>351</v>
      </c>
      <c r="C268" s="31"/>
      <c r="D268" s="31"/>
      <c r="E268" s="31"/>
      <c r="F268" s="32"/>
      <c r="G268" s="32"/>
      <c r="H268" s="367">
        <v>0.86061499999999991</v>
      </c>
      <c r="I268" s="688"/>
      <c r="J268" s="687"/>
      <c r="K268" s="689"/>
      <c r="L268" s="687"/>
      <c r="M268" s="27"/>
      <c r="N268" s="27"/>
      <c r="O268" s="27"/>
      <c r="P268" s="27"/>
      <c r="Q268" s="27"/>
      <c r="R268" s="379">
        <v>0.86061529999999997</v>
      </c>
      <c r="S268" s="379">
        <v>0.13607642</v>
      </c>
      <c r="T268" s="379">
        <v>0.72453888</v>
      </c>
      <c r="U268" s="692"/>
      <c r="V268" s="379">
        <v>0</v>
      </c>
      <c r="W268" s="27">
        <f t="shared" ref="W268:Y268" si="12">W273</f>
        <v>0</v>
      </c>
      <c r="X268" s="27">
        <f t="shared" si="12"/>
        <v>0</v>
      </c>
      <c r="Y268" s="27">
        <f t="shared" si="12"/>
        <v>0</v>
      </c>
      <c r="Z268" s="379">
        <v>0</v>
      </c>
      <c r="AA268" s="725">
        <v>2015</v>
      </c>
      <c r="AB268" s="725">
        <v>33</v>
      </c>
      <c r="AC268" s="654" t="s">
        <v>339</v>
      </c>
      <c r="AD268" s="654" t="s">
        <v>340</v>
      </c>
      <c r="AE268" s="693">
        <v>0.24</v>
      </c>
      <c r="AF268" s="83"/>
    </row>
    <row r="269" spans="1:43" s="155" customFormat="1" ht="63" x14ac:dyDescent="0.25">
      <c r="A269" s="597">
        <v>9</v>
      </c>
      <c r="B269" s="603" t="s">
        <v>352</v>
      </c>
      <c r="C269" s="149"/>
      <c r="D269" s="149"/>
      <c r="E269" s="610"/>
      <c r="F269" s="610"/>
      <c r="G269" s="610"/>
      <c r="H269" s="367">
        <v>0.403169</v>
      </c>
      <c r="I269" s="688"/>
      <c r="J269" s="687"/>
      <c r="K269" s="689"/>
      <c r="L269" s="687"/>
      <c r="M269" s="27"/>
      <c r="N269" s="27"/>
      <c r="O269" s="27"/>
      <c r="P269" s="27"/>
      <c r="Q269" s="27"/>
      <c r="R269" s="379">
        <v>0.40316942</v>
      </c>
      <c r="S269" s="379">
        <v>6.6865880000000003E-2</v>
      </c>
      <c r="T269" s="379">
        <v>0.33630353999999996</v>
      </c>
      <c r="U269" s="692"/>
      <c r="V269" s="379">
        <v>0</v>
      </c>
      <c r="W269" s="27">
        <f t="shared" ref="W269:Y269" si="13">W274</f>
        <v>0</v>
      </c>
      <c r="X269" s="27">
        <f t="shared" si="13"/>
        <v>0</v>
      </c>
      <c r="Y269" s="27">
        <f t="shared" si="13"/>
        <v>0</v>
      </c>
      <c r="Z269" s="379">
        <v>0</v>
      </c>
      <c r="AA269" s="725">
        <v>2015</v>
      </c>
      <c r="AB269" s="725">
        <v>33</v>
      </c>
      <c r="AC269" s="654" t="s">
        <v>339</v>
      </c>
      <c r="AD269" s="654" t="s">
        <v>340</v>
      </c>
      <c r="AE269" s="693">
        <v>0.11</v>
      </c>
      <c r="AF269" s="476"/>
    </row>
    <row r="270" spans="1:43" ht="63" x14ac:dyDescent="0.25">
      <c r="A270" s="596">
        <v>10</v>
      </c>
      <c r="B270" s="603" t="s">
        <v>353</v>
      </c>
      <c r="C270" s="31"/>
      <c r="D270" s="23"/>
      <c r="E270" s="23"/>
      <c r="F270" s="23"/>
      <c r="G270" s="32"/>
      <c r="H270" s="367">
        <v>0.45569829999999995</v>
      </c>
      <c r="I270" s="688"/>
      <c r="J270" s="687"/>
      <c r="K270" s="689"/>
      <c r="L270" s="687"/>
      <c r="M270" s="27"/>
      <c r="N270" s="27"/>
      <c r="O270" s="27"/>
      <c r="P270" s="27"/>
      <c r="Q270" s="27"/>
      <c r="R270" s="379">
        <v>0.45569829999999995</v>
      </c>
      <c r="S270" s="379">
        <v>7.5704079999999993E-2</v>
      </c>
      <c r="T270" s="379">
        <v>0.37999421999999999</v>
      </c>
      <c r="U270" s="692"/>
      <c r="V270" s="379">
        <v>0</v>
      </c>
      <c r="W270" s="27">
        <f t="shared" ref="W270:Y270" si="14">W275</f>
        <v>0</v>
      </c>
      <c r="X270" s="27">
        <f t="shared" si="14"/>
        <v>0</v>
      </c>
      <c r="Y270" s="27">
        <f t="shared" si="14"/>
        <v>0</v>
      </c>
      <c r="Z270" s="379">
        <v>0</v>
      </c>
      <c r="AA270" s="725">
        <v>2015</v>
      </c>
      <c r="AB270" s="725">
        <v>33</v>
      </c>
      <c r="AC270" s="654" t="s">
        <v>339</v>
      </c>
      <c r="AD270" s="654" t="s">
        <v>340</v>
      </c>
      <c r="AE270" s="693">
        <v>0.06</v>
      </c>
      <c r="AF270" s="352"/>
      <c r="AH270" s="106"/>
      <c r="AI270" s="12"/>
      <c r="AK270" s="25"/>
      <c r="AN270" s="126"/>
      <c r="AO270" s="112"/>
      <c r="AQ270" s="112"/>
    </row>
    <row r="271" spans="1:43" ht="63" x14ac:dyDescent="0.25">
      <c r="A271" s="596">
        <v>11</v>
      </c>
      <c r="B271" s="603" t="s">
        <v>354</v>
      </c>
      <c r="C271" s="31"/>
      <c r="D271" s="23"/>
      <c r="E271" s="23"/>
      <c r="F271" s="23"/>
      <c r="G271" s="32"/>
      <c r="H271" s="367">
        <v>0.193301</v>
      </c>
      <c r="I271" s="688"/>
      <c r="J271" s="687"/>
      <c r="K271" s="689"/>
      <c r="L271" s="687"/>
      <c r="M271" s="27"/>
      <c r="N271" s="27"/>
      <c r="O271" s="27"/>
      <c r="P271" s="27"/>
      <c r="Q271" s="27"/>
      <c r="R271" s="379">
        <v>0.19330169999999999</v>
      </c>
      <c r="S271" s="379">
        <v>3.2117239999999998E-2</v>
      </c>
      <c r="T271" s="379">
        <v>0.16118446</v>
      </c>
      <c r="U271" s="692"/>
      <c r="V271" s="379">
        <v>0</v>
      </c>
      <c r="W271" s="27">
        <f t="shared" ref="W271:Y271" si="15">W276</f>
        <v>0</v>
      </c>
      <c r="X271" s="27">
        <f t="shared" si="15"/>
        <v>0</v>
      </c>
      <c r="Y271" s="27">
        <f t="shared" si="15"/>
        <v>0</v>
      </c>
      <c r="Z271" s="379">
        <v>0</v>
      </c>
      <c r="AA271" s="725">
        <v>2015</v>
      </c>
      <c r="AB271" s="725">
        <v>33</v>
      </c>
      <c r="AC271" s="654" t="s">
        <v>339</v>
      </c>
      <c r="AD271" s="654" t="s">
        <v>340</v>
      </c>
      <c r="AE271" s="693">
        <v>0.03</v>
      </c>
      <c r="AF271" s="352"/>
      <c r="AH271" s="106"/>
      <c r="AI271" s="12"/>
      <c r="AK271" s="25"/>
      <c r="AN271" s="110"/>
      <c r="AO271" s="112"/>
      <c r="AQ271" s="112"/>
    </row>
    <row r="272" spans="1:43" ht="63" x14ac:dyDescent="0.25">
      <c r="A272" s="599">
        <v>12</v>
      </c>
      <c r="B272" s="603" t="s">
        <v>355</v>
      </c>
      <c r="C272" s="31"/>
      <c r="D272" s="23"/>
      <c r="E272" s="23"/>
      <c r="F272" s="23"/>
      <c r="G272" s="32"/>
      <c r="H272" s="367">
        <v>0.28018156</v>
      </c>
      <c r="I272" s="688"/>
      <c r="J272" s="687"/>
      <c r="K272" s="689"/>
      <c r="L272" s="687"/>
      <c r="M272" s="27"/>
      <c r="N272" s="27"/>
      <c r="O272" s="27"/>
      <c r="P272" s="27"/>
      <c r="Q272" s="27"/>
      <c r="R272" s="379">
        <v>0.28018156</v>
      </c>
      <c r="S272" s="379">
        <v>4.6363379999999996E-2</v>
      </c>
      <c r="T272" s="379">
        <v>0.23381817999999999</v>
      </c>
      <c r="U272" s="692"/>
      <c r="V272" s="379">
        <v>0</v>
      </c>
      <c r="W272" s="27">
        <f t="shared" ref="W272:Y272" si="16">W277</f>
        <v>0</v>
      </c>
      <c r="X272" s="27">
        <f t="shared" si="16"/>
        <v>0</v>
      </c>
      <c r="Y272" s="27">
        <f t="shared" si="16"/>
        <v>0</v>
      </c>
      <c r="Z272" s="379">
        <v>0</v>
      </c>
      <c r="AA272" s="725">
        <v>2015</v>
      </c>
      <c r="AB272" s="725">
        <v>33</v>
      </c>
      <c r="AC272" s="654" t="s">
        <v>339</v>
      </c>
      <c r="AD272" s="654" t="s">
        <v>340</v>
      </c>
      <c r="AE272" s="693">
        <v>0.08</v>
      </c>
      <c r="AF272" s="352"/>
      <c r="AH272" s="106"/>
      <c r="AI272" s="12"/>
      <c r="AK272" s="25"/>
      <c r="AN272" s="110"/>
      <c r="AO272" s="112"/>
      <c r="AQ272" s="112"/>
    </row>
    <row r="273" spans="1:43" ht="78.75" x14ac:dyDescent="0.25">
      <c r="A273" s="599">
        <v>13</v>
      </c>
      <c r="B273" s="603" t="s">
        <v>356</v>
      </c>
      <c r="C273" s="31"/>
      <c r="D273" s="23"/>
      <c r="E273" s="23"/>
      <c r="F273" s="23"/>
      <c r="G273" s="32"/>
      <c r="H273" s="367">
        <v>0.53872073999999992</v>
      </c>
      <c r="I273" s="688"/>
      <c r="J273" s="687"/>
      <c r="K273" s="689"/>
      <c r="L273" s="687"/>
      <c r="M273" s="27"/>
      <c r="N273" s="27"/>
      <c r="O273" s="27"/>
      <c r="P273" s="27"/>
      <c r="Q273" s="27"/>
      <c r="R273" s="379">
        <v>0.53872073999999992</v>
      </c>
      <c r="S273" s="379">
        <v>8.9301220000000001E-2</v>
      </c>
      <c r="T273" s="379">
        <v>0.44941951999999996</v>
      </c>
      <c r="U273" s="692"/>
      <c r="V273" s="379">
        <v>0</v>
      </c>
      <c r="W273" s="27">
        <f t="shared" ref="W273:Y273" si="17">W278</f>
        <v>0</v>
      </c>
      <c r="X273" s="27">
        <f t="shared" si="17"/>
        <v>0</v>
      </c>
      <c r="Y273" s="27">
        <f t="shared" si="17"/>
        <v>0</v>
      </c>
      <c r="Z273" s="379">
        <v>0</v>
      </c>
      <c r="AA273" s="725">
        <v>2015</v>
      </c>
      <c r="AB273" s="725">
        <v>33</v>
      </c>
      <c r="AC273" s="654" t="s">
        <v>339</v>
      </c>
      <c r="AD273" s="654" t="s">
        <v>340</v>
      </c>
      <c r="AE273" s="693">
        <v>0.17</v>
      </c>
      <c r="AF273" s="352"/>
      <c r="AH273" s="106"/>
      <c r="AI273" s="12"/>
      <c r="AK273" s="25"/>
      <c r="AN273" s="110"/>
      <c r="AO273" s="112"/>
      <c r="AQ273" s="112"/>
    </row>
    <row r="274" spans="1:43" ht="63" x14ac:dyDescent="0.25">
      <c r="A274" s="596">
        <v>14</v>
      </c>
      <c r="B274" s="603" t="s">
        <v>357</v>
      </c>
      <c r="C274" s="31"/>
      <c r="D274" s="23"/>
      <c r="E274" s="23"/>
      <c r="F274" s="23"/>
      <c r="G274" s="32"/>
      <c r="H274" s="367">
        <v>0.234657</v>
      </c>
      <c r="I274" s="688"/>
      <c r="J274" s="687"/>
      <c r="K274" s="689"/>
      <c r="L274" s="687"/>
      <c r="M274" s="27"/>
      <c r="N274" s="27"/>
      <c r="O274" s="27"/>
      <c r="P274" s="27"/>
      <c r="Q274" s="27"/>
      <c r="R274" s="379">
        <v>0.23465715999999998</v>
      </c>
      <c r="S274" s="379">
        <v>3.8990739999999996E-2</v>
      </c>
      <c r="T274" s="379">
        <v>0.19566641999999998</v>
      </c>
      <c r="U274" s="692"/>
      <c r="V274" s="379">
        <v>0</v>
      </c>
      <c r="W274" s="27">
        <f t="shared" ref="W274:Y274" si="18">W279</f>
        <v>0</v>
      </c>
      <c r="X274" s="27">
        <f t="shared" si="18"/>
        <v>0</v>
      </c>
      <c r="Y274" s="27">
        <f t="shared" si="18"/>
        <v>0</v>
      </c>
      <c r="Z274" s="379">
        <v>0</v>
      </c>
      <c r="AA274" s="725">
        <v>2015</v>
      </c>
      <c r="AB274" s="725">
        <v>33</v>
      </c>
      <c r="AC274" s="654" t="s">
        <v>339</v>
      </c>
      <c r="AD274" s="654" t="s">
        <v>340</v>
      </c>
      <c r="AE274" s="693">
        <v>7.0000000000000007E-2</v>
      </c>
      <c r="AF274" s="352"/>
      <c r="AH274" s="106"/>
      <c r="AI274" s="12"/>
      <c r="AK274" s="25"/>
      <c r="AN274" s="110"/>
      <c r="AO274" s="112"/>
      <c r="AQ274" s="112"/>
    </row>
    <row r="275" spans="1:43" ht="94.5" x14ac:dyDescent="0.25">
      <c r="A275" s="599">
        <v>15</v>
      </c>
      <c r="B275" s="603" t="s">
        <v>358</v>
      </c>
      <c r="C275" s="31"/>
      <c r="D275" s="23"/>
      <c r="E275" s="23"/>
      <c r="F275" s="23"/>
      <c r="G275" s="32"/>
      <c r="H275" s="367">
        <v>0.29422700000000002</v>
      </c>
      <c r="I275" s="688"/>
      <c r="J275" s="687"/>
      <c r="K275" s="689"/>
      <c r="L275" s="687"/>
      <c r="M275" s="27"/>
      <c r="N275" s="27"/>
      <c r="O275" s="27"/>
      <c r="P275" s="27"/>
      <c r="Q275" s="27"/>
      <c r="R275" s="379">
        <v>0.29422709999999996</v>
      </c>
      <c r="S275" s="379">
        <v>4.8337519999999995E-2</v>
      </c>
      <c r="T275" s="379">
        <v>0.24588958</v>
      </c>
      <c r="U275" s="692"/>
      <c r="V275" s="379">
        <v>0</v>
      </c>
      <c r="W275" s="27">
        <f t="shared" ref="W275:Y275" si="19">W280</f>
        <v>0</v>
      </c>
      <c r="X275" s="27">
        <f t="shared" si="19"/>
        <v>0</v>
      </c>
      <c r="Y275" s="27">
        <f t="shared" si="19"/>
        <v>0</v>
      </c>
      <c r="Z275" s="379">
        <v>0</v>
      </c>
      <c r="AA275" s="725">
        <v>2015</v>
      </c>
      <c r="AB275" s="725">
        <v>33</v>
      </c>
      <c r="AC275" s="654" t="s">
        <v>339</v>
      </c>
      <c r="AD275" s="654" t="s">
        <v>340</v>
      </c>
      <c r="AE275" s="693">
        <v>0.9</v>
      </c>
      <c r="AF275" s="352"/>
      <c r="AH275" s="106"/>
      <c r="AI275" s="12"/>
      <c r="AK275" s="25"/>
      <c r="AN275" s="110"/>
      <c r="AO275" s="112"/>
      <c r="AQ275" s="112"/>
    </row>
    <row r="276" spans="1:43" ht="78.75" x14ac:dyDescent="0.25">
      <c r="A276" s="596">
        <v>16</v>
      </c>
      <c r="B276" s="603" t="s">
        <v>359</v>
      </c>
      <c r="C276" s="31"/>
      <c r="D276" s="23"/>
      <c r="E276" s="23"/>
      <c r="F276" s="23"/>
      <c r="G276" s="32"/>
      <c r="H276" s="367">
        <v>1.7360612899999999</v>
      </c>
      <c r="I276" s="688"/>
      <c r="J276" s="687"/>
      <c r="K276" s="689"/>
      <c r="L276" s="687"/>
      <c r="M276" s="27"/>
      <c r="N276" s="27"/>
      <c r="O276" s="27"/>
      <c r="P276" s="27"/>
      <c r="Q276" s="27"/>
      <c r="R276" s="379">
        <v>1.7360620199999999</v>
      </c>
      <c r="S276" s="379">
        <v>9.5228359999999998E-2</v>
      </c>
      <c r="T276" s="379">
        <v>1.64083366</v>
      </c>
      <c r="U276" s="692"/>
      <c r="V276" s="379">
        <v>0</v>
      </c>
      <c r="W276" s="27">
        <f t="shared" ref="W276:Y276" si="20">W281</f>
        <v>0</v>
      </c>
      <c r="X276" s="27">
        <f t="shared" si="20"/>
        <v>0</v>
      </c>
      <c r="Y276" s="27">
        <f t="shared" si="20"/>
        <v>0</v>
      </c>
      <c r="Z276" s="379">
        <v>0</v>
      </c>
      <c r="AA276" s="725">
        <v>2015</v>
      </c>
      <c r="AB276" s="725">
        <v>33</v>
      </c>
      <c r="AC276" s="654" t="s">
        <v>339</v>
      </c>
      <c r="AD276" s="654" t="s">
        <v>340</v>
      </c>
      <c r="AE276" s="693">
        <v>0</v>
      </c>
      <c r="AF276" s="352"/>
      <c r="AH276" s="106"/>
      <c r="AI276" s="12"/>
      <c r="AK276" s="25"/>
      <c r="AN276" s="111"/>
      <c r="AO276" s="112"/>
      <c r="AQ276" s="112"/>
    </row>
    <row r="277" spans="1:43" ht="63" x14ac:dyDescent="0.25">
      <c r="A277" s="596">
        <v>17</v>
      </c>
      <c r="B277" s="603" t="s">
        <v>360</v>
      </c>
      <c r="C277" s="31"/>
      <c r="D277" s="23"/>
      <c r="E277" s="23"/>
      <c r="F277" s="23"/>
      <c r="G277" s="32"/>
      <c r="H277" s="367">
        <v>0.50725958000000004</v>
      </c>
      <c r="I277" s="688"/>
      <c r="J277" s="687"/>
      <c r="K277" s="689"/>
      <c r="L277" s="687"/>
      <c r="M277" s="27"/>
      <c r="N277" s="27"/>
      <c r="O277" s="27"/>
      <c r="P277" s="27"/>
      <c r="Q277" s="27"/>
      <c r="R277" s="379">
        <v>0.50725957999999993</v>
      </c>
      <c r="S277" s="379">
        <v>8.4194179999999993E-2</v>
      </c>
      <c r="T277" s="379">
        <v>0.42306539999999998</v>
      </c>
      <c r="U277" s="692"/>
      <c r="V277" s="379">
        <v>0</v>
      </c>
      <c r="W277" s="27">
        <f t="shared" ref="W277:Y277" si="21">W282</f>
        <v>0</v>
      </c>
      <c r="X277" s="27">
        <f t="shared" si="21"/>
        <v>0</v>
      </c>
      <c r="Y277" s="27">
        <f t="shared" si="21"/>
        <v>0</v>
      </c>
      <c r="Z277" s="379">
        <v>0</v>
      </c>
      <c r="AA277" s="725">
        <v>2015</v>
      </c>
      <c r="AB277" s="725">
        <v>33</v>
      </c>
      <c r="AC277" s="654" t="s">
        <v>339</v>
      </c>
      <c r="AD277" s="654" t="s">
        <v>340</v>
      </c>
      <c r="AE277" s="693">
        <v>0.1</v>
      </c>
      <c r="AF277" s="352"/>
      <c r="AH277" s="106"/>
      <c r="AI277" s="12"/>
      <c r="AK277" s="25"/>
      <c r="AN277" s="111"/>
      <c r="AO277" s="112"/>
      <c r="AQ277" s="112"/>
    </row>
    <row r="278" spans="1:43" ht="78.75" x14ac:dyDescent="0.25">
      <c r="A278" s="596">
        <v>18</v>
      </c>
      <c r="B278" s="603" t="s">
        <v>361</v>
      </c>
      <c r="C278" s="31"/>
      <c r="D278" s="31"/>
      <c r="E278" s="31"/>
      <c r="F278" s="32"/>
      <c r="G278" s="32"/>
      <c r="H278" s="367">
        <v>0.65323265999999991</v>
      </c>
      <c r="I278" s="688"/>
      <c r="J278" s="687"/>
      <c r="K278" s="689"/>
      <c r="L278" s="687"/>
      <c r="M278" s="27"/>
      <c r="N278" s="27"/>
      <c r="O278" s="27"/>
      <c r="P278" s="27"/>
      <c r="Q278" s="27"/>
      <c r="R278" s="379">
        <v>0.65323265999999991</v>
      </c>
      <c r="S278" s="379">
        <v>0.1077871</v>
      </c>
      <c r="T278" s="379">
        <v>0.54544556</v>
      </c>
      <c r="U278" s="692"/>
      <c r="V278" s="379">
        <v>0</v>
      </c>
      <c r="W278" s="27"/>
      <c r="X278" s="27"/>
      <c r="Y278" s="27"/>
      <c r="Z278" s="379">
        <v>0</v>
      </c>
      <c r="AA278" s="725">
        <v>2015</v>
      </c>
      <c r="AB278" s="725">
        <v>33</v>
      </c>
      <c r="AC278" s="654" t="s">
        <v>339</v>
      </c>
      <c r="AD278" s="654" t="s">
        <v>340</v>
      </c>
      <c r="AE278" s="693">
        <v>0.21</v>
      </c>
      <c r="AF278" s="83"/>
    </row>
    <row r="279" spans="1:43" ht="63" x14ac:dyDescent="0.25">
      <c r="A279" s="596">
        <v>19</v>
      </c>
      <c r="B279" s="603" t="s">
        <v>362</v>
      </c>
      <c r="C279" s="31"/>
      <c r="D279" s="31"/>
      <c r="E279" s="31"/>
      <c r="F279" s="32"/>
      <c r="G279" s="32"/>
      <c r="H279" s="367">
        <v>0.31700800000000001</v>
      </c>
      <c r="I279" s="688"/>
      <c r="J279" s="687"/>
      <c r="K279" s="689"/>
      <c r="L279" s="687"/>
      <c r="M279" s="27"/>
      <c r="N279" s="27"/>
      <c r="O279" s="27"/>
      <c r="P279" s="27"/>
      <c r="Q279" s="27"/>
      <c r="R279" s="379">
        <v>0.31700817999999997</v>
      </c>
      <c r="S279" s="379">
        <v>5.2830959999999996E-2</v>
      </c>
      <c r="T279" s="379">
        <v>0.26417721999999999</v>
      </c>
      <c r="U279" s="692"/>
      <c r="V279" s="379">
        <v>0</v>
      </c>
      <c r="W279" s="27">
        <f t="shared" ref="W279:Y279" si="22">W284</f>
        <v>0</v>
      </c>
      <c r="X279" s="27">
        <f t="shared" si="22"/>
        <v>0</v>
      </c>
      <c r="Y279" s="27">
        <f t="shared" si="22"/>
        <v>0</v>
      </c>
      <c r="Z279" s="379">
        <v>0</v>
      </c>
      <c r="AA279" s="725">
        <v>2015</v>
      </c>
      <c r="AB279" s="725">
        <v>33</v>
      </c>
      <c r="AC279" s="654" t="s">
        <v>339</v>
      </c>
      <c r="AD279" s="654" t="s">
        <v>340</v>
      </c>
      <c r="AE279" s="693">
        <v>0.11</v>
      </c>
      <c r="AF279" s="83"/>
    </row>
    <row r="280" spans="1:43" ht="63" x14ac:dyDescent="0.25">
      <c r="A280" s="596">
        <v>20</v>
      </c>
      <c r="B280" s="603" t="s">
        <v>363</v>
      </c>
      <c r="C280" s="31"/>
      <c r="D280" s="31"/>
      <c r="E280" s="31"/>
      <c r="F280" s="32"/>
      <c r="G280" s="32"/>
      <c r="H280" s="367">
        <v>0.21814700000000001</v>
      </c>
      <c r="I280" s="688"/>
      <c r="J280" s="687"/>
      <c r="K280" s="689"/>
      <c r="L280" s="687"/>
      <c r="M280" s="27"/>
      <c r="N280" s="27"/>
      <c r="O280" s="27"/>
      <c r="P280" s="27"/>
      <c r="Q280" s="27"/>
      <c r="R280" s="379">
        <v>0.21814777999999999</v>
      </c>
      <c r="S280" s="379">
        <v>3.6321579999999999E-2</v>
      </c>
      <c r="T280" s="379">
        <v>0.18182619999999999</v>
      </c>
      <c r="U280" s="692"/>
      <c r="V280" s="379">
        <v>0</v>
      </c>
      <c r="W280" s="27">
        <f t="shared" ref="W280:Y280" si="23">W285</f>
        <v>0</v>
      </c>
      <c r="X280" s="27">
        <f t="shared" si="23"/>
        <v>0</v>
      </c>
      <c r="Y280" s="27">
        <f t="shared" si="23"/>
        <v>0</v>
      </c>
      <c r="Z280" s="379">
        <v>0</v>
      </c>
      <c r="AA280" s="725">
        <v>2015</v>
      </c>
      <c r="AB280" s="725">
        <v>33</v>
      </c>
      <c r="AC280" s="654" t="s">
        <v>339</v>
      </c>
      <c r="AD280" s="654" t="s">
        <v>340</v>
      </c>
      <c r="AE280" s="693">
        <v>0.06</v>
      </c>
      <c r="AF280" s="83"/>
    </row>
    <row r="281" spans="1:43" ht="78.75" x14ac:dyDescent="0.25">
      <c r="A281" s="596">
        <v>21</v>
      </c>
      <c r="B281" s="603" t="s">
        <v>364</v>
      </c>
      <c r="C281" s="31"/>
      <c r="D281" s="31"/>
      <c r="E281" s="31"/>
      <c r="F281" s="32"/>
      <c r="G281" s="32"/>
      <c r="H281" s="367">
        <v>0.42127599999999998</v>
      </c>
      <c r="I281" s="688"/>
      <c r="J281" s="687"/>
      <c r="K281" s="689"/>
      <c r="L281" s="687"/>
      <c r="M281" s="27"/>
      <c r="N281" s="27"/>
      <c r="O281" s="27"/>
      <c r="P281" s="27"/>
      <c r="Q281" s="27"/>
      <c r="R281" s="379">
        <v>0.42127651999999999</v>
      </c>
      <c r="S281" s="379">
        <v>6.9721480000000002E-2</v>
      </c>
      <c r="T281" s="379">
        <v>0.35155503999999999</v>
      </c>
      <c r="U281" s="692"/>
      <c r="V281" s="379">
        <v>0</v>
      </c>
      <c r="W281" s="27">
        <f t="shared" ref="W281:Y281" si="24">W286</f>
        <v>0</v>
      </c>
      <c r="X281" s="27">
        <f t="shared" si="24"/>
        <v>0</v>
      </c>
      <c r="Y281" s="27">
        <f t="shared" si="24"/>
        <v>0</v>
      </c>
      <c r="Z281" s="379">
        <v>0</v>
      </c>
      <c r="AA281" s="725">
        <v>2015</v>
      </c>
      <c r="AB281" s="725">
        <v>33</v>
      </c>
      <c r="AC281" s="654" t="s">
        <v>339</v>
      </c>
      <c r="AD281" s="654" t="s">
        <v>340</v>
      </c>
      <c r="AE281" s="693">
        <v>0.17</v>
      </c>
      <c r="AF281" s="83"/>
    </row>
    <row r="282" spans="1:43" ht="94.5" x14ac:dyDescent="0.25">
      <c r="A282" s="598">
        <v>22</v>
      </c>
      <c r="B282" s="603" t="s">
        <v>365</v>
      </c>
      <c r="C282" s="31"/>
      <c r="D282" s="31"/>
      <c r="E282" s="31"/>
      <c r="F282" s="32"/>
      <c r="G282" s="32"/>
      <c r="H282" s="367">
        <v>0.63371600000000006</v>
      </c>
      <c r="I282" s="688"/>
      <c r="J282" s="687"/>
      <c r="K282" s="689"/>
      <c r="L282" s="687"/>
      <c r="M282" s="27"/>
      <c r="N282" s="27"/>
      <c r="O282" s="27"/>
      <c r="P282" s="27"/>
      <c r="Q282" s="27"/>
      <c r="R282" s="379">
        <v>0.63371663999999994</v>
      </c>
      <c r="S282" s="379">
        <v>0.10531264</v>
      </c>
      <c r="T282" s="379">
        <v>0.52840399999999998</v>
      </c>
      <c r="U282" s="692"/>
      <c r="V282" s="379">
        <v>0</v>
      </c>
      <c r="W282" s="27">
        <f t="shared" ref="W282:Y282" si="25">W287</f>
        <v>0</v>
      </c>
      <c r="X282" s="27">
        <f t="shared" si="25"/>
        <v>0</v>
      </c>
      <c r="Y282" s="27">
        <f t="shared" si="25"/>
        <v>0</v>
      </c>
      <c r="Z282" s="379">
        <v>0</v>
      </c>
      <c r="AA282" s="725">
        <v>2015</v>
      </c>
      <c r="AB282" s="725">
        <v>33</v>
      </c>
      <c r="AC282" s="654" t="s">
        <v>339</v>
      </c>
      <c r="AD282" s="654" t="s">
        <v>340</v>
      </c>
      <c r="AE282" s="693">
        <v>0.24</v>
      </c>
      <c r="AF282" s="83"/>
    </row>
    <row r="283" spans="1:43" ht="63" x14ac:dyDescent="0.25">
      <c r="A283" s="596">
        <v>23</v>
      </c>
      <c r="B283" s="603" t="s">
        <v>366</v>
      </c>
      <c r="C283" s="31"/>
      <c r="D283" s="31"/>
      <c r="E283" s="31"/>
      <c r="F283" s="32"/>
      <c r="G283" s="32"/>
      <c r="H283" s="367">
        <v>1.1711865800000001</v>
      </c>
      <c r="I283" s="688"/>
      <c r="J283" s="687"/>
      <c r="K283" s="689"/>
      <c r="L283" s="687"/>
      <c r="M283" s="27"/>
      <c r="N283" s="27"/>
      <c r="O283" s="27"/>
      <c r="P283" s="27"/>
      <c r="Q283" s="27"/>
      <c r="R283" s="379">
        <v>1.1711865799999999</v>
      </c>
      <c r="S283" s="379">
        <v>0.1951956</v>
      </c>
      <c r="T283" s="379">
        <v>0.97599097999999995</v>
      </c>
      <c r="U283" s="692"/>
      <c r="V283" s="379">
        <v>0</v>
      </c>
      <c r="W283" s="27"/>
      <c r="X283" s="27"/>
      <c r="Y283" s="27"/>
      <c r="Z283" s="379">
        <v>0</v>
      </c>
      <c r="AA283" s="725">
        <v>2015</v>
      </c>
      <c r="AB283" s="725">
        <v>33</v>
      </c>
      <c r="AC283" s="654" t="s">
        <v>339</v>
      </c>
      <c r="AD283" s="654" t="s">
        <v>340</v>
      </c>
      <c r="AE283" s="693">
        <v>0.49</v>
      </c>
      <c r="AF283" s="83"/>
    </row>
    <row r="284" spans="1:43" ht="78.75" x14ac:dyDescent="0.25">
      <c r="A284" s="596">
        <v>24</v>
      </c>
      <c r="B284" s="603" t="s">
        <v>367</v>
      </c>
      <c r="C284" s="31"/>
      <c r="D284" s="31"/>
      <c r="E284" s="31"/>
      <c r="F284" s="32"/>
      <c r="G284" s="32"/>
      <c r="H284" s="367">
        <v>0.322934</v>
      </c>
      <c r="I284" s="688"/>
      <c r="J284" s="687"/>
      <c r="K284" s="689"/>
      <c r="L284" s="687"/>
      <c r="M284" s="27"/>
      <c r="N284" s="27"/>
      <c r="O284" s="27"/>
      <c r="P284" s="27"/>
      <c r="Q284" s="27"/>
      <c r="R284" s="379">
        <v>0.32293413999999998</v>
      </c>
      <c r="S284" s="379">
        <v>5.3338359999999994E-2</v>
      </c>
      <c r="T284" s="379">
        <v>0.26959578000000001</v>
      </c>
      <c r="U284" s="692"/>
      <c r="V284" s="379">
        <v>0</v>
      </c>
      <c r="W284" s="27">
        <f t="shared" ref="W284:Y284" si="26">W289</f>
        <v>0</v>
      </c>
      <c r="X284" s="27">
        <f t="shared" si="26"/>
        <v>0</v>
      </c>
      <c r="Y284" s="27">
        <f t="shared" si="26"/>
        <v>0</v>
      </c>
      <c r="Z284" s="379">
        <v>0</v>
      </c>
      <c r="AA284" s="725">
        <v>2015</v>
      </c>
      <c r="AB284" s="725">
        <v>33</v>
      </c>
      <c r="AC284" s="654" t="s">
        <v>339</v>
      </c>
      <c r="AD284" s="654" t="s">
        <v>340</v>
      </c>
      <c r="AE284" s="693">
        <v>0.11</v>
      </c>
      <c r="AF284" s="83"/>
    </row>
    <row r="285" spans="1:43" ht="63" x14ac:dyDescent="0.25">
      <c r="A285" s="596">
        <v>25</v>
      </c>
      <c r="B285" s="603" t="s">
        <v>368</v>
      </c>
      <c r="C285" s="31"/>
      <c r="D285" s="31"/>
      <c r="E285" s="31"/>
      <c r="F285" s="32"/>
      <c r="G285" s="32"/>
      <c r="H285" s="367">
        <v>0.24565358000000001</v>
      </c>
      <c r="I285" s="688"/>
      <c r="J285" s="687"/>
      <c r="K285" s="689"/>
      <c r="L285" s="687"/>
      <c r="M285" s="27"/>
      <c r="N285" s="27"/>
      <c r="O285" s="27"/>
      <c r="P285" s="27"/>
      <c r="Q285" s="27"/>
      <c r="R285" s="379">
        <v>0.24565357999999998</v>
      </c>
      <c r="S285" s="379">
        <v>4.0370159999999995E-2</v>
      </c>
      <c r="T285" s="379">
        <v>0.20528341999999999</v>
      </c>
      <c r="U285" s="692"/>
      <c r="V285" s="379">
        <v>0</v>
      </c>
      <c r="W285" s="27">
        <f t="shared" ref="W285:Y285" si="27">W290</f>
        <v>0</v>
      </c>
      <c r="X285" s="27">
        <f t="shared" si="27"/>
        <v>0</v>
      </c>
      <c r="Y285" s="27">
        <f t="shared" si="27"/>
        <v>0</v>
      </c>
      <c r="Z285" s="379">
        <v>0</v>
      </c>
      <c r="AA285" s="725">
        <v>2015</v>
      </c>
      <c r="AB285" s="725">
        <v>33</v>
      </c>
      <c r="AC285" s="654" t="s">
        <v>339</v>
      </c>
      <c r="AD285" s="654" t="s">
        <v>340</v>
      </c>
      <c r="AE285" s="693">
        <v>7.0000000000000007E-2</v>
      </c>
      <c r="AF285" s="83"/>
    </row>
    <row r="286" spans="1:43" ht="78.75" x14ac:dyDescent="0.25">
      <c r="A286" s="599">
        <v>26</v>
      </c>
      <c r="B286" s="603" t="s">
        <v>369</v>
      </c>
      <c r="C286" s="31"/>
      <c r="D286" s="31"/>
      <c r="E286" s="31"/>
      <c r="F286" s="32"/>
      <c r="G286" s="32"/>
      <c r="H286" s="367">
        <v>0.391874</v>
      </c>
      <c r="I286" s="688"/>
      <c r="J286" s="687"/>
      <c r="K286" s="689"/>
      <c r="L286" s="687"/>
      <c r="M286" s="27"/>
      <c r="N286" s="27"/>
      <c r="O286" s="27"/>
      <c r="P286" s="27"/>
      <c r="Q286" s="27"/>
      <c r="R286" s="379">
        <v>0.39187445999999998</v>
      </c>
      <c r="S286" s="379">
        <v>6.4791439999999992E-2</v>
      </c>
      <c r="T286" s="379">
        <v>0.32708302</v>
      </c>
      <c r="U286" s="692"/>
      <c r="V286" s="379">
        <v>0</v>
      </c>
      <c r="W286" s="27">
        <f t="shared" ref="W286:Y286" si="28">W291</f>
        <v>0</v>
      </c>
      <c r="X286" s="27">
        <f t="shared" si="28"/>
        <v>0</v>
      </c>
      <c r="Y286" s="27">
        <f t="shared" si="28"/>
        <v>0</v>
      </c>
      <c r="Z286" s="379">
        <v>0</v>
      </c>
      <c r="AA286" s="725">
        <v>2015</v>
      </c>
      <c r="AB286" s="725">
        <v>33</v>
      </c>
      <c r="AC286" s="654" t="s">
        <v>339</v>
      </c>
      <c r="AD286" s="654" t="s">
        <v>340</v>
      </c>
      <c r="AE286" s="693">
        <v>0.11</v>
      </c>
      <c r="AF286" s="83"/>
    </row>
    <row r="287" spans="1:43" ht="78.75" x14ac:dyDescent="0.25">
      <c r="A287" s="596">
        <v>27</v>
      </c>
      <c r="B287" s="603" t="s">
        <v>370</v>
      </c>
      <c r="C287" s="31"/>
      <c r="D287" s="31"/>
      <c r="E287" s="31"/>
      <c r="F287" s="32"/>
      <c r="G287" s="32"/>
      <c r="H287" s="367">
        <v>0.30794900000000003</v>
      </c>
      <c r="I287" s="688"/>
      <c r="J287" s="687"/>
      <c r="K287" s="689"/>
      <c r="L287" s="687"/>
      <c r="M287" s="27"/>
      <c r="N287" s="27"/>
      <c r="O287" s="27"/>
      <c r="P287" s="27"/>
      <c r="Q287" s="27"/>
      <c r="R287" s="379">
        <v>0.30794931999999997</v>
      </c>
      <c r="S287" s="379">
        <v>5.1109339999999996E-2</v>
      </c>
      <c r="T287" s="379">
        <v>0.25683997999999997</v>
      </c>
      <c r="U287" s="692"/>
      <c r="V287" s="379">
        <v>0</v>
      </c>
      <c r="W287" s="27">
        <f t="shared" ref="W287:Y287" si="29">W292</f>
        <v>0</v>
      </c>
      <c r="X287" s="27">
        <f t="shared" si="29"/>
        <v>0</v>
      </c>
      <c r="Y287" s="27">
        <f t="shared" si="29"/>
        <v>0</v>
      </c>
      <c r="Z287" s="379">
        <v>0</v>
      </c>
      <c r="AA287" s="725">
        <v>2015</v>
      </c>
      <c r="AB287" s="725">
        <v>33</v>
      </c>
      <c r="AC287" s="654" t="s">
        <v>339</v>
      </c>
      <c r="AD287" s="654" t="s">
        <v>340</v>
      </c>
      <c r="AE287" s="693">
        <v>0.12</v>
      </c>
      <c r="AF287" s="83"/>
    </row>
    <row r="288" spans="1:43" ht="94.5" x14ac:dyDescent="0.25">
      <c r="A288" s="596">
        <v>28</v>
      </c>
      <c r="B288" s="603" t="s">
        <v>371</v>
      </c>
      <c r="C288" s="31"/>
      <c r="D288" s="31"/>
      <c r="E288" s="31"/>
      <c r="F288" s="32"/>
      <c r="G288" s="32"/>
      <c r="H288" s="367">
        <v>0.18133999999999997</v>
      </c>
      <c r="I288" s="688"/>
      <c r="J288" s="687"/>
      <c r="K288" s="689"/>
      <c r="L288" s="687"/>
      <c r="M288" s="27"/>
      <c r="N288" s="27"/>
      <c r="O288" s="27"/>
      <c r="P288" s="27"/>
      <c r="Q288" s="27"/>
      <c r="R288" s="379">
        <v>0.18134003999999998</v>
      </c>
      <c r="S288" s="379">
        <v>3.0210359999999999E-2</v>
      </c>
      <c r="T288" s="379">
        <v>0.15112967999999999</v>
      </c>
      <c r="U288" s="692"/>
      <c r="V288" s="379">
        <v>0</v>
      </c>
      <c r="W288" s="27">
        <f t="shared" ref="W288:Y288" si="30">W293</f>
        <v>0</v>
      </c>
      <c r="X288" s="27">
        <f t="shared" si="30"/>
        <v>0</v>
      </c>
      <c r="Y288" s="27">
        <f t="shared" si="30"/>
        <v>0</v>
      </c>
      <c r="Z288" s="379">
        <v>0</v>
      </c>
      <c r="AA288" s="725">
        <v>2015</v>
      </c>
      <c r="AB288" s="725">
        <v>33</v>
      </c>
      <c r="AC288" s="654" t="s">
        <v>339</v>
      </c>
      <c r="AD288" s="654" t="s">
        <v>340</v>
      </c>
      <c r="AE288" s="693">
        <v>0.04</v>
      </c>
      <c r="AF288" s="83"/>
    </row>
    <row r="289" spans="1:43" ht="94.5" x14ac:dyDescent="0.25">
      <c r="A289" s="596">
        <v>29</v>
      </c>
      <c r="B289" s="603" t="s">
        <v>372</v>
      </c>
      <c r="C289" s="31"/>
      <c r="D289" s="31"/>
      <c r="E289" s="31"/>
      <c r="F289" s="32"/>
      <c r="G289" s="32"/>
      <c r="H289" s="367">
        <v>0.22906100000000001</v>
      </c>
      <c r="I289" s="688"/>
      <c r="J289" s="687"/>
      <c r="K289" s="689"/>
      <c r="L289" s="687"/>
      <c r="M289" s="27"/>
      <c r="N289" s="27"/>
      <c r="O289" s="27"/>
      <c r="P289" s="27"/>
      <c r="Q289" s="27"/>
      <c r="R289" s="379">
        <v>0.22906159999999998</v>
      </c>
      <c r="S289" s="379">
        <v>3.790396E-2</v>
      </c>
      <c r="T289" s="379">
        <v>0.19115763999999999</v>
      </c>
      <c r="U289" s="692"/>
      <c r="V289" s="379">
        <v>0</v>
      </c>
      <c r="W289" s="27">
        <f t="shared" ref="W289:Y289" si="31">W294</f>
        <v>0</v>
      </c>
      <c r="X289" s="27">
        <f t="shared" si="31"/>
        <v>0</v>
      </c>
      <c r="Y289" s="27">
        <f t="shared" si="31"/>
        <v>0</v>
      </c>
      <c r="Z289" s="379">
        <v>0</v>
      </c>
      <c r="AA289" s="725">
        <v>2015</v>
      </c>
      <c r="AB289" s="725">
        <v>33</v>
      </c>
      <c r="AC289" s="654" t="s">
        <v>339</v>
      </c>
      <c r="AD289" s="654" t="s">
        <v>340</v>
      </c>
      <c r="AE289" s="693">
        <v>0.06</v>
      </c>
      <c r="AF289" s="83"/>
    </row>
    <row r="290" spans="1:43" ht="94.5" x14ac:dyDescent="0.25">
      <c r="A290" s="596">
        <v>30</v>
      </c>
      <c r="B290" s="603" t="s">
        <v>373</v>
      </c>
      <c r="C290" s="31"/>
      <c r="D290" s="31"/>
      <c r="E290" s="31"/>
      <c r="F290" s="32"/>
      <c r="G290" s="32"/>
      <c r="H290" s="367">
        <v>0.15163589999999999</v>
      </c>
      <c r="I290" s="688"/>
      <c r="J290" s="687"/>
      <c r="K290" s="689"/>
      <c r="L290" s="687"/>
      <c r="M290" s="27"/>
      <c r="N290" s="27"/>
      <c r="O290" s="27"/>
      <c r="P290" s="27"/>
      <c r="Q290" s="27"/>
      <c r="R290" s="379">
        <v>0.15163589999999999</v>
      </c>
      <c r="S290" s="379">
        <v>2.4754039999999998E-2</v>
      </c>
      <c r="T290" s="379">
        <v>0.12688185999999999</v>
      </c>
      <c r="U290" s="692"/>
      <c r="V290" s="379">
        <v>0</v>
      </c>
      <c r="W290" s="27">
        <f t="shared" ref="W290:Y290" si="32">W295</f>
        <v>0</v>
      </c>
      <c r="X290" s="27">
        <f t="shared" si="32"/>
        <v>0</v>
      </c>
      <c r="Y290" s="27">
        <f t="shared" si="32"/>
        <v>0</v>
      </c>
      <c r="Z290" s="379">
        <v>0</v>
      </c>
      <c r="AA290" s="725">
        <v>2015</v>
      </c>
      <c r="AB290" s="725">
        <v>33</v>
      </c>
      <c r="AC290" s="654" t="s">
        <v>339</v>
      </c>
      <c r="AD290" s="654" t="s">
        <v>340</v>
      </c>
      <c r="AE290" s="693">
        <v>0.04</v>
      </c>
      <c r="AF290" s="83"/>
    </row>
    <row r="291" spans="1:43" ht="78.75" x14ac:dyDescent="0.25">
      <c r="A291" s="596">
        <v>31</v>
      </c>
      <c r="B291" s="603" t="s">
        <v>374</v>
      </c>
      <c r="C291" s="31"/>
      <c r="D291" s="31"/>
      <c r="E291" s="31"/>
      <c r="F291" s="32"/>
      <c r="G291" s="32"/>
      <c r="H291" s="367">
        <v>0.121637</v>
      </c>
      <c r="I291" s="688"/>
      <c r="J291" s="687"/>
      <c r="K291" s="689"/>
      <c r="L291" s="687"/>
      <c r="M291" s="27"/>
      <c r="N291" s="27"/>
      <c r="O291" s="27"/>
      <c r="P291" s="27"/>
      <c r="Q291" s="27"/>
      <c r="R291" s="379">
        <v>0.12163793999999999</v>
      </c>
      <c r="S291" s="379">
        <v>2.0012799999999997E-2</v>
      </c>
      <c r="T291" s="379">
        <v>0.10162513999999999</v>
      </c>
      <c r="U291" s="692"/>
      <c r="V291" s="379">
        <v>0</v>
      </c>
      <c r="W291" s="27">
        <f t="shared" ref="W291:Y291" si="33">W296</f>
        <v>0</v>
      </c>
      <c r="X291" s="27">
        <f t="shared" si="33"/>
        <v>0</v>
      </c>
      <c r="Y291" s="27">
        <f t="shared" si="33"/>
        <v>0</v>
      </c>
      <c r="Z291" s="379">
        <v>0</v>
      </c>
      <c r="AA291" s="725">
        <v>2015</v>
      </c>
      <c r="AB291" s="725">
        <v>33</v>
      </c>
      <c r="AC291" s="654" t="s">
        <v>339</v>
      </c>
      <c r="AD291" s="654" t="s">
        <v>340</v>
      </c>
      <c r="AE291" s="693">
        <v>0.04</v>
      </c>
      <c r="AF291" s="83"/>
    </row>
    <row r="292" spans="1:43" ht="63" x14ac:dyDescent="0.25">
      <c r="A292" s="596">
        <v>32</v>
      </c>
      <c r="B292" s="603" t="s">
        <v>375</v>
      </c>
      <c r="C292" s="31"/>
      <c r="D292" s="31"/>
      <c r="E292" s="31"/>
      <c r="F292" s="32"/>
      <c r="G292" s="32"/>
      <c r="H292" s="367">
        <v>0.440799</v>
      </c>
      <c r="I292" s="688"/>
      <c r="J292" s="687"/>
      <c r="K292" s="689"/>
      <c r="L292" s="687"/>
      <c r="M292" s="27"/>
      <c r="N292" s="27"/>
      <c r="O292" s="27"/>
      <c r="P292" s="27"/>
      <c r="Q292" s="27"/>
      <c r="R292" s="379">
        <v>0.45507791499999994</v>
      </c>
      <c r="S292" s="379">
        <v>7.3348799999999992E-2</v>
      </c>
      <c r="T292" s="379">
        <v>0.36745081999999996</v>
      </c>
      <c r="U292" s="692"/>
      <c r="V292" s="379">
        <v>1.4278295E-2</v>
      </c>
      <c r="W292" s="27">
        <f t="shared" ref="W292:Y292" si="34">W297</f>
        <v>0</v>
      </c>
      <c r="X292" s="27">
        <f t="shared" si="34"/>
        <v>0</v>
      </c>
      <c r="Y292" s="27">
        <f t="shared" si="34"/>
        <v>0</v>
      </c>
      <c r="Z292" s="379">
        <v>0</v>
      </c>
      <c r="AA292" s="725">
        <v>2015</v>
      </c>
      <c r="AB292" s="725">
        <v>33</v>
      </c>
      <c r="AC292" s="654" t="s">
        <v>339</v>
      </c>
      <c r="AD292" s="654" t="s">
        <v>340</v>
      </c>
      <c r="AE292" s="693">
        <v>0.19</v>
      </c>
      <c r="AF292" s="83"/>
    </row>
    <row r="293" spans="1:43" ht="63" x14ac:dyDescent="0.25">
      <c r="A293" s="596">
        <v>33</v>
      </c>
      <c r="B293" s="603" t="s">
        <v>376</v>
      </c>
      <c r="C293" s="31"/>
      <c r="D293" s="31"/>
      <c r="E293" s="31"/>
      <c r="F293" s="32"/>
      <c r="G293" s="32"/>
      <c r="H293" s="367">
        <v>0.146013</v>
      </c>
      <c r="I293" s="688"/>
      <c r="J293" s="687"/>
      <c r="K293" s="689"/>
      <c r="L293" s="687"/>
      <c r="M293" s="27"/>
      <c r="N293" s="27"/>
      <c r="O293" s="27"/>
      <c r="P293" s="27"/>
      <c r="Q293" s="27"/>
      <c r="R293" s="379">
        <v>0.14601319999999998</v>
      </c>
      <c r="S293" s="379">
        <v>2.3870219999999998E-2</v>
      </c>
      <c r="T293" s="379">
        <v>0.12214298</v>
      </c>
      <c r="U293" s="692"/>
      <c r="V293" s="379">
        <v>0</v>
      </c>
      <c r="W293" s="27"/>
      <c r="X293" s="27"/>
      <c r="Y293" s="27"/>
      <c r="Z293" s="379">
        <v>0</v>
      </c>
      <c r="AA293" s="725">
        <v>2015</v>
      </c>
      <c r="AB293" s="725">
        <v>33</v>
      </c>
      <c r="AC293" s="654" t="s">
        <v>339</v>
      </c>
      <c r="AD293" s="654" t="s">
        <v>340</v>
      </c>
      <c r="AE293" s="693">
        <v>0.05</v>
      </c>
      <c r="AF293" s="83"/>
    </row>
    <row r="294" spans="1:43" ht="110.25" x14ac:dyDescent="0.25">
      <c r="A294" s="599">
        <v>34</v>
      </c>
      <c r="B294" s="603" t="s">
        <v>377</v>
      </c>
      <c r="C294" s="31"/>
      <c r="D294" s="23"/>
      <c r="E294" s="23"/>
      <c r="F294" s="23"/>
      <c r="G294" s="32"/>
      <c r="H294" s="367">
        <v>0.426315</v>
      </c>
      <c r="I294" s="688"/>
      <c r="J294" s="687"/>
      <c r="K294" s="689"/>
      <c r="L294" s="687"/>
      <c r="M294" s="27"/>
      <c r="N294" s="27"/>
      <c r="O294" s="27"/>
      <c r="P294" s="27"/>
      <c r="Q294" s="27"/>
      <c r="R294" s="379">
        <v>0.42631511999999999</v>
      </c>
      <c r="S294" s="379">
        <v>7.0864899999999995E-2</v>
      </c>
      <c r="T294" s="379">
        <v>0.35545021999999998</v>
      </c>
      <c r="U294" s="692"/>
      <c r="V294" s="379">
        <v>0</v>
      </c>
      <c r="W294" s="27">
        <f t="shared" ref="W294:Y294" si="35">W299</f>
        <v>0</v>
      </c>
      <c r="X294" s="27">
        <f t="shared" si="35"/>
        <v>0</v>
      </c>
      <c r="Y294" s="27">
        <f t="shared" si="35"/>
        <v>0</v>
      </c>
      <c r="Z294" s="379">
        <v>0</v>
      </c>
      <c r="AA294" s="725">
        <v>2015</v>
      </c>
      <c r="AB294" s="725">
        <v>33</v>
      </c>
      <c r="AC294" s="654" t="s">
        <v>339</v>
      </c>
      <c r="AD294" s="654" t="s">
        <v>340</v>
      </c>
      <c r="AE294" s="693">
        <v>0.13</v>
      </c>
      <c r="AF294" s="352"/>
      <c r="AH294" s="106"/>
      <c r="AI294" s="12"/>
      <c r="AK294" s="25"/>
      <c r="AN294" s="126"/>
      <c r="AO294" s="112"/>
      <c r="AQ294" s="112"/>
    </row>
    <row r="295" spans="1:43" ht="78.75" x14ac:dyDescent="0.25">
      <c r="A295" s="596">
        <v>35</v>
      </c>
      <c r="B295" s="603" t="s">
        <v>378</v>
      </c>
      <c r="C295" s="31"/>
      <c r="D295" s="23"/>
      <c r="E295" s="23"/>
      <c r="F295" s="23"/>
      <c r="G295" s="32"/>
      <c r="H295" s="367">
        <v>0.231185</v>
      </c>
      <c r="I295" s="688"/>
      <c r="J295" s="687"/>
      <c r="K295" s="689"/>
      <c r="L295" s="687"/>
      <c r="M295" s="27"/>
      <c r="N295" s="27"/>
      <c r="O295" s="27"/>
      <c r="P295" s="27"/>
      <c r="Q295" s="27"/>
      <c r="R295" s="379">
        <v>0.23118559999999999</v>
      </c>
      <c r="S295" s="379">
        <v>3.8064439999999998E-2</v>
      </c>
      <c r="T295" s="379">
        <v>0.19312115999999999</v>
      </c>
      <c r="U295" s="692"/>
      <c r="V295" s="379">
        <v>0</v>
      </c>
      <c r="W295" s="27">
        <f t="shared" ref="W295:Y295" si="36">W300</f>
        <v>0</v>
      </c>
      <c r="X295" s="27">
        <f t="shared" si="36"/>
        <v>0</v>
      </c>
      <c r="Y295" s="27">
        <f t="shared" si="36"/>
        <v>0</v>
      </c>
      <c r="Z295" s="379">
        <v>0</v>
      </c>
      <c r="AA295" s="725">
        <v>2015</v>
      </c>
      <c r="AB295" s="725">
        <v>33</v>
      </c>
      <c r="AC295" s="654" t="s">
        <v>339</v>
      </c>
      <c r="AD295" s="654" t="s">
        <v>340</v>
      </c>
      <c r="AE295" s="693">
        <v>0.08</v>
      </c>
      <c r="AF295" s="352"/>
      <c r="AH295" s="106"/>
      <c r="AI295" s="12"/>
      <c r="AK295" s="25"/>
      <c r="AN295" s="110"/>
      <c r="AO295" s="112"/>
      <c r="AQ295" s="112"/>
    </row>
    <row r="296" spans="1:43" ht="78.75" x14ac:dyDescent="0.25">
      <c r="A296" s="599">
        <v>36</v>
      </c>
      <c r="B296" s="603" t="s">
        <v>379</v>
      </c>
      <c r="C296" s="31"/>
      <c r="D296" s="23"/>
      <c r="E296" s="23"/>
      <c r="F296" s="23"/>
      <c r="G296" s="32"/>
      <c r="H296" s="367">
        <v>0.68734000000000006</v>
      </c>
      <c r="I296" s="688"/>
      <c r="J296" s="687"/>
      <c r="K296" s="689"/>
      <c r="L296" s="687"/>
      <c r="M296" s="27"/>
      <c r="N296" s="27"/>
      <c r="O296" s="27"/>
      <c r="P296" s="27"/>
      <c r="Q296" s="27"/>
      <c r="R296" s="379">
        <v>0.68734055999999999</v>
      </c>
      <c r="S296" s="379">
        <v>0.11356084</v>
      </c>
      <c r="T296" s="379">
        <v>0.57377971999999999</v>
      </c>
      <c r="U296" s="692"/>
      <c r="V296" s="379">
        <v>0</v>
      </c>
      <c r="W296" s="27">
        <f t="shared" ref="W296:Y296" si="37">W301</f>
        <v>0</v>
      </c>
      <c r="X296" s="27">
        <f t="shared" si="37"/>
        <v>0</v>
      </c>
      <c r="Y296" s="27">
        <f t="shared" si="37"/>
        <v>0</v>
      </c>
      <c r="Z296" s="379">
        <v>0</v>
      </c>
      <c r="AA296" s="725">
        <v>2015</v>
      </c>
      <c r="AB296" s="725">
        <v>33</v>
      </c>
      <c r="AC296" s="654" t="s">
        <v>339</v>
      </c>
      <c r="AD296" s="654" t="s">
        <v>340</v>
      </c>
      <c r="AE296" s="693">
        <v>0.31</v>
      </c>
      <c r="AF296" s="352"/>
      <c r="AH296" s="106"/>
      <c r="AI296" s="12"/>
      <c r="AK296" s="25"/>
      <c r="AN296" s="110"/>
      <c r="AO296" s="112"/>
      <c r="AQ296" s="112"/>
    </row>
    <row r="297" spans="1:43" ht="63" x14ac:dyDescent="0.25">
      <c r="A297" s="596">
        <v>37</v>
      </c>
      <c r="B297" s="603" t="s">
        <v>380</v>
      </c>
      <c r="C297" s="31"/>
      <c r="D297" s="23"/>
      <c r="E297" s="23"/>
      <c r="F297" s="23"/>
      <c r="G297" s="32"/>
      <c r="H297" s="367">
        <v>0</v>
      </c>
      <c r="I297" s="688"/>
      <c r="J297" s="687"/>
      <c r="K297" s="689"/>
      <c r="L297" s="687"/>
      <c r="M297" s="27"/>
      <c r="N297" s="27"/>
      <c r="O297" s="27"/>
      <c r="P297" s="27"/>
      <c r="Q297" s="27"/>
      <c r="R297" s="379">
        <v>0.39399373999999998</v>
      </c>
      <c r="S297" s="379">
        <v>6.5869959999999991E-2</v>
      </c>
      <c r="T297" s="379">
        <v>0.32812377999999998</v>
      </c>
      <c r="U297" s="692"/>
      <c r="V297" s="379">
        <v>0</v>
      </c>
      <c r="W297" s="27">
        <f t="shared" ref="W297:Y297" si="38">W302</f>
        <v>0</v>
      </c>
      <c r="X297" s="27">
        <f t="shared" si="38"/>
        <v>0</v>
      </c>
      <c r="Y297" s="27">
        <f t="shared" si="38"/>
        <v>0</v>
      </c>
      <c r="Z297" s="379">
        <v>0</v>
      </c>
      <c r="AA297" s="725">
        <v>2015</v>
      </c>
      <c r="AB297" s="725">
        <v>33</v>
      </c>
      <c r="AC297" s="654" t="s">
        <v>339</v>
      </c>
      <c r="AD297" s="654" t="s">
        <v>340</v>
      </c>
      <c r="AE297" s="693">
        <v>0.23</v>
      </c>
      <c r="AF297" s="352"/>
      <c r="AH297" s="106"/>
      <c r="AI297" s="12"/>
      <c r="AK297" s="25"/>
      <c r="AN297" s="110"/>
      <c r="AO297" s="112"/>
      <c r="AQ297" s="112"/>
    </row>
    <row r="298" spans="1:43" ht="78.75" x14ac:dyDescent="0.25">
      <c r="A298" s="596">
        <v>38</v>
      </c>
      <c r="B298" s="603" t="s">
        <v>381</v>
      </c>
      <c r="C298" s="31"/>
      <c r="D298" s="23"/>
      <c r="E298" s="23"/>
      <c r="F298" s="23"/>
      <c r="G298" s="32"/>
      <c r="H298" s="367">
        <v>0</v>
      </c>
      <c r="I298" s="688"/>
      <c r="J298" s="687"/>
      <c r="K298" s="689"/>
      <c r="L298" s="687"/>
      <c r="M298" s="27"/>
      <c r="N298" s="27"/>
      <c r="O298" s="27"/>
      <c r="P298" s="27"/>
      <c r="Q298" s="27"/>
      <c r="R298" s="379">
        <v>0.45778217999999998</v>
      </c>
      <c r="S298" s="379">
        <v>7.6025040000000002E-2</v>
      </c>
      <c r="T298" s="379">
        <v>0.38175713999999999</v>
      </c>
      <c r="U298" s="692"/>
      <c r="V298" s="379">
        <v>0</v>
      </c>
      <c r="W298" s="27"/>
      <c r="X298" s="27"/>
      <c r="Y298" s="27"/>
      <c r="Z298" s="379">
        <v>0</v>
      </c>
      <c r="AA298" s="725">
        <v>2015</v>
      </c>
      <c r="AB298" s="725">
        <v>33</v>
      </c>
      <c r="AC298" s="654" t="s">
        <v>339</v>
      </c>
      <c r="AD298" s="654" t="s">
        <v>340</v>
      </c>
      <c r="AE298" s="693">
        <v>0.19</v>
      </c>
      <c r="AF298" s="352"/>
      <c r="AH298" s="106"/>
      <c r="AI298" s="12"/>
      <c r="AK298" s="25"/>
      <c r="AN298" s="110"/>
      <c r="AO298" s="112"/>
      <c r="AQ298" s="112"/>
    </row>
    <row r="299" spans="1:43" ht="78.75" x14ac:dyDescent="0.25">
      <c r="A299" s="596">
        <v>39</v>
      </c>
      <c r="B299" s="603" t="s">
        <v>382</v>
      </c>
      <c r="C299" s="31"/>
      <c r="D299" s="23"/>
      <c r="E299" s="23"/>
      <c r="F299" s="23"/>
      <c r="G299" s="32"/>
      <c r="H299" s="367">
        <v>0.36099503999999999</v>
      </c>
      <c r="I299" s="688"/>
      <c r="J299" s="687"/>
      <c r="K299" s="689"/>
      <c r="L299" s="687"/>
      <c r="M299" s="27"/>
      <c r="N299" s="27"/>
      <c r="O299" s="27"/>
      <c r="P299" s="27"/>
      <c r="Q299" s="27"/>
      <c r="R299" s="379">
        <v>0.36099503999999999</v>
      </c>
      <c r="S299" s="379">
        <v>5.9899159999999993E-2</v>
      </c>
      <c r="T299" s="379">
        <v>0.30109587999999998</v>
      </c>
      <c r="U299" s="692"/>
      <c r="V299" s="379">
        <v>0</v>
      </c>
      <c r="W299" s="27">
        <f t="shared" ref="W299:Y299" si="39">W304</f>
        <v>0</v>
      </c>
      <c r="X299" s="27">
        <f t="shared" si="39"/>
        <v>0</v>
      </c>
      <c r="Y299" s="27">
        <f t="shared" si="39"/>
        <v>0</v>
      </c>
      <c r="Z299" s="379">
        <v>0</v>
      </c>
      <c r="AA299" s="725">
        <v>2015</v>
      </c>
      <c r="AB299" s="725">
        <v>33</v>
      </c>
      <c r="AC299" s="654" t="s">
        <v>339</v>
      </c>
      <c r="AD299" s="654" t="s">
        <v>340</v>
      </c>
      <c r="AE299" s="693">
        <v>0.11</v>
      </c>
      <c r="AF299" s="352"/>
      <c r="AH299" s="106"/>
      <c r="AI299" s="12"/>
      <c r="AK299" s="25"/>
      <c r="AN299" s="110"/>
      <c r="AO299" s="112"/>
      <c r="AQ299" s="112"/>
    </row>
    <row r="300" spans="1:43" ht="63" x14ac:dyDescent="0.25">
      <c r="A300" s="596">
        <v>40</v>
      </c>
      <c r="B300" s="603" t="s">
        <v>383</v>
      </c>
      <c r="C300" s="31"/>
      <c r="D300" s="23"/>
      <c r="E300" s="23"/>
      <c r="F300" s="23"/>
      <c r="G300" s="32"/>
      <c r="H300" s="367">
        <v>0</v>
      </c>
      <c r="I300" s="688"/>
      <c r="J300" s="687"/>
      <c r="K300" s="689"/>
      <c r="L300" s="687"/>
      <c r="M300" s="27"/>
      <c r="N300" s="27"/>
      <c r="O300" s="27"/>
      <c r="P300" s="27"/>
      <c r="Q300" s="27"/>
      <c r="R300" s="379">
        <v>0.72950667999999996</v>
      </c>
      <c r="S300" s="379">
        <v>0.12087094</v>
      </c>
      <c r="T300" s="379">
        <v>0.60863573999999998</v>
      </c>
      <c r="U300" s="692"/>
      <c r="V300" s="379">
        <v>0</v>
      </c>
      <c r="W300" s="27">
        <f t="shared" ref="W300:Y300" si="40">W305</f>
        <v>0</v>
      </c>
      <c r="X300" s="27">
        <f t="shared" si="40"/>
        <v>0</v>
      </c>
      <c r="Y300" s="27">
        <f t="shared" si="40"/>
        <v>0</v>
      </c>
      <c r="Z300" s="379">
        <v>0</v>
      </c>
      <c r="AA300" s="725">
        <v>2015</v>
      </c>
      <c r="AB300" s="725">
        <v>33</v>
      </c>
      <c r="AC300" s="654" t="s">
        <v>339</v>
      </c>
      <c r="AD300" s="654" t="s">
        <v>340</v>
      </c>
      <c r="AE300" s="693">
        <v>0.12</v>
      </c>
      <c r="AF300" s="352"/>
      <c r="AH300" s="106"/>
      <c r="AI300" s="12"/>
      <c r="AK300" s="25"/>
      <c r="AN300" s="111"/>
      <c r="AO300" s="112"/>
      <c r="AQ300" s="112"/>
    </row>
    <row r="301" spans="1:43" ht="94.5" x14ac:dyDescent="0.25">
      <c r="A301" s="599">
        <v>41</v>
      </c>
      <c r="B301" s="603" t="s">
        <v>384</v>
      </c>
      <c r="C301" s="31"/>
      <c r="D301" s="23"/>
      <c r="E301" s="23"/>
      <c r="F301" s="23"/>
      <c r="G301" s="32"/>
      <c r="H301" s="367">
        <v>0</v>
      </c>
      <c r="I301" s="688"/>
      <c r="J301" s="687"/>
      <c r="K301" s="689"/>
      <c r="L301" s="687"/>
      <c r="M301" s="27"/>
      <c r="N301" s="27"/>
      <c r="O301" s="27"/>
      <c r="P301" s="27"/>
      <c r="Q301" s="27"/>
      <c r="R301" s="379">
        <v>0.90484051999999993</v>
      </c>
      <c r="S301" s="379">
        <v>0.1506624</v>
      </c>
      <c r="T301" s="379">
        <v>0.75417811999999995</v>
      </c>
      <c r="U301" s="692"/>
      <c r="V301" s="379">
        <v>0</v>
      </c>
      <c r="W301" s="27">
        <f t="shared" ref="W301:Y301" si="41">W306</f>
        <v>0</v>
      </c>
      <c r="X301" s="27">
        <f t="shared" si="41"/>
        <v>0</v>
      </c>
      <c r="Y301" s="27">
        <f t="shared" si="41"/>
        <v>0</v>
      </c>
      <c r="Z301" s="379">
        <v>0</v>
      </c>
      <c r="AA301" s="725">
        <v>2015</v>
      </c>
      <c r="AB301" s="725">
        <v>33</v>
      </c>
      <c r="AC301" s="654" t="s">
        <v>339</v>
      </c>
      <c r="AD301" s="654" t="s">
        <v>340</v>
      </c>
      <c r="AE301" s="693">
        <v>0.34</v>
      </c>
      <c r="AF301" s="352"/>
      <c r="AH301" s="106"/>
      <c r="AI301" s="12"/>
      <c r="AK301" s="25"/>
      <c r="AN301" s="111"/>
      <c r="AO301" s="112"/>
      <c r="AQ301" s="112"/>
    </row>
    <row r="302" spans="1:43" ht="94.5" x14ac:dyDescent="0.25">
      <c r="A302" s="599">
        <v>42</v>
      </c>
      <c r="B302" s="603" t="s">
        <v>385</v>
      </c>
      <c r="C302" s="31"/>
      <c r="D302" s="31"/>
      <c r="E302" s="31"/>
      <c r="F302" s="32"/>
      <c r="G302" s="32"/>
      <c r="H302" s="367">
        <v>0</v>
      </c>
      <c r="I302" s="688"/>
      <c r="J302" s="687"/>
      <c r="K302" s="689"/>
      <c r="L302" s="687"/>
      <c r="M302" s="27"/>
      <c r="N302" s="27"/>
      <c r="O302" s="27"/>
      <c r="P302" s="27"/>
      <c r="Q302" s="27"/>
      <c r="R302" s="379">
        <v>1.7184929999999998</v>
      </c>
      <c r="S302" s="379">
        <v>0.27943815999999999</v>
      </c>
      <c r="T302" s="379">
        <v>1.4390548399999998</v>
      </c>
      <c r="U302" s="692"/>
      <c r="V302" s="379">
        <v>0</v>
      </c>
      <c r="W302" s="27">
        <f t="shared" ref="W302:Y302" si="42">W307</f>
        <v>0</v>
      </c>
      <c r="X302" s="27">
        <f t="shared" si="42"/>
        <v>0</v>
      </c>
      <c r="Y302" s="27">
        <f t="shared" si="42"/>
        <v>0</v>
      </c>
      <c r="Z302" s="379">
        <v>0</v>
      </c>
      <c r="AA302" s="725">
        <v>2015</v>
      </c>
      <c r="AB302" s="725">
        <v>33</v>
      </c>
      <c r="AC302" s="654" t="s">
        <v>339</v>
      </c>
      <c r="AD302" s="654" t="s">
        <v>340</v>
      </c>
      <c r="AE302" s="693">
        <v>0.66</v>
      </c>
      <c r="AF302" s="83"/>
    </row>
    <row r="303" spans="1:43" ht="110.25" x14ac:dyDescent="0.25">
      <c r="A303" s="599">
        <v>43</v>
      </c>
      <c r="B303" s="603" t="s">
        <v>386</v>
      </c>
      <c r="C303" s="31"/>
      <c r="D303" s="31"/>
      <c r="E303" s="31"/>
      <c r="F303" s="32"/>
      <c r="G303" s="32"/>
      <c r="H303" s="367">
        <v>0</v>
      </c>
      <c r="I303" s="688"/>
      <c r="J303" s="687"/>
      <c r="K303" s="689"/>
      <c r="L303" s="687"/>
      <c r="M303" s="27"/>
      <c r="N303" s="27"/>
      <c r="O303" s="27"/>
      <c r="P303" s="27"/>
      <c r="Q303" s="27"/>
      <c r="R303" s="379">
        <v>1.2517900199999998</v>
      </c>
      <c r="S303" s="379">
        <v>0.22175975999999997</v>
      </c>
      <c r="T303" s="379">
        <v>1.03003026</v>
      </c>
      <c r="U303" s="692"/>
      <c r="V303" s="379">
        <v>0</v>
      </c>
      <c r="W303" s="27"/>
      <c r="X303" s="27"/>
      <c r="Y303" s="27"/>
      <c r="Z303" s="379">
        <v>0</v>
      </c>
      <c r="AA303" s="725">
        <v>2015</v>
      </c>
      <c r="AB303" s="725">
        <v>33</v>
      </c>
      <c r="AC303" s="654" t="s">
        <v>339</v>
      </c>
      <c r="AD303" s="654" t="s">
        <v>340</v>
      </c>
      <c r="AE303" s="693">
        <v>0.55000000000000004</v>
      </c>
      <c r="AF303" s="83"/>
    </row>
    <row r="304" spans="1:43" ht="126" x14ac:dyDescent="0.25">
      <c r="A304" s="599">
        <v>44</v>
      </c>
      <c r="B304" s="603" t="s">
        <v>387</v>
      </c>
      <c r="C304" s="31"/>
      <c r="D304" s="31"/>
      <c r="E304" s="31"/>
      <c r="F304" s="32"/>
      <c r="G304" s="32"/>
      <c r="H304" s="367">
        <v>0</v>
      </c>
      <c r="I304" s="688"/>
      <c r="J304" s="687"/>
      <c r="K304" s="689"/>
      <c r="L304" s="687"/>
      <c r="M304" s="27"/>
      <c r="N304" s="27"/>
      <c r="O304" s="27"/>
      <c r="P304" s="27"/>
      <c r="Q304" s="27"/>
      <c r="R304" s="379">
        <v>1.2698639030000001</v>
      </c>
      <c r="S304" s="379">
        <v>0.22037797999999997</v>
      </c>
      <c r="T304" s="379">
        <v>1.03560812</v>
      </c>
      <c r="U304" s="692"/>
      <c r="V304" s="379">
        <v>1.3877802999999999E-2</v>
      </c>
      <c r="W304" s="27">
        <f t="shared" ref="W304:Y304" si="43">W309</f>
        <v>0</v>
      </c>
      <c r="X304" s="27">
        <f t="shared" si="43"/>
        <v>0</v>
      </c>
      <c r="Y304" s="27">
        <f t="shared" si="43"/>
        <v>0</v>
      </c>
      <c r="Z304" s="379">
        <v>0</v>
      </c>
      <c r="AA304" s="725">
        <v>2015</v>
      </c>
      <c r="AB304" s="725">
        <v>33</v>
      </c>
      <c r="AC304" s="654" t="s">
        <v>339</v>
      </c>
      <c r="AD304" s="654" t="s">
        <v>340</v>
      </c>
      <c r="AE304" s="693">
        <v>0.5</v>
      </c>
      <c r="AF304" s="83"/>
    </row>
    <row r="305" spans="1:32" ht="78.75" x14ac:dyDescent="0.25">
      <c r="A305" s="596">
        <v>45</v>
      </c>
      <c r="B305" s="603" t="s">
        <v>388</v>
      </c>
      <c r="C305" s="31"/>
      <c r="D305" s="31"/>
      <c r="E305" s="31"/>
      <c r="F305" s="32"/>
      <c r="G305" s="32"/>
      <c r="H305" s="367">
        <v>0.16320799999999999</v>
      </c>
      <c r="I305" s="688"/>
      <c r="J305" s="687"/>
      <c r="K305" s="689"/>
      <c r="L305" s="687"/>
      <c r="M305" s="27"/>
      <c r="N305" s="27"/>
      <c r="O305" s="27"/>
      <c r="P305" s="27"/>
      <c r="Q305" s="27"/>
      <c r="R305" s="379">
        <v>0.16320815999999999</v>
      </c>
      <c r="S305" s="379">
        <v>2.7210799999999997E-2</v>
      </c>
      <c r="T305" s="379">
        <v>0.13599735999999998</v>
      </c>
      <c r="U305" s="692"/>
      <c r="V305" s="379">
        <v>0</v>
      </c>
      <c r="W305" s="27">
        <f t="shared" ref="W305:Y305" si="44">W310</f>
        <v>0</v>
      </c>
      <c r="X305" s="27">
        <f t="shared" si="44"/>
        <v>0</v>
      </c>
      <c r="Y305" s="27">
        <f t="shared" si="44"/>
        <v>0</v>
      </c>
      <c r="Z305" s="379">
        <v>0</v>
      </c>
      <c r="AA305" s="725">
        <v>2015</v>
      </c>
      <c r="AB305" s="725">
        <v>33</v>
      </c>
      <c r="AC305" s="654" t="s">
        <v>339</v>
      </c>
      <c r="AD305" s="654" t="s">
        <v>340</v>
      </c>
      <c r="AE305" s="693">
        <v>0.12</v>
      </c>
      <c r="AF305" s="83"/>
    </row>
    <row r="306" spans="1:32" ht="78.75" x14ac:dyDescent="0.25">
      <c r="A306" s="596">
        <v>46</v>
      </c>
      <c r="B306" s="603" t="s">
        <v>389</v>
      </c>
      <c r="C306" s="31"/>
      <c r="D306" s="31"/>
      <c r="E306" s="31"/>
      <c r="F306" s="32"/>
      <c r="G306" s="32"/>
      <c r="H306" s="367">
        <v>0</v>
      </c>
      <c r="I306" s="688"/>
      <c r="J306" s="687"/>
      <c r="K306" s="689"/>
      <c r="L306" s="687"/>
      <c r="M306" s="27"/>
      <c r="N306" s="27"/>
      <c r="O306" s="27"/>
      <c r="P306" s="27"/>
      <c r="Q306" s="27"/>
      <c r="R306" s="379">
        <v>1.35399808</v>
      </c>
      <c r="S306" s="379">
        <v>0.23567903999999998</v>
      </c>
      <c r="T306" s="379">
        <v>1.1183190399999998</v>
      </c>
      <c r="U306" s="692"/>
      <c r="V306" s="379">
        <v>0</v>
      </c>
      <c r="W306" s="27">
        <f t="shared" ref="W306:Y306" si="45">W311</f>
        <v>0</v>
      </c>
      <c r="X306" s="27">
        <f t="shared" si="45"/>
        <v>0</v>
      </c>
      <c r="Y306" s="27">
        <f t="shared" si="45"/>
        <v>0</v>
      </c>
      <c r="Z306" s="379">
        <v>0</v>
      </c>
      <c r="AA306" s="725">
        <v>2015</v>
      </c>
      <c r="AB306" s="725">
        <v>33</v>
      </c>
      <c r="AC306" s="654" t="s">
        <v>339</v>
      </c>
      <c r="AD306" s="654" t="s">
        <v>340</v>
      </c>
      <c r="AE306" s="693">
        <v>0.6</v>
      </c>
      <c r="AF306" s="83"/>
    </row>
    <row r="307" spans="1:32" ht="63" x14ac:dyDescent="0.25">
      <c r="A307" s="599">
        <v>47</v>
      </c>
      <c r="B307" s="603" t="s">
        <v>390</v>
      </c>
      <c r="C307" s="31"/>
      <c r="D307" s="31"/>
      <c r="E307" s="31"/>
      <c r="F307" s="32"/>
      <c r="G307" s="32"/>
      <c r="H307" s="367">
        <v>0</v>
      </c>
      <c r="I307" s="688"/>
      <c r="J307" s="687"/>
      <c r="K307" s="689"/>
      <c r="L307" s="687"/>
      <c r="M307" s="27"/>
      <c r="N307" s="27"/>
      <c r="O307" s="27"/>
      <c r="P307" s="27"/>
      <c r="Q307" s="27"/>
      <c r="R307" s="379">
        <v>0.43660353999999996</v>
      </c>
      <c r="S307" s="379">
        <v>7.2949959999999994E-2</v>
      </c>
      <c r="T307" s="379">
        <v>0.36365357999999998</v>
      </c>
      <c r="U307" s="692"/>
      <c r="V307" s="379">
        <v>0</v>
      </c>
      <c r="W307" s="27">
        <f t="shared" ref="W307:Y307" si="46">W312</f>
        <v>0</v>
      </c>
      <c r="X307" s="27">
        <f t="shared" si="46"/>
        <v>0</v>
      </c>
      <c r="Y307" s="27">
        <f t="shared" si="46"/>
        <v>0</v>
      </c>
      <c r="Z307" s="379">
        <v>0</v>
      </c>
      <c r="AA307" s="725">
        <v>2015</v>
      </c>
      <c r="AB307" s="725">
        <v>33</v>
      </c>
      <c r="AC307" s="654" t="s">
        <v>339</v>
      </c>
      <c r="AD307" s="654" t="s">
        <v>340</v>
      </c>
      <c r="AE307" s="693">
        <v>0.08</v>
      </c>
      <c r="AF307" s="83"/>
    </row>
    <row r="308" spans="1:32" ht="78.75" x14ac:dyDescent="0.25">
      <c r="A308" s="596">
        <v>48</v>
      </c>
      <c r="B308" s="603" t="s">
        <v>391</v>
      </c>
      <c r="C308" s="31"/>
      <c r="D308" s="31"/>
      <c r="E308" s="31"/>
      <c r="F308" s="32"/>
      <c r="G308" s="32"/>
      <c r="H308" s="367">
        <v>0</v>
      </c>
      <c r="I308" s="688"/>
      <c r="J308" s="687"/>
      <c r="K308" s="689"/>
      <c r="L308" s="687"/>
      <c r="M308" s="27"/>
      <c r="N308" s="27"/>
      <c r="O308" s="27"/>
      <c r="P308" s="27"/>
      <c r="Q308" s="27"/>
      <c r="R308" s="379">
        <v>0.46987127999999995</v>
      </c>
      <c r="S308" s="379">
        <v>7.7646359999999998E-2</v>
      </c>
      <c r="T308" s="379">
        <v>0.39222491999999998</v>
      </c>
      <c r="U308" s="692"/>
      <c r="V308" s="379">
        <v>0</v>
      </c>
      <c r="W308" s="27"/>
      <c r="X308" s="27"/>
      <c r="Y308" s="27"/>
      <c r="Z308" s="379">
        <v>0</v>
      </c>
      <c r="AA308" s="725">
        <v>2015</v>
      </c>
      <c r="AB308" s="725">
        <v>33</v>
      </c>
      <c r="AC308" s="654" t="s">
        <v>339</v>
      </c>
      <c r="AD308" s="654" t="s">
        <v>340</v>
      </c>
      <c r="AE308" s="693">
        <v>0.08</v>
      </c>
      <c r="AF308" s="83"/>
    </row>
    <row r="309" spans="1:32" ht="78.75" x14ac:dyDescent="0.25">
      <c r="A309" s="599">
        <v>49</v>
      </c>
      <c r="B309" s="603" t="s">
        <v>392</v>
      </c>
      <c r="C309" s="31"/>
      <c r="D309" s="31"/>
      <c r="E309" s="31"/>
      <c r="F309" s="32"/>
      <c r="G309" s="32"/>
      <c r="H309" s="367">
        <v>0</v>
      </c>
      <c r="I309" s="688"/>
      <c r="J309" s="687"/>
      <c r="K309" s="689"/>
      <c r="L309" s="687"/>
      <c r="M309" s="27"/>
      <c r="N309" s="27"/>
      <c r="O309" s="27"/>
      <c r="P309" s="27"/>
      <c r="Q309" s="27"/>
      <c r="R309" s="379">
        <v>2.1124808399999999</v>
      </c>
      <c r="S309" s="379">
        <v>0.33341725999999999</v>
      </c>
      <c r="T309" s="379">
        <v>1.7790635799999999</v>
      </c>
      <c r="U309" s="692"/>
      <c r="V309" s="379">
        <v>0</v>
      </c>
      <c r="W309" s="27">
        <f t="shared" ref="W309:Y309" si="47">W314</f>
        <v>0</v>
      </c>
      <c r="X309" s="27">
        <f t="shared" si="47"/>
        <v>0</v>
      </c>
      <c r="Y309" s="27">
        <f t="shared" si="47"/>
        <v>0</v>
      </c>
      <c r="Z309" s="379">
        <v>0</v>
      </c>
      <c r="AA309" s="725">
        <v>2015</v>
      </c>
      <c r="AB309" s="725">
        <v>33</v>
      </c>
      <c r="AC309" s="654" t="s">
        <v>339</v>
      </c>
      <c r="AD309" s="654" t="s">
        <v>340</v>
      </c>
      <c r="AE309" s="693">
        <v>0.95</v>
      </c>
      <c r="AF309" s="83"/>
    </row>
    <row r="310" spans="1:32" ht="63" x14ac:dyDescent="0.25">
      <c r="A310" s="596">
        <v>50</v>
      </c>
      <c r="B310" s="603" t="s">
        <v>393</v>
      </c>
      <c r="C310" s="31"/>
      <c r="D310" s="31"/>
      <c r="E310" s="31"/>
      <c r="F310" s="32"/>
      <c r="G310" s="32"/>
      <c r="H310" s="367">
        <v>0</v>
      </c>
      <c r="I310" s="688"/>
      <c r="J310" s="687"/>
      <c r="K310" s="689"/>
      <c r="L310" s="687"/>
      <c r="M310" s="27"/>
      <c r="N310" s="27"/>
      <c r="O310" s="27"/>
      <c r="P310" s="27"/>
      <c r="Q310" s="27"/>
      <c r="R310" s="379">
        <v>0.42273381999999998</v>
      </c>
      <c r="S310" s="379">
        <v>7.0564000000000002E-2</v>
      </c>
      <c r="T310" s="379">
        <v>0.35216981999999997</v>
      </c>
      <c r="U310" s="692"/>
      <c r="V310" s="379">
        <v>0</v>
      </c>
      <c r="W310" s="27">
        <f t="shared" ref="W310:Y310" si="48">W315</f>
        <v>0</v>
      </c>
      <c r="X310" s="27">
        <f t="shared" si="48"/>
        <v>0</v>
      </c>
      <c r="Y310" s="27">
        <f t="shared" si="48"/>
        <v>0</v>
      </c>
      <c r="Z310" s="379">
        <v>0</v>
      </c>
      <c r="AA310" s="725">
        <v>2015</v>
      </c>
      <c r="AB310" s="725">
        <v>33</v>
      </c>
      <c r="AC310" s="654" t="s">
        <v>339</v>
      </c>
      <c r="AD310" s="654" t="s">
        <v>340</v>
      </c>
      <c r="AE310" s="693">
        <v>0.16</v>
      </c>
      <c r="AF310" s="83"/>
    </row>
    <row r="311" spans="1:32" ht="78.75" x14ac:dyDescent="0.25">
      <c r="A311" s="596">
        <v>51</v>
      </c>
      <c r="B311" s="603" t="s">
        <v>394</v>
      </c>
      <c r="C311" s="31"/>
      <c r="D311" s="31"/>
      <c r="E311" s="31"/>
      <c r="F311" s="32"/>
      <c r="G311" s="32"/>
      <c r="H311" s="367">
        <v>0</v>
      </c>
      <c r="I311" s="688"/>
      <c r="J311" s="687"/>
      <c r="K311" s="689"/>
      <c r="L311" s="687"/>
      <c r="M311" s="27"/>
      <c r="N311" s="27"/>
      <c r="O311" s="27"/>
      <c r="P311" s="27"/>
      <c r="Q311" s="27"/>
      <c r="R311" s="379">
        <v>0.71306337999999991</v>
      </c>
      <c r="S311" s="379">
        <v>0.11855932</v>
      </c>
      <c r="T311" s="379">
        <v>0.59450406</v>
      </c>
      <c r="U311" s="692"/>
      <c r="V311" s="379">
        <v>0</v>
      </c>
      <c r="W311" s="27">
        <f t="shared" ref="W311:Y311" si="49">W316</f>
        <v>0</v>
      </c>
      <c r="X311" s="27">
        <f t="shared" si="49"/>
        <v>0</v>
      </c>
      <c r="Y311" s="27">
        <f t="shared" si="49"/>
        <v>0</v>
      </c>
      <c r="Z311" s="379">
        <v>0</v>
      </c>
      <c r="AA311" s="725">
        <v>2015</v>
      </c>
      <c r="AB311" s="725">
        <v>33</v>
      </c>
      <c r="AC311" s="654" t="s">
        <v>339</v>
      </c>
      <c r="AD311" s="654" t="s">
        <v>340</v>
      </c>
      <c r="AE311" s="693">
        <v>0.33</v>
      </c>
      <c r="AF311" s="83"/>
    </row>
    <row r="312" spans="1:32" ht="78.75" x14ac:dyDescent="0.25">
      <c r="A312" s="596">
        <v>52</v>
      </c>
      <c r="B312" s="603" t="s">
        <v>395</v>
      </c>
      <c r="C312" s="31"/>
      <c r="D312" s="31"/>
      <c r="E312" s="31"/>
      <c r="F312" s="32"/>
      <c r="G312" s="32"/>
      <c r="H312" s="367">
        <v>0.287302</v>
      </c>
      <c r="I312" s="688"/>
      <c r="J312" s="687"/>
      <c r="K312" s="689"/>
      <c r="L312" s="687"/>
      <c r="M312" s="27"/>
      <c r="N312" s="27"/>
      <c r="O312" s="27"/>
      <c r="P312" s="27"/>
      <c r="Q312" s="27"/>
      <c r="R312" s="379">
        <v>0.28730285999999999</v>
      </c>
      <c r="S312" s="379">
        <v>4.7431279999999999E-2</v>
      </c>
      <c r="T312" s="379">
        <v>0.23987157999999997</v>
      </c>
      <c r="U312" s="692"/>
      <c r="V312" s="379">
        <v>0</v>
      </c>
      <c r="W312" s="27">
        <f t="shared" ref="W312:Y312" si="50">W317</f>
        <v>0</v>
      </c>
      <c r="X312" s="27">
        <f t="shared" si="50"/>
        <v>0</v>
      </c>
      <c r="Y312" s="27">
        <f t="shared" si="50"/>
        <v>0</v>
      </c>
      <c r="Z312" s="379">
        <v>0</v>
      </c>
      <c r="AA312" s="725">
        <v>2015</v>
      </c>
      <c r="AB312" s="725">
        <v>33</v>
      </c>
      <c r="AC312" s="654" t="s">
        <v>339</v>
      </c>
      <c r="AD312" s="654" t="s">
        <v>340</v>
      </c>
      <c r="AE312" s="693">
        <v>0.06</v>
      </c>
      <c r="AF312" s="83"/>
    </row>
    <row r="313" spans="1:32" ht="63" x14ac:dyDescent="0.25">
      <c r="A313" s="596">
        <v>53</v>
      </c>
      <c r="B313" s="603" t="s">
        <v>396</v>
      </c>
      <c r="C313" s="31"/>
      <c r="D313" s="31"/>
      <c r="E313" s="31"/>
      <c r="F313" s="32"/>
      <c r="G313" s="32"/>
      <c r="H313" s="367">
        <v>0</v>
      </c>
      <c r="I313" s="688"/>
      <c r="J313" s="687"/>
      <c r="K313" s="689"/>
      <c r="L313" s="687"/>
      <c r="M313" s="27"/>
      <c r="N313" s="27"/>
      <c r="O313" s="27"/>
      <c r="P313" s="27"/>
      <c r="Q313" s="27"/>
      <c r="R313" s="379">
        <v>0.48387315999999997</v>
      </c>
      <c r="S313" s="379">
        <v>8.0357999999999999E-2</v>
      </c>
      <c r="T313" s="379">
        <v>0.40351515999999998</v>
      </c>
      <c r="U313" s="692"/>
      <c r="V313" s="379">
        <v>0</v>
      </c>
      <c r="W313" s="27">
        <f t="shared" ref="W313:Y313" si="51">W318</f>
        <v>0</v>
      </c>
      <c r="X313" s="27">
        <f t="shared" si="51"/>
        <v>0</v>
      </c>
      <c r="Y313" s="27">
        <f t="shared" si="51"/>
        <v>0</v>
      </c>
      <c r="Z313" s="379">
        <v>0</v>
      </c>
      <c r="AA313" s="725">
        <v>2015</v>
      </c>
      <c r="AB313" s="725">
        <v>33</v>
      </c>
      <c r="AC313" s="654" t="s">
        <v>339</v>
      </c>
      <c r="AD313" s="654" t="s">
        <v>340</v>
      </c>
      <c r="AE313" s="693">
        <v>0.24</v>
      </c>
      <c r="AF313" s="83"/>
    </row>
    <row r="314" spans="1:32" ht="63" x14ac:dyDescent="0.25">
      <c r="A314" s="596">
        <v>54</v>
      </c>
      <c r="B314" s="603" t="s">
        <v>397</v>
      </c>
      <c r="C314" s="31"/>
      <c r="D314" s="31"/>
      <c r="E314" s="31"/>
      <c r="F314" s="32"/>
      <c r="G314" s="32"/>
      <c r="H314" s="367">
        <v>0</v>
      </c>
      <c r="I314" s="688"/>
      <c r="J314" s="687"/>
      <c r="K314" s="689"/>
      <c r="L314" s="687"/>
      <c r="M314" s="27"/>
      <c r="N314" s="27"/>
      <c r="O314" s="27"/>
      <c r="P314" s="27"/>
      <c r="Q314" s="27"/>
      <c r="R314" s="379">
        <v>0.56042565999999994</v>
      </c>
      <c r="S314" s="379">
        <v>9.3129139999999999E-2</v>
      </c>
      <c r="T314" s="379">
        <v>0.46729651999999999</v>
      </c>
      <c r="U314" s="692"/>
      <c r="V314" s="379">
        <v>0</v>
      </c>
      <c r="W314" s="27">
        <f t="shared" ref="W314:Y314" si="52">W319</f>
        <v>0</v>
      </c>
      <c r="X314" s="27">
        <f t="shared" si="52"/>
        <v>0</v>
      </c>
      <c r="Y314" s="27">
        <f t="shared" si="52"/>
        <v>0</v>
      </c>
      <c r="Z314" s="379">
        <v>0</v>
      </c>
      <c r="AA314" s="725">
        <v>2015</v>
      </c>
      <c r="AB314" s="725">
        <v>33</v>
      </c>
      <c r="AC314" s="654" t="s">
        <v>339</v>
      </c>
      <c r="AD314" s="654" t="s">
        <v>340</v>
      </c>
      <c r="AE314" s="693">
        <v>0.22</v>
      </c>
      <c r="AF314" s="83"/>
    </row>
    <row r="315" spans="1:32" ht="78.75" x14ac:dyDescent="0.25">
      <c r="A315" s="596">
        <v>55</v>
      </c>
      <c r="B315" s="603" t="s">
        <v>398</v>
      </c>
      <c r="C315" s="31"/>
      <c r="D315" s="31"/>
      <c r="E315" s="31"/>
      <c r="F315" s="32"/>
      <c r="G315" s="32"/>
      <c r="H315" s="367">
        <v>0.30733690000000002</v>
      </c>
      <c r="I315" s="688"/>
      <c r="J315" s="687"/>
      <c r="K315" s="689"/>
      <c r="L315" s="687"/>
      <c r="M315" s="27"/>
      <c r="N315" s="27"/>
      <c r="O315" s="27"/>
      <c r="P315" s="27"/>
      <c r="Q315" s="27"/>
      <c r="R315" s="379">
        <v>0.30733689999999997</v>
      </c>
      <c r="S315" s="379">
        <v>5.1473959999999999E-2</v>
      </c>
      <c r="T315" s="379">
        <v>0.25586293999999998</v>
      </c>
      <c r="U315" s="692"/>
      <c r="V315" s="379">
        <v>0</v>
      </c>
      <c r="W315" s="27">
        <f t="shared" ref="W315:Y315" si="53">W320</f>
        <v>0</v>
      </c>
      <c r="X315" s="27">
        <f t="shared" si="53"/>
        <v>0</v>
      </c>
      <c r="Y315" s="27">
        <f t="shared" si="53"/>
        <v>0</v>
      </c>
      <c r="Z315" s="379">
        <v>0</v>
      </c>
      <c r="AA315" s="725">
        <v>2015</v>
      </c>
      <c r="AB315" s="725">
        <v>33</v>
      </c>
      <c r="AC315" s="654" t="s">
        <v>339</v>
      </c>
      <c r="AD315" s="654" t="s">
        <v>340</v>
      </c>
      <c r="AE315" s="693">
        <v>0.11</v>
      </c>
      <c r="AF315" s="83"/>
    </row>
    <row r="316" spans="1:32" ht="126" x14ac:dyDescent="0.25">
      <c r="A316" s="599">
        <v>56</v>
      </c>
      <c r="B316" s="603" t="s">
        <v>399</v>
      </c>
      <c r="C316" s="31"/>
      <c r="D316" s="31"/>
      <c r="E316" s="31"/>
      <c r="F316" s="32"/>
      <c r="G316" s="32"/>
      <c r="H316" s="367">
        <v>0</v>
      </c>
      <c r="I316" s="688"/>
      <c r="J316" s="687"/>
      <c r="K316" s="689"/>
      <c r="L316" s="687"/>
      <c r="M316" s="27"/>
      <c r="N316" s="27"/>
      <c r="O316" s="27"/>
      <c r="P316" s="27"/>
      <c r="Q316" s="27"/>
      <c r="R316" s="379">
        <v>3.4283129999999997</v>
      </c>
      <c r="S316" s="379">
        <v>0.40634479999999995</v>
      </c>
      <c r="T316" s="379">
        <v>3.0219681999999999</v>
      </c>
      <c r="U316" s="692"/>
      <c r="V316" s="379">
        <v>0</v>
      </c>
      <c r="W316" s="27">
        <f t="shared" ref="W316:Y316" si="54">W321</f>
        <v>0</v>
      </c>
      <c r="X316" s="27">
        <f t="shared" si="54"/>
        <v>0</v>
      </c>
      <c r="Y316" s="27">
        <f t="shared" si="54"/>
        <v>0</v>
      </c>
      <c r="Z316" s="379">
        <v>0</v>
      </c>
      <c r="AA316" s="725">
        <v>2015</v>
      </c>
      <c r="AB316" s="725">
        <v>33</v>
      </c>
      <c r="AC316" s="654" t="s">
        <v>339</v>
      </c>
      <c r="AD316" s="654" t="s">
        <v>340</v>
      </c>
      <c r="AE316" s="693">
        <v>1.44</v>
      </c>
      <c r="AF316" s="83"/>
    </row>
    <row r="317" spans="1:32" ht="141.75" x14ac:dyDescent="0.25">
      <c r="A317" s="599">
        <v>57</v>
      </c>
      <c r="B317" s="605" t="s">
        <v>400</v>
      </c>
      <c r="C317" s="32"/>
      <c r="D317" s="32"/>
      <c r="E317" s="32"/>
      <c r="F317" s="32"/>
      <c r="G317" s="32"/>
      <c r="H317" s="367">
        <v>0</v>
      </c>
      <c r="I317" s="688"/>
      <c r="J317" s="687"/>
      <c r="K317" s="689"/>
      <c r="L317" s="687"/>
      <c r="M317" s="27"/>
      <c r="N317" s="27"/>
      <c r="O317" s="27"/>
      <c r="P317" s="27"/>
      <c r="Q317" s="27"/>
      <c r="R317" s="379">
        <v>2.8267383799999997</v>
      </c>
      <c r="S317" s="379">
        <v>0.34854839999999998</v>
      </c>
      <c r="T317" s="379">
        <v>2.4781899799999998</v>
      </c>
      <c r="U317" s="692"/>
      <c r="V317" s="379">
        <v>0</v>
      </c>
      <c r="W317" s="27">
        <f t="shared" ref="W317:Y317" si="55">W322</f>
        <v>0</v>
      </c>
      <c r="X317" s="27">
        <f t="shared" si="55"/>
        <v>0</v>
      </c>
      <c r="Y317" s="27">
        <f t="shared" si="55"/>
        <v>0</v>
      </c>
      <c r="Z317" s="379">
        <v>0</v>
      </c>
      <c r="AA317" s="725">
        <v>2015</v>
      </c>
      <c r="AB317" s="725">
        <v>33</v>
      </c>
      <c r="AC317" s="654" t="s">
        <v>339</v>
      </c>
      <c r="AD317" s="654" t="s">
        <v>340</v>
      </c>
      <c r="AE317" s="693">
        <v>1.26</v>
      </c>
    </row>
    <row r="318" spans="1:32" ht="63" x14ac:dyDescent="0.25">
      <c r="A318" s="596">
        <v>58</v>
      </c>
      <c r="B318" s="604" t="s">
        <v>401</v>
      </c>
      <c r="C318" s="32"/>
      <c r="D318" s="32"/>
      <c r="E318" s="32"/>
      <c r="F318" s="32"/>
      <c r="G318" s="32"/>
      <c r="H318" s="367">
        <v>0</v>
      </c>
      <c r="I318" s="688"/>
      <c r="J318" s="687"/>
      <c r="K318" s="689"/>
      <c r="L318" s="687"/>
      <c r="M318" s="27"/>
      <c r="N318" s="27"/>
      <c r="O318" s="27"/>
      <c r="P318" s="27"/>
      <c r="Q318" s="27"/>
      <c r="R318" s="379">
        <v>0.56241401899999999</v>
      </c>
      <c r="S318" s="379">
        <v>8.98452E-2</v>
      </c>
      <c r="T318" s="379">
        <v>0.45442389999999999</v>
      </c>
      <c r="U318" s="692"/>
      <c r="V318" s="379">
        <v>1.8144918999999999E-2</v>
      </c>
      <c r="W318" s="27"/>
      <c r="X318" s="27"/>
      <c r="Y318" s="27"/>
      <c r="Z318" s="379">
        <v>0</v>
      </c>
      <c r="AA318" s="725">
        <v>2015</v>
      </c>
      <c r="AB318" s="725">
        <v>33</v>
      </c>
      <c r="AC318" s="654" t="s">
        <v>339</v>
      </c>
      <c r="AD318" s="654" t="s">
        <v>340</v>
      </c>
      <c r="AE318" s="693">
        <v>0.19</v>
      </c>
    </row>
    <row r="319" spans="1:32" ht="78.75" x14ac:dyDescent="0.25">
      <c r="A319" s="596">
        <v>59</v>
      </c>
      <c r="B319" s="603" t="s">
        <v>402</v>
      </c>
      <c r="C319" s="32"/>
      <c r="D319" s="32"/>
      <c r="E319" s="32"/>
      <c r="F319" s="32"/>
      <c r="G319" s="32"/>
      <c r="H319" s="367">
        <v>0.29786267999999999</v>
      </c>
      <c r="I319" s="688"/>
      <c r="J319" s="687"/>
      <c r="K319" s="689"/>
      <c r="L319" s="687"/>
      <c r="M319" s="27"/>
      <c r="N319" s="27"/>
      <c r="O319" s="27"/>
      <c r="P319" s="27"/>
      <c r="Q319" s="27"/>
      <c r="R319" s="379">
        <v>0.29786267999999999</v>
      </c>
      <c r="S319" s="379">
        <v>4.9575339999999996E-2</v>
      </c>
      <c r="T319" s="379">
        <v>0.24828734</v>
      </c>
      <c r="U319" s="692"/>
      <c r="V319" s="379">
        <v>0</v>
      </c>
      <c r="W319" s="27">
        <f t="shared" ref="W319:Y319" si="56">W324</f>
        <v>0</v>
      </c>
      <c r="X319" s="27">
        <f t="shared" si="56"/>
        <v>0</v>
      </c>
      <c r="Y319" s="27">
        <f t="shared" si="56"/>
        <v>0</v>
      </c>
      <c r="Z319" s="379">
        <v>0</v>
      </c>
      <c r="AA319" s="725">
        <v>2015</v>
      </c>
      <c r="AB319" s="725">
        <v>33</v>
      </c>
      <c r="AC319" s="654" t="s">
        <v>339</v>
      </c>
      <c r="AD319" s="654" t="s">
        <v>340</v>
      </c>
      <c r="AE319" s="693">
        <v>0.05</v>
      </c>
    </row>
    <row r="320" spans="1:32" ht="63" x14ac:dyDescent="0.25">
      <c r="A320" s="600">
        <v>60</v>
      </c>
      <c r="B320" s="603" t="s">
        <v>403</v>
      </c>
      <c r="C320" s="32"/>
      <c r="D320" s="32"/>
      <c r="E320" s="32"/>
      <c r="F320" s="32"/>
      <c r="G320" s="32"/>
      <c r="H320" s="367">
        <v>0</v>
      </c>
      <c r="I320" s="688"/>
      <c r="J320" s="687"/>
      <c r="K320" s="689"/>
      <c r="L320" s="687"/>
      <c r="M320" s="27"/>
      <c r="N320" s="27"/>
      <c r="O320" s="27"/>
      <c r="P320" s="27"/>
      <c r="Q320" s="27"/>
      <c r="R320" s="379">
        <v>0.81529857999999999</v>
      </c>
      <c r="S320" s="379">
        <v>0.13540617999999999</v>
      </c>
      <c r="T320" s="379">
        <v>0.67989239999999995</v>
      </c>
      <c r="U320" s="692"/>
      <c r="V320" s="379">
        <v>0</v>
      </c>
      <c r="W320" s="27">
        <f t="shared" ref="W320:Y320" si="57">W325</f>
        <v>0</v>
      </c>
      <c r="X320" s="27">
        <f t="shared" si="57"/>
        <v>0</v>
      </c>
      <c r="Y320" s="27">
        <f t="shared" si="57"/>
        <v>0</v>
      </c>
      <c r="Z320" s="379">
        <v>0</v>
      </c>
      <c r="AA320" s="725">
        <v>2015</v>
      </c>
      <c r="AB320" s="725">
        <v>33</v>
      </c>
      <c r="AC320" s="654" t="s">
        <v>339</v>
      </c>
      <c r="AD320" s="654" t="s">
        <v>340</v>
      </c>
      <c r="AE320" s="693">
        <v>0.18</v>
      </c>
    </row>
    <row r="321" spans="1:31" ht="78.75" x14ac:dyDescent="0.25">
      <c r="A321" s="600">
        <v>61</v>
      </c>
      <c r="B321" s="603" t="s">
        <v>404</v>
      </c>
      <c r="C321" s="32"/>
      <c r="D321" s="32"/>
      <c r="E321" s="32"/>
      <c r="F321" s="32"/>
      <c r="G321" s="32"/>
      <c r="H321" s="367">
        <v>0</v>
      </c>
      <c r="I321" s="688"/>
      <c r="J321" s="687"/>
      <c r="K321" s="689"/>
      <c r="L321" s="687"/>
      <c r="M321" s="27"/>
      <c r="N321" s="27"/>
      <c r="O321" s="27"/>
      <c r="P321" s="27"/>
      <c r="Q321" s="27"/>
      <c r="R321" s="379">
        <v>0.90582699999999994</v>
      </c>
      <c r="S321" s="379">
        <v>0.15028243999999999</v>
      </c>
      <c r="T321" s="379">
        <v>0.75554455999999992</v>
      </c>
      <c r="U321" s="692"/>
      <c r="V321" s="379">
        <v>0</v>
      </c>
      <c r="W321" s="27">
        <f t="shared" ref="W321:Y321" si="58">W326</f>
        <v>0</v>
      </c>
      <c r="X321" s="27">
        <f t="shared" si="58"/>
        <v>0</v>
      </c>
      <c r="Y321" s="27">
        <f t="shared" si="58"/>
        <v>0</v>
      </c>
      <c r="Z321" s="379">
        <v>0</v>
      </c>
      <c r="AA321" s="725">
        <v>2015</v>
      </c>
      <c r="AB321" s="725">
        <v>33</v>
      </c>
      <c r="AC321" s="654" t="s">
        <v>339</v>
      </c>
      <c r="AD321" s="654" t="s">
        <v>340</v>
      </c>
      <c r="AE321" s="693">
        <v>0.18</v>
      </c>
    </row>
    <row r="322" spans="1:31" ht="78.75" x14ac:dyDescent="0.25">
      <c r="A322" s="600">
        <v>62</v>
      </c>
      <c r="B322" s="603" t="s">
        <v>405</v>
      </c>
      <c r="C322" s="32"/>
      <c r="D322" s="32"/>
      <c r="E322" s="32"/>
      <c r="F322" s="32"/>
      <c r="G322" s="32"/>
      <c r="H322" s="367">
        <v>0</v>
      </c>
      <c r="I322" s="688"/>
      <c r="J322" s="687"/>
      <c r="K322" s="689"/>
      <c r="L322" s="687"/>
      <c r="M322" s="27"/>
      <c r="N322" s="27"/>
      <c r="O322" s="27"/>
      <c r="P322" s="27"/>
      <c r="Q322" s="27"/>
      <c r="R322" s="379">
        <v>0.51984663999999992</v>
      </c>
      <c r="S322" s="379">
        <v>8.6881039999999993E-2</v>
      </c>
      <c r="T322" s="379">
        <v>0.43296559999999995</v>
      </c>
      <c r="U322" s="692"/>
      <c r="V322" s="379">
        <v>0</v>
      </c>
      <c r="W322" s="27">
        <f t="shared" ref="W322:Y322" si="59">W327</f>
        <v>0</v>
      </c>
      <c r="X322" s="27">
        <f t="shared" si="59"/>
        <v>0</v>
      </c>
      <c r="Y322" s="27">
        <f t="shared" si="59"/>
        <v>0</v>
      </c>
      <c r="Z322" s="379">
        <v>0</v>
      </c>
      <c r="AA322" s="725">
        <v>2015</v>
      </c>
      <c r="AB322" s="725">
        <v>33</v>
      </c>
      <c r="AC322" s="654" t="s">
        <v>339</v>
      </c>
      <c r="AD322" s="654" t="s">
        <v>340</v>
      </c>
      <c r="AE322" s="693">
        <v>0.2</v>
      </c>
    </row>
    <row r="323" spans="1:31" ht="78.75" x14ac:dyDescent="0.25">
      <c r="A323" s="600">
        <v>63</v>
      </c>
      <c r="B323" s="603" t="s">
        <v>406</v>
      </c>
      <c r="C323" s="32"/>
      <c r="D323" s="32"/>
      <c r="E323" s="32"/>
      <c r="F323" s="32"/>
      <c r="G323" s="32"/>
      <c r="H323" s="367">
        <v>0</v>
      </c>
      <c r="I323" s="688"/>
      <c r="J323" s="687"/>
      <c r="K323" s="689"/>
      <c r="L323" s="687"/>
      <c r="M323" s="27"/>
      <c r="N323" s="27"/>
      <c r="O323" s="27"/>
      <c r="P323" s="27"/>
      <c r="Q323" s="27"/>
      <c r="R323" s="379">
        <v>0.64361802000000001</v>
      </c>
      <c r="S323" s="379">
        <v>0.10745552</v>
      </c>
      <c r="T323" s="379">
        <v>0.53616249999999999</v>
      </c>
      <c r="U323" s="692"/>
      <c r="V323" s="379">
        <v>0</v>
      </c>
      <c r="W323" s="27"/>
      <c r="X323" s="27"/>
      <c r="Y323" s="27"/>
      <c r="Z323" s="379">
        <v>0</v>
      </c>
      <c r="AA323" s="725">
        <v>2015</v>
      </c>
      <c r="AB323" s="725">
        <v>33</v>
      </c>
      <c r="AC323" s="654" t="s">
        <v>339</v>
      </c>
      <c r="AD323" s="654" t="s">
        <v>340</v>
      </c>
      <c r="AE323" s="693">
        <v>0.31</v>
      </c>
    </row>
    <row r="324" spans="1:31" ht="78.75" x14ac:dyDescent="0.25">
      <c r="A324" s="599">
        <v>64</v>
      </c>
      <c r="B324" s="603" t="s">
        <v>407</v>
      </c>
      <c r="C324" s="32"/>
      <c r="D324" s="32"/>
      <c r="E324" s="32"/>
      <c r="F324" s="32"/>
      <c r="G324" s="32"/>
      <c r="H324" s="367">
        <v>0</v>
      </c>
      <c r="I324" s="688"/>
      <c r="J324" s="687"/>
      <c r="K324" s="689"/>
      <c r="L324" s="687"/>
      <c r="M324" s="27"/>
      <c r="N324" s="27"/>
      <c r="O324" s="27"/>
      <c r="P324" s="27"/>
      <c r="Q324" s="27"/>
      <c r="R324" s="379">
        <v>0.91652487999999999</v>
      </c>
      <c r="S324" s="379">
        <v>0.15296575999999998</v>
      </c>
      <c r="T324" s="379">
        <v>0.76355911999999992</v>
      </c>
      <c r="U324" s="692"/>
      <c r="V324" s="379">
        <v>0</v>
      </c>
      <c r="W324" s="27">
        <f t="shared" ref="W324:Y324" si="60">W329</f>
        <v>0</v>
      </c>
      <c r="X324" s="27">
        <f t="shared" si="60"/>
        <v>0</v>
      </c>
      <c r="Y324" s="27">
        <f t="shared" si="60"/>
        <v>0</v>
      </c>
      <c r="Z324" s="379">
        <v>0</v>
      </c>
      <c r="AA324" s="725">
        <v>2015</v>
      </c>
      <c r="AB324" s="725">
        <v>33</v>
      </c>
      <c r="AC324" s="654" t="s">
        <v>339</v>
      </c>
      <c r="AD324" s="654" t="s">
        <v>340</v>
      </c>
      <c r="AE324" s="693">
        <v>0.43</v>
      </c>
    </row>
    <row r="325" spans="1:31" ht="63" x14ac:dyDescent="0.25">
      <c r="A325" s="600">
        <v>65</v>
      </c>
      <c r="B325" s="603" t="s">
        <v>408</v>
      </c>
      <c r="C325" s="32"/>
      <c r="D325" s="32"/>
      <c r="E325" s="32"/>
      <c r="F325" s="32"/>
      <c r="G325" s="32"/>
      <c r="H325" s="367">
        <v>0</v>
      </c>
      <c r="I325" s="688"/>
      <c r="J325" s="687"/>
      <c r="K325" s="689"/>
      <c r="L325" s="687"/>
      <c r="M325" s="27"/>
      <c r="N325" s="27"/>
      <c r="O325" s="27"/>
      <c r="P325" s="27"/>
      <c r="Q325" s="27"/>
      <c r="R325" s="379">
        <v>0.71442863999999995</v>
      </c>
      <c r="S325" s="379">
        <v>0.11835754</v>
      </c>
      <c r="T325" s="379">
        <v>0.59607109999999996</v>
      </c>
      <c r="U325" s="692"/>
      <c r="V325" s="379">
        <v>0</v>
      </c>
      <c r="W325" s="27">
        <f t="shared" ref="W325:Y325" si="61">W330</f>
        <v>0</v>
      </c>
      <c r="X325" s="27">
        <f t="shared" si="61"/>
        <v>0</v>
      </c>
      <c r="Y325" s="27">
        <f t="shared" si="61"/>
        <v>0</v>
      </c>
      <c r="Z325" s="379">
        <v>0</v>
      </c>
      <c r="AA325" s="725">
        <v>2015</v>
      </c>
      <c r="AB325" s="725">
        <v>33</v>
      </c>
      <c r="AC325" s="654" t="s">
        <v>339</v>
      </c>
      <c r="AD325" s="654" t="s">
        <v>340</v>
      </c>
      <c r="AE325" s="693">
        <v>0.42</v>
      </c>
    </row>
    <row r="326" spans="1:31" ht="110.25" x14ac:dyDescent="0.25">
      <c r="A326" s="599">
        <v>66</v>
      </c>
      <c r="B326" s="603" t="s">
        <v>409</v>
      </c>
      <c r="C326" s="32"/>
      <c r="D326" s="32"/>
      <c r="E326" s="32"/>
      <c r="F326" s="32"/>
      <c r="G326" s="32"/>
      <c r="H326" s="367">
        <v>0</v>
      </c>
      <c r="I326" s="688"/>
      <c r="J326" s="687"/>
      <c r="K326" s="689"/>
      <c r="L326" s="687"/>
      <c r="M326" s="27"/>
      <c r="N326" s="27"/>
      <c r="O326" s="27"/>
      <c r="P326" s="27"/>
      <c r="Q326" s="27"/>
      <c r="R326" s="379">
        <v>0.69168885999999996</v>
      </c>
      <c r="S326" s="379">
        <v>0.11431131999999999</v>
      </c>
      <c r="T326" s="379">
        <v>0.57737753999999997</v>
      </c>
      <c r="U326" s="692"/>
      <c r="V326" s="379">
        <v>0</v>
      </c>
      <c r="W326" s="27">
        <f t="shared" ref="W326:Y326" si="62">W331</f>
        <v>0</v>
      </c>
      <c r="X326" s="27">
        <f t="shared" si="62"/>
        <v>0</v>
      </c>
      <c r="Y326" s="27">
        <f t="shared" si="62"/>
        <v>0</v>
      </c>
      <c r="Z326" s="379">
        <v>0</v>
      </c>
      <c r="AA326" s="725">
        <v>2015</v>
      </c>
      <c r="AB326" s="725">
        <v>33</v>
      </c>
      <c r="AC326" s="654" t="s">
        <v>339</v>
      </c>
      <c r="AD326" s="654" t="s">
        <v>340</v>
      </c>
      <c r="AE326" s="693">
        <v>0.2</v>
      </c>
    </row>
    <row r="327" spans="1:31" ht="78.75" x14ac:dyDescent="0.25">
      <c r="A327" s="599">
        <v>67</v>
      </c>
      <c r="B327" s="603" t="s">
        <v>410</v>
      </c>
      <c r="C327" s="32"/>
      <c r="D327" s="32"/>
      <c r="E327" s="32"/>
      <c r="F327" s="32"/>
      <c r="G327" s="32"/>
      <c r="H327" s="367">
        <v>0.41250900000000001</v>
      </c>
      <c r="I327" s="688"/>
      <c r="J327" s="687"/>
      <c r="K327" s="689"/>
      <c r="L327" s="687"/>
      <c r="M327" s="27"/>
      <c r="N327" s="27"/>
      <c r="O327" s="27"/>
      <c r="P327" s="27"/>
      <c r="Q327" s="27"/>
      <c r="R327" s="379">
        <v>0.41250911999999995</v>
      </c>
      <c r="S327" s="379">
        <v>6.8428199999999995E-2</v>
      </c>
      <c r="T327" s="379">
        <v>0.34408091999999996</v>
      </c>
      <c r="U327" s="692"/>
      <c r="V327" s="379">
        <v>0</v>
      </c>
      <c r="W327" s="27">
        <f t="shared" ref="W327:Y327" si="63">W332</f>
        <v>0</v>
      </c>
      <c r="X327" s="27">
        <f t="shared" si="63"/>
        <v>0</v>
      </c>
      <c r="Y327" s="27">
        <f t="shared" si="63"/>
        <v>0</v>
      </c>
      <c r="Z327" s="379">
        <v>0</v>
      </c>
      <c r="AA327" s="725">
        <v>2015</v>
      </c>
      <c r="AB327" s="725">
        <v>33</v>
      </c>
      <c r="AC327" s="654" t="s">
        <v>339</v>
      </c>
      <c r="AD327" s="654" t="s">
        <v>340</v>
      </c>
      <c r="AE327" s="693">
        <v>0.18</v>
      </c>
    </row>
    <row r="328" spans="1:31" ht="78.75" x14ac:dyDescent="0.25">
      <c r="A328" s="600">
        <v>68</v>
      </c>
      <c r="B328" s="603" t="s">
        <v>411</v>
      </c>
      <c r="C328" s="32"/>
      <c r="D328" s="32"/>
      <c r="E328" s="32"/>
      <c r="F328" s="32"/>
      <c r="G328" s="32"/>
      <c r="H328" s="367">
        <v>0.104694</v>
      </c>
      <c r="I328" s="688"/>
      <c r="J328" s="687"/>
      <c r="K328" s="689"/>
      <c r="L328" s="687"/>
      <c r="M328" s="27"/>
      <c r="N328" s="27"/>
      <c r="O328" s="27"/>
      <c r="P328" s="27"/>
      <c r="Q328" s="27"/>
      <c r="R328" s="379">
        <v>0.10469431999999999</v>
      </c>
      <c r="S328" s="379">
        <v>1.7341280000000001E-2</v>
      </c>
      <c r="T328" s="379">
        <v>8.7353039999999993E-2</v>
      </c>
      <c r="U328" s="692"/>
      <c r="V328" s="379">
        <v>0</v>
      </c>
      <c r="W328" s="27"/>
      <c r="X328" s="27"/>
      <c r="Y328" s="27"/>
      <c r="Z328" s="379">
        <v>0</v>
      </c>
      <c r="AA328" s="725">
        <v>2015</v>
      </c>
      <c r="AB328" s="725">
        <v>33</v>
      </c>
      <c r="AC328" s="654" t="s">
        <v>339</v>
      </c>
      <c r="AD328" s="654" t="s">
        <v>340</v>
      </c>
      <c r="AE328" s="693">
        <v>0.05</v>
      </c>
    </row>
    <row r="329" spans="1:31" ht="63" x14ac:dyDescent="0.25">
      <c r="A329" s="600">
        <v>69</v>
      </c>
      <c r="B329" s="603" t="s">
        <v>412</v>
      </c>
      <c r="C329" s="32"/>
      <c r="D329" s="32"/>
      <c r="E329" s="32"/>
      <c r="F329" s="32"/>
      <c r="G329" s="32"/>
      <c r="H329" s="367">
        <v>0.13571652000000003</v>
      </c>
      <c r="I329" s="688"/>
      <c r="J329" s="687"/>
      <c r="K329" s="689"/>
      <c r="L329" s="687"/>
      <c r="M329" s="27"/>
      <c r="N329" s="27"/>
      <c r="O329" s="27"/>
      <c r="P329" s="27"/>
      <c r="Q329" s="27"/>
      <c r="R329" s="379">
        <v>0.13571651999999998</v>
      </c>
      <c r="S329" s="379">
        <v>2.1109019999999999E-2</v>
      </c>
      <c r="T329" s="379">
        <v>0.11460749999999999</v>
      </c>
      <c r="U329" s="692"/>
      <c r="V329" s="379">
        <v>0</v>
      </c>
      <c r="W329" s="27">
        <f t="shared" ref="W329:Y329" si="64">W334</f>
        <v>0</v>
      </c>
      <c r="X329" s="27">
        <f t="shared" si="64"/>
        <v>0</v>
      </c>
      <c r="Y329" s="27">
        <f t="shared" si="64"/>
        <v>0</v>
      </c>
      <c r="Z329" s="379">
        <v>0</v>
      </c>
      <c r="AA329" s="725">
        <v>2015</v>
      </c>
      <c r="AB329" s="725">
        <v>33</v>
      </c>
      <c r="AC329" s="654" t="s">
        <v>339</v>
      </c>
      <c r="AD329" s="654" t="s">
        <v>340</v>
      </c>
      <c r="AE329" s="693">
        <v>0.04</v>
      </c>
    </row>
    <row r="330" spans="1:31" ht="78.75" x14ac:dyDescent="0.25">
      <c r="A330" s="600">
        <v>70</v>
      </c>
      <c r="B330" s="603" t="s">
        <v>413</v>
      </c>
      <c r="C330" s="32"/>
      <c r="D330" s="32"/>
      <c r="E330" s="32"/>
      <c r="F330" s="32"/>
      <c r="G330" s="32"/>
      <c r="H330" s="367">
        <v>0.32922200000000001</v>
      </c>
      <c r="I330" s="688"/>
      <c r="J330" s="687"/>
      <c r="K330" s="689"/>
      <c r="L330" s="687"/>
      <c r="M330" s="27"/>
      <c r="N330" s="27"/>
      <c r="O330" s="27"/>
      <c r="P330" s="27"/>
      <c r="Q330" s="27"/>
      <c r="R330" s="379">
        <v>0.32922235999999999</v>
      </c>
      <c r="S330" s="379">
        <v>5.1721759999999999E-2</v>
      </c>
      <c r="T330" s="379">
        <v>0.27750059999999999</v>
      </c>
      <c r="U330" s="692"/>
      <c r="V330" s="379">
        <v>0</v>
      </c>
      <c r="W330" s="27">
        <f t="shared" ref="W330:Y330" si="65">W335</f>
        <v>0</v>
      </c>
      <c r="X330" s="27">
        <f t="shared" si="65"/>
        <v>0</v>
      </c>
      <c r="Y330" s="27">
        <f t="shared" si="65"/>
        <v>0</v>
      </c>
      <c r="Z330" s="379">
        <v>0</v>
      </c>
      <c r="AA330" s="725">
        <v>2015</v>
      </c>
      <c r="AB330" s="725">
        <v>33</v>
      </c>
      <c r="AC330" s="654" t="s">
        <v>339</v>
      </c>
      <c r="AD330" s="654" t="s">
        <v>340</v>
      </c>
      <c r="AE330" s="693">
        <v>0.19</v>
      </c>
    </row>
    <row r="331" spans="1:31" ht="94.5" x14ac:dyDescent="0.25">
      <c r="A331" s="599">
        <v>71</v>
      </c>
      <c r="B331" s="603" t="s">
        <v>414</v>
      </c>
      <c r="C331" s="32"/>
      <c r="D331" s="32"/>
      <c r="E331" s="32"/>
      <c r="F331" s="32"/>
      <c r="G331" s="32"/>
      <c r="H331" s="367">
        <v>0.36973200000000001</v>
      </c>
      <c r="I331" s="688"/>
      <c r="J331" s="687"/>
      <c r="K331" s="689"/>
      <c r="L331" s="687"/>
      <c r="M331" s="27"/>
      <c r="N331" s="27"/>
      <c r="O331" s="27"/>
      <c r="P331" s="27"/>
      <c r="Q331" s="27"/>
      <c r="R331" s="379">
        <v>0.36973293999999995</v>
      </c>
      <c r="S331" s="379">
        <v>6.0561139999999999E-2</v>
      </c>
      <c r="T331" s="379">
        <v>0.3091718</v>
      </c>
      <c r="U331" s="692"/>
      <c r="V331" s="379">
        <v>0</v>
      </c>
      <c r="W331" s="27">
        <f t="shared" ref="W331:Y331" si="66">W336</f>
        <v>0</v>
      </c>
      <c r="X331" s="27">
        <f t="shared" si="66"/>
        <v>0</v>
      </c>
      <c r="Y331" s="27">
        <f t="shared" si="66"/>
        <v>0</v>
      </c>
      <c r="Z331" s="379">
        <v>0</v>
      </c>
      <c r="AA331" s="725">
        <v>2015</v>
      </c>
      <c r="AB331" s="725">
        <v>33</v>
      </c>
      <c r="AC331" s="654" t="s">
        <v>339</v>
      </c>
      <c r="AD331" s="654" t="s">
        <v>340</v>
      </c>
      <c r="AE331" s="693">
        <v>0.12</v>
      </c>
    </row>
    <row r="332" spans="1:31" ht="94.5" x14ac:dyDescent="0.25">
      <c r="A332" s="600">
        <v>72</v>
      </c>
      <c r="B332" s="603" t="s">
        <v>415</v>
      </c>
      <c r="C332" s="32"/>
      <c r="D332" s="32"/>
      <c r="E332" s="32"/>
      <c r="F332" s="32"/>
      <c r="G332" s="32"/>
      <c r="H332" s="367">
        <v>0</v>
      </c>
      <c r="I332" s="688"/>
      <c r="J332" s="687"/>
      <c r="K332" s="689"/>
      <c r="L332" s="687"/>
      <c r="M332" s="27"/>
      <c r="N332" s="27"/>
      <c r="O332" s="27"/>
      <c r="P332" s="27"/>
      <c r="Q332" s="27"/>
      <c r="R332" s="379">
        <v>1.2060956999999999</v>
      </c>
      <c r="S332" s="379">
        <v>0.14803925999999998</v>
      </c>
      <c r="T332" s="379">
        <v>1.0580564399999999</v>
      </c>
      <c r="U332" s="692"/>
      <c r="V332" s="379">
        <v>0</v>
      </c>
      <c r="W332" s="27">
        <f t="shared" ref="W332:Y332" si="67">W337</f>
        <v>0</v>
      </c>
      <c r="X332" s="27">
        <f t="shared" si="67"/>
        <v>0</v>
      </c>
      <c r="Y332" s="27">
        <f t="shared" si="67"/>
        <v>0</v>
      </c>
      <c r="Z332" s="379">
        <v>0</v>
      </c>
      <c r="AA332" s="725">
        <v>2015</v>
      </c>
      <c r="AB332" s="725">
        <v>33</v>
      </c>
      <c r="AC332" s="654"/>
      <c r="AD332" s="654" t="s">
        <v>341</v>
      </c>
      <c r="AE332" s="693">
        <v>0.12</v>
      </c>
    </row>
    <row r="333" spans="1:31" ht="78.75" x14ac:dyDescent="0.25">
      <c r="A333" s="600">
        <v>73</v>
      </c>
      <c r="B333" s="603" t="s">
        <v>416</v>
      </c>
      <c r="C333" s="32"/>
      <c r="D333" s="32"/>
      <c r="E333" s="32"/>
      <c r="F333" s="32"/>
      <c r="G333" s="32"/>
      <c r="H333" s="367">
        <v>0</v>
      </c>
      <c r="I333" s="688"/>
      <c r="J333" s="687"/>
      <c r="K333" s="689"/>
      <c r="L333" s="687"/>
      <c r="M333" s="27"/>
      <c r="N333" s="27"/>
      <c r="O333" s="27"/>
      <c r="P333" s="27"/>
      <c r="Q333" s="27"/>
      <c r="R333" s="379">
        <v>0.66037283999999996</v>
      </c>
      <c r="S333" s="379">
        <v>0.10943438</v>
      </c>
      <c r="T333" s="379">
        <v>0.55093846000000002</v>
      </c>
      <c r="U333" s="692"/>
      <c r="V333" s="379">
        <v>0</v>
      </c>
      <c r="W333" s="27"/>
      <c r="X333" s="27"/>
      <c r="Y333" s="27"/>
      <c r="Z333" s="379">
        <v>0</v>
      </c>
      <c r="AA333" s="725">
        <v>2015</v>
      </c>
      <c r="AB333" s="725">
        <v>33</v>
      </c>
      <c r="AC333" s="654"/>
      <c r="AD333" s="654" t="s">
        <v>341</v>
      </c>
      <c r="AE333" s="693">
        <v>0.06</v>
      </c>
    </row>
    <row r="334" spans="1:31" ht="94.5" x14ac:dyDescent="0.25">
      <c r="A334" s="600">
        <v>74</v>
      </c>
      <c r="B334" s="603" t="s">
        <v>417</v>
      </c>
      <c r="C334" s="32"/>
      <c r="D334" s="32"/>
      <c r="E334" s="32"/>
      <c r="F334" s="32"/>
      <c r="G334" s="32"/>
      <c r="H334" s="367">
        <v>0</v>
      </c>
      <c r="I334" s="688"/>
      <c r="J334" s="687"/>
      <c r="K334" s="689"/>
      <c r="L334" s="687"/>
      <c r="M334" s="27"/>
      <c r="N334" s="27"/>
      <c r="O334" s="27"/>
      <c r="P334" s="27"/>
      <c r="Q334" s="27"/>
      <c r="R334" s="379">
        <v>3.8422558199999997</v>
      </c>
      <c r="S334" s="379">
        <v>0.32849311999999997</v>
      </c>
      <c r="T334" s="379">
        <v>3.5137626999999996</v>
      </c>
      <c r="U334" s="692"/>
      <c r="V334" s="379">
        <v>0</v>
      </c>
      <c r="W334" s="27">
        <f t="shared" ref="W334:Y334" si="68">W339</f>
        <v>0</v>
      </c>
      <c r="X334" s="27">
        <f t="shared" si="68"/>
        <v>0</v>
      </c>
      <c r="Y334" s="27">
        <f t="shared" si="68"/>
        <v>0</v>
      </c>
      <c r="Z334" s="379">
        <v>0</v>
      </c>
      <c r="AA334" s="725">
        <v>2015</v>
      </c>
      <c r="AB334" s="725">
        <v>33</v>
      </c>
      <c r="AC334" s="654"/>
      <c r="AD334" s="654" t="s">
        <v>341</v>
      </c>
      <c r="AE334" s="693">
        <v>0.24</v>
      </c>
    </row>
    <row r="335" spans="1:31" ht="110.25" x14ac:dyDescent="0.25">
      <c r="A335" s="600">
        <v>75</v>
      </c>
      <c r="B335" s="603" t="s">
        <v>418</v>
      </c>
      <c r="C335" s="32"/>
      <c r="D335" s="32"/>
      <c r="E335" s="32"/>
      <c r="F335" s="32"/>
      <c r="G335" s="32"/>
      <c r="H335" s="367">
        <v>0</v>
      </c>
      <c r="I335" s="688"/>
      <c r="J335" s="687"/>
      <c r="K335" s="689"/>
      <c r="L335" s="687"/>
      <c r="M335" s="27"/>
      <c r="N335" s="27"/>
      <c r="O335" s="27"/>
      <c r="P335" s="27"/>
      <c r="Q335" s="27"/>
      <c r="R335" s="379">
        <v>0.15241115999999999</v>
      </c>
      <c r="S335" s="379">
        <v>2.5416019999999998E-2</v>
      </c>
      <c r="T335" s="379">
        <v>0.12699513999999998</v>
      </c>
      <c r="U335" s="692"/>
      <c r="V335" s="379">
        <v>0</v>
      </c>
      <c r="W335" s="27">
        <f t="shared" ref="W335:Y335" si="69">W340</f>
        <v>0</v>
      </c>
      <c r="X335" s="27">
        <f t="shared" si="69"/>
        <v>0</v>
      </c>
      <c r="Y335" s="27">
        <f t="shared" si="69"/>
        <v>0</v>
      </c>
      <c r="Z335" s="379">
        <v>0</v>
      </c>
      <c r="AA335" s="725">
        <v>2015</v>
      </c>
      <c r="AB335" s="725">
        <v>33</v>
      </c>
      <c r="AC335" s="654" t="s">
        <v>339</v>
      </c>
      <c r="AD335" s="654" t="s">
        <v>340</v>
      </c>
      <c r="AE335" s="693">
        <v>7.0000000000000007E-2</v>
      </c>
    </row>
    <row r="336" spans="1:31" ht="94.5" x14ac:dyDescent="0.25">
      <c r="A336" s="600">
        <v>76</v>
      </c>
      <c r="B336" s="603" t="s">
        <v>419</v>
      </c>
      <c r="C336" s="32"/>
      <c r="D336" s="32"/>
      <c r="E336" s="32"/>
      <c r="F336" s="32"/>
      <c r="G336" s="32"/>
      <c r="H336" s="367">
        <v>0</v>
      </c>
      <c r="I336" s="688"/>
      <c r="J336" s="687"/>
      <c r="K336" s="689"/>
      <c r="L336" s="687"/>
      <c r="M336" s="27"/>
      <c r="N336" s="27"/>
      <c r="O336" s="27"/>
      <c r="P336" s="27"/>
      <c r="Q336" s="27"/>
      <c r="R336" s="379">
        <v>1.24072516</v>
      </c>
      <c r="S336" s="379">
        <v>0.13684695999999999</v>
      </c>
      <c r="T336" s="379">
        <v>1.1038782</v>
      </c>
      <c r="U336" s="692"/>
      <c r="V336" s="379">
        <v>0</v>
      </c>
      <c r="W336" s="27">
        <f t="shared" ref="W336:Y336" si="70">W341</f>
        <v>0</v>
      </c>
      <c r="X336" s="27">
        <f t="shared" si="70"/>
        <v>0</v>
      </c>
      <c r="Y336" s="27">
        <f t="shared" si="70"/>
        <v>0</v>
      </c>
      <c r="Z336" s="379">
        <v>0</v>
      </c>
      <c r="AA336" s="725">
        <v>2015</v>
      </c>
      <c r="AB336" s="725">
        <v>33</v>
      </c>
      <c r="AC336" s="654"/>
      <c r="AD336" s="654" t="s">
        <v>341</v>
      </c>
      <c r="AE336" s="693">
        <v>0.16</v>
      </c>
    </row>
    <row r="337" spans="1:31" ht="94.5" x14ac:dyDescent="0.25">
      <c r="A337" s="600">
        <v>77</v>
      </c>
      <c r="B337" s="603" t="s">
        <v>420</v>
      </c>
      <c r="C337" s="32"/>
      <c r="D337" s="32"/>
      <c r="E337" s="32"/>
      <c r="F337" s="32"/>
      <c r="G337" s="32"/>
      <c r="H337" s="367">
        <v>0</v>
      </c>
      <c r="I337" s="688"/>
      <c r="J337" s="687"/>
      <c r="K337" s="689"/>
      <c r="L337" s="687"/>
      <c r="M337" s="27"/>
      <c r="N337" s="27"/>
      <c r="O337" s="27"/>
      <c r="P337" s="27"/>
      <c r="Q337" s="27"/>
      <c r="R337" s="379">
        <v>0.19591776</v>
      </c>
      <c r="S337" s="379">
        <v>3.2793379999999997E-2</v>
      </c>
      <c r="T337" s="379">
        <v>0.16312437999999999</v>
      </c>
      <c r="U337" s="692"/>
      <c r="V337" s="379">
        <v>0</v>
      </c>
      <c r="W337" s="27">
        <f t="shared" ref="W337:Y337" si="71">W342</f>
        <v>0</v>
      </c>
      <c r="X337" s="27">
        <f t="shared" si="71"/>
        <v>0</v>
      </c>
      <c r="Y337" s="27">
        <f t="shared" si="71"/>
        <v>0</v>
      </c>
      <c r="Z337" s="379">
        <v>0</v>
      </c>
      <c r="AA337" s="725">
        <v>2015</v>
      </c>
      <c r="AB337" s="725">
        <v>33</v>
      </c>
      <c r="AC337" s="654"/>
      <c r="AD337" s="654" t="s">
        <v>341</v>
      </c>
      <c r="AE337" s="693">
        <v>0.02</v>
      </c>
    </row>
    <row r="338" spans="1:31" ht="120" customHeight="1" x14ac:dyDescent="0.25">
      <c r="A338" s="600">
        <v>78</v>
      </c>
      <c r="B338" s="603" t="s">
        <v>421</v>
      </c>
      <c r="C338" s="32"/>
      <c r="D338" s="32"/>
      <c r="E338" s="32"/>
      <c r="F338" s="32"/>
      <c r="G338" s="32"/>
      <c r="H338" s="367">
        <v>0</v>
      </c>
      <c r="I338" s="688"/>
      <c r="J338" s="687"/>
      <c r="K338" s="689"/>
      <c r="L338" s="687"/>
      <c r="M338" s="27"/>
      <c r="N338" s="27"/>
      <c r="O338" s="27"/>
      <c r="P338" s="27"/>
      <c r="Q338" s="27"/>
      <c r="R338" s="379">
        <v>1.0727108599999999</v>
      </c>
      <c r="S338" s="379">
        <v>0.17814105999999999</v>
      </c>
      <c r="T338" s="379">
        <v>0.89456979999999997</v>
      </c>
      <c r="U338" s="692"/>
      <c r="V338" s="379">
        <v>0</v>
      </c>
      <c r="W338" s="725">
        <v>2015</v>
      </c>
      <c r="X338" s="725">
        <v>33</v>
      </c>
      <c r="Y338" s="725" t="s">
        <v>448</v>
      </c>
      <c r="Z338" s="678">
        <v>2.5000000000000001E-2</v>
      </c>
      <c r="AA338" s="725">
        <v>2015</v>
      </c>
      <c r="AB338" s="725">
        <v>33</v>
      </c>
      <c r="AC338" s="654"/>
      <c r="AD338" s="654" t="s">
        <v>341</v>
      </c>
      <c r="AE338" s="693">
        <v>0.31</v>
      </c>
    </row>
    <row r="339" spans="1:31" ht="63" x14ac:dyDescent="0.25">
      <c r="A339" s="600">
        <v>79</v>
      </c>
      <c r="B339" s="603" t="s">
        <v>422</v>
      </c>
      <c r="C339" s="32"/>
      <c r="D339" s="32"/>
      <c r="E339" s="32"/>
      <c r="F339" s="32"/>
      <c r="G339" s="32"/>
      <c r="H339" s="367">
        <v>0</v>
      </c>
      <c r="I339" s="688"/>
      <c r="J339" s="687"/>
      <c r="K339" s="689"/>
      <c r="L339" s="687"/>
      <c r="M339" s="27"/>
      <c r="N339" s="27"/>
      <c r="O339" s="27"/>
      <c r="P339" s="27"/>
      <c r="Q339" s="27"/>
      <c r="R339" s="379">
        <v>0.50116605999999997</v>
      </c>
      <c r="S339" s="379">
        <v>8.294101999999999E-2</v>
      </c>
      <c r="T339" s="379">
        <v>0.41822503999999999</v>
      </c>
      <c r="U339" s="692"/>
      <c r="V339" s="379">
        <v>0</v>
      </c>
      <c r="W339" s="27">
        <f t="shared" ref="W339:Y339" si="72">W344</f>
        <v>0</v>
      </c>
      <c r="X339" s="27">
        <f t="shared" si="72"/>
        <v>0</v>
      </c>
      <c r="Y339" s="27">
        <f t="shared" si="72"/>
        <v>0</v>
      </c>
      <c r="Z339" s="379">
        <v>0</v>
      </c>
      <c r="AA339" s="725">
        <v>2015</v>
      </c>
      <c r="AB339" s="725">
        <v>33</v>
      </c>
      <c r="AC339" s="654" t="s">
        <v>339</v>
      </c>
      <c r="AD339" s="654" t="s">
        <v>340</v>
      </c>
      <c r="AE339" s="693">
        <v>0.15</v>
      </c>
    </row>
    <row r="340" spans="1:31" ht="63" x14ac:dyDescent="0.25">
      <c r="A340" s="600">
        <v>80</v>
      </c>
      <c r="B340" s="603" t="s">
        <v>423</v>
      </c>
      <c r="C340" s="32"/>
      <c r="D340" s="32"/>
      <c r="E340" s="32"/>
      <c r="F340" s="32"/>
      <c r="G340" s="32"/>
      <c r="H340" s="367">
        <v>0</v>
      </c>
      <c r="I340" s="688"/>
      <c r="J340" s="687"/>
      <c r="K340" s="689"/>
      <c r="L340" s="687"/>
      <c r="M340" s="27"/>
      <c r="N340" s="27"/>
      <c r="O340" s="27"/>
      <c r="P340" s="27"/>
      <c r="Q340" s="27"/>
      <c r="R340" s="379">
        <v>0.58102727999999992</v>
      </c>
      <c r="S340" s="379">
        <v>9.7103379999999989E-2</v>
      </c>
      <c r="T340" s="379">
        <v>0.48392389999999996</v>
      </c>
      <c r="U340" s="692"/>
      <c r="V340" s="379">
        <v>0</v>
      </c>
      <c r="W340" s="27">
        <f t="shared" ref="W340:Y340" si="73">W345</f>
        <v>0</v>
      </c>
      <c r="X340" s="27">
        <f t="shared" si="73"/>
        <v>0</v>
      </c>
      <c r="Y340" s="27">
        <f t="shared" si="73"/>
        <v>0</v>
      </c>
      <c r="Z340" s="379">
        <v>0</v>
      </c>
      <c r="AA340" s="725">
        <v>2015</v>
      </c>
      <c r="AB340" s="725">
        <v>33</v>
      </c>
      <c r="AC340" s="654" t="s">
        <v>339</v>
      </c>
      <c r="AD340" s="654" t="s">
        <v>340</v>
      </c>
      <c r="AE340" s="693">
        <v>0.12</v>
      </c>
    </row>
    <row r="341" spans="1:31" ht="94.5" x14ac:dyDescent="0.25">
      <c r="A341" s="599">
        <v>81</v>
      </c>
      <c r="B341" s="603" t="s">
        <v>424</v>
      </c>
      <c r="C341" s="32"/>
      <c r="D341" s="32"/>
      <c r="E341" s="32"/>
      <c r="F341" s="32"/>
      <c r="G341" s="32"/>
      <c r="H341" s="367">
        <v>0</v>
      </c>
      <c r="I341" s="688"/>
      <c r="J341" s="687"/>
      <c r="K341" s="689"/>
      <c r="L341" s="687"/>
      <c r="M341" s="27"/>
      <c r="N341" s="27"/>
      <c r="O341" s="27"/>
      <c r="P341" s="27"/>
      <c r="Q341" s="27"/>
      <c r="R341" s="379">
        <v>1.2368748199999999</v>
      </c>
      <c r="S341" s="379">
        <v>0.20628877999999998</v>
      </c>
      <c r="T341" s="379">
        <v>1.03058604</v>
      </c>
      <c r="U341" s="692"/>
      <c r="V341" s="379">
        <v>0</v>
      </c>
      <c r="W341" s="27">
        <f t="shared" ref="W341:Y341" si="74">W346</f>
        <v>0</v>
      </c>
      <c r="X341" s="27">
        <f t="shared" si="74"/>
        <v>0</v>
      </c>
      <c r="Y341" s="27">
        <f t="shared" si="74"/>
        <v>0</v>
      </c>
      <c r="Z341" s="379">
        <v>0</v>
      </c>
      <c r="AA341" s="725">
        <v>2015</v>
      </c>
      <c r="AB341" s="725">
        <v>33</v>
      </c>
      <c r="AC341" s="654" t="s">
        <v>339</v>
      </c>
      <c r="AD341" s="654" t="s">
        <v>340</v>
      </c>
      <c r="AE341" s="693">
        <v>0.61</v>
      </c>
    </row>
    <row r="342" spans="1:31" ht="63" x14ac:dyDescent="0.25">
      <c r="A342" s="600">
        <v>82</v>
      </c>
      <c r="B342" s="603" t="s">
        <v>425</v>
      </c>
      <c r="C342" s="32"/>
      <c r="D342" s="32"/>
      <c r="E342" s="32"/>
      <c r="F342" s="32"/>
      <c r="G342" s="32"/>
      <c r="H342" s="367">
        <v>0</v>
      </c>
      <c r="I342" s="688"/>
      <c r="J342" s="687"/>
      <c r="K342" s="689"/>
      <c r="L342" s="687"/>
      <c r="M342" s="27"/>
      <c r="N342" s="27"/>
      <c r="O342" s="27"/>
      <c r="P342" s="27"/>
      <c r="Q342" s="27"/>
      <c r="R342" s="379">
        <v>0.70326230000000001</v>
      </c>
      <c r="S342" s="379">
        <v>0.11668783999999999</v>
      </c>
      <c r="T342" s="379">
        <v>0.58657445999999991</v>
      </c>
      <c r="U342" s="692"/>
      <c r="V342" s="379">
        <v>0</v>
      </c>
      <c r="W342" s="27">
        <f t="shared" ref="W342:Y342" si="75">W347</f>
        <v>0</v>
      </c>
      <c r="X342" s="27">
        <f t="shared" si="75"/>
        <v>0</v>
      </c>
      <c r="Y342" s="27">
        <f t="shared" si="75"/>
        <v>0</v>
      </c>
      <c r="Z342" s="379">
        <v>0</v>
      </c>
      <c r="AA342" s="725">
        <v>2015</v>
      </c>
      <c r="AB342" s="725">
        <v>33</v>
      </c>
      <c r="AC342" s="654" t="s">
        <v>339</v>
      </c>
      <c r="AD342" s="654" t="s">
        <v>340</v>
      </c>
      <c r="AE342" s="693">
        <v>0.21</v>
      </c>
    </row>
    <row r="343" spans="1:31" ht="78.75" x14ac:dyDescent="0.25">
      <c r="A343" s="599">
        <v>83</v>
      </c>
      <c r="B343" s="603" t="s">
        <v>426</v>
      </c>
      <c r="C343" s="32"/>
      <c r="D343" s="32"/>
      <c r="E343" s="32"/>
      <c r="F343" s="32"/>
      <c r="G343" s="32"/>
      <c r="H343" s="367">
        <v>0</v>
      </c>
      <c r="I343" s="688"/>
      <c r="J343" s="687"/>
      <c r="K343" s="689"/>
      <c r="L343" s="687"/>
      <c r="M343" s="27"/>
      <c r="N343" s="27"/>
      <c r="O343" s="27"/>
      <c r="P343" s="27"/>
      <c r="Q343" s="27"/>
      <c r="R343" s="379">
        <v>0.63705486</v>
      </c>
      <c r="S343" s="379">
        <v>0.10533505999999999</v>
      </c>
      <c r="T343" s="379">
        <v>0.53171979999999996</v>
      </c>
      <c r="U343" s="692"/>
      <c r="V343" s="379">
        <v>0</v>
      </c>
      <c r="W343" s="27">
        <f t="shared" ref="W343:Y343" si="76">W348</f>
        <v>0</v>
      </c>
      <c r="X343" s="27">
        <f t="shared" si="76"/>
        <v>0</v>
      </c>
      <c r="Y343" s="27">
        <f t="shared" si="76"/>
        <v>0</v>
      </c>
      <c r="Z343" s="379">
        <v>0</v>
      </c>
      <c r="AA343" s="725">
        <v>2015</v>
      </c>
      <c r="AB343" s="725">
        <v>33</v>
      </c>
      <c r="AC343" s="654" t="s">
        <v>339</v>
      </c>
      <c r="AD343" s="654" t="s">
        <v>340</v>
      </c>
      <c r="AE343" s="693">
        <v>0.15</v>
      </c>
    </row>
    <row r="344" spans="1:31" ht="78.75" x14ac:dyDescent="0.25">
      <c r="A344" s="599">
        <v>84</v>
      </c>
      <c r="B344" s="603" t="s">
        <v>427</v>
      </c>
      <c r="C344" s="32"/>
      <c r="D344" s="32"/>
      <c r="E344" s="32"/>
      <c r="F344" s="32"/>
      <c r="G344" s="32"/>
      <c r="H344" s="367">
        <v>0</v>
      </c>
      <c r="I344" s="688"/>
      <c r="J344" s="687"/>
      <c r="K344" s="689"/>
      <c r="L344" s="687"/>
      <c r="M344" s="27"/>
      <c r="N344" s="27"/>
      <c r="O344" s="27"/>
      <c r="P344" s="27"/>
      <c r="Q344" s="27"/>
      <c r="R344" s="379">
        <v>0.42056262</v>
      </c>
      <c r="S344" s="379">
        <v>6.9687260000000001E-2</v>
      </c>
      <c r="T344" s="379">
        <v>0.35087535999999997</v>
      </c>
      <c r="U344" s="692"/>
      <c r="V344" s="379">
        <v>0</v>
      </c>
      <c r="W344" s="27">
        <f t="shared" ref="W344:Y344" si="77">W349</f>
        <v>0</v>
      </c>
      <c r="X344" s="27">
        <f t="shared" si="77"/>
        <v>0</v>
      </c>
      <c r="Y344" s="27">
        <f t="shared" si="77"/>
        <v>0</v>
      </c>
      <c r="Z344" s="379">
        <v>0</v>
      </c>
      <c r="AA344" s="725">
        <v>2015</v>
      </c>
      <c r="AB344" s="725">
        <v>33</v>
      </c>
      <c r="AC344" s="654" t="s">
        <v>339</v>
      </c>
      <c r="AD344" s="654" t="s">
        <v>340</v>
      </c>
      <c r="AE344" s="693">
        <v>0.13</v>
      </c>
    </row>
    <row r="345" spans="1:31" ht="78.75" x14ac:dyDescent="0.25">
      <c r="A345" s="599">
        <v>85</v>
      </c>
      <c r="B345" s="603" t="s">
        <v>428</v>
      </c>
      <c r="C345" s="32"/>
      <c r="D345" s="32"/>
      <c r="E345" s="32"/>
      <c r="F345" s="32"/>
      <c r="G345" s="32"/>
      <c r="H345" s="367">
        <v>0</v>
      </c>
      <c r="I345" s="688"/>
      <c r="J345" s="687"/>
      <c r="K345" s="689"/>
      <c r="L345" s="687"/>
      <c r="M345" s="27"/>
      <c r="N345" s="27"/>
      <c r="O345" s="27"/>
      <c r="P345" s="27"/>
      <c r="Q345" s="27"/>
      <c r="R345" s="379">
        <v>0.81896247999999994</v>
      </c>
      <c r="S345" s="379">
        <v>0.13605871999999999</v>
      </c>
      <c r="T345" s="379">
        <v>0.68290375999999997</v>
      </c>
      <c r="U345" s="692"/>
      <c r="V345" s="379">
        <v>0</v>
      </c>
      <c r="W345" s="27">
        <f t="shared" ref="W345:Y345" si="78">W350</f>
        <v>0</v>
      </c>
      <c r="X345" s="27">
        <f t="shared" si="78"/>
        <v>0</v>
      </c>
      <c r="Y345" s="27">
        <f t="shared" si="78"/>
        <v>0</v>
      </c>
      <c r="Z345" s="379">
        <v>0</v>
      </c>
      <c r="AA345" s="725">
        <v>2015</v>
      </c>
      <c r="AB345" s="725">
        <v>33</v>
      </c>
      <c r="AC345" s="654" t="s">
        <v>339</v>
      </c>
      <c r="AD345" s="654" t="s">
        <v>340</v>
      </c>
      <c r="AE345" s="693">
        <v>0.34</v>
      </c>
    </row>
    <row r="346" spans="1:31" ht="63" x14ac:dyDescent="0.25">
      <c r="A346" s="599">
        <v>86</v>
      </c>
      <c r="B346" s="603" t="s">
        <v>429</v>
      </c>
      <c r="C346" s="32"/>
      <c r="D346" s="32"/>
      <c r="E346" s="32"/>
      <c r="F346" s="32"/>
      <c r="G346" s="32"/>
      <c r="H346" s="367">
        <v>0</v>
      </c>
      <c r="I346" s="688"/>
      <c r="J346" s="687"/>
      <c r="K346" s="689"/>
      <c r="L346" s="687"/>
      <c r="M346" s="27"/>
      <c r="N346" s="27"/>
      <c r="O346" s="27"/>
      <c r="P346" s="27"/>
      <c r="Q346" s="27"/>
      <c r="R346" s="379">
        <v>1.0982189199999999</v>
      </c>
      <c r="S346" s="379">
        <v>0.18251531999999998</v>
      </c>
      <c r="T346" s="379">
        <v>0.91570359999999995</v>
      </c>
      <c r="U346" s="692"/>
      <c r="V346" s="379">
        <v>0</v>
      </c>
      <c r="W346" s="27">
        <f t="shared" ref="W346:Y346" si="79">W351</f>
        <v>0</v>
      </c>
      <c r="X346" s="27">
        <f t="shared" si="79"/>
        <v>0</v>
      </c>
      <c r="Y346" s="27">
        <f t="shared" si="79"/>
        <v>0</v>
      </c>
      <c r="Z346" s="379">
        <v>0</v>
      </c>
      <c r="AA346" s="725">
        <v>2015</v>
      </c>
      <c r="AB346" s="725">
        <v>33</v>
      </c>
      <c r="AC346" s="654" t="s">
        <v>339</v>
      </c>
      <c r="AD346" s="654" t="s">
        <v>340</v>
      </c>
      <c r="AE346" s="693">
        <v>0.68</v>
      </c>
    </row>
    <row r="347" spans="1:31" ht="63" x14ac:dyDescent="0.25">
      <c r="A347" s="600">
        <v>87</v>
      </c>
      <c r="B347" s="603" t="s">
        <v>430</v>
      </c>
      <c r="C347" s="32"/>
      <c r="D347" s="32"/>
      <c r="E347" s="32"/>
      <c r="F347" s="32"/>
      <c r="G347" s="32"/>
      <c r="H347" s="367">
        <v>0</v>
      </c>
      <c r="I347" s="688"/>
      <c r="J347" s="687"/>
      <c r="K347" s="689"/>
      <c r="L347" s="687"/>
      <c r="M347" s="27"/>
      <c r="N347" s="27"/>
      <c r="O347" s="27"/>
      <c r="P347" s="27"/>
      <c r="Q347" s="27"/>
      <c r="R347" s="379">
        <v>0.48769281999999997</v>
      </c>
      <c r="S347" s="379">
        <v>8.0647099999999999E-2</v>
      </c>
      <c r="T347" s="379">
        <v>0.40704572</v>
      </c>
      <c r="U347" s="692"/>
      <c r="V347" s="379">
        <v>0</v>
      </c>
      <c r="W347" s="27">
        <f t="shared" ref="W347:Y347" si="80">W352</f>
        <v>0</v>
      </c>
      <c r="X347" s="27">
        <f t="shared" si="80"/>
        <v>0</v>
      </c>
      <c r="Y347" s="27">
        <f t="shared" si="80"/>
        <v>0</v>
      </c>
      <c r="Z347" s="379">
        <v>0</v>
      </c>
      <c r="AA347" s="725">
        <v>2015</v>
      </c>
      <c r="AB347" s="725">
        <v>33</v>
      </c>
      <c r="AC347" s="654" t="s">
        <v>339</v>
      </c>
      <c r="AD347" s="654" t="s">
        <v>340</v>
      </c>
      <c r="AE347" s="693">
        <v>0.24</v>
      </c>
    </row>
    <row r="348" spans="1:31" ht="78.75" x14ac:dyDescent="0.25">
      <c r="A348" s="599">
        <v>88</v>
      </c>
      <c r="B348" s="603" t="s">
        <v>431</v>
      </c>
      <c r="C348" s="32"/>
      <c r="D348" s="32"/>
      <c r="E348" s="32"/>
      <c r="F348" s="32"/>
      <c r="G348" s="32"/>
      <c r="H348" s="367">
        <v>0</v>
      </c>
      <c r="I348" s="688"/>
      <c r="J348" s="687"/>
      <c r="K348" s="689"/>
      <c r="L348" s="687"/>
      <c r="M348" s="27"/>
      <c r="N348" s="27"/>
      <c r="O348" s="27"/>
      <c r="P348" s="27"/>
      <c r="Q348" s="27"/>
      <c r="R348" s="379">
        <v>0.53698495999999996</v>
      </c>
      <c r="S348" s="379">
        <v>8.9687079999999988E-2</v>
      </c>
      <c r="T348" s="379">
        <v>0.44729787999999998</v>
      </c>
      <c r="U348" s="692"/>
      <c r="V348" s="379">
        <v>0</v>
      </c>
      <c r="W348" s="27">
        <f t="shared" ref="W348:Y348" si="81">W353</f>
        <v>0</v>
      </c>
      <c r="X348" s="27">
        <f t="shared" si="81"/>
        <v>0</v>
      </c>
      <c r="Y348" s="27">
        <f t="shared" si="81"/>
        <v>0</v>
      </c>
      <c r="Z348" s="379">
        <v>0</v>
      </c>
      <c r="AA348" s="725">
        <v>2015</v>
      </c>
      <c r="AB348" s="725">
        <v>33</v>
      </c>
      <c r="AC348" s="654" t="s">
        <v>339</v>
      </c>
      <c r="AD348" s="654" t="s">
        <v>340</v>
      </c>
      <c r="AE348" s="693">
        <v>0.19</v>
      </c>
    </row>
    <row r="349" spans="1:31" ht="63" x14ac:dyDescent="0.25">
      <c r="A349" s="600">
        <v>89</v>
      </c>
      <c r="B349" s="603" t="s">
        <v>432</v>
      </c>
      <c r="C349" s="32"/>
      <c r="D349" s="32"/>
      <c r="E349" s="32"/>
      <c r="F349" s="32"/>
      <c r="G349" s="32"/>
      <c r="H349" s="367">
        <v>0</v>
      </c>
      <c r="I349" s="688"/>
      <c r="J349" s="687"/>
      <c r="K349" s="689"/>
      <c r="L349" s="687"/>
      <c r="M349" s="27"/>
      <c r="N349" s="27"/>
      <c r="O349" s="27"/>
      <c r="P349" s="27"/>
      <c r="Q349" s="27"/>
      <c r="R349" s="379">
        <v>0.33401787999999999</v>
      </c>
      <c r="S349" s="379">
        <v>5.5043459999999995E-2</v>
      </c>
      <c r="T349" s="379">
        <v>0.27897442</v>
      </c>
      <c r="U349" s="692"/>
      <c r="V349" s="379">
        <v>0</v>
      </c>
      <c r="W349" s="27">
        <f t="shared" ref="W349:Y349" si="82">W354</f>
        <v>0</v>
      </c>
      <c r="X349" s="27">
        <f t="shared" si="82"/>
        <v>0</v>
      </c>
      <c r="Y349" s="27">
        <f t="shared" si="82"/>
        <v>0</v>
      </c>
      <c r="Z349" s="379">
        <v>0</v>
      </c>
      <c r="AA349" s="725">
        <v>2015</v>
      </c>
      <c r="AB349" s="725">
        <v>33</v>
      </c>
      <c r="AC349" s="654" t="s">
        <v>339</v>
      </c>
      <c r="AD349" s="654" t="s">
        <v>340</v>
      </c>
      <c r="AE349" s="693">
        <v>0.06</v>
      </c>
    </row>
    <row r="350" spans="1:31" ht="63" x14ac:dyDescent="0.25">
      <c r="A350" s="599">
        <v>90</v>
      </c>
      <c r="B350" s="603" t="s">
        <v>433</v>
      </c>
      <c r="C350" s="32"/>
      <c r="D350" s="32"/>
      <c r="E350" s="32"/>
      <c r="F350" s="32"/>
      <c r="G350" s="32"/>
      <c r="H350" s="367">
        <v>0</v>
      </c>
      <c r="I350" s="688"/>
      <c r="J350" s="687"/>
      <c r="K350" s="689"/>
      <c r="L350" s="687"/>
      <c r="M350" s="27"/>
      <c r="N350" s="27"/>
      <c r="O350" s="27"/>
      <c r="P350" s="27"/>
      <c r="Q350" s="27"/>
      <c r="R350" s="379">
        <v>0.68027589999999993</v>
      </c>
      <c r="S350" s="379">
        <v>0.11293661999999999</v>
      </c>
      <c r="T350" s="379">
        <v>0.56733928</v>
      </c>
      <c r="U350" s="692"/>
      <c r="V350" s="379">
        <v>0</v>
      </c>
      <c r="W350" s="27">
        <f t="shared" ref="W350:Y350" si="83">W355</f>
        <v>0</v>
      </c>
      <c r="X350" s="27">
        <f t="shared" si="83"/>
        <v>0</v>
      </c>
      <c r="Y350" s="27">
        <f t="shared" si="83"/>
        <v>0</v>
      </c>
      <c r="Z350" s="379">
        <v>0</v>
      </c>
      <c r="AA350" s="725">
        <v>2015</v>
      </c>
      <c r="AB350" s="725">
        <v>33</v>
      </c>
      <c r="AC350" s="654" t="s">
        <v>339</v>
      </c>
      <c r="AD350" s="654" t="s">
        <v>340</v>
      </c>
      <c r="AE350" s="693">
        <v>0.11</v>
      </c>
    </row>
    <row r="351" spans="1:31" ht="78.75" x14ac:dyDescent="0.25">
      <c r="A351" s="596">
        <v>91</v>
      </c>
      <c r="B351" s="603" t="s">
        <v>434</v>
      </c>
      <c r="C351" s="32"/>
      <c r="D351" s="32"/>
      <c r="E351" s="32"/>
      <c r="F351" s="32"/>
      <c r="G351" s="32"/>
      <c r="H351" s="367">
        <v>0</v>
      </c>
      <c r="I351" s="688"/>
      <c r="J351" s="687"/>
      <c r="K351" s="689"/>
      <c r="L351" s="687"/>
      <c r="M351" s="27"/>
      <c r="N351" s="27"/>
      <c r="O351" s="27"/>
      <c r="P351" s="27"/>
      <c r="Q351" s="27"/>
      <c r="R351" s="379">
        <v>0.83619283999999994</v>
      </c>
      <c r="S351" s="379">
        <v>0.1391751</v>
      </c>
      <c r="T351" s="379">
        <v>0.69701773999999994</v>
      </c>
      <c r="U351" s="692"/>
      <c r="V351" s="379">
        <v>0</v>
      </c>
      <c r="W351" s="27">
        <f t="shared" ref="W351:Y351" si="84">W356</f>
        <v>0</v>
      </c>
      <c r="X351" s="27">
        <f t="shared" si="84"/>
        <v>0</v>
      </c>
      <c r="Y351" s="27">
        <f t="shared" si="84"/>
        <v>0</v>
      </c>
      <c r="Z351" s="379">
        <v>0</v>
      </c>
      <c r="AA351" s="725">
        <v>2015</v>
      </c>
      <c r="AB351" s="725">
        <v>33</v>
      </c>
      <c r="AC351" s="654" t="s">
        <v>339</v>
      </c>
      <c r="AD351" s="654" t="s">
        <v>340</v>
      </c>
      <c r="AE351" s="693">
        <v>0.35</v>
      </c>
    </row>
    <row r="352" spans="1:31" ht="63" x14ac:dyDescent="0.25">
      <c r="A352" s="601">
        <v>92</v>
      </c>
      <c r="B352" s="603" t="s">
        <v>435</v>
      </c>
      <c r="C352" s="32"/>
      <c r="D352" s="32"/>
      <c r="E352" s="32"/>
      <c r="F352" s="32"/>
      <c r="G352" s="32"/>
      <c r="H352" s="367">
        <v>0</v>
      </c>
      <c r="I352" s="688"/>
      <c r="J352" s="687"/>
      <c r="K352" s="689"/>
      <c r="L352" s="687"/>
      <c r="M352" s="27"/>
      <c r="N352" s="27"/>
      <c r="O352" s="27"/>
      <c r="P352" s="27"/>
      <c r="Q352" s="27"/>
      <c r="R352" s="379">
        <v>2.7350488399999997</v>
      </c>
      <c r="S352" s="379">
        <v>0.25861706000000001</v>
      </c>
      <c r="T352" s="379">
        <v>2.47643178</v>
      </c>
      <c r="U352" s="692"/>
      <c r="V352" s="379">
        <v>0</v>
      </c>
      <c r="W352" s="27"/>
      <c r="X352" s="27"/>
      <c r="Y352" s="27"/>
      <c r="Z352" s="379">
        <v>0</v>
      </c>
      <c r="AA352" s="725">
        <v>2015</v>
      </c>
      <c r="AB352" s="725">
        <v>33</v>
      </c>
      <c r="AC352" s="27" t="str">
        <f t="shared" ref="AC352" si="85">AC357</f>
        <v>СВ-95</v>
      </c>
      <c r="AD352" s="654" t="s">
        <v>341</v>
      </c>
      <c r="AE352" s="693">
        <v>0.34</v>
      </c>
    </row>
    <row r="353" spans="1:31" ht="94.5" x14ac:dyDescent="0.25">
      <c r="A353" s="601">
        <v>93</v>
      </c>
      <c r="B353" s="603" t="s">
        <v>436</v>
      </c>
      <c r="C353" s="32"/>
      <c r="D353" s="32"/>
      <c r="E353" s="32"/>
      <c r="F353" s="32"/>
      <c r="G353" s="32"/>
      <c r="H353" s="367">
        <v>0</v>
      </c>
      <c r="I353" s="688"/>
      <c r="J353" s="687"/>
      <c r="K353" s="689"/>
      <c r="L353" s="687"/>
      <c r="M353" s="27"/>
      <c r="N353" s="27"/>
      <c r="O353" s="27"/>
      <c r="P353" s="27"/>
      <c r="Q353" s="27"/>
      <c r="R353" s="379">
        <v>1.7700755199999998</v>
      </c>
      <c r="S353" s="379">
        <v>0.18682467999999999</v>
      </c>
      <c r="T353" s="379">
        <v>1.5832508399999998</v>
      </c>
      <c r="U353" s="692"/>
      <c r="V353" s="379">
        <v>0</v>
      </c>
      <c r="W353" s="27">
        <f t="shared" ref="W353:Y353" si="86">W358</f>
        <v>0</v>
      </c>
      <c r="X353" s="27">
        <f t="shared" si="86"/>
        <v>0</v>
      </c>
      <c r="Y353" s="27">
        <f t="shared" si="86"/>
        <v>0</v>
      </c>
      <c r="Z353" s="379">
        <v>0</v>
      </c>
      <c r="AA353" s="725">
        <v>2015</v>
      </c>
      <c r="AB353" s="725">
        <v>33</v>
      </c>
      <c r="AC353" s="27" t="str">
        <f t="shared" ref="AC353" si="87">AC358</f>
        <v>СВ-95</v>
      </c>
      <c r="AD353" s="654" t="s">
        <v>341</v>
      </c>
      <c r="AE353" s="693">
        <v>0.15</v>
      </c>
    </row>
    <row r="354" spans="1:31" ht="110.25" x14ac:dyDescent="0.25">
      <c r="A354" s="602">
        <v>94</v>
      </c>
      <c r="B354" s="603" t="s">
        <v>437</v>
      </c>
      <c r="C354" s="32"/>
      <c r="D354" s="32"/>
      <c r="E354" s="32"/>
      <c r="F354" s="32"/>
      <c r="G354" s="32"/>
      <c r="H354" s="367">
        <v>0</v>
      </c>
      <c r="I354" s="688"/>
      <c r="J354" s="687"/>
      <c r="K354" s="689"/>
      <c r="L354" s="687"/>
      <c r="M354" s="27"/>
      <c r="N354" s="27"/>
      <c r="O354" s="27"/>
      <c r="P354" s="27"/>
      <c r="Q354" s="27"/>
      <c r="R354" s="379">
        <v>2.5570222399999998</v>
      </c>
      <c r="S354" s="379">
        <v>0.24414317999999999</v>
      </c>
      <c r="T354" s="379">
        <v>2.3128790599999998</v>
      </c>
      <c r="U354" s="692"/>
      <c r="V354" s="379">
        <v>0</v>
      </c>
      <c r="W354" s="27">
        <f t="shared" ref="W354:Y354" si="88">W359</f>
        <v>0</v>
      </c>
      <c r="X354" s="27">
        <f t="shared" si="88"/>
        <v>0</v>
      </c>
      <c r="Y354" s="27">
        <f t="shared" si="88"/>
        <v>0</v>
      </c>
      <c r="Z354" s="379">
        <v>0</v>
      </c>
      <c r="AA354" s="725">
        <v>2015</v>
      </c>
      <c r="AB354" s="725">
        <v>33</v>
      </c>
      <c r="AC354" s="27" t="str">
        <f t="shared" ref="AC354" si="89">AC359</f>
        <v>СВ-95</v>
      </c>
      <c r="AD354" s="654" t="s">
        <v>341</v>
      </c>
      <c r="AE354" s="693">
        <v>0.28000000000000003</v>
      </c>
    </row>
    <row r="355" spans="1:31" ht="94.5" x14ac:dyDescent="0.25">
      <c r="A355" s="601">
        <v>95</v>
      </c>
      <c r="B355" s="603" t="s">
        <v>438</v>
      </c>
      <c r="C355" s="32"/>
      <c r="D355" s="32"/>
      <c r="E355" s="32"/>
      <c r="F355" s="32"/>
      <c r="G355" s="32"/>
      <c r="H355" s="367">
        <v>0.23494507999999997</v>
      </c>
      <c r="I355" s="688"/>
      <c r="J355" s="687"/>
      <c r="K355" s="689"/>
      <c r="L355" s="687"/>
      <c r="M355" s="27"/>
      <c r="N355" s="27"/>
      <c r="O355" s="27"/>
      <c r="P355" s="27"/>
      <c r="Q355" s="27"/>
      <c r="R355" s="379">
        <v>0.23494507999999997</v>
      </c>
      <c r="S355" s="379">
        <v>3.9132339999999995E-2</v>
      </c>
      <c r="T355" s="379">
        <v>0.19581273999999999</v>
      </c>
      <c r="U355" s="692"/>
      <c r="V355" s="379">
        <v>0</v>
      </c>
      <c r="W355" s="27">
        <f t="shared" ref="W355:Y355" si="90">W360</f>
        <v>0</v>
      </c>
      <c r="X355" s="27">
        <f t="shared" si="90"/>
        <v>0</v>
      </c>
      <c r="Y355" s="27">
        <f t="shared" si="90"/>
        <v>0</v>
      </c>
      <c r="Z355" s="379">
        <v>0</v>
      </c>
      <c r="AA355" s="725">
        <v>2015</v>
      </c>
      <c r="AB355" s="725">
        <v>33</v>
      </c>
      <c r="AC355" s="654" t="s">
        <v>339</v>
      </c>
      <c r="AD355" s="654" t="s">
        <v>340</v>
      </c>
      <c r="AE355" s="693">
        <v>0.06</v>
      </c>
    </row>
    <row r="356" spans="1:31" ht="78.75" x14ac:dyDescent="0.25">
      <c r="A356" s="601">
        <v>96</v>
      </c>
      <c r="B356" s="603" t="s">
        <v>439</v>
      </c>
      <c r="C356" s="32"/>
      <c r="D356" s="32"/>
      <c r="E356" s="32"/>
      <c r="F356" s="32"/>
      <c r="G356" s="32"/>
      <c r="H356" s="367">
        <v>0.31586799999999998</v>
      </c>
      <c r="I356" s="688"/>
      <c r="J356" s="687"/>
      <c r="K356" s="689"/>
      <c r="L356" s="687"/>
      <c r="M356" s="27"/>
      <c r="N356" s="27"/>
      <c r="O356" s="27"/>
      <c r="P356" s="27"/>
      <c r="Q356" s="27"/>
      <c r="R356" s="379">
        <v>0.31586829999999999</v>
      </c>
      <c r="S356" s="379">
        <v>5.2624459999999998E-2</v>
      </c>
      <c r="T356" s="379">
        <v>0.26324384000000001</v>
      </c>
      <c r="U356" s="692"/>
      <c r="V356" s="379">
        <v>0</v>
      </c>
      <c r="W356" s="27">
        <f t="shared" ref="W356:Y356" si="91">W361</f>
        <v>0</v>
      </c>
      <c r="X356" s="27">
        <f t="shared" si="91"/>
        <v>0</v>
      </c>
      <c r="Y356" s="27">
        <f t="shared" si="91"/>
        <v>0</v>
      </c>
      <c r="Z356" s="379">
        <v>0</v>
      </c>
      <c r="AA356" s="725">
        <v>2015</v>
      </c>
      <c r="AB356" s="725">
        <v>33</v>
      </c>
      <c r="AC356" s="654" t="s">
        <v>339</v>
      </c>
      <c r="AD356" s="654" t="s">
        <v>340</v>
      </c>
      <c r="AE356" s="693">
        <v>0.18</v>
      </c>
    </row>
    <row r="357" spans="1:31" ht="94.5" x14ac:dyDescent="0.25">
      <c r="A357" s="601">
        <v>97</v>
      </c>
      <c r="B357" s="603" t="s">
        <v>440</v>
      </c>
      <c r="C357" s="32"/>
      <c r="D357" s="32"/>
      <c r="E357" s="32"/>
      <c r="F357" s="32"/>
      <c r="G357" s="32"/>
      <c r="H357" s="367">
        <v>0</v>
      </c>
      <c r="I357" s="688"/>
      <c r="J357" s="687"/>
      <c r="K357" s="689"/>
      <c r="L357" s="687"/>
      <c r="M357" s="27"/>
      <c r="N357" s="27"/>
      <c r="O357" s="27"/>
      <c r="P357" s="27"/>
      <c r="Q357" s="27"/>
      <c r="R357" s="379">
        <v>0.8800487199999999</v>
      </c>
      <c r="S357" s="379">
        <v>0.11567185999999999</v>
      </c>
      <c r="T357" s="379">
        <v>0.76437685999999994</v>
      </c>
      <c r="U357" s="692"/>
      <c r="V357" s="379">
        <v>0</v>
      </c>
      <c r="W357" s="725">
        <v>2015</v>
      </c>
      <c r="X357" s="654">
        <v>33</v>
      </c>
      <c r="Y357" s="654" t="s">
        <v>448</v>
      </c>
      <c r="Z357" s="678">
        <v>2.5000000000000001E-2</v>
      </c>
      <c r="AA357" s="725">
        <v>2015</v>
      </c>
      <c r="AB357" s="725">
        <v>33</v>
      </c>
      <c r="AC357" s="654" t="s">
        <v>339</v>
      </c>
      <c r="AD357" s="654" t="s">
        <v>340</v>
      </c>
      <c r="AE357" s="693">
        <v>0.01</v>
      </c>
    </row>
    <row r="358" spans="1:31" ht="63" x14ac:dyDescent="0.25">
      <c r="A358" s="601">
        <v>98</v>
      </c>
      <c r="B358" s="603" t="s">
        <v>441</v>
      </c>
      <c r="C358" s="32"/>
      <c r="D358" s="32"/>
      <c r="E358" s="32"/>
      <c r="F358" s="32"/>
      <c r="G358" s="32"/>
      <c r="H358" s="367">
        <v>0</v>
      </c>
      <c r="I358" s="688"/>
      <c r="J358" s="687"/>
      <c r="K358" s="689"/>
      <c r="L358" s="687"/>
      <c r="M358" s="27"/>
      <c r="N358" s="27"/>
      <c r="O358" s="27"/>
      <c r="P358" s="27"/>
      <c r="Q358" s="27"/>
      <c r="R358" s="379">
        <v>0.36622479999999996</v>
      </c>
      <c r="S358" s="379">
        <v>6.0473819999999998E-2</v>
      </c>
      <c r="T358" s="379">
        <v>0.30575098000000001</v>
      </c>
      <c r="U358" s="692"/>
      <c r="V358" s="379">
        <v>0</v>
      </c>
      <c r="W358" s="27">
        <f t="shared" ref="W358:Y358" si="92">W363</f>
        <v>0</v>
      </c>
      <c r="X358" s="27">
        <f t="shared" si="92"/>
        <v>0</v>
      </c>
      <c r="Y358" s="27">
        <f t="shared" si="92"/>
        <v>0</v>
      </c>
      <c r="Z358" s="379">
        <v>0</v>
      </c>
      <c r="AA358" s="725">
        <v>2015</v>
      </c>
      <c r="AB358" s="725">
        <v>33</v>
      </c>
      <c r="AC358" s="654" t="s">
        <v>339</v>
      </c>
      <c r="AD358" s="654" t="s">
        <v>340</v>
      </c>
      <c r="AE358" s="693">
        <v>0.11</v>
      </c>
    </row>
    <row r="359" spans="1:31" ht="94.5" x14ac:dyDescent="0.25">
      <c r="A359" s="601">
        <v>99</v>
      </c>
      <c r="B359" s="603" t="s">
        <v>442</v>
      </c>
      <c r="C359" s="32"/>
      <c r="D359" s="32"/>
      <c r="E359" s="32"/>
      <c r="F359" s="32"/>
      <c r="G359" s="32"/>
      <c r="H359" s="367">
        <v>0</v>
      </c>
      <c r="I359" s="688"/>
      <c r="J359" s="687"/>
      <c r="K359" s="689"/>
      <c r="L359" s="687"/>
      <c r="M359" s="27"/>
      <c r="N359" s="27"/>
      <c r="O359" s="27"/>
      <c r="P359" s="27"/>
      <c r="Q359" s="27"/>
      <c r="R359" s="379">
        <v>0.2379057</v>
      </c>
      <c r="S359" s="379">
        <v>3.8949439999999995E-2</v>
      </c>
      <c r="T359" s="379">
        <v>0.19895626</v>
      </c>
      <c r="U359" s="692"/>
      <c r="V359" s="379">
        <v>0</v>
      </c>
      <c r="W359" s="27">
        <f t="shared" ref="W359:Y359" si="93">W364</f>
        <v>0</v>
      </c>
      <c r="X359" s="27">
        <f t="shared" si="93"/>
        <v>0</v>
      </c>
      <c r="Y359" s="27">
        <f t="shared" si="93"/>
        <v>0</v>
      </c>
      <c r="Z359" s="379">
        <v>0</v>
      </c>
      <c r="AA359" s="725">
        <v>2015</v>
      </c>
      <c r="AB359" s="725">
        <v>33</v>
      </c>
      <c r="AC359" s="654" t="s">
        <v>339</v>
      </c>
      <c r="AD359" s="654" t="s">
        <v>340</v>
      </c>
      <c r="AE359" s="693">
        <v>0.16</v>
      </c>
    </row>
    <row r="360" spans="1:31" ht="47.25" x14ac:dyDescent="0.25">
      <c r="A360" s="601">
        <v>100</v>
      </c>
      <c r="B360" s="603" t="s">
        <v>443</v>
      </c>
      <c r="C360" s="32"/>
      <c r="D360" s="32"/>
      <c r="E360" s="32"/>
      <c r="F360" s="32"/>
      <c r="G360" s="32"/>
      <c r="H360" s="367">
        <v>0</v>
      </c>
      <c r="I360" s="688"/>
      <c r="J360" s="687"/>
      <c r="K360" s="689"/>
      <c r="L360" s="687"/>
      <c r="M360" s="27"/>
      <c r="N360" s="27"/>
      <c r="O360" s="27"/>
      <c r="P360" s="27"/>
      <c r="Q360" s="27"/>
      <c r="R360" s="379">
        <v>0.14511521999999999</v>
      </c>
      <c r="S360" s="379">
        <v>2.3728619999999999E-2</v>
      </c>
      <c r="T360" s="379">
        <v>0.1213866</v>
      </c>
      <c r="U360" s="692"/>
      <c r="V360" s="379">
        <v>0</v>
      </c>
      <c r="W360" s="27">
        <f t="shared" ref="W360:Y360" si="94">W365</f>
        <v>0</v>
      </c>
      <c r="X360" s="27">
        <f t="shared" si="94"/>
        <v>0</v>
      </c>
      <c r="Y360" s="27">
        <f t="shared" si="94"/>
        <v>0</v>
      </c>
      <c r="Z360" s="379">
        <v>0</v>
      </c>
      <c r="AA360" s="725">
        <v>2015</v>
      </c>
      <c r="AB360" s="725">
        <v>33</v>
      </c>
      <c r="AC360" s="654" t="s">
        <v>339</v>
      </c>
      <c r="AD360" s="654" t="s">
        <v>340</v>
      </c>
      <c r="AE360" s="693">
        <v>0.06</v>
      </c>
    </row>
    <row r="362" spans="1:31" x14ac:dyDescent="0.25">
      <c r="B362" s="22" t="s">
        <v>77</v>
      </c>
    </row>
    <row r="363" spans="1:31" x14ac:dyDescent="0.25">
      <c r="B363" s="22" t="s">
        <v>78</v>
      </c>
    </row>
    <row r="366" spans="1:31" ht="23.25" x14ac:dyDescent="0.35">
      <c r="F366" s="19" t="s">
        <v>20</v>
      </c>
      <c r="G366" s="19"/>
      <c r="H366" s="187"/>
      <c r="I366" s="187"/>
      <c r="J366" s="187"/>
      <c r="K366" s="708"/>
      <c r="L366" s="709"/>
      <c r="M366" s="19"/>
      <c r="N366" s="19"/>
      <c r="O366" s="19"/>
      <c r="P366" s="19"/>
      <c r="Q366" s="19"/>
      <c r="R366" s="710" t="s">
        <v>21</v>
      </c>
      <c r="S366" s="710"/>
      <c r="T366" s="711"/>
    </row>
    <row r="367" spans="1:31" ht="23.25" x14ac:dyDescent="0.35">
      <c r="F367" s="19"/>
      <c r="G367" s="19"/>
      <c r="H367" s="187"/>
      <c r="I367" s="187"/>
      <c r="J367" s="187"/>
      <c r="K367" s="708"/>
      <c r="L367" s="709"/>
      <c r="M367" s="19"/>
      <c r="N367" s="19"/>
      <c r="O367" s="19"/>
      <c r="P367" s="19"/>
      <c r="Q367" s="19"/>
      <c r="R367" s="710"/>
      <c r="S367" s="710"/>
      <c r="T367" s="711"/>
    </row>
    <row r="368" spans="1:31" ht="23.25" x14ac:dyDescent="0.35">
      <c r="F368" s="19" t="s">
        <v>30</v>
      </c>
      <c r="G368" s="19"/>
      <c r="H368" s="187"/>
      <c r="I368" s="187"/>
      <c r="J368" s="187"/>
      <c r="K368" s="708"/>
      <c r="L368" s="709"/>
      <c r="M368" s="19"/>
      <c r="N368" s="19"/>
      <c r="O368" s="19"/>
      <c r="P368" s="19"/>
      <c r="Q368" s="19"/>
      <c r="R368" s="710" t="s">
        <v>26</v>
      </c>
      <c r="S368" s="710"/>
      <c r="T368" s="711"/>
    </row>
    <row r="369" spans="6:20" ht="23.25" x14ac:dyDescent="0.35">
      <c r="F369" s="19"/>
      <c r="G369" s="19"/>
      <c r="H369" s="187"/>
      <c r="I369" s="187"/>
      <c r="J369" s="187"/>
      <c r="K369" s="708"/>
      <c r="L369" s="709"/>
      <c r="M369" s="19"/>
      <c r="N369" s="19"/>
      <c r="O369" s="19"/>
      <c r="P369" s="19"/>
      <c r="Q369" s="19"/>
      <c r="R369" s="710"/>
      <c r="S369" s="710"/>
      <c r="T369" s="711"/>
    </row>
    <row r="370" spans="6:20" ht="23.25" x14ac:dyDescent="0.35">
      <c r="F370" s="19" t="s">
        <v>22</v>
      </c>
      <c r="G370" s="19"/>
      <c r="H370" s="187"/>
      <c r="I370" s="187"/>
      <c r="J370" s="187"/>
      <c r="K370" s="708"/>
      <c r="L370" s="709"/>
      <c r="M370" s="19"/>
      <c r="N370" s="19"/>
      <c r="O370" s="19"/>
      <c r="P370" s="19"/>
      <c r="Q370" s="19"/>
      <c r="R370" s="710" t="s">
        <v>23</v>
      </c>
      <c r="S370" s="710"/>
      <c r="T370" s="711"/>
    </row>
    <row r="371" spans="6:20" ht="23.25" x14ac:dyDescent="0.35">
      <c r="F371" s="712"/>
      <c r="G371" s="712"/>
      <c r="H371" s="713"/>
      <c r="I371" s="713"/>
      <c r="J371" s="713"/>
      <c r="K371" s="714"/>
      <c r="L371" s="715"/>
      <c r="M371" s="712"/>
      <c r="N371" s="712"/>
      <c r="O371" s="712"/>
      <c r="P371" s="712"/>
      <c r="Q371" s="712"/>
      <c r="R371" s="711"/>
      <c r="S371" s="711"/>
      <c r="T371" s="711"/>
    </row>
  </sheetData>
  <mergeCells count="14">
    <mergeCell ref="R16:V17"/>
    <mergeCell ref="W16:AE16"/>
    <mergeCell ref="W17:Z17"/>
    <mergeCell ref="AA17:AE17"/>
    <mergeCell ref="A16:A18"/>
    <mergeCell ref="B16:B18"/>
    <mergeCell ref="C16:G17"/>
    <mergeCell ref="H16:L17"/>
    <mergeCell ref="M16:Q17"/>
    <mergeCell ref="A6:AE6"/>
    <mergeCell ref="U9:AE9"/>
    <mergeCell ref="AB10:AE10"/>
    <mergeCell ref="AD12:AE12"/>
    <mergeCell ref="H15:L15"/>
  </mergeCells>
  <conditionalFormatting sqref="B95:B101">
    <cfRule type="duplicateValues" dxfId="2" priority="13"/>
  </conditionalFormatting>
  <pageMargins left="0.70866141732283472" right="0.31496062992125984" top="0.74803149606299213" bottom="0.74803149606299213" header="0.31496062992125984" footer="0.31496062992125984"/>
  <pageSetup paperSize="9" scale="45" fitToHeight="0" orientation="landscape" horizontalDpi="0" verticalDpi="0"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pageSetUpPr fitToPage="1"/>
  </sheetPr>
  <dimension ref="A1:AF456"/>
  <sheetViews>
    <sheetView showZeros="0" topLeftCell="A14" zoomScale="60" zoomScaleNormal="60" zoomScaleSheetLayoutView="50" zoomScalePageLayoutView="40" workbookViewId="0">
      <pane xSplit="2" ySplit="10" topLeftCell="C45" activePane="bottomRight" state="frozen"/>
      <selection activeCell="A14" sqref="A14"/>
      <selection pane="topRight" activeCell="C14" sqref="C14"/>
      <selection pane="bottomLeft" activeCell="A24" sqref="A24"/>
      <selection pane="bottomRight" activeCell="R73" sqref="R73:V73"/>
    </sheetView>
  </sheetViews>
  <sheetFormatPr defaultRowHeight="15.75" x14ac:dyDescent="0.25"/>
  <cols>
    <col min="1" max="1" width="9" style="22"/>
    <col min="2" max="2" width="32.875" style="22" customWidth="1"/>
    <col min="3" max="3" width="9.75" style="22" customWidth="1"/>
    <col min="4" max="4" width="7.5" style="22" customWidth="1"/>
    <col min="5" max="5" width="8.375" style="22" customWidth="1"/>
    <col min="6" max="6" width="7.875" style="22" customWidth="1"/>
    <col min="7" max="7" width="7.5" style="22" customWidth="1"/>
    <col min="8" max="8" width="8" style="125" customWidth="1"/>
    <col min="9" max="9" width="8.75" style="59" customWidth="1"/>
    <col min="10" max="10" width="9.875" style="59" customWidth="1"/>
    <col min="11" max="11" width="8.125" style="22" customWidth="1"/>
    <col min="12" max="12" width="7.25" style="59" customWidth="1"/>
    <col min="13" max="13" width="8.625" style="22" customWidth="1"/>
    <col min="14" max="14" width="6.875" style="22" customWidth="1"/>
    <col min="15" max="15" width="6.25" style="22" customWidth="1"/>
    <col min="16" max="16" width="6.75" style="22" customWidth="1"/>
    <col min="17" max="17" width="6.125" style="22" customWidth="1"/>
    <col min="18" max="18" width="12.125" style="25" customWidth="1"/>
    <col min="19" max="19" width="9" style="25" customWidth="1"/>
    <col min="20" max="20" width="13.25" style="25" customWidth="1"/>
    <col min="21" max="21" width="9" style="25" customWidth="1"/>
    <col min="22" max="22" width="9" style="59" customWidth="1"/>
    <col min="23" max="24" width="9" style="22" customWidth="1"/>
    <col min="25" max="25" width="9" style="22"/>
    <col min="26" max="26" width="9" style="59"/>
    <col min="27" max="28" width="9" style="22"/>
    <col min="29" max="29" width="6.75" style="22" customWidth="1"/>
    <col min="30" max="30" width="6.875" style="22" customWidth="1"/>
    <col min="31" max="31" width="9" style="59"/>
    <col min="32" max="16384" width="9" style="22"/>
  </cols>
  <sheetData>
    <row r="1" spans="1:31" ht="18.75" x14ac:dyDescent="0.3">
      <c r="L1" s="469"/>
      <c r="R1" s="125"/>
      <c r="S1" s="125"/>
      <c r="T1" s="125"/>
      <c r="V1" s="469"/>
      <c r="AA1" s="40"/>
      <c r="AB1" s="40"/>
      <c r="AC1" s="472" t="s">
        <v>79</v>
      </c>
    </row>
    <row r="2" spans="1:31" ht="18.75" x14ac:dyDescent="0.3">
      <c r="L2" s="469"/>
      <c r="R2" s="125"/>
      <c r="S2" s="125"/>
      <c r="T2" s="125"/>
      <c r="V2" s="469"/>
      <c r="AA2" s="40"/>
      <c r="AB2" s="40"/>
      <c r="AC2" s="472" t="s">
        <v>14</v>
      </c>
    </row>
    <row r="3" spans="1:31" ht="18.75" x14ac:dyDescent="0.3">
      <c r="L3" s="469"/>
      <c r="R3" s="125"/>
      <c r="S3" s="125"/>
      <c r="T3" s="125"/>
      <c r="V3" s="469"/>
      <c r="AA3" s="40"/>
      <c r="AB3" s="40"/>
      <c r="AC3" s="59" t="s">
        <v>24</v>
      </c>
    </row>
    <row r="4" spans="1:31" x14ac:dyDescent="0.25">
      <c r="L4" s="469"/>
      <c r="R4" s="125"/>
      <c r="S4" s="125"/>
      <c r="T4" s="125"/>
      <c r="V4" s="469"/>
      <c r="AB4" s="29"/>
      <c r="AC4" s="59"/>
    </row>
    <row r="5" spans="1:31" x14ac:dyDescent="0.25">
      <c r="L5" s="469"/>
      <c r="R5" s="125"/>
      <c r="S5" s="125"/>
      <c r="T5" s="125"/>
      <c r="V5" s="469"/>
    </row>
    <row r="6" spans="1:31" ht="25.5" x14ac:dyDescent="0.35">
      <c r="A6" s="1043" t="s">
        <v>85</v>
      </c>
      <c r="B6" s="1044"/>
      <c r="C6" s="1044"/>
      <c r="D6" s="1044"/>
      <c r="E6" s="1044"/>
      <c r="F6" s="1044"/>
      <c r="G6" s="1044"/>
      <c r="H6" s="1044"/>
      <c r="I6" s="1044"/>
      <c r="J6" s="1044"/>
      <c r="K6" s="1044"/>
      <c r="L6" s="1044"/>
      <c r="M6" s="1044"/>
      <c r="N6" s="1044"/>
      <c r="O6" s="1044"/>
      <c r="P6" s="1044"/>
      <c r="Q6" s="1044"/>
      <c r="R6" s="1044"/>
      <c r="S6" s="1044"/>
      <c r="T6" s="1044"/>
      <c r="U6" s="1044"/>
      <c r="V6" s="1044"/>
      <c r="W6" s="1044"/>
      <c r="X6" s="1044"/>
      <c r="Y6" s="1044"/>
      <c r="Z6" s="1044"/>
      <c r="AA6" s="1044"/>
      <c r="AB6" s="1044"/>
      <c r="AC6" s="1044"/>
      <c r="AD6" s="1044"/>
      <c r="AE6" s="1044"/>
    </row>
    <row r="7" spans="1:31" ht="25.5" x14ac:dyDescent="0.35">
      <c r="A7" s="62"/>
      <c r="B7" s="62"/>
      <c r="C7" s="62"/>
      <c r="D7" s="62"/>
      <c r="E7" s="62"/>
      <c r="F7" s="62"/>
      <c r="G7" s="62"/>
      <c r="H7" s="793"/>
      <c r="I7" s="473"/>
      <c r="J7" s="473"/>
      <c r="K7" s="62"/>
      <c r="L7" s="470"/>
      <c r="M7" s="63" t="s">
        <v>455</v>
      </c>
      <c r="N7" s="836"/>
      <c r="O7" s="62"/>
      <c r="P7" s="62"/>
      <c r="Q7" s="62"/>
      <c r="R7" s="793"/>
      <c r="S7" s="793"/>
      <c r="T7" s="793"/>
      <c r="U7" s="794"/>
      <c r="V7" s="470"/>
      <c r="W7" s="62"/>
      <c r="X7" s="62"/>
      <c r="Y7" s="62"/>
      <c r="Z7" s="473"/>
      <c r="AA7" s="62"/>
      <c r="AB7" s="62"/>
      <c r="AC7" s="62"/>
      <c r="AD7" s="62"/>
      <c r="AE7" s="473"/>
    </row>
    <row r="8" spans="1:31" ht="18.75" x14ac:dyDescent="0.25">
      <c r="L8" s="469"/>
      <c r="R8" s="125"/>
      <c r="S8" s="125"/>
      <c r="T8" s="125"/>
      <c r="V8" s="469"/>
      <c r="AD8" s="795" t="s">
        <v>15</v>
      </c>
    </row>
    <row r="9" spans="1:31" ht="18.75" x14ac:dyDescent="0.25">
      <c r="L9" s="469"/>
      <c r="R9" s="125"/>
      <c r="S9" s="125"/>
      <c r="T9" s="125"/>
      <c r="U9" s="1067" t="s">
        <v>27</v>
      </c>
      <c r="V9" s="1067"/>
      <c r="W9" s="1067"/>
      <c r="X9" s="1067"/>
      <c r="Y9" s="1067"/>
      <c r="Z9" s="1067"/>
      <c r="AA9" s="1067"/>
      <c r="AB9" s="1067"/>
      <c r="AC9" s="1067"/>
      <c r="AD9" s="1067"/>
      <c r="AE9" s="1067"/>
    </row>
    <row r="10" spans="1:31" ht="18.75" x14ac:dyDescent="0.3">
      <c r="L10" s="469"/>
      <c r="R10" s="125"/>
      <c r="S10" s="125"/>
      <c r="T10" s="125"/>
      <c r="U10" s="796"/>
      <c r="V10" s="477"/>
      <c r="W10" s="844"/>
      <c r="X10" s="844"/>
      <c r="Y10" s="844"/>
      <c r="Z10" s="477"/>
      <c r="AA10" s="844"/>
      <c r="AB10" s="1045" t="s">
        <v>28</v>
      </c>
      <c r="AC10" s="1045"/>
      <c r="AD10" s="1045"/>
      <c r="AE10" s="1045"/>
    </row>
    <row r="11" spans="1:31" ht="16.5" thickBot="1" x14ac:dyDescent="0.3">
      <c r="L11" s="469"/>
      <c r="R11" s="125"/>
      <c r="S11" s="125"/>
      <c r="T11" s="125"/>
      <c r="V11" s="469"/>
      <c r="AA11" s="64"/>
      <c r="AB11" s="64"/>
      <c r="AC11" s="64"/>
      <c r="AD11" s="64"/>
      <c r="AE11" s="854"/>
    </row>
    <row r="12" spans="1:31" ht="18.75" x14ac:dyDescent="0.3">
      <c r="L12" s="469"/>
      <c r="R12" s="125"/>
      <c r="S12" s="125"/>
      <c r="T12" s="125"/>
      <c r="V12" s="469"/>
      <c r="AA12" s="746"/>
      <c r="AB12" s="747"/>
      <c r="AC12" s="747"/>
      <c r="AD12" s="1079" t="s">
        <v>16</v>
      </c>
      <c r="AE12" s="1079"/>
    </row>
    <row r="13" spans="1:31" ht="18.75" x14ac:dyDescent="0.3">
      <c r="L13" s="469"/>
      <c r="R13" s="125"/>
      <c r="S13" s="125"/>
      <c r="T13" s="125"/>
      <c r="V13" s="469"/>
      <c r="AC13" s="837"/>
      <c r="AD13" s="837"/>
      <c r="AE13" s="847" t="s">
        <v>141</v>
      </c>
    </row>
    <row r="14" spans="1:31" ht="18.75" x14ac:dyDescent="0.3">
      <c r="L14" s="469"/>
      <c r="R14" s="125"/>
      <c r="S14" s="125"/>
      <c r="T14" s="125"/>
      <c r="V14" s="469"/>
      <c r="AB14" s="40"/>
      <c r="AC14" s="40"/>
      <c r="AD14" s="40"/>
      <c r="AE14" s="472" t="s">
        <v>17</v>
      </c>
    </row>
    <row r="15" spans="1:31" ht="16.5" thickBot="1" x14ac:dyDescent="0.3">
      <c r="H15" s="1080"/>
      <c r="I15" s="1080"/>
      <c r="J15" s="1080"/>
      <c r="K15" s="1080"/>
      <c r="L15" s="1080"/>
      <c r="R15" s="125"/>
      <c r="S15" s="125"/>
      <c r="T15" s="125"/>
      <c r="V15" s="469"/>
    </row>
    <row r="16" spans="1:31" x14ac:dyDescent="0.25">
      <c r="A16" s="1069" t="s">
        <v>35</v>
      </c>
      <c r="B16" s="1071" t="s">
        <v>59</v>
      </c>
      <c r="C16" s="1071" t="s">
        <v>60</v>
      </c>
      <c r="D16" s="1071"/>
      <c r="E16" s="1071"/>
      <c r="F16" s="1071"/>
      <c r="G16" s="1071"/>
      <c r="H16" s="1071" t="s">
        <v>84</v>
      </c>
      <c r="I16" s="1071"/>
      <c r="J16" s="1071"/>
      <c r="K16" s="1071"/>
      <c r="L16" s="1071"/>
      <c r="M16" s="1071" t="s">
        <v>585</v>
      </c>
      <c r="N16" s="1071"/>
      <c r="O16" s="1071"/>
      <c r="P16" s="1071"/>
      <c r="Q16" s="1071"/>
      <c r="R16" s="1081" t="s">
        <v>83</v>
      </c>
      <c r="S16" s="1081"/>
      <c r="T16" s="1081"/>
      <c r="U16" s="1081"/>
      <c r="V16" s="1081"/>
      <c r="W16" s="1063" t="s">
        <v>62</v>
      </c>
      <c r="X16" s="1063"/>
      <c r="Y16" s="1063"/>
      <c r="Z16" s="1063"/>
      <c r="AA16" s="1063"/>
      <c r="AB16" s="1063"/>
      <c r="AC16" s="1063"/>
      <c r="AD16" s="1063"/>
      <c r="AE16" s="1064"/>
    </row>
    <row r="17" spans="1:31" x14ac:dyDescent="0.25">
      <c r="A17" s="1070"/>
      <c r="B17" s="1072"/>
      <c r="C17" s="1072"/>
      <c r="D17" s="1072"/>
      <c r="E17" s="1072"/>
      <c r="F17" s="1072"/>
      <c r="G17" s="1072"/>
      <c r="H17" s="1072"/>
      <c r="I17" s="1072"/>
      <c r="J17" s="1072"/>
      <c r="K17" s="1072"/>
      <c r="L17" s="1072"/>
      <c r="M17" s="1072"/>
      <c r="N17" s="1072"/>
      <c r="O17" s="1072"/>
      <c r="P17" s="1072"/>
      <c r="Q17" s="1072"/>
      <c r="R17" s="1082"/>
      <c r="S17" s="1082"/>
      <c r="T17" s="1082"/>
      <c r="U17" s="1082"/>
      <c r="V17" s="1082"/>
      <c r="W17" s="1065" t="s">
        <v>63</v>
      </c>
      <c r="X17" s="1065"/>
      <c r="Y17" s="1065"/>
      <c r="Z17" s="1065"/>
      <c r="AA17" s="1065" t="s">
        <v>64</v>
      </c>
      <c r="AB17" s="1065"/>
      <c r="AC17" s="1065"/>
      <c r="AD17" s="1065"/>
      <c r="AE17" s="1066"/>
    </row>
    <row r="18" spans="1:31" ht="110.25" x14ac:dyDescent="0.25">
      <c r="A18" s="1070"/>
      <c r="B18" s="1072"/>
      <c r="C18" s="845" t="s">
        <v>65</v>
      </c>
      <c r="D18" s="845" t="s">
        <v>66</v>
      </c>
      <c r="E18" s="845" t="s">
        <v>67</v>
      </c>
      <c r="F18" s="845" t="s">
        <v>68</v>
      </c>
      <c r="G18" s="845" t="s">
        <v>69</v>
      </c>
      <c r="H18" s="797" t="s">
        <v>65</v>
      </c>
      <c r="I18" s="845" t="s">
        <v>66</v>
      </c>
      <c r="J18" s="845" t="s">
        <v>67</v>
      </c>
      <c r="K18" s="845" t="s">
        <v>68</v>
      </c>
      <c r="L18" s="846" t="s">
        <v>69</v>
      </c>
      <c r="M18" s="845" t="s">
        <v>65</v>
      </c>
      <c r="N18" s="845" t="s">
        <v>66</v>
      </c>
      <c r="O18" s="845" t="s">
        <v>67</v>
      </c>
      <c r="P18" s="845" t="s">
        <v>68</v>
      </c>
      <c r="Q18" s="845" t="s">
        <v>69</v>
      </c>
      <c r="R18" s="797" t="s">
        <v>65</v>
      </c>
      <c r="S18" s="797" t="s">
        <v>66</v>
      </c>
      <c r="T18" s="797" t="s">
        <v>67</v>
      </c>
      <c r="U18" s="797" t="s">
        <v>68</v>
      </c>
      <c r="V18" s="846" t="s">
        <v>69</v>
      </c>
      <c r="W18" s="845" t="s">
        <v>70</v>
      </c>
      <c r="X18" s="67" t="s">
        <v>71</v>
      </c>
      <c r="Y18" s="67" t="s">
        <v>72</v>
      </c>
      <c r="Z18" s="846" t="s">
        <v>73</v>
      </c>
      <c r="AA18" s="845" t="s">
        <v>74</v>
      </c>
      <c r="AB18" s="67" t="s">
        <v>71</v>
      </c>
      <c r="AC18" s="84" t="s">
        <v>75</v>
      </c>
      <c r="AD18" s="84" t="s">
        <v>76</v>
      </c>
      <c r="AE18" s="845" t="s">
        <v>82</v>
      </c>
    </row>
    <row r="19" spans="1:31" x14ac:dyDescent="0.25">
      <c r="A19" s="845">
        <v>1</v>
      </c>
      <c r="B19" s="845">
        <v>2</v>
      </c>
      <c r="C19" s="845">
        <v>3</v>
      </c>
      <c r="D19" s="845">
        <v>4</v>
      </c>
      <c r="E19" s="845">
        <v>5</v>
      </c>
      <c r="F19" s="845">
        <v>6</v>
      </c>
      <c r="G19" s="845">
        <v>7</v>
      </c>
      <c r="H19" s="845">
        <v>8</v>
      </c>
      <c r="I19" s="845">
        <v>9</v>
      </c>
      <c r="J19" s="845">
        <v>10</v>
      </c>
      <c r="K19" s="845">
        <v>11</v>
      </c>
      <c r="L19" s="845">
        <v>12</v>
      </c>
      <c r="M19" s="845">
        <v>13</v>
      </c>
      <c r="N19" s="845">
        <v>14</v>
      </c>
      <c r="O19" s="845">
        <v>15</v>
      </c>
      <c r="P19" s="845">
        <v>16</v>
      </c>
      <c r="Q19" s="845">
        <v>17</v>
      </c>
      <c r="R19" s="845">
        <v>18</v>
      </c>
      <c r="S19" s="845">
        <v>19</v>
      </c>
      <c r="T19" s="845">
        <v>20</v>
      </c>
      <c r="U19" s="845">
        <v>21</v>
      </c>
      <c r="V19" s="845">
        <v>22</v>
      </c>
      <c r="W19" s="845">
        <v>23</v>
      </c>
      <c r="X19" s="845">
        <v>24</v>
      </c>
      <c r="Y19" s="845">
        <v>25</v>
      </c>
      <c r="Z19" s="845">
        <v>26</v>
      </c>
      <c r="AA19" s="845">
        <v>27</v>
      </c>
      <c r="AB19" s="845">
        <v>28</v>
      </c>
      <c r="AC19" s="845">
        <v>29</v>
      </c>
      <c r="AD19" s="845">
        <v>30</v>
      </c>
      <c r="AE19" s="845">
        <v>31</v>
      </c>
    </row>
    <row r="20" spans="1:31" x14ac:dyDescent="0.25">
      <c r="A20" s="838"/>
      <c r="B20" s="839" t="s">
        <v>65</v>
      </c>
      <c r="C20" s="842">
        <f>SUM(C21+C98)</f>
        <v>0</v>
      </c>
      <c r="D20" s="842">
        <f>SUM(D21+D98)</f>
        <v>0</v>
      </c>
      <c r="E20" s="842">
        <f>SUM(E21+E98)</f>
        <v>0</v>
      </c>
      <c r="F20" s="842">
        <f>SUM(F21+F98)</f>
        <v>0</v>
      </c>
      <c r="G20" s="842">
        <f>SUM(G21+G98)</f>
        <v>0</v>
      </c>
      <c r="H20" s="842">
        <f t="shared" ref="H20:V20" si="0">H21+H68</f>
        <v>100.70581390000001</v>
      </c>
      <c r="I20" s="842">
        <f t="shared" si="0"/>
        <v>7.0322784200000008</v>
      </c>
      <c r="J20" s="842">
        <f t="shared" si="0"/>
        <v>40.183549900000003</v>
      </c>
      <c r="K20" s="842">
        <f t="shared" si="0"/>
        <v>53.494</v>
      </c>
      <c r="L20" s="842">
        <f t="shared" si="0"/>
        <v>0</v>
      </c>
      <c r="M20" s="842">
        <f t="shared" si="0"/>
        <v>0</v>
      </c>
      <c r="N20" s="842">
        <f t="shared" si="0"/>
        <v>0</v>
      </c>
      <c r="O20" s="842">
        <f t="shared" si="0"/>
        <v>0</v>
      </c>
      <c r="P20" s="842">
        <f t="shared" si="0"/>
        <v>0</v>
      </c>
      <c r="Q20" s="842">
        <f t="shared" si="0"/>
        <v>0</v>
      </c>
      <c r="R20" s="842">
        <f t="shared" si="0"/>
        <v>143.37975732999999</v>
      </c>
      <c r="S20" s="842">
        <f t="shared" si="0"/>
        <v>17.421037380000001</v>
      </c>
      <c r="T20" s="842">
        <f t="shared" si="0"/>
        <v>72.438321299999984</v>
      </c>
      <c r="U20" s="842">
        <f t="shared" si="0"/>
        <v>0</v>
      </c>
      <c r="V20" s="842">
        <f t="shared" si="0"/>
        <v>2.6398649999999999E-2</v>
      </c>
      <c r="W20" s="842"/>
      <c r="X20" s="842"/>
      <c r="Y20" s="842">
        <f>Y21+Y68</f>
        <v>0</v>
      </c>
      <c r="Z20" s="842">
        <f>Z21+Z68</f>
        <v>8.73</v>
      </c>
      <c r="AA20" s="842"/>
      <c r="AB20" s="842"/>
      <c r="AC20" s="842">
        <f>AC21+AC68</f>
        <v>0</v>
      </c>
      <c r="AD20" s="842">
        <f>AD21+AD68</f>
        <v>0</v>
      </c>
      <c r="AE20" s="842">
        <f>AE21+AE68</f>
        <v>91.780000000000015</v>
      </c>
    </row>
    <row r="21" spans="1:31" ht="31.5" x14ac:dyDescent="0.25">
      <c r="A21" s="839">
        <v>1</v>
      </c>
      <c r="B21" s="839" t="s">
        <v>13</v>
      </c>
      <c r="C21" s="842">
        <f t="shared" ref="C21:G21" si="1">SUM(C22)</f>
        <v>0</v>
      </c>
      <c r="D21" s="842">
        <f t="shared" si="1"/>
        <v>0</v>
      </c>
      <c r="E21" s="842">
        <f t="shared" si="1"/>
        <v>0</v>
      </c>
      <c r="F21" s="842">
        <f t="shared" si="1"/>
        <v>0</v>
      </c>
      <c r="G21" s="842">
        <f t="shared" si="1"/>
        <v>0</v>
      </c>
      <c r="H21" s="856">
        <f>SUM(H23:H51)</f>
        <v>66.44870229</v>
      </c>
      <c r="I21" s="856">
        <f t="shared" ref="I21:T21" si="2">SUM(I23:I51)</f>
        <v>2.09003724</v>
      </c>
      <c r="J21" s="856">
        <f t="shared" si="2"/>
        <v>10.864665050000001</v>
      </c>
      <c r="K21" s="856">
        <f>SUM(K23:K51)</f>
        <v>53.494</v>
      </c>
      <c r="L21" s="856">
        <f t="shared" si="2"/>
        <v>0</v>
      </c>
      <c r="M21" s="856">
        <f t="shared" si="2"/>
        <v>0</v>
      </c>
      <c r="N21" s="856">
        <f t="shared" si="2"/>
        <v>0</v>
      </c>
      <c r="O21" s="856">
        <f t="shared" si="2"/>
        <v>0</v>
      </c>
      <c r="P21" s="856">
        <f t="shared" si="2"/>
        <v>0</v>
      </c>
      <c r="Q21" s="856">
        <f t="shared" si="2"/>
        <v>0</v>
      </c>
      <c r="R21" s="856">
        <f t="shared" si="2"/>
        <v>59.047594480000001</v>
      </c>
      <c r="S21" s="856">
        <f t="shared" si="2"/>
        <v>5.5535944800000001</v>
      </c>
      <c r="T21" s="856">
        <f t="shared" si="2"/>
        <v>0</v>
      </c>
      <c r="U21" s="842">
        <f t="shared" ref="U21" si="3">U22</f>
        <v>0</v>
      </c>
      <c r="V21" s="842">
        <f t="shared" ref="V21" si="4">V22</f>
        <v>0</v>
      </c>
      <c r="W21" s="842">
        <f t="shared" ref="W21" si="5">W22</f>
        <v>0</v>
      </c>
      <c r="X21" s="842">
        <f t="shared" ref="X21" si="6">X22</f>
        <v>0</v>
      </c>
      <c r="Y21" s="842">
        <f t="shared" ref="Y21" si="7">Y22</f>
        <v>0</v>
      </c>
      <c r="Z21" s="842">
        <f t="shared" ref="Z21" si="8">Z22</f>
        <v>6.9</v>
      </c>
      <c r="AA21" s="842">
        <f t="shared" ref="AA21" si="9">AA22</f>
        <v>0</v>
      </c>
      <c r="AB21" s="842">
        <f t="shared" ref="AB21" si="10">AB22</f>
        <v>0</v>
      </c>
      <c r="AC21" s="842">
        <f t="shared" ref="AC21" si="11">AC22</f>
        <v>0</v>
      </c>
      <c r="AD21" s="842">
        <f t="shared" ref="AD21" si="12">AD22</f>
        <v>0</v>
      </c>
      <c r="AE21" s="842">
        <f t="shared" ref="AE21" si="13">AE22</f>
        <v>66.2</v>
      </c>
    </row>
    <row r="22" spans="1:31" ht="31.5" x14ac:dyDescent="0.25">
      <c r="A22" s="808" t="s">
        <v>1</v>
      </c>
      <c r="B22" s="839" t="s">
        <v>12</v>
      </c>
      <c r="C22" s="842">
        <f>SUM(C24:C84)</f>
        <v>0</v>
      </c>
      <c r="D22" s="842">
        <f>SUM(D24:D84)</f>
        <v>0</v>
      </c>
      <c r="E22" s="842">
        <f>SUM(E24:E84)</f>
        <v>0</v>
      </c>
      <c r="F22" s="842">
        <f>SUM(F24:F84)</f>
        <v>0</v>
      </c>
      <c r="G22" s="842">
        <f>SUM(G24:G84)</f>
        <v>0</v>
      </c>
      <c r="H22" s="842">
        <f>SUM(H24:H50)</f>
        <v>12.95470229</v>
      </c>
      <c r="I22" s="856">
        <f t="shared" ref="I22:U22" si="14">SUM(I24:I50)</f>
        <v>2.09003724</v>
      </c>
      <c r="J22" s="856">
        <f t="shared" si="14"/>
        <v>10.864665050000001</v>
      </c>
      <c r="K22" s="856">
        <f t="shared" si="14"/>
        <v>0</v>
      </c>
      <c r="L22" s="856">
        <f t="shared" si="14"/>
        <v>0</v>
      </c>
      <c r="M22" s="856">
        <f t="shared" si="14"/>
        <v>0</v>
      </c>
      <c r="N22" s="856">
        <f t="shared" si="14"/>
        <v>0</v>
      </c>
      <c r="O22" s="856">
        <f t="shared" si="14"/>
        <v>0</v>
      </c>
      <c r="P22" s="856">
        <f t="shared" si="14"/>
        <v>0</v>
      </c>
      <c r="Q22" s="856">
        <f t="shared" si="14"/>
        <v>0</v>
      </c>
      <c r="R22" s="856">
        <f t="shared" si="14"/>
        <v>5.5535944800000001</v>
      </c>
      <c r="S22" s="856">
        <f t="shared" si="14"/>
        <v>5.5535944800000001</v>
      </c>
      <c r="T22" s="856">
        <f t="shared" si="14"/>
        <v>0</v>
      </c>
      <c r="U22" s="856">
        <f t="shared" si="14"/>
        <v>0</v>
      </c>
      <c r="V22" s="842">
        <f t="shared" ref="V22:AE22" si="15">SUM(V24:V51)</f>
        <v>0</v>
      </c>
      <c r="W22" s="842">
        <f t="shared" si="15"/>
        <v>0</v>
      </c>
      <c r="X22" s="842">
        <f t="shared" si="15"/>
        <v>0</v>
      </c>
      <c r="Y22" s="842">
        <f t="shared" si="15"/>
        <v>0</v>
      </c>
      <c r="Z22" s="842">
        <f t="shared" si="15"/>
        <v>6.9</v>
      </c>
      <c r="AA22" s="842">
        <f t="shared" si="15"/>
        <v>0</v>
      </c>
      <c r="AB22" s="842">
        <f t="shared" si="15"/>
        <v>0</v>
      </c>
      <c r="AC22" s="842">
        <f t="shared" si="15"/>
        <v>0</v>
      </c>
      <c r="AD22" s="842">
        <f t="shared" si="15"/>
        <v>0</v>
      </c>
      <c r="AE22" s="842">
        <f t="shared" si="15"/>
        <v>66.2</v>
      </c>
    </row>
    <row r="23" spans="1:31" x14ac:dyDescent="0.25">
      <c r="A23" s="76">
        <v>1</v>
      </c>
      <c r="B23" s="43" t="s">
        <v>122</v>
      </c>
      <c r="C23" s="49"/>
      <c r="D23" s="49"/>
      <c r="E23" s="49"/>
      <c r="F23" s="12"/>
      <c r="G23" s="12"/>
      <c r="H23" s="12"/>
      <c r="I23" s="28"/>
      <c r="J23" s="34"/>
      <c r="K23" s="12"/>
      <c r="L23" s="34"/>
      <c r="M23" s="12"/>
      <c r="N23" s="12"/>
      <c r="O23" s="12"/>
      <c r="P23" s="12"/>
      <c r="Q23" s="12"/>
      <c r="R23" s="23"/>
      <c r="S23" s="23"/>
      <c r="T23" s="23"/>
      <c r="U23" s="32"/>
      <c r="V23" s="34"/>
      <c r="W23" s="12"/>
      <c r="X23" s="12"/>
      <c r="Y23" s="12"/>
      <c r="Z23" s="28"/>
      <c r="AA23" s="12"/>
      <c r="AB23" s="12"/>
      <c r="AC23" s="12"/>
      <c r="AD23" s="12"/>
      <c r="AE23" s="78"/>
    </row>
    <row r="24" spans="1:31" ht="31.5" x14ac:dyDescent="0.25">
      <c r="A24" s="76">
        <v>2</v>
      </c>
      <c r="B24" s="509" t="s">
        <v>123</v>
      </c>
      <c r="C24" s="31"/>
      <c r="D24" s="34"/>
      <c r="E24" s="34"/>
      <c r="F24" s="34"/>
      <c r="G24" s="839"/>
      <c r="H24" s="31"/>
      <c r="I24" s="23" t="str">
        <f t="array" ref="I24">IFERROR(IF(IF(ISNA(0.001*INDEX(#REF!,MATCH(B24,#REF!,0))),0,0.001*INDEX(#REF!,MATCH(B24,#REF!,0)))="","",IF(ISNA(0.001*INDEX(#REF!,MATCH(B24,#REF!,0))),0,0.001*INDEX(#REF!,MATCH(B24,#REF!,0)))-SUM(IF(ISNA(INDEX('приложение 7.2 1 квартал'!I:I,MATCH(B24,'приложение 7.2 1 квартал'!B:B,0))),0,INDEX('приложение 7.2 1 квартал'!I:I,MATCH(B24,'приложение 7.2 1 квартал'!B:B,0))),IF(ISNA(INDEX('приложение 7.2 2 квартал'!I:I,MATCH(B24,'приложение 7.2 2 квартал'!B:B,0))),0,INDEX('приложение 7.2 2 квартал'!I:I,MATCH(B24,'приложение 7.2 2 квартал'!B:B,0))))),"")</f>
        <v/>
      </c>
      <c r="J24" s="72" t="str">
        <f t="array" ref="J24">IFERROR(IF(IF(ISNA(0.001*INDEX(#REF!,MATCH(B24,#REF!,0))),0,0.001*INDEX(#REF!,MATCH(B24,#REF!,0)))="","",IF(ISNA(0.001*INDEX(#REF!,MATCH(B24,#REF!,0))),0,0.001*INDEX(#REF!,MATCH(B24,#REF!,0)))-SUM(IF(ISNA(INDEX('приложение 7.2 1 квартал'!J:J,MATCH(B24,'приложение 7.2 1 квартал'!B:B,0))),0,INDEX('приложение 7.2 1 квартал'!J:J,MATCH(B24,'приложение 7.2 1 квартал'!B:B,0))),IF(ISNA(INDEX('приложение 7.2 2 квартал'!J:J,MATCH(B24,'приложение 7.2 2 квартал'!B:B,0))),0,INDEX('приложение 7.2 2 квартал'!J:J,MATCH(B24,'приложение 7.2 2 квартал'!B:B,0))))),"")</f>
        <v/>
      </c>
      <c r="K24" s="798"/>
      <c r="L24" s="72" t="str">
        <f t="array" ref="L24">IFERROR(IF(IF(ISNA(0.001*INDEX(#REF!,MATCH(B24,#REF!,0))),0,0.001*INDEX(#REF!,MATCH(B24,#REF!,0)))="","",IF(ISNA(0.001*INDEX(#REF!,MATCH(B24,#REF!,0))),0,0.001*INDEX(#REF!,MATCH(B24,#REF!,0)))-SUM(IF(ISNA(INDEX('приложение 7.2 1 квартал'!L:L,MATCH(B24,'приложение 7.2 1 квартал'!B:B,0))),0,INDEX('приложение 7.2 1 квартал'!L:L,MATCH(B24,'приложение 7.2 1 квартал'!B:B,0))),IF(ISNA(INDEX('приложение 7.2 2 квартал'!L:L,MATCH(B24,'приложение 7.2 2 квартал'!B:B,0))),0,INDEX('приложение 7.2 2 квартал'!L:L,MATCH(B24,'приложение 7.2 2 квартал'!B:B,0))))),"")</f>
        <v/>
      </c>
      <c r="M24" s="73"/>
      <c r="N24" s="73"/>
      <c r="O24" s="73"/>
      <c r="P24" s="73"/>
      <c r="Q24" s="73"/>
      <c r="R24" s="31"/>
      <c r="S24" s="31"/>
      <c r="T24" s="31"/>
      <c r="U24" s="31"/>
      <c r="V24" s="34"/>
      <c r="W24" s="76"/>
      <c r="X24" s="28"/>
      <c r="Y24" s="74"/>
      <c r="Z24" s="23"/>
      <c r="AA24" s="76"/>
      <c r="AB24" s="28"/>
      <c r="AC24" s="74"/>
      <c r="AD24" s="74"/>
      <c r="AE24" s="78" t="str">
        <f t="array" ref="AE24">IFERROR(IF(SUM(IF(ISNA(INDEX(#REF!,MATCH(B24,#REF!,0))),0,INDEX(#REF!,MATCH(B24,#REF!,0))),IF(ISNA(INDEX(#REF!,MATCH(B24,#REF!,0))),0,INDEX(#REF!,MATCH(B24,#REF!,0))),IF(ISNA(INDEX(#REF!,MATCH(B24,#REF!,0))),0,INDEX(#REF!,MATCH(B24,#REF!,0))),IF(ISNA(INDEX(#REF!,MATCH(B24,#REF!,0))),0,INDEX(#REF!,MATCH(B24,#REF!,0))),IF(ISNA(INDEX(#REF!,MATCH(B24,#REF!,0))),0,INDEX(#REF!,MATCH(B24,#REF!,0))))="","",SUM(IF(ISNA(INDEX(#REF!,MATCH(B24,#REF!,0))),0,INDEX(#REF!,MATCH(B24,#REF!,0))),IF(ISNA(INDEX(#REF!,MATCH(B24,#REF!,0))),0,INDEX(#REF!,MATCH(B24,#REF!,0))),IF(ISNA(INDEX(#REF!,MATCH(B24,#REF!,0))),0,INDEX(#REF!,MATCH(B24,#REF!,0))),IF(ISNA(INDEX(#REF!,MATCH(B24,#REF!,0))),0,INDEX(#REF!,MATCH(B24,#REF!,0))),IF(ISNA(INDEX(#REF!,MATCH(B24,#REF!,0))),0,INDEX(#REF!,MATCH(B24,#REF!,0))))-SUM(IF(ISNA(INDEX('приложение 7.2 1 квартал'!AE:AE,MATCH(B24,'приложение 7.2 1 квартал'!B:B,0))),0,INDEX('приложение 7.2 1 квартал'!AE:AE,MATCH(B24,'приложение 7.2 1 квартал'!B:B,0))),IF(ISNA(INDEX('приложение 7.2 2 квартал'!AE:AE,MATCH(B24,'приложение 7.2 2 квартал'!B:B,0))),0,INDEX('приложение 7.2 2 квартал'!AE:AE,MATCH(B24,'приложение 7.2 2 квартал'!B:B,0))))),"")</f>
        <v/>
      </c>
    </row>
    <row r="25" spans="1:31" ht="31.5" x14ac:dyDescent="0.25">
      <c r="A25" s="76">
        <v>3</v>
      </c>
      <c r="B25" s="509" t="s">
        <v>594</v>
      </c>
      <c r="C25" s="31"/>
      <c r="D25" s="34"/>
      <c r="E25" s="34"/>
      <c r="F25" s="34"/>
      <c r="G25" s="73"/>
      <c r="H25" s="31"/>
      <c r="I25" s="23" t="str">
        <f t="array" ref="I25">IFERROR(IF(IF(ISNA(0.001*INDEX(#REF!,MATCH(B25,#REF!,0))),0,0.001*INDEX(#REF!,MATCH(B25,#REF!,0)))="","",IF(ISNA(0.001*INDEX(#REF!,MATCH(B25,#REF!,0))),0,0.001*INDEX(#REF!,MATCH(B25,#REF!,0)))-SUM(IF(ISNA(INDEX('приложение 7.2 1 квартал'!I:I,MATCH(B25,'приложение 7.2 1 квартал'!B:B,0))),0,INDEX('приложение 7.2 1 квартал'!I:I,MATCH(B25,'приложение 7.2 1 квартал'!B:B,0))),IF(ISNA(INDEX('приложение 7.2 2 квартал'!I:I,MATCH(B25,'приложение 7.2 2 квартал'!B:B,0))),0,INDEX('приложение 7.2 2 квартал'!I:I,MATCH(B25,'приложение 7.2 2 квартал'!B:B,0))))),"")</f>
        <v/>
      </c>
      <c r="J25" s="72" t="str">
        <f t="array" ref="J25">IFERROR(IF(IF(ISNA(0.001*INDEX(#REF!,MATCH(B25,#REF!,0))),0,0.001*INDEX(#REF!,MATCH(B25,#REF!,0)))="","",IF(ISNA(0.001*INDEX(#REF!,MATCH(B25,#REF!,0))),0,0.001*INDEX(#REF!,MATCH(B25,#REF!,0)))-SUM(IF(ISNA(INDEX('приложение 7.2 1 квартал'!J:J,MATCH(B25,'приложение 7.2 1 квартал'!B:B,0))),0,INDEX('приложение 7.2 1 квартал'!J:J,MATCH(B25,'приложение 7.2 1 квартал'!B:B,0))),IF(ISNA(INDEX('приложение 7.2 2 квартал'!J:J,MATCH(B25,'приложение 7.2 2 квартал'!B:B,0))),0,INDEX('приложение 7.2 2 квартал'!J:J,MATCH(B25,'приложение 7.2 2 квартал'!B:B,0))))),"")</f>
        <v/>
      </c>
      <c r="K25" s="72"/>
      <c r="L25" s="72"/>
      <c r="M25" s="73"/>
      <c r="N25" s="73"/>
      <c r="O25" s="73"/>
      <c r="P25" s="73"/>
      <c r="Q25" s="73"/>
      <c r="R25" s="31"/>
      <c r="S25" s="31"/>
      <c r="T25" s="31"/>
      <c r="U25" s="626"/>
      <c r="V25" s="34"/>
      <c r="W25" s="76"/>
      <c r="X25" s="28"/>
      <c r="Y25" s="74"/>
      <c r="Z25" s="23" t="str">
        <f t="array" ref="Z25">IFERROR(IF(IF(ISNA(0.001*INDEX(#REF!,MATCH(B25,#REF!,0))),0,0.001*INDEX(#REF!,MATCH(B25,#REF!,0)))="","",IF(ISNA(0.001*INDEX(#REF!,MATCH(B25,#REF!,0))),0,0.001*INDEX(#REF!,MATCH(B25,#REF!,0)))-SUM(IF(ISNA(INDEX('приложение 7.2 1 квартал'!Z:Z,MATCH(B25,'приложение 7.2 1 квартал'!B:B,0))),0,INDEX('приложение 7.2 1 квартал'!Z:Z,MATCH(B25,'приложение 7.2 1 квартал'!B:B,0))),IF(ISNA(INDEX('приложение 7.2 2 квартал'!Z:Z,MATCH(B25,'приложение 7.2 2 квартал'!B:B,0))),0,INDEX('приложение 7.2 2 квартал'!Z:Z,MATCH(B25,'приложение 7.2 2 квартал'!B:B,0))))),"")</f>
        <v/>
      </c>
      <c r="AA25" s="76"/>
      <c r="AB25" s="28"/>
      <c r="AC25" s="74"/>
      <c r="AD25" s="74"/>
      <c r="AE25" s="78">
        <v>3.7</v>
      </c>
    </row>
    <row r="26" spans="1:31" x14ac:dyDescent="0.25">
      <c r="A26" s="76">
        <v>4</v>
      </c>
      <c r="B26" s="849" t="s">
        <v>127</v>
      </c>
      <c r="C26" s="31"/>
      <c r="D26" s="34"/>
      <c r="E26" s="34"/>
      <c r="F26" s="34"/>
      <c r="G26" s="12"/>
      <c r="H26" s="31"/>
      <c r="I26" s="23" t="str">
        <f t="array" ref="I26">IFERROR(IF(IF(ISNA(0.001*INDEX(#REF!,MATCH(B26,#REF!,0))),0,0.001*INDEX(#REF!,MATCH(B26,#REF!,0)))="","",IF(ISNA(0.001*INDEX(#REF!,MATCH(B26,#REF!,0))),0,0.001*INDEX(#REF!,MATCH(B26,#REF!,0)))-SUM(IF(ISNA(INDEX('приложение 7.2 1 квартал'!I:I,MATCH(B26,'приложение 7.2 1 квартал'!B:B,0))),0,INDEX('приложение 7.2 1 квартал'!I:I,MATCH(B26,'приложение 7.2 1 квартал'!B:B,0))),IF(ISNA(INDEX('приложение 7.2 2 квартал'!I:I,MATCH(B26,'приложение 7.2 2 квартал'!B:B,0))),0,INDEX('приложение 7.2 2 квартал'!I:I,MATCH(B26,'приложение 7.2 2 квартал'!B:B,0))))),"")</f>
        <v/>
      </c>
      <c r="J26" s="72" t="str">
        <f t="array" ref="J26">IFERROR(IF(IF(ISNA(0.001*INDEX(#REF!,MATCH(B26,#REF!,0))),0,0.001*INDEX(#REF!,MATCH(B26,#REF!,0)))="","",IF(ISNA(0.001*INDEX(#REF!,MATCH(B26,#REF!,0))),0,0.001*INDEX(#REF!,MATCH(B26,#REF!,0)))-SUM(IF(ISNA(INDEX('приложение 7.2 1 квартал'!J:J,MATCH(B26,'приложение 7.2 1 квартал'!B:B,0))),0,INDEX('приложение 7.2 1 квартал'!J:J,MATCH(B26,'приложение 7.2 1 квартал'!B:B,0))),IF(ISNA(INDEX('приложение 7.2 2 квартал'!J:J,MATCH(B26,'приложение 7.2 2 квартал'!B:B,0))),0,INDEX('приложение 7.2 2 квартал'!J:J,MATCH(B26,'приложение 7.2 2 квартал'!B:B,0))))),"")</f>
        <v/>
      </c>
      <c r="K26" s="72"/>
      <c r="L26" s="34"/>
      <c r="M26" s="12"/>
      <c r="N26" s="12"/>
      <c r="O26" s="12"/>
      <c r="P26" s="12"/>
      <c r="Q26" s="12"/>
      <c r="R26" s="31"/>
      <c r="S26" s="23"/>
      <c r="T26" s="31"/>
      <c r="U26" s="32"/>
      <c r="V26" s="34"/>
      <c r="W26" s="76"/>
      <c r="X26" s="28"/>
      <c r="Y26" s="74"/>
      <c r="Z26" s="23" t="str">
        <f t="array" ref="Z26">IFERROR(IF(IF(ISNA(0.001*INDEX(#REF!,MATCH(B26,#REF!,0))),0,0.001*INDEX(#REF!,MATCH(B26,#REF!,0)))="","",IF(ISNA(0.001*INDEX(#REF!,MATCH(B26,#REF!,0))),0,0.001*INDEX(#REF!,MATCH(B26,#REF!,0)))-SUM(IF(ISNA(INDEX('приложение 7.2 1 квартал'!Z:Z,MATCH(B26,'приложение 7.2 1 квартал'!B:B,0))),0,INDEX('приложение 7.2 1 квартал'!Z:Z,MATCH(B26,'приложение 7.2 1 квартал'!B:B,0))),IF(ISNA(INDEX('приложение 7.2 2 квартал'!Z:Z,MATCH(B26,'приложение 7.2 2 квартал'!B:B,0))),0,INDEX('приложение 7.2 2 квартал'!Z:Z,MATCH(B26,'приложение 7.2 2 квартал'!B:B,0))))),"")</f>
        <v/>
      </c>
      <c r="AA26" s="76"/>
      <c r="AB26" s="28"/>
      <c r="AC26" s="28"/>
      <c r="AD26" s="74"/>
      <c r="AE26" s="78" t="str">
        <f t="array" ref="AE26">IFERROR(IF(SUM(IF(ISNA(INDEX(#REF!,MATCH(B26,#REF!,0))),0,INDEX(#REF!,MATCH(B26,#REF!,0))),IF(ISNA(INDEX(#REF!,MATCH(B26,#REF!,0))),0,INDEX(#REF!,MATCH(B26,#REF!,0))),IF(ISNA(INDEX(#REF!,MATCH(B26,#REF!,0))),0,INDEX(#REF!,MATCH(B26,#REF!,0))),IF(ISNA(INDEX(#REF!,MATCH(B26,#REF!,0))),0,INDEX(#REF!,MATCH(B26,#REF!,0))),IF(ISNA(INDEX(#REF!,MATCH(B26,#REF!,0))),0,INDEX(#REF!,MATCH(B26,#REF!,0))))="","",SUM(IF(ISNA(INDEX(#REF!,MATCH(B26,#REF!,0))),0,INDEX(#REF!,MATCH(B26,#REF!,0))),IF(ISNA(INDEX(#REF!,MATCH(B26,#REF!,0))),0,INDEX(#REF!,MATCH(B26,#REF!,0))),IF(ISNA(INDEX(#REF!,MATCH(B26,#REF!,0))),0,INDEX(#REF!,MATCH(B26,#REF!,0))),IF(ISNA(INDEX(#REF!,MATCH(B26,#REF!,0))),0,INDEX(#REF!,MATCH(B26,#REF!,0))),IF(ISNA(INDEX(#REF!,MATCH(B26,#REF!,0))),0,INDEX(#REF!,MATCH(B26,#REF!,0))))-SUM(IF(ISNA(INDEX('приложение 7.2 1 квартал'!AE:AE,MATCH(B26,'приложение 7.2 1 квартал'!B:B,0))),0,INDEX('приложение 7.2 1 квартал'!AE:AE,MATCH(B26,'приложение 7.2 1 квартал'!B:B,0))),IF(ISNA(INDEX('приложение 7.2 2 квартал'!AE:AE,MATCH(B26,'приложение 7.2 2 квартал'!B:B,0))),0,INDEX('приложение 7.2 2 квартал'!AE:AE,MATCH(B26,'приложение 7.2 2 квартал'!B:B,0))))),"")</f>
        <v/>
      </c>
    </row>
    <row r="27" spans="1:31" ht="45" x14ac:dyDescent="0.25">
      <c r="A27" s="76">
        <v>5</v>
      </c>
      <c r="B27" s="850" t="s">
        <v>588</v>
      </c>
      <c r="C27" s="31"/>
      <c r="D27" s="34"/>
      <c r="E27" s="34"/>
      <c r="F27" s="34"/>
      <c r="G27" s="12"/>
      <c r="H27" s="31"/>
      <c r="I27" s="23" t="str">
        <f t="array" ref="I27">IFERROR(IF(IF(ISNA(0.001*INDEX(#REF!,MATCH(B27,#REF!,0))),0,0.001*INDEX(#REF!,MATCH(B27,#REF!,0)))="","",IF(ISNA(0.001*INDEX(#REF!,MATCH(B27,#REF!,0))),0,0.001*INDEX(#REF!,MATCH(B27,#REF!,0)))-SUM(IF(ISNA(INDEX('приложение 7.2 1 квартал'!I:I,MATCH(B27,'приложение 7.2 1 квартал'!B:B,0))),0,INDEX('приложение 7.2 1 квартал'!I:I,MATCH(B27,'приложение 7.2 1 квартал'!B:B,0))),IF(ISNA(INDEX('приложение 7.2 2 квартал'!I:I,MATCH(B27,'приложение 7.2 2 квартал'!B:B,0))),0,INDEX('приложение 7.2 2 квартал'!I:I,MATCH(B27,'приложение 7.2 2 квартал'!B:B,0))))),"")</f>
        <v/>
      </c>
      <c r="J27" s="72" t="str">
        <f t="array" ref="J27">IFERROR(IF(IF(ISNA(0.001*INDEX(#REF!,MATCH(B27,#REF!,0))),0,0.001*INDEX(#REF!,MATCH(B27,#REF!,0)))="","",IF(ISNA(0.001*INDEX(#REF!,MATCH(B27,#REF!,0))),0,0.001*INDEX(#REF!,MATCH(B27,#REF!,0)))-SUM(IF(ISNA(INDEX('приложение 7.2 1 квартал'!J:J,MATCH(B27,'приложение 7.2 1 квартал'!B:B,0))),0,INDEX('приложение 7.2 1 квартал'!J:J,MATCH(B27,'приложение 7.2 1 квартал'!B:B,0))),IF(ISNA(INDEX('приложение 7.2 2 квартал'!J:J,MATCH(B27,'приложение 7.2 2 квартал'!B:B,0))),0,INDEX('приложение 7.2 2 квартал'!J:J,MATCH(B27,'приложение 7.2 2 квартал'!B:B,0))))),"")</f>
        <v/>
      </c>
      <c r="K27" s="72"/>
      <c r="L27" s="34"/>
      <c r="M27" s="12"/>
      <c r="N27" s="12"/>
      <c r="O27" s="12"/>
      <c r="P27" s="12"/>
      <c r="Q27" s="12"/>
      <c r="R27" s="842"/>
      <c r="S27" s="23"/>
      <c r="T27" s="23"/>
      <c r="U27" s="32"/>
      <c r="V27" s="34"/>
      <c r="W27" s="1"/>
      <c r="X27" s="28"/>
      <c r="Y27" s="74"/>
      <c r="Z27" s="23">
        <v>0.4</v>
      </c>
      <c r="AA27" s="1"/>
      <c r="AB27" s="28"/>
      <c r="AC27" s="28"/>
      <c r="AD27" s="12"/>
      <c r="AE27" s="78">
        <v>6.48</v>
      </c>
    </row>
    <row r="28" spans="1:31" ht="45" x14ac:dyDescent="0.25">
      <c r="A28" s="76">
        <v>6</v>
      </c>
      <c r="B28" s="850" t="s">
        <v>581</v>
      </c>
      <c r="C28" s="31"/>
      <c r="D28" s="34"/>
      <c r="E28" s="34"/>
      <c r="F28" s="34"/>
      <c r="G28" s="12"/>
      <c r="H28" s="31"/>
      <c r="I28" s="23"/>
      <c r="J28" s="72"/>
      <c r="K28" s="72"/>
      <c r="L28" s="34"/>
      <c r="M28" s="12"/>
      <c r="N28" s="12"/>
      <c r="O28" s="12"/>
      <c r="P28" s="12"/>
      <c r="Q28" s="12"/>
      <c r="R28" s="31"/>
      <c r="S28" s="23"/>
      <c r="T28" s="23"/>
      <c r="U28" s="23"/>
      <c r="V28" s="34"/>
      <c r="W28" s="76"/>
      <c r="X28" s="28"/>
      <c r="Y28" s="74"/>
      <c r="Z28" s="23">
        <v>0.25</v>
      </c>
      <c r="AA28" s="76"/>
      <c r="AB28" s="28"/>
      <c r="AC28" s="28"/>
      <c r="AD28" s="74"/>
      <c r="AE28" s="78">
        <v>4.4000000000000004</v>
      </c>
    </row>
    <row r="29" spans="1:31" ht="30" x14ac:dyDescent="0.25">
      <c r="A29" s="76">
        <v>7</v>
      </c>
      <c r="B29" s="850" t="s">
        <v>582</v>
      </c>
      <c r="C29" s="31"/>
      <c r="D29" s="34"/>
      <c r="E29" s="34"/>
      <c r="F29" s="72"/>
      <c r="G29" s="12"/>
      <c r="H29" s="655"/>
      <c r="I29" s="655"/>
      <c r="J29" s="655"/>
      <c r="K29" s="798"/>
      <c r="L29" s="679"/>
      <c r="M29" s="822"/>
      <c r="N29" s="822"/>
      <c r="O29" s="822"/>
      <c r="P29" s="822"/>
      <c r="Q29" s="822"/>
      <c r="R29" s="655"/>
      <c r="S29" s="655"/>
      <c r="T29" s="31"/>
      <c r="U29" s="32"/>
      <c r="V29" s="34"/>
      <c r="W29" s="76"/>
      <c r="X29" s="28"/>
      <c r="Y29" s="74"/>
      <c r="Z29" s="23">
        <v>0.25</v>
      </c>
      <c r="AA29" s="76"/>
      <c r="AB29" s="28"/>
      <c r="AC29" s="74"/>
      <c r="AD29" s="74"/>
      <c r="AE29" s="78">
        <v>4.5</v>
      </c>
    </row>
    <row r="30" spans="1:31" ht="31.5" x14ac:dyDescent="0.25">
      <c r="A30" s="76">
        <v>8</v>
      </c>
      <c r="B30" s="465" t="s">
        <v>583</v>
      </c>
      <c r="C30" s="31"/>
      <c r="D30" s="34"/>
      <c r="E30" s="34"/>
      <c r="F30" s="72"/>
      <c r="G30" s="12"/>
      <c r="H30" s="655"/>
      <c r="I30" s="655"/>
      <c r="J30" s="655"/>
      <c r="K30" s="798"/>
      <c r="L30" s="679"/>
      <c r="M30" s="822"/>
      <c r="N30" s="822"/>
      <c r="O30" s="822"/>
      <c r="P30" s="822"/>
      <c r="Q30" s="822"/>
      <c r="R30" s="655"/>
      <c r="S30" s="655"/>
      <c r="T30" s="23"/>
      <c r="U30" s="32"/>
      <c r="V30" s="34"/>
      <c r="W30" s="76"/>
      <c r="X30" s="28"/>
      <c r="Y30" s="74"/>
      <c r="Z30" s="23" t="str">
        <f t="array" ref="Z30">IFERROR(IF(IF(ISNA(0.001*INDEX(#REF!,MATCH(B30,#REF!,0))),0,0.001*INDEX(#REF!,MATCH(B30,#REF!,0)))="","",IF(ISNA(0.001*INDEX(#REF!,MATCH(B30,#REF!,0))),0,0.001*INDEX(#REF!,MATCH(B30,#REF!,0)))-SUM(IF(ISNA(INDEX('приложение 7.2 1 квартал'!Z:Z,MATCH(B30,'приложение 7.2 1 квартал'!B:B,0))),0,INDEX('приложение 7.2 1 квартал'!Z:Z,MATCH(B30,'приложение 7.2 1 квартал'!B:B,0))),IF(ISNA(INDEX('приложение 7.2 2 квартал'!Z:Z,MATCH(B30,'приложение 7.2 2 квартал'!B:B,0))),0,INDEX('приложение 7.2 2 квартал'!Z:Z,MATCH(B30,'приложение 7.2 2 квартал'!B:B,0))))),"")</f>
        <v/>
      </c>
      <c r="AA30" s="76"/>
      <c r="AB30" s="28"/>
      <c r="AC30" s="74"/>
      <c r="AD30" s="74"/>
      <c r="AE30" s="78">
        <v>6</v>
      </c>
    </row>
    <row r="31" spans="1:31" ht="78.75" x14ac:dyDescent="0.25">
      <c r="A31" s="76">
        <v>9</v>
      </c>
      <c r="B31" s="509" t="s">
        <v>595</v>
      </c>
      <c r="C31" s="31"/>
      <c r="D31" s="34"/>
      <c r="E31" s="34"/>
      <c r="F31" s="72"/>
      <c r="G31" s="12"/>
      <c r="H31" s="655"/>
      <c r="I31" s="655"/>
      <c r="J31" s="798"/>
      <c r="K31" s="798"/>
      <c r="L31" s="679"/>
      <c r="M31" s="822"/>
      <c r="N31" s="822"/>
      <c r="O31" s="822"/>
      <c r="P31" s="822"/>
      <c r="Q31" s="822"/>
      <c r="R31" s="655"/>
      <c r="S31" s="655"/>
      <c r="T31" s="23"/>
      <c r="U31" s="32"/>
      <c r="V31" s="34"/>
      <c r="W31" s="76"/>
      <c r="X31" s="28"/>
      <c r="Y31" s="74"/>
      <c r="Z31" s="23">
        <v>0.65</v>
      </c>
      <c r="AA31" s="76"/>
      <c r="AB31" s="28"/>
      <c r="AC31" s="74"/>
      <c r="AD31" s="74"/>
      <c r="AE31" s="78">
        <v>7.6</v>
      </c>
    </row>
    <row r="32" spans="1:31" ht="45" x14ac:dyDescent="0.25">
      <c r="A32" s="76">
        <v>10</v>
      </c>
      <c r="B32" s="850" t="s">
        <v>581</v>
      </c>
      <c r="C32" s="31"/>
      <c r="D32" s="34"/>
      <c r="E32" s="34"/>
      <c r="F32" s="72"/>
      <c r="G32" s="12"/>
      <c r="H32" s="655">
        <v>3</v>
      </c>
      <c r="I32" s="655">
        <v>0.74095975999999997</v>
      </c>
      <c r="J32" s="655">
        <v>2.25904024</v>
      </c>
      <c r="K32" s="798"/>
      <c r="L32" s="679"/>
      <c r="M32" s="822"/>
      <c r="N32" s="822"/>
      <c r="O32" s="822"/>
      <c r="P32" s="822"/>
      <c r="Q32" s="822"/>
      <c r="R32" s="655">
        <v>1.4819195199999999</v>
      </c>
      <c r="S32" s="655">
        <v>1.4819195199999999</v>
      </c>
      <c r="T32" s="23"/>
      <c r="U32" s="32"/>
      <c r="V32" s="34"/>
      <c r="W32" s="76"/>
      <c r="X32" s="28"/>
      <c r="Y32" s="74"/>
      <c r="Z32" s="23" t="str">
        <f t="array" ref="Z32">IFERROR(IF(IF(ISNA(0.001*INDEX(#REF!,MATCH(B32,#REF!,0))),0,0.001*INDEX(#REF!,MATCH(B32,#REF!,0)))="","",IF(ISNA(0.001*INDEX(#REF!,MATCH(B32,#REF!,0))),0,0.001*INDEX(#REF!,MATCH(B32,#REF!,0)))-SUM(IF(ISNA(INDEX('приложение 7.2 1 квартал'!Z:Z,MATCH(B32,'приложение 7.2 1 квартал'!B:B,0))),0,INDEX('приложение 7.2 1 квартал'!Z:Z,MATCH(B32,'приложение 7.2 1 квартал'!B:B,0))),IF(ISNA(INDEX('приложение 7.2 2 квартал'!Z:Z,MATCH(B32,'приложение 7.2 2 квартал'!B:B,0))),0,INDEX('приложение 7.2 2 квартал'!Z:Z,MATCH(B32,'приложение 7.2 2 квартал'!B:B,0))))),"")</f>
        <v/>
      </c>
      <c r="AA32" s="76"/>
      <c r="AB32" s="28"/>
      <c r="AC32" s="74"/>
      <c r="AD32" s="74"/>
      <c r="AE32" s="78" t="str">
        <f t="array" ref="AE32">IFERROR(IF(SUM(IF(ISNA(INDEX(#REF!,MATCH(B32,#REF!,0))),0,INDEX(#REF!,MATCH(B32,#REF!,0))),IF(ISNA(INDEX(#REF!,MATCH(B32,#REF!,0))),0,INDEX(#REF!,MATCH(B32,#REF!,0))),IF(ISNA(INDEX(#REF!,MATCH(B32,#REF!,0))),0,INDEX(#REF!,MATCH(B32,#REF!,0))),IF(ISNA(INDEX(#REF!,MATCH(B32,#REF!,0))),0,INDEX(#REF!,MATCH(B32,#REF!,0))),IF(ISNA(INDEX(#REF!,MATCH(B32,#REF!,0))),0,INDEX(#REF!,MATCH(B32,#REF!,0))))="","",SUM(IF(ISNA(INDEX(#REF!,MATCH(B32,#REF!,0))),0,INDEX(#REF!,MATCH(B32,#REF!,0))),IF(ISNA(INDEX(#REF!,MATCH(B32,#REF!,0))),0,INDEX(#REF!,MATCH(B32,#REF!,0))),IF(ISNA(INDEX(#REF!,MATCH(B32,#REF!,0))),0,INDEX(#REF!,MATCH(B32,#REF!,0))),IF(ISNA(INDEX(#REF!,MATCH(B32,#REF!,0))),0,INDEX(#REF!,MATCH(B32,#REF!,0))),IF(ISNA(INDEX(#REF!,MATCH(B32,#REF!,0))),0,INDEX(#REF!,MATCH(B32,#REF!,0))))-SUM(IF(ISNA(INDEX('приложение 7.2 1 квартал'!AE:AE,MATCH(B32,'приложение 7.2 1 квартал'!B:B,0))),0,INDEX('приложение 7.2 1 квартал'!AE:AE,MATCH(B32,'приложение 7.2 1 квартал'!B:B,0))),IF(ISNA(INDEX('приложение 7.2 2 квартал'!AE:AE,MATCH(B32,'приложение 7.2 2 квартал'!B:B,0))),0,INDEX('приложение 7.2 2 квартал'!AE:AE,MATCH(B32,'приложение 7.2 2 квартал'!B:B,0))))),"")</f>
        <v/>
      </c>
    </row>
    <row r="33" spans="1:31" ht="30" x14ac:dyDescent="0.25">
      <c r="A33" s="76">
        <v>11</v>
      </c>
      <c r="B33" s="850" t="s">
        <v>582</v>
      </c>
      <c r="C33" s="31"/>
      <c r="D33" s="34"/>
      <c r="E33" s="34"/>
      <c r="F33" s="72"/>
      <c r="G33" s="12"/>
      <c r="H33" s="655">
        <v>3.9547022900000002</v>
      </c>
      <c r="I33" s="655">
        <v>0.75013248999999993</v>
      </c>
      <c r="J33" s="655">
        <v>3.2045698000000002</v>
      </c>
      <c r="K33" s="798"/>
      <c r="L33" s="679"/>
      <c r="M33" s="822"/>
      <c r="N33" s="822"/>
      <c r="O33" s="822"/>
      <c r="P33" s="822"/>
      <c r="Q33" s="822"/>
      <c r="R33" s="655">
        <v>1.5002649799999999</v>
      </c>
      <c r="S33" s="655">
        <v>1.5002649799999999</v>
      </c>
      <c r="T33" s="23"/>
      <c r="U33" s="32"/>
      <c r="V33" s="34"/>
      <c r="W33" s="76"/>
      <c r="X33" s="28"/>
      <c r="Y33" s="74"/>
      <c r="Z33" s="23" t="str">
        <f t="array" ref="Z33">IFERROR(IF(IF(ISNA(0.001*INDEX(#REF!,MATCH(B33,#REF!,0))),0,0.001*INDEX(#REF!,MATCH(B33,#REF!,0)))="","",IF(ISNA(0.001*INDEX(#REF!,MATCH(B33,#REF!,0))),0,0.001*INDEX(#REF!,MATCH(B33,#REF!,0)))-SUM(IF(ISNA(INDEX('приложение 7.2 1 квартал'!Z:Z,MATCH(B33,'приложение 7.2 1 квартал'!B:B,0))),0,INDEX('приложение 7.2 1 квартал'!Z:Z,MATCH(B33,'приложение 7.2 1 квартал'!B:B,0))),IF(ISNA(INDEX('приложение 7.2 2 квартал'!Z:Z,MATCH(B33,'приложение 7.2 2 квартал'!B:B,0))),0,INDEX('приложение 7.2 2 квартал'!Z:Z,MATCH(B33,'приложение 7.2 2 квартал'!B:B,0))))),"")</f>
        <v/>
      </c>
      <c r="AA33" s="76"/>
      <c r="AB33" s="28"/>
      <c r="AC33" s="74"/>
      <c r="AD33" s="74"/>
      <c r="AE33" s="78" t="str">
        <f t="array" ref="AE33">IFERROR(IF(SUM(IF(ISNA(INDEX(#REF!,MATCH(B33,#REF!,0))),0,INDEX(#REF!,MATCH(B33,#REF!,0))),IF(ISNA(INDEX(#REF!,MATCH(B33,#REF!,0))),0,INDEX(#REF!,MATCH(B33,#REF!,0))),IF(ISNA(INDEX(#REF!,MATCH(B33,#REF!,0))),0,INDEX(#REF!,MATCH(B33,#REF!,0))),IF(ISNA(INDEX(#REF!,MATCH(B33,#REF!,0))),0,INDEX(#REF!,MATCH(B33,#REF!,0))),IF(ISNA(INDEX(#REF!,MATCH(B33,#REF!,0))),0,INDEX(#REF!,MATCH(B33,#REF!,0))))="","",SUM(IF(ISNA(INDEX(#REF!,MATCH(B33,#REF!,0))),0,INDEX(#REF!,MATCH(B33,#REF!,0))),IF(ISNA(INDEX(#REF!,MATCH(B33,#REF!,0))),0,INDEX(#REF!,MATCH(B33,#REF!,0))),IF(ISNA(INDEX(#REF!,MATCH(B33,#REF!,0))),0,INDEX(#REF!,MATCH(B33,#REF!,0))),IF(ISNA(INDEX(#REF!,MATCH(B33,#REF!,0))),0,INDEX(#REF!,MATCH(B33,#REF!,0))),IF(ISNA(INDEX(#REF!,MATCH(B33,#REF!,0))),0,INDEX(#REF!,MATCH(B33,#REF!,0))))-SUM(IF(ISNA(INDEX('приложение 7.2 1 квартал'!AE:AE,MATCH(B33,'приложение 7.2 1 квартал'!B:B,0))),0,INDEX('приложение 7.2 1 квартал'!AE:AE,MATCH(B33,'приложение 7.2 1 квартал'!B:B,0))),IF(ISNA(INDEX('приложение 7.2 2 квартал'!AE:AE,MATCH(B33,'приложение 7.2 2 квартал'!B:B,0))),0,INDEX('приложение 7.2 2 квартал'!AE:AE,MATCH(B33,'приложение 7.2 2 квартал'!B:B,0))))),"")</f>
        <v/>
      </c>
    </row>
    <row r="34" spans="1:31" ht="31.5" x14ac:dyDescent="0.25">
      <c r="A34" s="76">
        <v>12</v>
      </c>
      <c r="B34" s="465" t="s">
        <v>583</v>
      </c>
      <c r="C34" s="31"/>
      <c r="D34" s="34"/>
      <c r="E34" s="34"/>
      <c r="F34" s="72"/>
      <c r="G34" s="12"/>
      <c r="H34" s="655" t="str">
        <f t="array" ref="H34">IFERROR(IF(IF(ISNA(0.001*INDEX(#REF!,MATCH(B34,#REF!,0))),0,0.001*INDEX(#REF!,MATCH(B34,#REF!,0)))="","",IF(ISNA(0.001*INDEX(#REF!,MATCH(B34,#REF!,0))),0,0.001*INDEX(#REF!,MATCH(B34,#REF!,0)))-SUM(IF(ISNA(INDEX('[1]приложение 7.2 1 квартал'!H:H,MATCH(B34,'[1]приложение 7.2 1 квартал'!B:B,0))),0,INDEX('[1]приложение 7.2 1 квартал'!H:H,MATCH(B34,'[1]приложение 7.2 1 квартал'!B:B,0))),IF(ISNA(INDEX('[1]приложение 7.2 2 квартал'!H:H,MATCH(B34,'[1]приложение 7.2 2 квартал'!B:B,0))),0,INDEX('[1]приложение 7.2 2 квартал'!H:H,MATCH(B34,'[1]приложение 7.2 2 квартал'!B:B,0))))),"")</f>
        <v/>
      </c>
      <c r="I34" s="655" t="str">
        <f t="array" ref="I34">IFERROR(IF(IF(ISNA(0.001*INDEX(#REF!,MATCH(B34,#REF!,0))),0,0.001*INDEX(#REF!,MATCH(B34,#REF!,0)))="","",IF(ISNA(0.001*INDEX(#REF!,MATCH(B34,#REF!,0))),0,0.001*INDEX(#REF!,MATCH(B34,#REF!,0)))-SUM(IF(ISNA(INDEX('[1]приложение 7.2 1 квартал'!I:I,MATCH(B34,'[1]приложение 7.2 1 квартал'!B:B,0))),0,INDEX('[1]приложение 7.2 1 квартал'!I:I,MATCH(B34,'[1]приложение 7.2 1 квартал'!B:B,0))),IF(ISNA(INDEX('[1]приложение 7.2 2 квартал'!I:I,MATCH(B34,'[1]приложение 7.2 2 квартал'!B:B,0))),0,INDEX('[1]приложение 7.2 2 квартал'!I:I,MATCH(B34,'[1]приложение 7.2 2 квартал'!B:B,0))))),"")</f>
        <v/>
      </c>
      <c r="J34" s="798" t="str">
        <f t="array" ref="J34">IFERROR(IF(IF(ISNA(0.001*INDEX(#REF!,MATCH(B34,#REF!,0))),0,0.001*INDEX(#REF!,MATCH(B34,#REF!,0)))="","",IF(ISNA(0.001*INDEX(#REF!,MATCH(B34,#REF!,0))),0,0.001*INDEX(#REF!,MATCH(B34,#REF!,0)))-SUM(IF(ISNA(INDEX('[1]приложение 7.2 1 квартал'!J:J,MATCH(B34,'[1]приложение 7.2 1 квартал'!B:B,0))),0,INDEX('[1]приложение 7.2 1 квартал'!J:J,MATCH(B34,'[1]приложение 7.2 1 квартал'!B:B,0))),IF(ISNA(INDEX('[1]приложение 7.2 2 квартал'!J:J,MATCH(B34,'[1]приложение 7.2 2 квартал'!B:B,0))),0,INDEX('[1]приложение 7.2 2 квартал'!J:J,MATCH(B34,'[1]приложение 7.2 2 квартал'!B:B,0))))),"")</f>
        <v/>
      </c>
      <c r="K34" s="798"/>
      <c r="L34" s="679"/>
      <c r="M34" s="822"/>
      <c r="N34" s="822"/>
      <c r="O34" s="822"/>
      <c r="P34" s="822"/>
      <c r="Q34" s="822"/>
      <c r="R34" s="655">
        <v>1.3735200000000001</v>
      </c>
      <c r="S34" s="655">
        <v>1.3735200000000001</v>
      </c>
      <c r="T34" s="31"/>
      <c r="U34" s="23"/>
      <c r="V34" s="34"/>
      <c r="W34" s="76"/>
      <c r="X34" s="28"/>
      <c r="Y34" s="74"/>
      <c r="Z34" s="23" t="str">
        <f t="array" ref="Z34">IFERROR(IF(IF(ISNA(0.001*INDEX(#REF!,MATCH(B34,#REF!,0))),0,0.001*INDEX(#REF!,MATCH(B34,#REF!,0)))="","",IF(ISNA(0.001*INDEX(#REF!,MATCH(B34,#REF!,0))),0,0.001*INDEX(#REF!,MATCH(B34,#REF!,0)))-SUM(IF(ISNA(INDEX('приложение 7.2 1 квартал'!Z:Z,MATCH(B34,'приложение 7.2 1 квартал'!B:B,0))),0,INDEX('приложение 7.2 1 квартал'!Z:Z,MATCH(B34,'приложение 7.2 1 квартал'!B:B,0))),IF(ISNA(INDEX('приложение 7.2 2 квартал'!Z:Z,MATCH(B34,'приложение 7.2 2 квартал'!B:B,0))),0,INDEX('приложение 7.2 2 квартал'!Z:Z,MATCH(B34,'приложение 7.2 2 квартал'!B:B,0))))),"")</f>
        <v/>
      </c>
      <c r="AA34" s="76"/>
      <c r="AB34" s="28"/>
      <c r="AC34" s="74"/>
      <c r="AD34" s="74"/>
      <c r="AE34" s="78" t="str">
        <f t="array" ref="AE34">IFERROR(IF(SUM(IF(ISNA(INDEX(#REF!,MATCH(B34,#REF!,0))),0,INDEX(#REF!,MATCH(B34,#REF!,0))),IF(ISNA(INDEX(#REF!,MATCH(B34,#REF!,0))),0,INDEX(#REF!,MATCH(B34,#REF!,0))),IF(ISNA(INDEX(#REF!,MATCH(B34,#REF!,0))),0,INDEX(#REF!,MATCH(B34,#REF!,0))),IF(ISNA(INDEX(#REF!,MATCH(B34,#REF!,0))),0,INDEX(#REF!,MATCH(B34,#REF!,0))),IF(ISNA(INDEX(#REF!,MATCH(B34,#REF!,0))),0,INDEX(#REF!,MATCH(B34,#REF!,0))))="","",SUM(IF(ISNA(INDEX(#REF!,MATCH(B34,#REF!,0))),0,INDEX(#REF!,MATCH(B34,#REF!,0))),IF(ISNA(INDEX(#REF!,MATCH(B34,#REF!,0))),0,INDEX(#REF!,MATCH(B34,#REF!,0))),IF(ISNA(INDEX(#REF!,MATCH(B34,#REF!,0))),0,INDEX(#REF!,MATCH(B34,#REF!,0))),IF(ISNA(INDEX(#REF!,MATCH(B34,#REF!,0))),0,INDEX(#REF!,MATCH(B34,#REF!,0))),IF(ISNA(INDEX(#REF!,MATCH(B34,#REF!,0))),0,INDEX(#REF!,MATCH(B34,#REF!,0))))-SUM(IF(ISNA(INDEX('приложение 7.2 1 квартал'!AE:AE,MATCH(B34,'приложение 7.2 1 квартал'!B:B,0))),0,INDEX('приложение 7.2 1 квартал'!AE:AE,MATCH(B34,'приложение 7.2 1 квартал'!B:B,0))),IF(ISNA(INDEX('приложение 7.2 2 квартал'!AE:AE,MATCH(B34,'приложение 7.2 2 квартал'!B:B,0))),0,INDEX('приложение 7.2 2 квартал'!AE:AE,MATCH(B34,'приложение 7.2 2 квартал'!B:B,0))))),"")</f>
        <v/>
      </c>
    </row>
    <row r="35" spans="1:31" x14ac:dyDescent="0.25">
      <c r="A35" s="76">
        <v>13</v>
      </c>
      <c r="B35" s="46" t="s">
        <v>128</v>
      </c>
      <c r="C35" s="31"/>
      <c r="D35" s="34"/>
      <c r="E35" s="34"/>
      <c r="F35" s="34"/>
      <c r="G35" s="12"/>
      <c r="H35" s="31"/>
      <c r="I35" s="23" t="str">
        <f t="array" ref="I35">IFERROR(IF(IF(ISNA(0.001*INDEX(#REF!,MATCH(B35,#REF!,0))),0,0.001*INDEX(#REF!,MATCH(B35,#REF!,0)))="","",IF(ISNA(0.001*INDEX(#REF!,MATCH(B35,#REF!,0))),0,0.001*INDEX(#REF!,MATCH(B35,#REF!,0)))-SUM(IF(ISNA(INDEX('приложение 7.2 1 квартал'!I:I,MATCH(B35,'приложение 7.2 1 квартал'!B:B,0))),0,INDEX('приложение 7.2 1 квартал'!I:I,MATCH(B35,'приложение 7.2 1 квартал'!B:B,0))),IF(ISNA(INDEX('приложение 7.2 2 квартал'!I:I,MATCH(B35,'приложение 7.2 2 квартал'!B:B,0))),0,INDEX('приложение 7.2 2 квартал'!I:I,MATCH(B35,'приложение 7.2 2 квартал'!B:B,0))))),"")</f>
        <v/>
      </c>
      <c r="J35" s="72" t="str">
        <f t="array" ref="J35">IFERROR(IF(IF(ISNA(0.001*INDEX(#REF!,MATCH(B35,#REF!,0))),0,0.001*INDEX(#REF!,MATCH(B35,#REF!,0)))="","",IF(ISNA(0.001*INDEX(#REF!,MATCH(B35,#REF!,0))),0,0.001*INDEX(#REF!,MATCH(B35,#REF!,0)))-SUM(IF(ISNA(INDEX('приложение 7.2 1 квартал'!J:J,MATCH(B35,'приложение 7.2 1 квартал'!B:B,0))),0,INDEX('приложение 7.2 1 квартал'!J:J,MATCH(B35,'приложение 7.2 1 квартал'!B:B,0))),IF(ISNA(INDEX('приложение 7.2 2 квартал'!J:J,MATCH(B35,'приложение 7.2 2 квартал'!B:B,0))),0,INDEX('приложение 7.2 2 квартал'!J:J,MATCH(B35,'приложение 7.2 2 квартал'!B:B,0))))),"")</f>
        <v/>
      </c>
      <c r="K35" s="72"/>
      <c r="L35" s="34"/>
      <c r="M35" s="12"/>
      <c r="N35" s="12"/>
      <c r="O35" s="12"/>
      <c r="P35" s="12"/>
      <c r="Q35" s="12"/>
      <c r="R35" s="23"/>
      <c r="S35" s="23"/>
      <c r="T35" s="23"/>
      <c r="U35" s="32"/>
      <c r="V35" s="34"/>
      <c r="W35" s="76"/>
      <c r="X35" s="28"/>
      <c r="Y35" s="74"/>
      <c r="Z35" s="23" t="str">
        <f t="array" ref="Z35">IFERROR(IF(IF(ISNA(0.001*INDEX(#REF!,MATCH(B35,#REF!,0))),0,0.001*INDEX(#REF!,MATCH(B35,#REF!,0)))="","",IF(ISNA(0.001*INDEX(#REF!,MATCH(B35,#REF!,0))),0,0.001*INDEX(#REF!,MATCH(B35,#REF!,0)))-SUM(IF(ISNA(INDEX('приложение 7.2 1 квартал'!Z:Z,MATCH(B35,'приложение 7.2 1 квартал'!B:B,0))),0,INDEX('приложение 7.2 1 квартал'!Z:Z,MATCH(B35,'приложение 7.2 1 квартал'!B:B,0))),IF(ISNA(INDEX('приложение 7.2 2 квартал'!Z:Z,MATCH(B35,'приложение 7.2 2 квартал'!B:B,0))),0,INDEX('приложение 7.2 2 квартал'!Z:Z,MATCH(B35,'приложение 7.2 2 квартал'!B:B,0))))),"")</f>
        <v/>
      </c>
      <c r="AA35" s="76"/>
      <c r="AB35" s="28"/>
      <c r="AC35" s="74"/>
      <c r="AD35" s="74"/>
      <c r="AE35" s="78" t="str">
        <f t="array" ref="AE35">IFERROR(IF(SUM(IF(ISNA(INDEX(#REF!,MATCH(B35,#REF!,0))),0,INDEX(#REF!,MATCH(B35,#REF!,0))),IF(ISNA(INDEX(#REF!,MATCH(B35,#REF!,0))),0,INDEX(#REF!,MATCH(B35,#REF!,0))),IF(ISNA(INDEX(#REF!,MATCH(B35,#REF!,0))),0,INDEX(#REF!,MATCH(B35,#REF!,0))),IF(ISNA(INDEX(#REF!,MATCH(B35,#REF!,0))),0,INDEX(#REF!,MATCH(B35,#REF!,0))),IF(ISNA(INDEX(#REF!,MATCH(B35,#REF!,0))),0,INDEX(#REF!,MATCH(B35,#REF!,0))))="","",SUM(IF(ISNA(INDEX(#REF!,MATCH(B35,#REF!,0))),0,INDEX(#REF!,MATCH(B35,#REF!,0))),IF(ISNA(INDEX(#REF!,MATCH(B35,#REF!,0))),0,INDEX(#REF!,MATCH(B35,#REF!,0))),IF(ISNA(INDEX(#REF!,MATCH(B35,#REF!,0))),0,INDEX(#REF!,MATCH(B35,#REF!,0))),IF(ISNA(INDEX(#REF!,MATCH(B35,#REF!,0))),0,INDEX(#REF!,MATCH(B35,#REF!,0))),IF(ISNA(INDEX(#REF!,MATCH(B35,#REF!,0))),0,INDEX(#REF!,MATCH(B35,#REF!,0))))-SUM(IF(ISNA(INDEX('приложение 7.2 1 квартал'!AE:AE,MATCH(B35,'приложение 7.2 1 квартал'!B:B,0))),0,INDEX('приложение 7.2 1 квартал'!AE:AE,MATCH(B35,'приложение 7.2 1 квартал'!B:B,0))),IF(ISNA(INDEX('приложение 7.2 2 квартал'!AE:AE,MATCH(B35,'приложение 7.2 2 квартал'!B:B,0))),0,INDEX('приложение 7.2 2 квартал'!AE:AE,MATCH(B35,'приложение 7.2 2 квартал'!B:B,0))))),"")</f>
        <v/>
      </c>
    </row>
    <row r="36" spans="1:31" ht="31.5" x14ac:dyDescent="0.25">
      <c r="A36" s="76">
        <v>14</v>
      </c>
      <c r="B36" s="465" t="s">
        <v>589</v>
      </c>
      <c r="C36" s="31"/>
      <c r="D36" s="34"/>
      <c r="E36" s="34"/>
      <c r="F36" s="34"/>
      <c r="G36" s="12"/>
      <c r="H36" s="31"/>
      <c r="I36" s="23"/>
      <c r="J36" s="72"/>
      <c r="K36" s="72"/>
      <c r="L36" s="34"/>
      <c r="M36" s="12"/>
      <c r="N36" s="12"/>
      <c r="O36" s="12"/>
      <c r="P36" s="12"/>
      <c r="Q36" s="12"/>
      <c r="R36" s="23"/>
      <c r="S36" s="23"/>
      <c r="T36" s="23"/>
      <c r="U36" s="32"/>
      <c r="V36" s="34"/>
      <c r="W36" s="76"/>
      <c r="X36" s="28"/>
      <c r="Y36" s="74"/>
      <c r="Z36" s="23">
        <v>0.25</v>
      </c>
      <c r="AA36" s="76"/>
      <c r="AB36" s="28"/>
      <c r="AC36" s="74"/>
      <c r="AD36" s="74"/>
      <c r="AE36" s="78">
        <v>3.1</v>
      </c>
    </row>
    <row r="37" spans="1:31" ht="31.5" x14ac:dyDescent="0.25">
      <c r="A37" s="76">
        <v>15</v>
      </c>
      <c r="B37" s="465" t="s">
        <v>596</v>
      </c>
      <c r="C37" s="31"/>
      <c r="D37" s="34"/>
      <c r="E37" s="34"/>
      <c r="F37" s="34"/>
      <c r="G37" s="12"/>
      <c r="H37" s="31"/>
      <c r="I37" s="23"/>
      <c r="J37" s="72"/>
      <c r="K37" s="72"/>
      <c r="L37" s="34"/>
      <c r="M37" s="12"/>
      <c r="N37" s="12"/>
      <c r="O37" s="12"/>
      <c r="P37" s="12"/>
      <c r="Q37" s="12"/>
      <c r="R37" s="23"/>
      <c r="S37" s="23"/>
      <c r="T37" s="23"/>
      <c r="U37" s="32"/>
      <c r="V37" s="34"/>
      <c r="W37" s="76"/>
      <c r="X37" s="28"/>
      <c r="Y37" s="74"/>
      <c r="Z37" s="23">
        <v>0.25</v>
      </c>
      <c r="AA37" s="76"/>
      <c r="AB37" s="28"/>
      <c r="AC37" s="74"/>
      <c r="AD37" s="74"/>
      <c r="AE37" s="78">
        <v>2.5</v>
      </c>
    </row>
    <row r="38" spans="1:31" x14ac:dyDescent="0.25">
      <c r="A38" s="76">
        <v>16</v>
      </c>
      <c r="B38" s="46" t="s">
        <v>131</v>
      </c>
      <c r="C38" s="31"/>
      <c r="D38" s="34"/>
      <c r="E38" s="34"/>
      <c r="F38" s="34"/>
      <c r="G38" s="12"/>
      <c r="H38" s="31"/>
      <c r="I38" s="23"/>
      <c r="J38" s="72"/>
      <c r="K38" s="72"/>
      <c r="L38" s="34"/>
      <c r="M38" s="12"/>
      <c r="N38" s="12"/>
      <c r="O38" s="12"/>
      <c r="P38" s="12"/>
      <c r="Q38" s="12"/>
      <c r="R38" s="23"/>
      <c r="S38" s="23"/>
      <c r="T38" s="23"/>
      <c r="U38" s="32"/>
      <c r="V38" s="34"/>
      <c r="W38" s="76"/>
      <c r="X38" s="28"/>
      <c r="Y38" s="74"/>
      <c r="Z38" s="23"/>
      <c r="AA38" s="76"/>
      <c r="AB38" s="28"/>
      <c r="AC38" s="74"/>
      <c r="AD38" s="74"/>
      <c r="AE38" s="78"/>
    </row>
    <row r="39" spans="1:31" x14ac:dyDescent="0.25">
      <c r="A39" s="76">
        <v>17</v>
      </c>
      <c r="B39" s="525" t="s">
        <v>584</v>
      </c>
      <c r="C39" s="31"/>
      <c r="D39" s="34"/>
      <c r="E39" s="34"/>
      <c r="F39" s="34"/>
      <c r="G39" s="12"/>
      <c r="H39" s="31"/>
      <c r="I39" s="23"/>
      <c r="J39" s="72"/>
      <c r="K39" s="72"/>
      <c r="L39" s="34"/>
      <c r="M39" s="12"/>
      <c r="N39" s="12"/>
      <c r="O39" s="12"/>
      <c r="P39" s="12"/>
      <c r="Q39" s="12"/>
      <c r="R39" s="23"/>
      <c r="S39" s="23"/>
      <c r="T39" s="23"/>
      <c r="U39" s="32"/>
      <c r="V39" s="34"/>
      <c r="W39" s="76"/>
      <c r="X39" s="28"/>
      <c r="Y39" s="74"/>
      <c r="Z39" s="23"/>
      <c r="AA39" s="76"/>
      <c r="AB39" s="28"/>
      <c r="AC39" s="74"/>
      <c r="AD39" s="74"/>
      <c r="AE39" s="78">
        <v>6.8</v>
      </c>
    </row>
    <row r="40" spans="1:31" x14ac:dyDescent="0.25">
      <c r="A40" s="76">
        <v>18</v>
      </c>
      <c r="B40" s="525" t="s">
        <v>590</v>
      </c>
      <c r="C40" s="31"/>
      <c r="D40" s="34"/>
      <c r="E40" s="34"/>
      <c r="F40" s="34"/>
      <c r="G40" s="12"/>
      <c r="H40" s="31"/>
      <c r="I40" s="23"/>
      <c r="J40" s="72"/>
      <c r="K40" s="72"/>
      <c r="L40" s="34"/>
      <c r="M40" s="12"/>
      <c r="N40" s="12"/>
      <c r="O40" s="12"/>
      <c r="P40" s="12"/>
      <c r="Q40" s="12"/>
      <c r="R40" s="23"/>
      <c r="S40" s="23"/>
      <c r="T40" s="23"/>
      <c r="U40" s="32"/>
      <c r="V40" s="34"/>
      <c r="W40" s="76"/>
      <c r="X40" s="28"/>
      <c r="Y40" s="74"/>
      <c r="Z40" s="23"/>
      <c r="AA40" s="76"/>
      <c r="AB40" s="28"/>
      <c r="AC40" s="74"/>
      <c r="AD40" s="74"/>
      <c r="AE40" s="78"/>
    </row>
    <row r="41" spans="1:31" x14ac:dyDescent="0.25">
      <c r="A41" s="76">
        <v>19</v>
      </c>
      <c r="B41" s="523" t="s">
        <v>584</v>
      </c>
      <c r="C41" s="31"/>
      <c r="D41" s="34"/>
      <c r="E41" s="34"/>
      <c r="F41" s="34"/>
      <c r="G41" s="12"/>
      <c r="H41" s="655">
        <v>6</v>
      </c>
      <c r="I41" s="655">
        <v>0.59894499000000001</v>
      </c>
      <c r="J41" s="655">
        <v>5.4010550100000003</v>
      </c>
      <c r="K41" s="798"/>
      <c r="L41" s="679"/>
      <c r="M41" s="822"/>
      <c r="N41" s="822"/>
      <c r="O41" s="822"/>
      <c r="P41" s="822"/>
      <c r="Q41" s="822"/>
      <c r="R41" s="655">
        <v>1.19788998</v>
      </c>
      <c r="S41" s="655">
        <v>1.19788998</v>
      </c>
      <c r="T41" s="23"/>
      <c r="U41" s="32"/>
      <c r="V41" s="34"/>
      <c r="W41" s="76"/>
      <c r="X41" s="28"/>
      <c r="Y41" s="74"/>
      <c r="Z41" s="23"/>
      <c r="AA41" s="76"/>
      <c r="AB41" s="28"/>
      <c r="AC41" s="74"/>
      <c r="AD41" s="74"/>
      <c r="AE41" s="78"/>
    </row>
    <row r="42" spans="1:31" x14ac:dyDescent="0.25">
      <c r="A42" s="76">
        <v>20</v>
      </c>
      <c r="B42" s="43" t="s">
        <v>591</v>
      </c>
      <c r="C42" s="31"/>
      <c r="D42" s="34"/>
      <c r="E42" s="34"/>
      <c r="F42" s="34"/>
      <c r="G42" s="12"/>
      <c r="H42" s="31"/>
      <c r="I42" s="23"/>
      <c r="J42" s="72"/>
      <c r="K42" s="72"/>
      <c r="L42" s="34"/>
      <c r="M42" s="12"/>
      <c r="N42" s="12"/>
      <c r="O42" s="12"/>
      <c r="P42" s="12"/>
      <c r="Q42" s="12"/>
      <c r="R42" s="23"/>
      <c r="S42" s="23"/>
      <c r="T42" s="23"/>
      <c r="U42" s="32"/>
      <c r="V42" s="34"/>
      <c r="W42" s="76"/>
      <c r="X42" s="28"/>
      <c r="Y42" s="74"/>
      <c r="Z42" s="23"/>
      <c r="AA42" s="76"/>
      <c r="AB42" s="28"/>
      <c r="AC42" s="74"/>
      <c r="AD42" s="74"/>
      <c r="AE42" s="78"/>
    </row>
    <row r="43" spans="1:31" x14ac:dyDescent="0.25">
      <c r="A43" s="76">
        <v>21</v>
      </c>
      <c r="B43" s="465" t="s">
        <v>592</v>
      </c>
      <c r="C43" s="31"/>
      <c r="D43" s="34"/>
      <c r="E43" s="34"/>
      <c r="F43" s="34"/>
      <c r="G43" s="12"/>
      <c r="H43" s="31"/>
      <c r="I43" s="23"/>
      <c r="J43" s="72"/>
      <c r="K43" s="72"/>
      <c r="L43" s="34"/>
      <c r="M43" s="12"/>
      <c r="N43" s="12"/>
      <c r="O43" s="12"/>
      <c r="P43" s="12"/>
      <c r="Q43" s="12"/>
      <c r="R43" s="23"/>
      <c r="S43" s="23"/>
      <c r="T43" s="23"/>
      <c r="U43" s="32"/>
      <c r="V43" s="34"/>
      <c r="W43" s="76"/>
      <c r="X43" s="28"/>
      <c r="Y43" s="74"/>
      <c r="Z43" s="23">
        <v>2.5</v>
      </c>
      <c r="AA43" s="76"/>
      <c r="AB43" s="28"/>
      <c r="AC43" s="74"/>
      <c r="AD43" s="74"/>
      <c r="AE43" s="78"/>
    </row>
    <row r="44" spans="1:31" x14ac:dyDescent="0.25">
      <c r="A44" s="76">
        <v>22</v>
      </c>
      <c r="B44" s="849" t="s">
        <v>136</v>
      </c>
      <c r="C44" s="31"/>
      <c r="D44" s="34"/>
      <c r="E44" s="34"/>
      <c r="F44" s="34"/>
      <c r="G44" s="12"/>
      <c r="H44" s="31"/>
      <c r="I44" s="23"/>
      <c r="J44" s="72"/>
      <c r="K44" s="72"/>
      <c r="L44" s="34"/>
      <c r="M44" s="12"/>
      <c r="N44" s="12"/>
      <c r="O44" s="12"/>
      <c r="P44" s="12"/>
      <c r="Q44" s="12"/>
      <c r="R44" s="23"/>
      <c r="S44" s="23"/>
      <c r="T44" s="23"/>
      <c r="U44" s="32"/>
      <c r="V44" s="34"/>
      <c r="W44" s="76"/>
      <c r="X44" s="28"/>
      <c r="Y44" s="74"/>
      <c r="Z44" s="23"/>
      <c r="AA44" s="76"/>
      <c r="AB44" s="28"/>
      <c r="AC44" s="74"/>
      <c r="AD44" s="74"/>
      <c r="AE44" s="78"/>
    </row>
    <row r="45" spans="1:31" ht="31.5" x14ac:dyDescent="0.25">
      <c r="A45" s="76">
        <v>23</v>
      </c>
      <c r="B45" s="509" t="s">
        <v>593</v>
      </c>
      <c r="C45" s="31"/>
      <c r="D45" s="34"/>
      <c r="E45" s="34"/>
      <c r="F45" s="34"/>
      <c r="G45" s="12"/>
      <c r="H45" s="31"/>
      <c r="I45" s="23"/>
      <c r="J45" s="72"/>
      <c r="K45" s="72"/>
      <c r="L45" s="34"/>
      <c r="M45" s="12"/>
      <c r="N45" s="12"/>
      <c r="O45" s="12"/>
      <c r="P45" s="12"/>
      <c r="Q45" s="12"/>
      <c r="R45" s="23"/>
      <c r="S45" s="23"/>
      <c r="T45" s="23"/>
      <c r="U45" s="32"/>
      <c r="V45" s="34"/>
      <c r="W45" s="76"/>
      <c r="X45" s="28"/>
      <c r="Y45" s="74"/>
      <c r="Z45" s="23">
        <v>1.05</v>
      </c>
      <c r="AA45" s="76"/>
      <c r="AB45" s="28"/>
      <c r="AC45" s="74"/>
      <c r="AD45" s="74"/>
      <c r="AE45" s="78">
        <v>3.57</v>
      </c>
    </row>
    <row r="46" spans="1:31" ht="63" x14ac:dyDescent="0.25">
      <c r="A46" s="76">
        <v>24</v>
      </c>
      <c r="B46" s="509" t="s">
        <v>597</v>
      </c>
      <c r="C46" s="31"/>
      <c r="D46" s="34"/>
      <c r="E46" s="34"/>
      <c r="F46" s="34"/>
      <c r="G46" s="12"/>
      <c r="H46" s="31"/>
      <c r="I46" s="23"/>
      <c r="J46" s="72"/>
      <c r="K46" s="72"/>
      <c r="L46" s="34"/>
      <c r="M46" s="12"/>
      <c r="N46" s="12"/>
      <c r="O46" s="12"/>
      <c r="P46" s="12"/>
      <c r="Q46" s="12"/>
      <c r="R46" s="23"/>
      <c r="S46" s="23"/>
      <c r="T46" s="23"/>
      <c r="U46" s="32"/>
      <c r="V46" s="34"/>
      <c r="W46" s="76"/>
      <c r="X46" s="28"/>
      <c r="Y46" s="74"/>
      <c r="Z46" s="23">
        <v>0.9</v>
      </c>
      <c r="AA46" s="76"/>
      <c r="AB46" s="28"/>
      <c r="AC46" s="74"/>
      <c r="AD46" s="74"/>
      <c r="AE46" s="78">
        <v>7.2</v>
      </c>
    </row>
    <row r="47" spans="1:31" ht="31.5" x14ac:dyDescent="0.25">
      <c r="A47" s="76">
        <v>25</v>
      </c>
      <c r="B47" s="509" t="s">
        <v>598</v>
      </c>
      <c r="C47" s="31"/>
      <c r="D47" s="34"/>
      <c r="E47" s="34"/>
      <c r="F47" s="34"/>
      <c r="G47" s="12"/>
      <c r="H47" s="31"/>
      <c r="I47" s="23"/>
      <c r="J47" s="72"/>
      <c r="K47" s="72"/>
      <c r="L47" s="34"/>
      <c r="M47" s="12"/>
      <c r="N47" s="12"/>
      <c r="O47" s="12"/>
      <c r="P47" s="12"/>
      <c r="Q47" s="12"/>
      <c r="R47" s="23"/>
      <c r="S47" s="23"/>
      <c r="T47" s="23"/>
      <c r="U47" s="32"/>
      <c r="V47" s="34"/>
      <c r="W47" s="76"/>
      <c r="X47" s="28"/>
      <c r="Y47" s="74"/>
      <c r="Z47" s="23"/>
      <c r="AA47" s="76"/>
      <c r="AB47" s="28"/>
      <c r="AC47" s="74"/>
      <c r="AD47" s="74"/>
      <c r="AE47" s="78">
        <v>3.15</v>
      </c>
    </row>
    <row r="48" spans="1:31" ht="31.5" x14ac:dyDescent="0.25">
      <c r="A48" s="76">
        <v>26</v>
      </c>
      <c r="B48" s="851" t="s">
        <v>599</v>
      </c>
      <c r="C48" s="31"/>
      <c r="D48" s="34"/>
      <c r="E48" s="34"/>
      <c r="F48" s="34"/>
      <c r="G48" s="12"/>
      <c r="H48" s="31"/>
      <c r="I48" s="23"/>
      <c r="J48" s="72"/>
      <c r="K48" s="72"/>
      <c r="L48" s="34"/>
      <c r="M48" s="12"/>
      <c r="N48" s="12"/>
      <c r="O48" s="12"/>
      <c r="P48" s="12"/>
      <c r="Q48" s="12"/>
      <c r="R48" s="23"/>
      <c r="S48" s="23"/>
      <c r="T48" s="23"/>
      <c r="U48" s="32"/>
      <c r="V48" s="34"/>
      <c r="W48" s="76"/>
      <c r="X48" s="28"/>
      <c r="Y48" s="74"/>
      <c r="Z48" s="23">
        <v>0.4</v>
      </c>
      <c r="AA48" s="76"/>
      <c r="AB48" s="28"/>
      <c r="AC48" s="74"/>
      <c r="AD48" s="74"/>
      <c r="AE48" s="78">
        <v>7.2</v>
      </c>
    </row>
    <row r="49" spans="1:31" x14ac:dyDescent="0.25">
      <c r="A49" s="76">
        <v>27</v>
      </c>
      <c r="B49" s="849" t="s">
        <v>137</v>
      </c>
      <c r="C49" s="31"/>
      <c r="D49" s="34"/>
      <c r="E49" s="34"/>
      <c r="F49" s="34"/>
      <c r="G49" s="12"/>
      <c r="H49" s="31"/>
      <c r="I49" s="23"/>
      <c r="J49" s="72"/>
      <c r="K49" s="72"/>
      <c r="L49" s="34"/>
      <c r="M49" s="12"/>
      <c r="N49" s="12"/>
      <c r="O49" s="12"/>
      <c r="P49" s="12"/>
      <c r="Q49" s="12"/>
      <c r="R49" s="23"/>
      <c r="S49" s="23"/>
      <c r="T49" s="23"/>
      <c r="U49" s="32"/>
      <c r="V49" s="34"/>
      <c r="W49" s="76"/>
      <c r="X49" s="28"/>
      <c r="Y49" s="74"/>
      <c r="Z49" s="23"/>
      <c r="AA49" s="76"/>
      <c r="AB49" s="28"/>
      <c r="AC49" s="74"/>
      <c r="AD49" s="74"/>
      <c r="AE49" s="78"/>
    </row>
    <row r="50" spans="1:31" ht="31.5" x14ac:dyDescent="0.25">
      <c r="A50" s="76">
        <v>28</v>
      </c>
      <c r="B50" s="852" t="s">
        <v>138</v>
      </c>
      <c r="C50" s="31"/>
      <c r="D50" s="34"/>
      <c r="E50" s="34"/>
      <c r="F50" s="34"/>
      <c r="G50" s="12"/>
      <c r="H50" s="31"/>
      <c r="I50" s="23"/>
      <c r="J50" s="72"/>
      <c r="K50" s="72"/>
      <c r="L50" s="34"/>
      <c r="M50" s="12"/>
      <c r="N50" s="12"/>
      <c r="O50" s="12"/>
      <c r="P50" s="12"/>
      <c r="Q50" s="12"/>
      <c r="R50" s="23"/>
      <c r="S50" s="23"/>
      <c r="T50" s="23"/>
      <c r="U50" s="32"/>
      <c r="V50" s="34"/>
      <c r="W50" s="76"/>
      <c r="X50" s="28"/>
      <c r="Y50" s="74"/>
      <c r="Z50" s="23"/>
      <c r="AA50" s="76"/>
      <c r="AB50" s="28"/>
      <c r="AC50" s="74"/>
      <c r="AD50" s="74"/>
      <c r="AE50" s="78"/>
    </row>
    <row r="51" spans="1:31" ht="31.5" x14ac:dyDescent="0.25">
      <c r="A51" s="76">
        <v>29</v>
      </c>
      <c r="B51" s="43" t="s">
        <v>142</v>
      </c>
      <c r="C51" s="31"/>
      <c r="D51" s="34"/>
      <c r="E51" s="34"/>
      <c r="F51" s="34"/>
      <c r="G51" s="12"/>
      <c r="H51" s="31">
        <v>53.494</v>
      </c>
      <c r="I51" s="23"/>
      <c r="J51" s="72"/>
      <c r="K51" s="72">
        <v>53.494</v>
      </c>
      <c r="L51" s="34"/>
      <c r="M51" s="12"/>
      <c r="N51" s="12"/>
      <c r="O51" s="12"/>
      <c r="P51" s="12"/>
      <c r="Q51" s="12"/>
      <c r="R51" s="23">
        <v>53.494</v>
      </c>
      <c r="S51" s="23"/>
      <c r="T51" s="23"/>
      <c r="U51" s="23">
        <v>53.49</v>
      </c>
      <c r="V51" s="34"/>
      <c r="W51" s="76"/>
      <c r="X51" s="28"/>
      <c r="Y51" s="74"/>
      <c r="Z51" s="23"/>
      <c r="AA51" s="76"/>
      <c r="AB51" s="28"/>
      <c r="AC51" s="74"/>
      <c r="AD51" s="74"/>
      <c r="AE51" s="78"/>
    </row>
    <row r="52" spans="1:31" x14ac:dyDescent="0.25">
      <c r="A52" s="76"/>
      <c r="B52" s="58"/>
      <c r="C52" s="31"/>
      <c r="D52" s="34"/>
      <c r="E52" s="34"/>
      <c r="F52" s="34"/>
      <c r="G52" s="12"/>
      <c r="H52" s="23"/>
      <c r="I52" s="23"/>
      <c r="J52" s="23"/>
      <c r="K52" s="72"/>
      <c r="L52" s="34"/>
      <c r="M52" s="12"/>
      <c r="N52" s="12"/>
      <c r="O52" s="12"/>
      <c r="P52" s="12"/>
      <c r="Q52" s="12"/>
      <c r="R52" s="23"/>
      <c r="S52" s="23"/>
      <c r="T52" s="23"/>
      <c r="U52" s="23"/>
      <c r="V52" s="34"/>
      <c r="W52" s="76"/>
      <c r="X52" s="28"/>
      <c r="Y52" s="74"/>
      <c r="Z52" s="23"/>
      <c r="AA52" s="76"/>
      <c r="AB52" s="28"/>
      <c r="AC52" s="74"/>
      <c r="AD52" s="74"/>
      <c r="AE52" s="33"/>
    </row>
    <row r="53" spans="1:31" x14ac:dyDescent="0.25">
      <c r="A53" s="76"/>
      <c r="B53" s="48"/>
      <c r="C53" s="31"/>
      <c r="D53" s="34"/>
      <c r="E53" s="34"/>
      <c r="F53" s="34"/>
      <c r="G53" s="12"/>
      <c r="H53" s="23"/>
      <c r="I53" s="23"/>
      <c r="J53" s="34"/>
      <c r="K53" s="72"/>
      <c r="L53" s="34"/>
      <c r="M53" s="12"/>
      <c r="N53" s="12"/>
      <c r="O53" s="12"/>
      <c r="P53" s="12"/>
      <c r="Q53" s="12"/>
      <c r="R53" s="23"/>
      <c r="S53" s="23"/>
      <c r="T53" s="23"/>
      <c r="U53" s="23"/>
      <c r="V53" s="34"/>
      <c r="W53" s="76"/>
      <c r="X53" s="28"/>
      <c r="Y53" s="74"/>
      <c r="Z53" s="28"/>
      <c r="AA53" s="76"/>
      <c r="AB53" s="28"/>
      <c r="AC53" s="28"/>
      <c r="AD53" s="28"/>
      <c r="AE53" s="35"/>
    </row>
    <row r="54" spans="1:31" x14ac:dyDescent="0.25">
      <c r="A54" s="76"/>
      <c r="B54" s="58"/>
      <c r="C54" s="31"/>
      <c r="D54" s="34"/>
      <c r="E54" s="34"/>
      <c r="F54" s="34"/>
      <c r="G54" s="12"/>
      <c r="H54" s="23"/>
      <c r="I54" s="23"/>
      <c r="J54" s="34"/>
      <c r="K54" s="72"/>
      <c r="L54" s="34"/>
      <c r="M54" s="12"/>
      <c r="N54" s="12"/>
      <c r="O54" s="12"/>
      <c r="P54" s="12"/>
      <c r="Q54" s="12"/>
      <c r="R54" s="23"/>
      <c r="S54" s="23"/>
      <c r="T54" s="23"/>
      <c r="U54" s="32"/>
      <c r="V54" s="34"/>
      <c r="W54" s="76"/>
      <c r="X54" s="28"/>
      <c r="Y54" s="74"/>
      <c r="Z54" s="23"/>
      <c r="AA54" s="76"/>
      <c r="AB54" s="28"/>
      <c r="AC54" s="74"/>
      <c r="AD54" s="74"/>
      <c r="AE54" s="33"/>
    </row>
    <row r="55" spans="1:31" ht="47.25" x14ac:dyDescent="0.25">
      <c r="A55" s="740" t="s">
        <v>143</v>
      </c>
      <c r="B55" s="839" t="s">
        <v>144</v>
      </c>
      <c r="C55" s="31"/>
      <c r="D55" s="34"/>
      <c r="E55" s="34"/>
      <c r="F55" s="34"/>
      <c r="G55" s="12"/>
      <c r="H55" s="23"/>
      <c r="I55" s="23"/>
      <c r="J55" s="34"/>
      <c r="K55" s="72"/>
      <c r="L55" s="34"/>
      <c r="M55" s="12"/>
      <c r="N55" s="12"/>
      <c r="O55" s="12"/>
      <c r="P55" s="12"/>
      <c r="Q55" s="12"/>
      <c r="R55" s="23"/>
      <c r="S55" s="23"/>
      <c r="T55" s="23"/>
      <c r="U55" s="23"/>
      <c r="V55" s="34"/>
      <c r="W55" s="76"/>
      <c r="X55" s="28"/>
      <c r="Y55" s="74"/>
      <c r="Z55" s="28"/>
      <c r="AA55" s="76"/>
      <c r="AB55" s="28"/>
      <c r="AC55" s="74"/>
      <c r="AD55" s="74"/>
      <c r="AE55" s="33"/>
    </row>
    <row r="56" spans="1:31" x14ac:dyDescent="0.25">
      <c r="A56" s="741">
        <v>1</v>
      </c>
      <c r="B56" s="548" t="s">
        <v>3</v>
      </c>
      <c r="C56" s="31"/>
      <c r="D56" s="34"/>
      <c r="E56" s="34"/>
      <c r="F56" s="34"/>
      <c r="G56" s="12"/>
      <c r="H56" s="23"/>
      <c r="I56" s="23"/>
      <c r="J56" s="34"/>
      <c r="K56" s="72"/>
      <c r="L56" s="34"/>
      <c r="M56" s="12"/>
      <c r="N56" s="12"/>
      <c r="O56" s="12"/>
      <c r="P56" s="12"/>
      <c r="Q56" s="12"/>
      <c r="R56" s="23"/>
      <c r="S56" s="23"/>
      <c r="T56" s="23"/>
      <c r="U56" s="32"/>
      <c r="V56" s="34"/>
      <c r="W56" s="76"/>
      <c r="X56" s="28"/>
      <c r="Y56" s="74"/>
      <c r="Z56" s="23"/>
      <c r="AA56" s="76"/>
      <c r="AB56" s="28"/>
      <c r="AC56" s="74"/>
      <c r="AD56" s="74"/>
      <c r="AE56" s="33"/>
    </row>
    <row r="57" spans="1:31" x14ac:dyDescent="0.25">
      <c r="A57" s="741">
        <v>2</v>
      </c>
      <c r="B57" s="548" t="s">
        <v>5</v>
      </c>
      <c r="C57" s="31"/>
      <c r="D57" s="34"/>
      <c r="E57" s="34"/>
      <c r="F57" s="34"/>
      <c r="G57" s="12"/>
      <c r="H57" s="23"/>
      <c r="I57" s="23"/>
      <c r="J57" s="34"/>
      <c r="K57" s="72"/>
      <c r="L57" s="34"/>
      <c r="M57" s="12"/>
      <c r="N57" s="12"/>
      <c r="O57" s="12"/>
      <c r="P57" s="12"/>
      <c r="Q57" s="12"/>
      <c r="R57" s="23"/>
      <c r="S57" s="23"/>
      <c r="T57" s="23"/>
      <c r="U57" s="23"/>
      <c r="V57" s="34"/>
      <c r="W57" s="76"/>
      <c r="X57" s="28"/>
      <c r="Y57" s="74"/>
      <c r="Z57" s="23"/>
      <c r="AA57" s="76"/>
      <c r="AB57" s="28"/>
      <c r="AC57" s="74"/>
      <c r="AD57" s="74"/>
      <c r="AE57" s="33"/>
    </row>
    <row r="58" spans="1:31" x14ac:dyDescent="0.25">
      <c r="A58" s="741" t="s">
        <v>4</v>
      </c>
      <c r="B58" s="548"/>
      <c r="C58" s="31"/>
      <c r="D58" s="34"/>
      <c r="E58" s="34"/>
      <c r="F58" s="34"/>
      <c r="G58" s="12"/>
      <c r="H58" s="23"/>
      <c r="I58" s="23"/>
      <c r="J58" s="34"/>
      <c r="K58" s="72"/>
      <c r="L58" s="34"/>
      <c r="M58" s="12"/>
      <c r="N58" s="12"/>
      <c r="O58" s="12"/>
      <c r="P58" s="12"/>
      <c r="Q58" s="12"/>
      <c r="R58" s="23"/>
      <c r="S58" s="23"/>
      <c r="T58" s="23"/>
      <c r="U58" s="32"/>
      <c r="V58" s="34"/>
      <c r="W58" s="76"/>
      <c r="X58" s="28"/>
      <c r="Y58" s="74"/>
      <c r="Z58" s="855"/>
      <c r="AA58" s="12"/>
      <c r="AB58" s="28"/>
      <c r="AC58" s="28"/>
      <c r="AD58" s="12"/>
      <c r="AE58" s="35"/>
    </row>
    <row r="59" spans="1:31" ht="31.5" x14ac:dyDescent="0.25">
      <c r="A59" s="740" t="s">
        <v>145</v>
      </c>
      <c r="B59" s="839" t="s">
        <v>146</v>
      </c>
      <c r="C59" s="31"/>
      <c r="D59" s="34"/>
      <c r="E59" s="34"/>
      <c r="F59" s="34"/>
      <c r="G59" s="12"/>
      <c r="H59" s="23"/>
      <c r="I59" s="23"/>
      <c r="J59" s="34"/>
      <c r="K59" s="72"/>
      <c r="L59" s="34"/>
      <c r="M59" s="12"/>
      <c r="N59" s="12"/>
      <c r="O59" s="12"/>
      <c r="P59" s="12"/>
      <c r="Q59" s="12"/>
      <c r="R59" s="23"/>
      <c r="S59" s="23"/>
      <c r="T59" s="23"/>
      <c r="U59" s="23"/>
      <c r="V59" s="34"/>
      <c r="W59" s="76"/>
      <c r="X59" s="28"/>
      <c r="Y59" s="74"/>
      <c r="Z59" s="855"/>
      <c r="AA59" s="76"/>
      <c r="AB59" s="28"/>
      <c r="AC59" s="28"/>
      <c r="AD59" s="28"/>
      <c r="AE59" s="35"/>
    </row>
    <row r="60" spans="1:31" x14ac:dyDescent="0.25">
      <c r="A60" s="741">
        <v>1</v>
      </c>
      <c r="B60" s="548" t="s">
        <v>3</v>
      </c>
      <c r="C60" s="31"/>
      <c r="D60" s="34"/>
      <c r="E60" s="34"/>
      <c r="F60" s="34"/>
      <c r="G60" s="12"/>
      <c r="H60" s="23"/>
      <c r="I60" s="23"/>
      <c r="J60" s="34"/>
      <c r="K60" s="72"/>
      <c r="L60" s="34"/>
      <c r="M60" s="12"/>
      <c r="N60" s="12"/>
      <c r="O60" s="12"/>
      <c r="P60" s="12"/>
      <c r="Q60" s="12"/>
      <c r="R60" s="23"/>
      <c r="S60" s="23"/>
      <c r="T60" s="23"/>
      <c r="U60" s="32"/>
      <c r="V60" s="34"/>
      <c r="W60" s="76"/>
      <c r="X60" s="28"/>
      <c r="Y60" s="74"/>
      <c r="Z60" s="23"/>
      <c r="AA60" s="76"/>
      <c r="AB60" s="28"/>
      <c r="AC60" s="74"/>
      <c r="AD60" s="74"/>
      <c r="AE60" s="33"/>
    </row>
    <row r="61" spans="1:31" x14ac:dyDescent="0.25">
      <c r="A61" s="741">
        <v>2</v>
      </c>
      <c r="B61" s="548" t="s">
        <v>5</v>
      </c>
      <c r="C61" s="31"/>
      <c r="D61" s="34"/>
      <c r="E61" s="34"/>
      <c r="F61" s="34"/>
      <c r="G61" s="12"/>
      <c r="H61" s="23"/>
      <c r="I61" s="23"/>
      <c r="J61" s="34"/>
      <c r="K61" s="72"/>
      <c r="L61" s="34"/>
      <c r="M61" s="12"/>
      <c r="N61" s="12"/>
      <c r="O61" s="12"/>
      <c r="P61" s="12"/>
      <c r="Q61" s="12"/>
      <c r="R61" s="23"/>
      <c r="S61" s="23"/>
      <c r="T61" s="23"/>
      <c r="U61" s="32"/>
      <c r="V61" s="34"/>
      <c r="W61" s="76"/>
      <c r="X61" s="28"/>
      <c r="Y61" s="74"/>
      <c r="Z61" s="23"/>
      <c r="AA61" s="76"/>
      <c r="AB61" s="28"/>
      <c r="AC61" s="28"/>
      <c r="AD61" s="28"/>
      <c r="AE61" s="35"/>
    </row>
    <row r="62" spans="1:31" x14ac:dyDescent="0.25">
      <c r="A62" s="741" t="s">
        <v>4</v>
      </c>
      <c r="B62" s="548"/>
      <c r="C62" s="31"/>
      <c r="D62" s="34"/>
      <c r="E62" s="34"/>
      <c r="F62" s="34"/>
      <c r="G62" s="12"/>
      <c r="H62" s="23"/>
      <c r="I62" s="23"/>
      <c r="J62" s="34"/>
      <c r="K62" s="72"/>
      <c r="L62" s="34"/>
      <c r="M62" s="12"/>
      <c r="N62" s="12"/>
      <c r="O62" s="12"/>
      <c r="P62" s="12"/>
      <c r="Q62" s="12"/>
      <c r="R62" s="23"/>
      <c r="S62" s="23"/>
      <c r="T62" s="23"/>
      <c r="U62" s="32"/>
      <c r="V62" s="34"/>
      <c r="W62" s="76"/>
      <c r="X62" s="28"/>
      <c r="Y62" s="74"/>
      <c r="Z62" s="23"/>
      <c r="AA62" s="12"/>
      <c r="AB62" s="28"/>
      <c r="AC62" s="28"/>
      <c r="AD62" s="28"/>
      <c r="AE62" s="35"/>
    </row>
    <row r="63" spans="1:31" ht="63" x14ac:dyDescent="0.25">
      <c r="A63" s="740" t="s">
        <v>147</v>
      </c>
      <c r="B63" s="839" t="s">
        <v>148</v>
      </c>
      <c r="C63" s="31"/>
      <c r="D63" s="34"/>
      <c r="E63" s="34"/>
      <c r="F63" s="34"/>
      <c r="G63" s="12"/>
      <c r="H63" s="23"/>
      <c r="I63" s="23"/>
      <c r="J63" s="23"/>
      <c r="K63" s="72"/>
      <c r="L63" s="34"/>
      <c r="M63" s="12"/>
      <c r="N63" s="12"/>
      <c r="O63" s="12"/>
      <c r="P63" s="12"/>
      <c r="Q63" s="12"/>
      <c r="R63" s="23"/>
      <c r="S63" s="23"/>
      <c r="T63" s="23"/>
      <c r="U63" s="23"/>
      <c r="V63" s="34"/>
      <c r="W63" s="76"/>
      <c r="X63" s="28"/>
      <c r="Y63" s="74"/>
      <c r="Z63" s="28"/>
      <c r="AA63" s="76"/>
      <c r="AB63" s="28"/>
      <c r="AC63" s="28"/>
      <c r="AD63" s="28"/>
      <c r="AE63" s="35"/>
    </row>
    <row r="64" spans="1:31" x14ac:dyDescent="0.25">
      <c r="A64" s="741">
        <v>1</v>
      </c>
      <c r="B64" s="548" t="s">
        <v>3</v>
      </c>
      <c r="C64" s="31"/>
      <c r="D64" s="34"/>
      <c r="E64" s="34"/>
      <c r="F64" s="34"/>
      <c r="G64" s="12"/>
      <c r="H64" s="23"/>
      <c r="I64" s="23"/>
      <c r="J64" s="34"/>
      <c r="K64" s="72"/>
      <c r="L64" s="34"/>
      <c r="M64" s="12"/>
      <c r="N64" s="12"/>
      <c r="O64" s="12"/>
      <c r="P64" s="12"/>
      <c r="Q64" s="12"/>
      <c r="R64" s="23"/>
      <c r="S64" s="23"/>
      <c r="T64" s="23"/>
      <c r="U64" s="32"/>
      <c r="V64" s="34"/>
      <c r="W64" s="12"/>
      <c r="X64" s="12"/>
      <c r="Y64" s="74"/>
      <c r="Z64" s="28"/>
      <c r="AA64" s="12"/>
      <c r="AB64" s="28"/>
      <c r="AC64" s="28"/>
      <c r="AD64" s="28"/>
      <c r="AE64" s="35"/>
    </row>
    <row r="65" spans="1:31" x14ac:dyDescent="0.25">
      <c r="A65" s="741">
        <v>2</v>
      </c>
      <c r="B65" s="548" t="s">
        <v>5</v>
      </c>
      <c r="C65" s="31"/>
      <c r="D65" s="34"/>
      <c r="E65" s="34"/>
      <c r="F65" s="34"/>
      <c r="G65" s="12"/>
      <c r="H65" s="23"/>
      <c r="I65" s="23"/>
      <c r="J65" s="34"/>
      <c r="K65" s="72"/>
      <c r="L65" s="34"/>
      <c r="M65" s="12"/>
      <c r="N65" s="12"/>
      <c r="O65" s="12"/>
      <c r="P65" s="12"/>
      <c r="Q65" s="12"/>
      <c r="R65" s="23"/>
      <c r="S65" s="23"/>
      <c r="T65" s="23"/>
      <c r="U65" s="23"/>
      <c r="V65" s="34"/>
      <c r="W65" s="76"/>
      <c r="X65" s="28"/>
      <c r="Y65" s="74"/>
      <c r="Z65" s="23"/>
      <c r="AA65" s="76"/>
      <c r="AB65" s="28"/>
      <c r="AC65" s="28"/>
      <c r="AD65" s="28"/>
      <c r="AE65" s="35"/>
    </row>
    <row r="66" spans="1:31" x14ac:dyDescent="0.25">
      <c r="A66" s="741" t="s">
        <v>4</v>
      </c>
      <c r="B66" s="548"/>
      <c r="C66" s="31"/>
      <c r="D66" s="34"/>
      <c r="E66" s="34"/>
      <c r="F66" s="34"/>
      <c r="G66" s="12"/>
      <c r="H66" s="23"/>
      <c r="I66" s="23"/>
      <c r="J66" s="34"/>
      <c r="K66" s="72"/>
      <c r="L66" s="34"/>
      <c r="M66" s="12"/>
      <c r="N66" s="12"/>
      <c r="O66" s="12"/>
      <c r="P66" s="12"/>
      <c r="Q66" s="12"/>
      <c r="R66" s="23"/>
      <c r="S66" s="23"/>
      <c r="T66" s="23"/>
      <c r="U66" s="23"/>
      <c r="V66" s="34"/>
      <c r="W66" s="12"/>
      <c r="X66" s="12"/>
      <c r="Y66" s="74"/>
      <c r="Z66" s="28"/>
      <c r="AA66" s="12"/>
      <c r="AB66" s="12"/>
      <c r="AC66" s="12"/>
      <c r="AD66" s="12"/>
      <c r="AE66" s="35"/>
    </row>
    <row r="67" spans="1:31" x14ac:dyDescent="0.25">
      <c r="A67" s="820"/>
      <c r="B67" s="548"/>
      <c r="C67" s="31"/>
      <c r="D67" s="34"/>
      <c r="E67" s="34"/>
      <c r="F67" s="34"/>
      <c r="G67" s="12"/>
      <c r="H67" s="23"/>
      <c r="I67" s="23"/>
      <c r="J67" s="34"/>
      <c r="K67" s="72"/>
      <c r="L67" s="34"/>
      <c r="M67" s="12"/>
      <c r="N67" s="12"/>
      <c r="O67" s="12"/>
      <c r="P67" s="12"/>
      <c r="Q67" s="12"/>
      <c r="R67" s="23"/>
      <c r="S67" s="23"/>
      <c r="T67" s="23"/>
      <c r="U67" s="32"/>
      <c r="V67" s="34"/>
      <c r="W67" s="12"/>
      <c r="X67" s="12"/>
      <c r="Y67" s="12"/>
      <c r="Z67" s="28"/>
      <c r="AA67" s="12"/>
      <c r="AB67" s="12"/>
      <c r="AC67" s="12"/>
      <c r="AD67" s="12"/>
      <c r="AE67" s="35"/>
    </row>
    <row r="68" spans="1:31" x14ac:dyDescent="0.25">
      <c r="A68" s="740" t="s">
        <v>149</v>
      </c>
      <c r="B68" s="839" t="s">
        <v>150</v>
      </c>
      <c r="C68" s="31"/>
      <c r="D68" s="34"/>
      <c r="E68" s="34"/>
      <c r="F68" s="34"/>
      <c r="G68" s="12"/>
      <c r="H68" s="24">
        <f>H73</f>
        <v>34.25711161000001</v>
      </c>
      <c r="I68" s="24">
        <f t="shared" ref="I68:AE68" si="16">I73</f>
        <v>4.9422411800000008</v>
      </c>
      <c r="J68" s="24">
        <f t="shared" si="16"/>
        <v>29.318884850000003</v>
      </c>
      <c r="K68" s="24">
        <f t="shared" si="16"/>
        <v>0</v>
      </c>
      <c r="L68" s="24">
        <f t="shared" si="16"/>
        <v>0</v>
      </c>
      <c r="M68" s="24">
        <f t="shared" si="16"/>
        <v>0</v>
      </c>
      <c r="N68" s="24">
        <f t="shared" si="16"/>
        <v>0</v>
      </c>
      <c r="O68" s="24">
        <f t="shared" si="16"/>
        <v>0</v>
      </c>
      <c r="P68" s="24">
        <f t="shared" si="16"/>
        <v>0</v>
      </c>
      <c r="Q68" s="24">
        <f t="shared" si="16"/>
        <v>0</v>
      </c>
      <c r="R68" s="24">
        <f t="shared" si="16"/>
        <v>84.332162849999989</v>
      </c>
      <c r="S68" s="24">
        <f t="shared" si="16"/>
        <v>11.8674429</v>
      </c>
      <c r="T68" s="24">
        <f t="shared" si="16"/>
        <v>72.438321299999984</v>
      </c>
      <c r="U68" s="24">
        <f t="shared" si="16"/>
        <v>0</v>
      </c>
      <c r="V68" s="24">
        <f t="shared" si="16"/>
        <v>2.6398649999999999E-2</v>
      </c>
      <c r="W68" s="24">
        <f t="shared" si="16"/>
        <v>8060</v>
      </c>
      <c r="X68" s="24">
        <f t="shared" si="16"/>
        <v>132</v>
      </c>
      <c r="Y68" s="24">
        <f t="shared" si="16"/>
        <v>0</v>
      </c>
      <c r="Z68" s="24">
        <f t="shared" si="16"/>
        <v>1.8299999999999998</v>
      </c>
      <c r="AA68" s="24"/>
      <c r="AB68" s="24"/>
      <c r="AC68" s="24">
        <f t="shared" si="16"/>
        <v>0</v>
      </c>
      <c r="AD68" s="24">
        <f t="shared" si="16"/>
        <v>0</v>
      </c>
      <c r="AE68" s="24">
        <f t="shared" si="16"/>
        <v>25.580000000000009</v>
      </c>
    </row>
    <row r="69" spans="1:31" ht="31.5" x14ac:dyDescent="0.25">
      <c r="A69" s="740" t="s">
        <v>151</v>
      </c>
      <c r="B69" s="839" t="s">
        <v>12</v>
      </c>
      <c r="C69" s="31"/>
      <c r="D69" s="34"/>
      <c r="E69" s="34"/>
      <c r="F69" s="34"/>
      <c r="G69" s="12"/>
      <c r="H69" s="23"/>
      <c r="I69" s="23"/>
      <c r="J69" s="34"/>
      <c r="K69" s="72"/>
      <c r="L69" s="34"/>
      <c r="M69" s="12"/>
      <c r="N69" s="12"/>
      <c r="O69" s="12"/>
      <c r="P69" s="12"/>
      <c r="Q69" s="12"/>
      <c r="R69" s="23"/>
      <c r="S69" s="23"/>
      <c r="T69" s="23"/>
      <c r="U69" s="32"/>
      <c r="V69" s="34"/>
      <c r="W69" s="12"/>
      <c r="X69" s="12"/>
      <c r="Y69" s="12"/>
      <c r="Z69" s="28"/>
      <c r="AA69" s="12"/>
      <c r="AB69" s="12"/>
      <c r="AC69" s="12"/>
      <c r="AD69" s="12"/>
      <c r="AE69" s="35"/>
    </row>
    <row r="70" spans="1:31" x14ac:dyDescent="0.25">
      <c r="A70" s="741">
        <v>1</v>
      </c>
      <c r="B70" s="548" t="s">
        <v>3</v>
      </c>
      <c r="C70" s="31"/>
      <c r="D70" s="34"/>
      <c r="E70" s="34"/>
      <c r="F70" s="34"/>
      <c r="G70" s="12"/>
      <c r="H70" s="23"/>
      <c r="I70" s="23"/>
      <c r="J70" s="34"/>
      <c r="K70" s="72"/>
      <c r="L70" s="34"/>
      <c r="M70" s="12"/>
      <c r="N70" s="12"/>
      <c r="O70" s="12"/>
      <c r="P70" s="12"/>
      <c r="Q70" s="12"/>
      <c r="R70" s="23"/>
      <c r="S70" s="23"/>
      <c r="T70" s="23"/>
      <c r="U70" s="32"/>
      <c r="V70" s="34"/>
      <c r="W70" s="12"/>
      <c r="X70" s="12"/>
      <c r="Y70" s="12"/>
      <c r="Z70" s="28"/>
      <c r="AA70" s="12"/>
      <c r="AB70" s="12"/>
      <c r="AC70" s="12"/>
      <c r="AD70" s="12"/>
      <c r="AE70" s="35"/>
    </row>
    <row r="71" spans="1:31" x14ac:dyDescent="0.25">
      <c r="A71" s="741">
        <v>2</v>
      </c>
      <c r="B71" s="548" t="s">
        <v>5</v>
      </c>
      <c r="C71" s="31"/>
      <c r="D71" s="34"/>
      <c r="E71" s="34"/>
      <c r="F71" s="34"/>
      <c r="G71" s="12"/>
      <c r="H71" s="23"/>
      <c r="I71" s="23"/>
      <c r="J71" s="34"/>
      <c r="K71" s="72"/>
      <c r="L71" s="34"/>
      <c r="M71" s="12"/>
      <c r="N71" s="12"/>
      <c r="O71" s="12"/>
      <c r="P71" s="12"/>
      <c r="Q71" s="12"/>
      <c r="R71" s="23"/>
      <c r="S71" s="23"/>
      <c r="T71" s="23"/>
      <c r="U71" s="32"/>
      <c r="V71" s="34"/>
      <c r="W71" s="12"/>
      <c r="X71" s="12"/>
      <c r="Y71" s="12"/>
      <c r="Z71" s="28"/>
      <c r="AA71" s="12"/>
      <c r="AB71" s="12"/>
      <c r="AC71" s="12"/>
      <c r="AD71" s="12"/>
      <c r="AE71" s="35"/>
    </row>
    <row r="72" spans="1:31" x14ac:dyDescent="0.25">
      <c r="A72" s="741" t="s">
        <v>4</v>
      </c>
      <c r="B72" s="549"/>
      <c r="C72" s="31"/>
      <c r="D72" s="34"/>
      <c r="E72" s="34"/>
      <c r="F72" s="34"/>
      <c r="G72" s="12"/>
      <c r="H72" s="23"/>
      <c r="I72" s="23"/>
      <c r="J72" s="34"/>
      <c r="K72" s="72"/>
      <c r="L72" s="34"/>
      <c r="M72" s="12"/>
      <c r="N72" s="12"/>
      <c r="O72" s="12"/>
      <c r="P72" s="12"/>
      <c r="Q72" s="12"/>
      <c r="R72" s="23"/>
      <c r="S72" s="23"/>
      <c r="T72" s="23"/>
      <c r="U72" s="32"/>
      <c r="V72" s="34"/>
      <c r="W72" s="12"/>
      <c r="X72" s="12"/>
      <c r="Y72" s="12"/>
      <c r="Z72" s="28"/>
      <c r="AA72" s="12"/>
      <c r="AB72" s="12"/>
      <c r="AC72" s="12"/>
      <c r="AD72" s="12"/>
      <c r="AE72" s="35"/>
    </row>
    <row r="73" spans="1:31" x14ac:dyDescent="0.25">
      <c r="A73" s="740" t="s">
        <v>152</v>
      </c>
      <c r="B73" s="839" t="s">
        <v>153</v>
      </c>
      <c r="C73" s="31"/>
      <c r="D73" s="34"/>
      <c r="E73" s="34"/>
      <c r="F73" s="34"/>
      <c r="G73" s="12"/>
      <c r="H73" s="24">
        <f>SUM(H128:H438)</f>
        <v>34.25711161000001</v>
      </c>
      <c r="I73" s="24">
        <f t="shared" ref="I73:V73" si="17">SUM(I128:I438)</f>
        <v>4.9422411800000008</v>
      </c>
      <c r="J73" s="24">
        <f t="shared" si="17"/>
        <v>29.318884850000003</v>
      </c>
      <c r="K73" s="24">
        <f t="shared" si="17"/>
        <v>0</v>
      </c>
      <c r="L73" s="24">
        <f t="shared" si="17"/>
        <v>0</v>
      </c>
      <c r="M73" s="24">
        <f t="shared" si="17"/>
        <v>0</v>
      </c>
      <c r="N73" s="24">
        <f t="shared" si="17"/>
        <v>0</v>
      </c>
      <c r="O73" s="24">
        <f t="shared" si="17"/>
        <v>0</v>
      </c>
      <c r="P73" s="24">
        <f t="shared" si="17"/>
        <v>0</v>
      </c>
      <c r="Q73" s="24">
        <f t="shared" si="17"/>
        <v>0</v>
      </c>
      <c r="R73" s="24">
        <f t="shared" si="17"/>
        <v>84.332162849999989</v>
      </c>
      <c r="S73" s="24">
        <f t="shared" si="17"/>
        <v>11.8674429</v>
      </c>
      <c r="T73" s="24">
        <f t="shared" si="17"/>
        <v>72.438321299999984</v>
      </c>
      <c r="U73" s="24">
        <f t="shared" si="17"/>
        <v>0</v>
      </c>
      <c r="V73" s="24">
        <f t="shared" si="17"/>
        <v>2.6398649999999999E-2</v>
      </c>
      <c r="W73" s="24">
        <f t="shared" ref="W73:AE73" si="18">SUM(W313:W437)</f>
        <v>8060</v>
      </c>
      <c r="X73" s="24">
        <f t="shared" si="18"/>
        <v>132</v>
      </c>
      <c r="Y73" s="24">
        <f t="shared" si="18"/>
        <v>0</v>
      </c>
      <c r="Z73" s="24">
        <f t="shared" si="18"/>
        <v>1.8299999999999998</v>
      </c>
      <c r="AA73" s="24"/>
      <c r="AB73" s="24"/>
      <c r="AC73" s="24">
        <f t="shared" si="18"/>
        <v>0</v>
      </c>
      <c r="AD73" s="24">
        <f t="shared" si="18"/>
        <v>0</v>
      </c>
      <c r="AE73" s="24">
        <f t="shared" si="18"/>
        <v>25.580000000000009</v>
      </c>
    </row>
    <row r="74" spans="1:31" x14ac:dyDescent="0.25">
      <c r="A74" s="741">
        <v>1</v>
      </c>
      <c r="B74" s="46" t="s">
        <v>120</v>
      </c>
      <c r="C74" s="31"/>
      <c r="D74" s="34"/>
      <c r="E74" s="34"/>
      <c r="F74" s="34"/>
      <c r="G74" s="12"/>
      <c r="I74" s="23"/>
      <c r="J74" s="23"/>
      <c r="K74" s="72"/>
      <c r="L74" s="34"/>
      <c r="M74" s="12"/>
      <c r="N74" s="12"/>
      <c r="O74" s="12"/>
      <c r="P74" s="12"/>
      <c r="Q74" s="12"/>
      <c r="R74" s="23"/>
      <c r="S74" s="23"/>
      <c r="T74" s="23"/>
      <c r="U74" s="32"/>
      <c r="V74" s="34"/>
      <c r="W74" s="76"/>
      <c r="X74" s="76"/>
      <c r="Y74" s="76"/>
      <c r="Z74" s="76"/>
      <c r="AA74" s="76"/>
      <c r="AB74" s="28"/>
      <c r="AC74" s="74"/>
      <c r="AD74" s="74"/>
      <c r="AE74" s="33"/>
    </row>
    <row r="75" spans="1:31" ht="63" x14ac:dyDescent="0.25">
      <c r="A75" s="741">
        <v>2</v>
      </c>
      <c r="B75" s="550" t="s">
        <v>212</v>
      </c>
      <c r="C75" s="31"/>
      <c r="D75" s="34"/>
      <c r="E75" s="34"/>
      <c r="F75" s="34"/>
      <c r="G75" s="12"/>
      <c r="H75" s="23"/>
      <c r="I75" s="23"/>
      <c r="J75" s="34"/>
      <c r="K75" s="72"/>
      <c r="L75" s="34"/>
      <c r="M75" s="12"/>
      <c r="N75" s="12"/>
      <c r="O75" s="12"/>
      <c r="P75" s="12"/>
      <c r="Q75" s="12"/>
      <c r="R75" s="23"/>
      <c r="S75" s="23"/>
      <c r="T75" s="23"/>
      <c r="U75" s="32"/>
      <c r="V75" s="34"/>
      <c r="W75" s="12"/>
      <c r="X75" s="12"/>
      <c r="Y75" s="12"/>
      <c r="Z75" s="28"/>
      <c r="AA75" s="12"/>
      <c r="AB75" s="12"/>
      <c r="AC75" s="12"/>
      <c r="AD75" s="12"/>
      <c r="AE75" s="35"/>
    </row>
    <row r="76" spans="1:31" x14ac:dyDescent="0.25">
      <c r="A76" s="741">
        <v>3</v>
      </c>
      <c r="B76" s="47" t="s">
        <v>213</v>
      </c>
      <c r="C76" s="31"/>
      <c r="D76" s="34"/>
      <c r="E76" s="34"/>
      <c r="F76" s="34"/>
      <c r="G76" s="12"/>
      <c r="H76" s="23"/>
      <c r="I76" s="23"/>
      <c r="J76" s="34"/>
      <c r="K76" s="72"/>
      <c r="L76" s="34"/>
      <c r="M76" s="12"/>
      <c r="N76" s="12"/>
      <c r="O76" s="12"/>
      <c r="P76" s="12"/>
      <c r="Q76" s="12"/>
      <c r="R76" s="23"/>
      <c r="S76" s="23"/>
      <c r="T76" s="23"/>
      <c r="U76" s="32"/>
      <c r="V76" s="34"/>
      <c r="W76" s="12"/>
      <c r="X76" s="12"/>
      <c r="Y76" s="12"/>
      <c r="Z76" s="28"/>
      <c r="AA76" s="12"/>
      <c r="AB76" s="12"/>
      <c r="AC76" s="12"/>
      <c r="AD76" s="12"/>
      <c r="AE76" s="35"/>
    </row>
    <row r="77" spans="1:31" ht="78.75" x14ac:dyDescent="0.25">
      <c r="A77" s="741">
        <v>4</v>
      </c>
      <c r="B77" s="465" t="s">
        <v>214</v>
      </c>
      <c r="C77" s="31"/>
      <c r="D77" s="34"/>
      <c r="E77" s="34"/>
      <c r="F77" s="34"/>
      <c r="G77" s="12"/>
      <c r="H77" s="23"/>
      <c r="I77" s="23"/>
      <c r="J77" s="34"/>
      <c r="K77" s="72"/>
      <c r="L77" s="34"/>
      <c r="M77" s="12"/>
      <c r="N77" s="12"/>
      <c r="O77" s="12"/>
      <c r="P77" s="12"/>
      <c r="Q77" s="12"/>
      <c r="R77" s="23"/>
      <c r="S77" s="23"/>
      <c r="T77" s="23"/>
      <c r="U77" s="32"/>
      <c r="V77" s="34"/>
      <c r="W77" s="12"/>
      <c r="X77" s="12"/>
      <c r="Y77" s="12"/>
      <c r="Z77" s="28"/>
      <c r="AA77" s="12"/>
      <c r="AB77" s="12"/>
      <c r="AC77" s="12"/>
      <c r="AD77" s="12"/>
      <c r="AE77" s="35"/>
    </row>
    <row r="78" spans="1:31" x14ac:dyDescent="0.25">
      <c r="A78" s="741">
        <v>5</v>
      </c>
      <c r="B78" s="51" t="s">
        <v>215</v>
      </c>
      <c r="C78" s="31"/>
      <c r="D78" s="34"/>
      <c r="E78" s="34"/>
      <c r="F78" s="34"/>
      <c r="G78" s="12"/>
      <c r="H78" s="23"/>
      <c r="I78" s="23"/>
      <c r="J78" s="34"/>
      <c r="K78" s="72"/>
      <c r="L78" s="34"/>
      <c r="M78" s="12"/>
      <c r="N78" s="12"/>
      <c r="O78" s="12"/>
      <c r="P78" s="12"/>
      <c r="Q78" s="12"/>
      <c r="R78" s="23"/>
      <c r="S78" s="23"/>
      <c r="T78" s="23"/>
      <c r="U78" s="32"/>
      <c r="V78" s="34"/>
      <c r="W78" s="12"/>
      <c r="X78" s="12"/>
      <c r="Y78" s="12"/>
      <c r="Z78" s="28"/>
      <c r="AA78" s="12"/>
      <c r="AB78" s="12"/>
      <c r="AC78" s="12"/>
      <c r="AD78" s="12"/>
      <c r="AE78" s="35"/>
    </row>
    <row r="79" spans="1:31" ht="63" x14ac:dyDescent="0.25">
      <c r="A79" s="741">
        <v>6</v>
      </c>
      <c r="B79" s="550" t="s">
        <v>216</v>
      </c>
      <c r="C79" s="31"/>
      <c r="D79" s="34"/>
      <c r="E79" s="34"/>
      <c r="F79" s="34"/>
      <c r="G79" s="12"/>
      <c r="H79" s="23"/>
      <c r="I79" s="23"/>
      <c r="J79" s="31"/>
      <c r="K79" s="72"/>
      <c r="L79" s="799"/>
      <c r="M79" s="32"/>
      <c r="N79" s="32"/>
      <c r="O79" s="32"/>
      <c r="P79" s="32"/>
      <c r="Q79" s="32"/>
      <c r="R79" s="31"/>
      <c r="S79" s="31"/>
      <c r="T79" s="31"/>
      <c r="U79" s="31"/>
      <c r="V79" s="72"/>
      <c r="W79" s="100"/>
      <c r="X79" s="100"/>
      <c r="Y79" s="31"/>
      <c r="Z79" s="31"/>
      <c r="AA79" s="100"/>
      <c r="AB79" s="100"/>
      <c r="AC79" s="23"/>
      <c r="AD79" s="31"/>
      <c r="AE79" s="625"/>
    </row>
    <row r="80" spans="1:31" x14ac:dyDescent="0.25">
      <c r="A80" s="741">
        <v>7</v>
      </c>
      <c r="B80" s="52" t="s">
        <v>124</v>
      </c>
      <c r="C80" s="31"/>
      <c r="D80" s="34"/>
      <c r="E80" s="34"/>
      <c r="F80" s="34"/>
      <c r="G80" s="12"/>
      <c r="H80" s="23"/>
      <c r="I80" s="23"/>
      <c r="J80" s="69"/>
      <c r="K80" s="72"/>
      <c r="L80" s="69"/>
      <c r="M80" s="12"/>
      <c r="N80" s="12"/>
      <c r="O80" s="12"/>
      <c r="P80" s="12"/>
      <c r="Q80" s="12"/>
      <c r="R80" s="800"/>
      <c r="S80" s="32"/>
      <c r="T80" s="842"/>
      <c r="U80" s="842"/>
      <c r="V80" s="69"/>
      <c r="W80" s="12"/>
      <c r="X80" s="12"/>
      <c r="Y80" s="12"/>
      <c r="Z80" s="69"/>
      <c r="AA80" s="12"/>
      <c r="AB80" s="12"/>
      <c r="AC80" s="12"/>
      <c r="AD80" s="12"/>
      <c r="AE80" s="77"/>
    </row>
    <row r="81" spans="1:31" ht="63" x14ac:dyDescent="0.25">
      <c r="A81" s="741">
        <v>8</v>
      </c>
      <c r="B81" s="552" t="s">
        <v>217</v>
      </c>
      <c r="C81" s="31"/>
      <c r="D81" s="34"/>
      <c r="E81" s="34"/>
      <c r="F81" s="34"/>
      <c r="G81" s="12"/>
      <c r="H81" s="23"/>
      <c r="I81" s="23"/>
      <c r="J81" s="31"/>
      <c r="K81" s="72"/>
      <c r="L81" s="69"/>
      <c r="M81" s="71"/>
      <c r="N81" s="71"/>
      <c r="O81" s="71"/>
      <c r="P81" s="71"/>
      <c r="Q81" s="71"/>
      <c r="R81" s="23"/>
      <c r="S81" s="23"/>
      <c r="T81" s="842"/>
      <c r="U81" s="842"/>
      <c r="V81" s="69"/>
      <c r="W81" s="12"/>
      <c r="X81" s="12"/>
      <c r="Y81" s="12"/>
      <c r="Z81" s="69"/>
      <c r="AA81" s="12"/>
      <c r="AB81" s="12"/>
      <c r="AC81" s="12"/>
      <c r="AD81" s="12"/>
      <c r="AE81" s="77"/>
    </row>
    <row r="82" spans="1:31" x14ac:dyDescent="0.25">
      <c r="A82" s="741">
        <v>9</v>
      </c>
      <c r="B82" s="4" t="s">
        <v>218</v>
      </c>
      <c r="C82" s="31"/>
      <c r="D82" s="34"/>
      <c r="E82" s="34"/>
      <c r="F82" s="34"/>
      <c r="G82" s="12"/>
      <c r="H82" s="23"/>
      <c r="I82" s="23"/>
      <c r="J82" s="34"/>
      <c r="K82" s="71"/>
      <c r="L82" s="34"/>
      <c r="M82" s="71"/>
      <c r="N82" s="71"/>
      <c r="O82" s="71"/>
      <c r="P82" s="71"/>
      <c r="Q82" s="71"/>
      <c r="R82" s="23"/>
      <c r="S82" s="32"/>
      <c r="T82" s="23"/>
      <c r="U82" s="32"/>
      <c r="V82" s="34"/>
      <c r="W82" s="12"/>
      <c r="X82" s="12"/>
      <c r="Y82" s="12"/>
      <c r="Z82" s="28"/>
      <c r="AA82" s="12"/>
      <c r="AB82" s="12"/>
      <c r="AC82" s="12"/>
      <c r="AD82" s="12"/>
      <c r="AE82" s="35"/>
    </row>
    <row r="83" spans="1:31" ht="47.25" x14ac:dyDescent="0.25">
      <c r="A83" s="741">
        <v>10</v>
      </c>
      <c r="B83" s="513" t="s">
        <v>219</v>
      </c>
      <c r="C83" s="31"/>
      <c r="D83" s="34"/>
      <c r="E83" s="34"/>
      <c r="F83" s="34"/>
      <c r="G83" s="12"/>
      <c r="H83" s="23"/>
      <c r="I83" s="23"/>
      <c r="J83" s="34"/>
      <c r="K83" s="71"/>
      <c r="L83" s="34"/>
      <c r="M83" s="71"/>
      <c r="N83" s="71"/>
      <c r="O83" s="71"/>
      <c r="P83" s="71"/>
      <c r="Q83" s="71"/>
      <c r="R83" s="23"/>
      <c r="S83" s="23"/>
      <c r="T83" s="23"/>
      <c r="U83" s="32"/>
      <c r="V83" s="34"/>
      <c r="W83" s="12"/>
      <c r="X83" s="12"/>
      <c r="Y83" s="12"/>
      <c r="Z83" s="28"/>
      <c r="AA83" s="12"/>
      <c r="AB83" s="12"/>
      <c r="AC83" s="12"/>
      <c r="AD83" s="12"/>
      <c r="AE83" s="35"/>
    </row>
    <row r="84" spans="1:31" x14ac:dyDescent="0.25">
      <c r="A84" s="741">
        <v>11</v>
      </c>
      <c r="B84" s="4" t="s">
        <v>129</v>
      </c>
      <c r="C84" s="31"/>
      <c r="D84" s="34"/>
      <c r="E84" s="34"/>
      <c r="F84" s="23"/>
      <c r="G84" s="12"/>
      <c r="I84" s="125"/>
      <c r="J84" s="23"/>
      <c r="K84" s="125"/>
      <c r="L84" s="34"/>
      <c r="M84" s="71"/>
      <c r="N84" s="71"/>
      <c r="O84" s="71"/>
      <c r="P84" s="71"/>
      <c r="Q84" s="71"/>
      <c r="R84" s="31"/>
      <c r="S84" s="32"/>
      <c r="T84" s="23"/>
      <c r="U84" s="31"/>
      <c r="V84" s="34"/>
      <c r="W84" s="76"/>
      <c r="X84" s="74"/>
      <c r="Y84" s="74"/>
      <c r="Z84" s="74"/>
      <c r="AA84" s="76"/>
      <c r="AB84" s="74"/>
      <c r="AC84" s="74"/>
      <c r="AD84" s="74"/>
      <c r="AE84" s="78"/>
    </row>
    <row r="85" spans="1:31" ht="63" x14ac:dyDescent="0.25">
      <c r="A85" s="741">
        <v>12</v>
      </c>
      <c r="B85" s="553" t="s">
        <v>220</v>
      </c>
      <c r="C85" s="72"/>
      <c r="D85" s="72"/>
      <c r="E85" s="72"/>
      <c r="F85" s="71"/>
      <c r="G85" s="71"/>
      <c r="H85" s="31"/>
      <c r="I85" s="23"/>
      <c r="J85" s="34"/>
      <c r="K85" s="71"/>
      <c r="L85" s="34"/>
      <c r="M85" s="71"/>
      <c r="N85" s="71"/>
      <c r="O85" s="71"/>
      <c r="P85" s="71"/>
      <c r="Q85" s="71"/>
      <c r="R85" s="23"/>
      <c r="S85" s="32"/>
      <c r="T85" s="23"/>
      <c r="U85" s="23"/>
      <c r="V85" s="34"/>
      <c r="W85" s="76"/>
      <c r="X85" s="74"/>
      <c r="Y85" s="74"/>
      <c r="Z85" s="74"/>
      <c r="AA85" s="76"/>
      <c r="AB85" s="74"/>
      <c r="AC85" s="74"/>
      <c r="AD85" s="74"/>
      <c r="AE85" s="78"/>
    </row>
    <row r="86" spans="1:31" x14ac:dyDescent="0.25">
      <c r="A86" s="741">
        <v>13</v>
      </c>
      <c r="B86" s="4" t="s">
        <v>125</v>
      </c>
      <c r="C86" s="72"/>
      <c r="D86" s="72"/>
      <c r="E86" s="72"/>
      <c r="F86" s="71"/>
      <c r="G86" s="71"/>
      <c r="H86" s="31"/>
      <c r="I86" s="23"/>
      <c r="J86" s="34"/>
      <c r="K86" s="71"/>
      <c r="L86" s="34"/>
      <c r="M86" s="71"/>
      <c r="N86" s="71"/>
      <c r="O86" s="71"/>
      <c r="P86" s="71"/>
      <c r="Q86" s="71"/>
      <c r="R86" s="23"/>
      <c r="S86" s="32"/>
      <c r="T86" s="23"/>
      <c r="U86" s="32"/>
      <c r="V86" s="34"/>
      <c r="W86" s="76"/>
      <c r="X86" s="74"/>
      <c r="Y86" s="74"/>
      <c r="Z86" s="74"/>
      <c r="AA86" s="76"/>
      <c r="AB86" s="74"/>
      <c r="AC86" s="74"/>
      <c r="AD86" s="74"/>
      <c r="AE86" s="78"/>
    </row>
    <row r="87" spans="1:31" ht="63" x14ac:dyDescent="0.25">
      <c r="A87" s="741">
        <v>14</v>
      </c>
      <c r="B87" s="553" t="s">
        <v>221</v>
      </c>
      <c r="C87" s="72"/>
      <c r="D87" s="72"/>
      <c r="E87" s="72"/>
      <c r="F87" s="71"/>
      <c r="G87" s="71"/>
      <c r="H87" s="31"/>
      <c r="I87" s="23"/>
      <c r="J87" s="34"/>
      <c r="K87" s="71"/>
      <c r="L87" s="34"/>
      <c r="M87" s="71"/>
      <c r="N87" s="71"/>
      <c r="O87" s="71"/>
      <c r="P87" s="71"/>
      <c r="Q87" s="71"/>
      <c r="R87" s="23"/>
      <c r="S87" s="32"/>
      <c r="T87" s="23"/>
      <c r="U87" s="32"/>
      <c r="V87" s="34"/>
      <c r="W87" s="76"/>
      <c r="X87" s="74"/>
      <c r="Y87" s="74"/>
      <c r="Z87" s="74"/>
      <c r="AA87" s="76"/>
      <c r="AB87" s="74"/>
      <c r="AC87" s="74"/>
      <c r="AD87" s="74"/>
      <c r="AE87" s="78"/>
    </row>
    <row r="88" spans="1:31" x14ac:dyDescent="0.25">
      <c r="A88" s="741">
        <v>15</v>
      </c>
      <c r="B88" s="54" t="s">
        <v>222</v>
      </c>
      <c r="C88" s="72"/>
      <c r="D88" s="72"/>
      <c r="E88" s="72"/>
      <c r="F88" s="71"/>
      <c r="G88" s="71"/>
      <c r="H88" s="31"/>
      <c r="I88" s="23"/>
      <c r="J88" s="34"/>
      <c r="K88" s="71"/>
      <c r="L88" s="34"/>
      <c r="M88" s="71"/>
      <c r="N88" s="71"/>
      <c r="O88" s="71"/>
      <c r="P88" s="71"/>
      <c r="Q88" s="71"/>
      <c r="R88" s="23"/>
      <c r="S88" s="32"/>
      <c r="T88" s="23"/>
      <c r="U88" s="32"/>
      <c r="V88" s="34"/>
      <c r="W88" s="74"/>
      <c r="X88" s="74"/>
      <c r="Y88" s="74"/>
      <c r="Z88" s="74"/>
      <c r="AA88" s="76"/>
      <c r="AB88" s="74"/>
      <c r="AC88" s="74"/>
      <c r="AD88" s="74"/>
      <c r="AE88" s="78"/>
    </row>
    <row r="89" spans="1:31" ht="63" x14ac:dyDescent="0.25">
      <c r="A89" s="741">
        <v>16</v>
      </c>
      <c r="B89" s="553" t="s">
        <v>223</v>
      </c>
      <c r="C89" s="72"/>
      <c r="D89" s="72"/>
      <c r="E89" s="72"/>
      <c r="F89" s="71"/>
      <c r="G89" s="71"/>
      <c r="H89" s="31"/>
      <c r="I89" s="23"/>
      <c r="J89" s="34"/>
      <c r="K89" s="71"/>
      <c r="L89" s="34"/>
      <c r="M89" s="71"/>
      <c r="N89" s="71"/>
      <c r="O89" s="71"/>
      <c r="P89" s="71"/>
      <c r="Q89" s="71"/>
      <c r="R89" s="23"/>
      <c r="S89" s="32"/>
      <c r="T89" s="23"/>
      <c r="U89" s="32"/>
      <c r="V89" s="34"/>
      <c r="W89" s="74"/>
      <c r="X89" s="74"/>
      <c r="Y89" s="74"/>
      <c r="Z89" s="74"/>
      <c r="AA89" s="76"/>
      <c r="AB89" s="74"/>
      <c r="AC89" s="74"/>
      <c r="AD89" s="74"/>
      <c r="AE89" s="78"/>
    </row>
    <row r="90" spans="1:31" x14ac:dyDescent="0.25">
      <c r="A90" s="741">
        <v>17</v>
      </c>
      <c r="B90" s="4" t="s">
        <v>126</v>
      </c>
      <c r="C90" s="72"/>
      <c r="D90" s="72"/>
      <c r="E90" s="72"/>
      <c r="F90" s="71"/>
      <c r="G90" s="71"/>
      <c r="H90" s="31"/>
      <c r="I90" s="23"/>
      <c r="J90" s="34"/>
      <c r="K90" s="71"/>
      <c r="L90" s="34"/>
      <c r="M90" s="71"/>
      <c r="N90" s="71"/>
      <c r="O90" s="71"/>
      <c r="P90" s="71"/>
      <c r="Q90" s="71"/>
      <c r="R90" s="23"/>
      <c r="S90" s="32"/>
      <c r="T90" s="23"/>
      <c r="U90" s="32"/>
      <c r="V90" s="34"/>
      <c r="W90" s="74"/>
      <c r="X90" s="74"/>
      <c r="Y90" s="74"/>
      <c r="Z90" s="74"/>
      <c r="AA90" s="76"/>
      <c r="AB90" s="74"/>
      <c r="AC90" s="74"/>
      <c r="AD90" s="74"/>
      <c r="AE90" s="78"/>
    </row>
    <row r="91" spans="1:31" ht="63" x14ac:dyDescent="0.25">
      <c r="A91" s="741">
        <v>18</v>
      </c>
      <c r="B91" s="553" t="s">
        <v>224</v>
      </c>
      <c r="C91" s="12"/>
      <c r="D91" s="12"/>
      <c r="E91" s="12"/>
      <c r="F91" s="12"/>
      <c r="G91" s="12"/>
      <c r="H91" s="23"/>
      <c r="I91" s="23"/>
      <c r="J91" s="28"/>
      <c r="K91" s="12"/>
      <c r="L91" s="28"/>
      <c r="M91" s="12"/>
      <c r="N91" s="12"/>
      <c r="O91" s="12"/>
      <c r="P91" s="12"/>
      <c r="Q91" s="12"/>
      <c r="R91" s="32"/>
      <c r="S91" s="32"/>
      <c r="T91" s="32"/>
      <c r="U91" s="32"/>
      <c r="V91" s="28"/>
      <c r="W91" s="12"/>
      <c r="X91" s="12"/>
      <c r="Y91" s="12"/>
      <c r="Z91" s="28"/>
      <c r="AA91" s="12"/>
      <c r="AB91" s="12"/>
      <c r="AC91" s="12"/>
      <c r="AD91" s="12"/>
      <c r="AE91" s="28"/>
    </row>
    <row r="92" spans="1:31" x14ac:dyDescent="0.25">
      <c r="A92" s="741">
        <v>19</v>
      </c>
      <c r="B92" s="54" t="s">
        <v>128</v>
      </c>
      <c r="C92" s="72"/>
      <c r="D92" s="72"/>
      <c r="E92" s="72"/>
      <c r="F92" s="71"/>
      <c r="G92" s="71"/>
      <c r="H92" s="31"/>
      <c r="I92" s="23"/>
      <c r="J92" s="34"/>
      <c r="K92" s="71"/>
      <c r="L92" s="34"/>
      <c r="M92" s="71"/>
      <c r="N92" s="71"/>
      <c r="O92" s="71"/>
      <c r="P92" s="71"/>
      <c r="Q92" s="71"/>
      <c r="R92" s="23"/>
      <c r="S92" s="32"/>
      <c r="T92" s="23"/>
      <c r="U92" s="32"/>
      <c r="V92" s="34"/>
      <c r="W92" s="74"/>
      <c r="X92" s="74"/>
      <c r="Y92" s="74"/>
      <c r="Z92" s="74"/>
      <c r="AA92" s="76"/>
      <c r="AB92" s="74"/>
      <c r="AC92" s="74"/>
      <c r="AD92" s="74"/>
      <c r="AE92" s="78"/>
    </row>
    <row r="93" spans="1:31" ht="63" x14ac:dyDescent="0.25">
      <c r="A93" s="741">
        <v>20</v>
      </c>
      <c r="B93" s="513" t="s">
        <v>225</v>
      </c>
      <c r="C93" s="72"/>
      <c r="D93" s="72"/>
      <c r="E93" s="72"/>
      <c r="F93" s="71"/>
      <c r="G93" s="71"/>
      <c r="H93" s="31"/>
      <c r="I93" s="23"/>
      <c r="J93" s="34"/>
      <c r="K93" s="71"/>
      <c r="L93" s="34"/>
      <c r="M93" s="71"/>
      <c r="N93" s="71"/>
      <c r="O93" s="71"/>
      <c r="P93" s="71"/>
      <c r="Q93" s="71"/>
      <c r="R93" s="23"/>
      <c r="S93" s="32"/>
      <c r="T93" s="23"/>
      <c r="U93" s="32"/>
      <c r="V93" s="34"/>
      <c r="W93" s="76"/>
      <c r="X93" s="74"/>
      <c r="Y93" s="74"/>
      <c r="Z93" s="74"/>
      <c r="AA93" s="76"/>
      <c r="AB93" s="74"/>
      <c r="AC93" s="74"/>
      <c r="AD93" s="74"/>
      <c r="AE93" s="78"/>
    </row>
    <row r="94" spans="1:31" x14ac:dyDescent="0.25">
      <c r="A94" s="741">
        <v>21</v>
      </c>
      <c r="B94" s="55" t="s">
        <v>130</v>
      </c>
      <c r="C94" s="72"/>
      <c r="D94" s="72"/>
      <c r="E94" s="72"/>
      <c r="F94" s="71"/>
      <c r="G94" s="71"/>
      <c r="H94" s="31"/>
      <c r="I94" s="23"/>
      <c r="J94" s="34"/>
      <c r="K94" s="71"/>
      <c r="L94" s="34"/>
      <c r="M94" s="71"/>
      <c r="N94" s="71"/>
      <c r="O94" s="71"/>
      <c r="P94" s="71"/>
      <c r="Q94" s="71"/>
      <c r="R94" s="23"/>
      <c r="S94" s="32"/>
      <c r="T94" s="23"/>
      <c r="U94" s="32"/>
      <c r="V94" s="34"/>
      <c r="W94" s="74"/>
      <c r="X94" s="74"/>
      <c r="Y94" s="74"/>
      <c r="Z94" s="74"/>
      <c r="AA94" s="74"/>
      <c r="AB94" s="74"/>
      <c r="AC94" s="74"/>
      <c r="AD94" s="74"/>
      <c r="AE94" s="78"/>
    </row>
    <row r="95" spans="1:31" ht="63" x14ac:dyDescent="0.25">
      <c r="A95" s="741">
        <v>22</v>
      </c>
      <c r="B95" s="553" t="s">
        <v>226</v>
      </c>
      <c r="C95" s="72"/>
      <c r="D95" s="72"/>
      <c r="E95" s="72"/>
      <c r="F95" s="71"/>
      <c r="G95" s="71"/>
      <c r="H95" s="31"/>
      <c r="I95" s="23"/>
      <c r="J95" s="34"/>
      <c r="K95" s="71"/>
      <c r="L95" s="34"/>
      <c r="M95" s="71"/>
      <c r="N95" s="71"/>
      <c r="O95" s="71"/>
      <c r="P95" s="71"/>
      <c r="Q95" s="71"/>
      <c r="R95" s="23"/>
      <c r="S95" s="32"/>
      <c r="T95" s="23"/>
      <c r="U95" s="32"/>
      <c r="V95" s="34"/>
      <c r="W95" s="74"/>
      <c r="X95" s="74"/>
      <c r="Y95" s="74"/>
      <c r="Z95" s="74"/>
      <c r="AA95" s="74"/>
      <c r="AB95" s="74"/>
      <c r="AC95" s="74"/>
      <c r="AD95" s="74"/>
      <c r="AE95" s="78"/>
    </row>
    <row r="96" spans="1:31" x14ac:dyDescent="0.25">
      <c r="A96" s="741">
        <v>23</v>
      </c>
      <c r="B96" s="54" t="s">
        <v>131</v>
      </c>
      <c r="C96" s="72"/>
      <c r="D96" s="72"/>
      <c r="E96" s="72"/>
      <c r="F96" s="71"/>
      <c r="G96" s="71"/>
      <c r="H96" s="31"/>
      <c r="I96" s="23"/>
      <c r="J96" s="34"/>
      <c r="K96" s="71"/>
      <c r="L96" s="34"/>
      <c r="M96" s="71"/>
      <c r="N96" s="71"/>
      <c r="O96" s="71"/>
      <c r="P96" s="71"/>
      <c r="Q96" s="71"/>
      <c r="R96" s="23"/>
      <c r="S96" s="32"/>
      <c r="T96" s="23"/>
      <c r="U96" s="32"/>
      <c r="V96" s="34"/>
      <c r="W96" s="74"/>
      <c r="X96" s="74"/>
      <c r="Y96" s="74"/>
      <c r="Z96" s="74"/>
      <c r="AA96" s="74"/>
      <c r="AB96" s="74"/>
      <c r="AC96" s="74"/>
      <c r="AD96" s="74"/>
      <c r="AE96" s="78"/>
    </row>
    <row r="97" spans="1:31" ht="47.25" x14ac:dyDescent="0.25">
      <c r="A97" s="741">
        <v>24</v>
      </c>
      <c r="B97" s="553" t="s">
        <v>227</v>
      </c>
      <c r="C97" s="72"/>
      <c r="D97" s="72"/>
      <c r="E97" s="72"/>
      <c r="F97" s="71"/>
      <c r="G97" s="71"/>
      <c r="H97" s="31"/>
      <c r="I97" s="23"/>
      <c r="J97" s="34"/>
      <c r="K97" s="71"/>
      <c r="L97" s="34"/>
      <c r="M97" s="71"/>
      <c r="N97" s="71"/>
      <c r="O97" s="71"/>
      <c r="P97" s="71"/>
      <c r="Q97" s="71"/>
      <c r="R97" s="32"/>
      <c r="S97" s="32"/>
      <c r="T97" s="23"/>
      <c r="U97" s="32"/>
      <c r="V97" s="34"/>
      <c r="W97" s="74"/>
      <c r="X97" s="74"/>
      <c r="Y97" s="74"/>
      <c r="Z97" s="74"/>
      <c r="AA97" s="74"/>
      <c r="AB97" s="74"/>
      <c r="AC97" s="74"/>
      <c r="AD97" s="74"/>
      <c r="AE97" s="78"/>
    </row>
    <row r="98" spans="1:31" ht="47.25" x14ac:dyDescent="0.25">
      <c r="A98" s="741">
        <v>25</v>
      </c>
      <c r="B98" s="553" t="s">
        <v>228</v>
      </c>
      <c r="C98" s="842"/>
      <c r="D98" s="842"/>
      <c r="E98" s="842"/>
      <c r="F98" s="842"/>
      <c r="G98" s="842"/>
      <c r="H98" s="842"/>
      <c r="I98" s="842"/>
      <c r="J98" s="842"/>
      <c r="K98" s="842"/>
      <c r="L98" s="842"/>
      <c r="M98" s="842"/>
      <c r="N98" s="842"/>
      <c r="O98" s="842"/>
      <c r="P98" s="842"/>
      <c r="Q98" s="842"/>
      <c r="R98" s="842"/>
      <c r="S98" s="842"/>
      <c r="T98" s="842"/>
      <c r="U98" s="842"/>
      <c r="V98" s="842"/>
      <c r="W98" s="842"/>
      <c r="X98" s="842"/>
      <c r="Y98" s="842"/>
      <c r="Z98" s="842"/>
      <c r="AA98" s="842"/>
      <c r="AB98" s="842"/>
      <c r="AC98" s="842"/>
      <c r="AD98" s="842"/>
      <c r="AE98" s="842"/>
    </row>
    <row r="99" spans="1:31" x14ac:dyDescent="0.25">
      <c r="A99" s="741">
        <v>26</v>
      </c>
      <c r="B99" s="47" t="s">
        <v>229</v>
      </c>
      <c r="C99" s="72"/>
      <c r="D99" s="72"/>
      <c r="E99" s="72"/>
      <c r="F99" s="71"/>
      <c r="G99" s="71"/>
      <c r="H99" s="31"/>
      <c r="I99" s="23"/>
      <c r="J99" s="34"/>
      <c r="K99" s="71"/>
      <c r="L99" s="34"/>
      <c r="M99" s="71"/>
      <c r="N99" s="71"/>
      <c r="O99" s="71"/>
      <c r="P99" s="71"/>
      <c r="Q99" s="71"/>
      <c r="R99" s="23"/>
      <c r="S99" s="32"/>
      <c r="T99" s="23"/>
      <c r="U99" s="32"/>
      <c r="V99" s="34"/>
      <c r="W99" s="76"/>
      <c r="X99" s="74"/>
      <c r="Y99" s="74"/>
      <c r="Z99" s="74"/>
      <c r="AA99" s="76"/>
      <c r="AB99" s="74"/>
      <c r="AC99" s="74"/>
      <c r="AD99" s="74"/>
      <c r="AE99" s="78"/>
    </row>
    <row r="100" spans="1:31" ht="47.25" x14ac:dyDescent="0.25">
      <c r="A100" s="741">
        <v>27</v>
      </c>
      <c r="B100" s="553" t="s">
        <v>230</v>
      </c>
      <c r="C100" s="72"/>
      <c r="D100" s="72"/>
      <c r="E100" s="72"/>
      <c r="F100" s="71"/>
      <c r="G100" s="71"/>
      <c r="H100" s="31"/>
      <c r="I100" s="34"/>
      <c r="J100" s="34"/>
      <c r="K100" s="34"/>
      <c r="L100" s="34"/>
      <c r="M100" s="71"/>
      <c r="N100" s="71"/>
      <c r="O100" s="71"/>
      <c r="P100" s="71"/>
      <c r="Q100" s="71"/>
      <c r="R100" s="23"/>
      <c r="S100" s="23"/>
      <c r="T100" s="23"/>
      <c r="U100" s="32"/>
      <c r="V100" s="34"/>
      <c r="W100" s="76"/>
      <c r="X100" s="74"/>
      <c r="Y100" s="74"/>
      <c r="Z100" s="74"/>
      <c r="AA100" s="76"/>
      <c r="AB100" s="74"/>
      <c r="AC100" s="74"/>
      <c r="AD100" s="74"/>
      <c r="AE100" s="78"/>
    </row>
    <row r="101" spans="1:31" ht="63" x14ac:dyDescent="0.25">
      <c r="A101" s="741">
        <v>28</v>
      </c>
      <c r="B101" s="553" t="s">
        <v>231</v>
      </c>
      <c r="C101" s="72"/>
      <c r="D101" s="72"/>
      <c r="E101" s="72"/>
      <c r="F101" s="71"/>
      <c r="G101" s="71"/>
      <c r="H101" s="31"/>
      <c r="I101" s="34"/>
      <c r="J101" s="34"/>
      <c r="K101" s="71"/>
      <c r="L101" s="34"/>
      <c r="M101" s="71"/>
      <c r="N101" s="71"/>
      <c r="O101" s="71"/>
      <c r="P101" s="71"/>
      <c r="Q101" s="71"/>
      <c r="R101" s="23"/>
      <c r="S101" s="32"/>
      <c r="T101" s="23"/>
      <c r="U101" s="32"/>
      <c r="V101" s="34"/>
      <c r="W101" s="74"/>
      <c r="X101" s="74"/>
      <c r="Y101" s="74"/>
      <c r="Z101" s="74"/>
      <c r="AA101" s="74"/>
      <c r="AB101" s="74"/>
      <c r="AC101" s="74"/>
      <c r="AD101" s="74"/>
      <c r="AE101" s="78"/>
    </row>
    <row r="102" spans="1:31" ht="78.75" x14ac:dyDescent="0.25">
      <c r="A102" s="741">
        <v>29</v>
      </c>
      <c r="B102" s="553" t="s">
        <v>232</v>
      </c>
      <c r="C102" s="72"/>
      <c r="D102" s="72"/>
      <c r="E102" s="72"/>
      <c r="F102" s="71"/>
      <c r="G102" s="71"/>
      <c r="H102" s="31"/>
      <c r="I102" s="34"/>
      <c r="J102" s="34"/>
      <c r="K102" s="71"/>
      <c r="L102" s="34"/>
      <c r="M102" s="71"/>
      <c r="N102" s="71"/>
      <c r="O102" s="71"/>
      <c r="P102" s="71"/>
      <c r="Q102" s="71"/>
      <c r="R102" s="23"/>
      <c r="S102" s="32"/>
      <c r="T102" s="23"/>
      <c r="U102" s="32"/>
      <c r="V102" s="34"/>
      <c r="W102" s="74"/>
      <c r="X102" s="74"/>
      <c r="Y102" s="74"/>
      <c r="Z102" s="74"/>
      <c r="AA102" s="74"/>
      <c r="AB102" s="74"/>
      <c r="AC102" s="74"/>
      <c r="AD102" s="74"/>
      <c r="AE102" s="78"/>
    </row>
    <row r="103" spans="1:31" x14ac:dyDescent="0.25">
      <c r="A103" s="741">
        <v>30</v>
      </c>
      <c r="B103" s="47" t="s">
        <v>233</v>
      </c>
      <c r="C103" s="72"/>
      <c r="D103" s="72"/>
      <c r="E103" s="72"/>
      <c r="F103" s="71"/>
      <c r="G103" s="71"/>
      <c r="H103" s="31"/>
      <c r="I103" s="34"/>
      <c r="J103" s="34"/>
      <c r="K103" s="71"/>
      <c r="L103" s="34"/>
      <c r="M103" s="71"/>
      <c r="N103" s="71"/>
      <c r="O103" s="71"/>
      <c r="P103" s="71"/>
      <c r="Q103" s="71"/>
      <c r="R103" s="23"/>
      <c r="S103" s="32"/>
      <c r="T103" s="23"/>
      <c r="U103" s="32"/>
      <c r="V103" s="34"/>
      <c r="W103" s="74"/>
      <c r="X103" s="74"/>
      <c r="Y103" s="74"/>
      <c r="Z103" s="74"/>
      <c r="AA103" s="74"/>
      <c r="AB103" s="74"/>
      <c r="AC103" s="74"/>
      <c r="AD103" s="74"/>
      <c r="AE103" s="78"/>
    </row>
    <row r="104" spans="1:31" ht="63" x14ac:dyDescent="0.25">
      <c r="A104" s="741">
        <v>31</v>
      </c>
      <c r="B104" s="513" t="s">
        <v>234</v>
      </c>
      <c r="C104" s="72"/>
      <c r="D104" s="72"/>
      <c r="E104" s="72"/>
      <c r="F104" s="71"/>
      <c r="G104" s="71"/>
      <c r="H104" s="31"/>
      <c r="I104" s="34"/>
      <c r="J104" s="34"/>
      <c r="K104" s="71"/>
      <c r="L104" s="34"/>
      <c r="M104" s="71"/>
      <c r="N104" s="71"/>
      <c r="O104" s="71"/>
      <c r="P104" s="71"/>
      <c r="Q104" s="71"/>
      <c r="R104" s="23"/>
      <c r="S104" s="32"/>
      <c r="T104" s="23"/>
      <c r="U104" s="32"/>
      <c r="V104" s="34"/>
      <c r="W104" s="74"/>
      <c r="X104" s="74"/>
      <c r="Y104" s="74"/>
      <c r="Z104" s="74"/>
      <c r="AA104" s="74"/>
      <c r="AB104" s="74"/>
      <c r="AC104" s="74"/>
      <c r="AD104" s="74"/>
      <c r="AE104" s="78"/>
    </row>
    <row r="105" spans="1:31" ht="63" x14ac:dyDescent="0.25">
      <c r="A105" s="741">
        <v>32</v>
      </c>
      <c r="B105" s="513" t="s">
        <v>235</v>
      </c>
      <c r="C105" s="72"/>
      <c r="D105" s="72"/>
      <c r="E105" s="72"/>
      <c r="F105" s="71"/>
      <c r="G105" s="71"/>
      <c r="H105" s="31"/>
      <c r="I105" s="34"/>
      <c r="J105" s="34"/>
      <c r="K105" s="71"/>
      <c r="L105" s="34"/>
      <c r="M105" s="71"/>
      <c r="N105" s="71"/>
      <c r="O105" s="71"/>
      <c r="P105" s="71"/>
      <c r="Q105" s="71"/>
      <c r="R105" s="23"/>
      <c r="S105" s="32"/>
      <c r="T105" s="23"/>
      <c r="U105" s="32"/>
      <c r="V105" s="34"/>
      <c r="W105" s="74"/>
      <c r="X105" s="74"/>
      <c r="Y105" s="74"/>
      <c r="Z105" s="74"/>
      <c r="AA105" s="74"/>
      <c r="AB105" s="74"/>
      <c r="AC105" s="74"/>
      <c r="AD105" s="74"/>
      <c r="AE105" s="78"/>
    </row>
    <row r="106" spans="1:31" ht="78.75" x14ac:dyDescent="0.25">
      <c r="A106" s="741">
        <v>33</v>
      </c>
      <c r="B106" s="513" t="s">
        <v>236</v>
      </c>
      <c r="C106" s="72"/>
      <c r="D106" s="72"/>
      <c r="E106" s="72"/>
      <c r="F106" s="71"/>
      <c r="G106" s="71"/>
      <c r="H106" s="31"/>
      <c r="I106" s="34"/>
      <c r="J106" s="34"/>
      <c r="K106" s="71"/>
      <c r="L106" s="34"/>
      <c r="M106" s="71"/>
      <c r="N106" s="71"/>
      <c r="O106" s="71"/>
      <c r="P106" s="71"/>
      <c r="Q106" s="71"/>
      <c r="R106" s="23"/>
      <c r="S106" s="32"/>
      <c r="T106" s="23"/>
      <c r="U106" s="32"/>
      <c r="V106" s="34"/>
      <c r="W106" s="74"/>
      <c r="X106" s="74"/>
      <c r="Y106" s="74"/>
      <c r="Z106" s="74"/>
      <c r="AA106" s="74"/>
      <c r="AB106" s="74"/>
      <c r="AC106" s="74"/>
      <c r="AD106" s="74"/>
      <c r="AE106" s="78"/>
    </row>
    <row r="107" spans="1:31" ht="78.75" x14ac:dyDescent="0.25">
      <c r="A107" s="741">
        <v>34</v>
      </c>
      <c r="B107" s="513" t="s">
        <v>237</v>
      </c>
      <c r="C107" s="72"/>
      <c r="D107" s="72"/>
      <c r="E107" s="72"/>
      <c r="F107" s="71"/>
      <c r="G107" s="71"/>
      <c r="H107" s="31"/>
      <c r="I107" s="34"/>
      <c r="J107" s="34"/>
      <c r="K107" s="71"/>
      <c r="L107" s="34"/>
      <c r="M107" s="71"/>
      <c r="N107" s="71"/>
      <c r="O107" s="71"/>
      <c r="P107" s="71"/>
      <c r="Q107" s="71"/>
      <c r="R107" s="23"/>
      <c r="S107" s="32"/>
      <c r="T107" s="23"/>
      <c r="U107" s="32"/>
      <c r="V107" s="34"/>
      <c r="W107" s="74"/>
      <c r="X107" s="74"/>
      <c r="Y107" s="74"/>
      <c r="Z107" s="74"/>
      <c r="AA107" s="74"/>
      <c r="AB107" s="74"/>
      <c r="AC107" s="74"/>
      <c r="AD107" s="74"/>
      <c r="AE107" s="78"/>
    </row>
    <row r="108" spans="1:31" ht="63" x14ac:dyDescent="0.25">
      <c r="A108" s="741">
        <v>35</v>
      </c>
      <c r="B108" s="513" t="s">
        <v>238</v>
      </c>
      <c r="C108" s="72"/>
      <c r="D108" s="72"/>
      <c r="E108" s="72"/>
      <c r="F108" s="71"/>
      <c r="G108" s="71"/>
      <c r="H108" s="31"/>
      <c r="I108" s="34"/>
      <c r="J108" s="34"/>
      <c r="K108" s="71"/>
      <c r="L108" s="34"/>
      <c r="M108" s="71"/>
      <c r="N108" s="71"/>
      <c r="O108" s="71"/>
      <c r="P108" s="71"/>
      <c r="Q108" s="71"/>
      <c r="R108" s="23"/>
      <c r="S108" s="32"/>
      <c r="T108" s="23"/>
      <c r="U108" s="32"/>
      <c r="V108" s="34"/>
      <c r="W108" s="76"/>
      <c r="X108" s="74"/>
      <c r="Y108" s="74"/>
      <c r="Z108" s="74"/>
      <c r="AA108" s="76"/>
      <c r="AB108" s="74"/>
      <c r="AC108" s="74"/>
      <c r="AD108" s="74"/>
      <c r="AE108" s="78"/>
    </row>
    <row r="109" spans="1:31" x14ac:dyDescent="0.25">
      <c r="A109" s="741">
        <v>36</v>
      </c>
      <c r="B109" s="4" t="s">
        <v>132</v>
      </c>
      <c r="C109" s="72"/>
      <c r="D109" s="72"/>
      <c r="E109" s="72"/>
      <c r="F109" s="71"/>
      <c r="G109" s="71"/>
      <c r="H109" s="31"/>
      <c r="I109" s="34"/>
      <c r="J109" s="34"/>
      <c r="K109" s="71"/>
      <c r="L109" s="34"/>
      <c r="M109" s="71"/>
      <c r="N109" s="71"/>
      <c r="O109" s="71"/>
      <c r="P109" s="71"/>
      <c r="Q109" s="71"/>
      <c r="R109" s="23"/>
      <c r="S109" s="32"/>
      <c r="T109" s="23"/>
      <c r="U109" s="32"/>
      <c r="V109" s="34"/>
      <c r="W109" s="76"/>
      <c r="X109" s="74"/>
      <c r="Y109" s="74"/>
      <c r="Z109" s="74"/>
      <c r="AA109" s="76"/>
      <c r="AB109" s="74"/>
      <c r="AC109" s="74"/>
      <c r="AD109" s="74"/>
      <c r="AE109" s="78"/>
    </row>
    <row r="110" spans="1:31" ht="47.25" x14ac:dyDescent="0.25">
      <c r="A110" s="741">
        <v>37</v>
      </c>
      <c r="B110" s="554" t="s">
        <v>239</v>
      </c>
      <c r="C110" s="72"/>
      <c r="D110" s="72"/>
      <c r="E110" s="72"/>
      <c r="F110" s="71"/>
      <c r="G110" s="71"/>
      <c r="H110" s="31"/>
      <c r="I110" s="34"/>
      <c r="J110" s="34"/>
      <c r="K110" s="71"/>
      <c r="L110" s="34"/>
      <c r="M110" s="71"/>
      <c r="N110" s="71"/>
      <c r="O110" s="71"/>
      <c r="P110" s="71"/>
      <c r="Q110" s="71"/>
      <c r="R110" s="23"/>
      <c r="S110" s="32"/>
      <c r="T110" s="23"/>
      <c r="U110" s="32"/>
      <c r="V110" s="34"/>
      <c r="W110" s="76"/>
      <c r="X110" s="74"/>
      <c r="Y110" s="74"/>
      <c r="Z110" s="74"/>
      <c r="AA110" s="76"/>
      <c r="AB110" s="74"/>
      <c r="AC110" s="74"/>
      <c r="AD110" s="74"/>
      <c r="AE110" s="78"/>
    </row>
    <row r="111" spans="1:31" x14ac:dyDescent="0.25">
      <c r="A111" s="741">
        <v>38</v>
      </c>
      <c r="B111" s="45" t="s">
        <v>133</v>
      </c>
      <c r="C111" s="72"/>
      <c r="D111" s="72"/>
      <c r="E111" s="72"/>
      <c r="F111" s="71"/>
      <c r="G111" s="71"/>
      <c r="H111" s="31"/>
      <c r="I111" s="34"/>
      <c r="J111" s="34"/>
      <c r="K111" s="71"/>
      <c r="L111" s="34"/>
      <c r="M111" s="71"/>
      <c r="N111" s="71"/>
      <c r="O111" s="71"/>
      <c r="P111" s="71"/>
      <c r="Q111" s="71"/>
      <c r="R111" s="23"/>
      <c r="S111" s="32"/>
      <c r="T111" s="23"/>
      <c r="U111" s="32"/>
      <c r="V111" s="34"/>
      <c r="W111" s="76"/>
      <c r="X111" s="74"/>
      <c r="Y111" s="74"/>
      <c r="Z111" s="74"/>
      <c r="AA111" s="76"/>
      <c r="AB111" s="74"/>
      <c r="AC111" s="74"/>
      <c r="AD111" s="74"/>
      <c r="AE111" s="78"/>
    </row>
    <row r="112" spans="1:31" ht="63" x14ac:dyDescent="0.25">
      <c r="A112" s="741">
        <v>39</v>
      </c>
      <c r="B112" s="554" t="s">
        <v>240</v>
      </c>
      <c r="C112" s="72"/>
      <c r="D112" s="72"/>
      <c r="E112" s="72"/>
      <c r="F112" s="71"/>
      <c r="G112" s="71"/>
      <c r="H112" s="31"/>
      <c r="I112" s="34"/>
      <c r="J112" s="34"/>
      <c r="K112" s="71"/>
      <c r="L112" s="34"/>
      <c r="M112" s="71"/>
      <c r="N112" s="71"/>
      <c r="O112" s="71"/>
      <c r="P112" s="71"/>
      <c r="Q112" s="71"/>
      <c r="R112" s="23"/>
      <c r="S112" s="32"/>
      <c r="T112" s="23"/>
      <c r="U112" s="32"/>
      <c r="V112" s="34"/>
      <c r="W112" s="76"/>
      <c r="X112" s="74"/>
      <c r="Y112" s="74"/>
      <c r="Z112" s="74"/>
      <c r="AA112" s="76"/>
      <c r="AB112" s="74"/>
      <c r="AC112" s="74"/>
      <c r="AD112" s="74"/>
      <c r="AE112" s="78"/>
    </row>
    <row r="113" spans="1:31" x14ac:dyDescent="0.25">
      <c r="A113" s="741">
        <v>40</v>
      </c>
      <c r="B113" s="47" t="s">
        <v>134</v>
      </c>
      <c r="C113" s="72"/>
      <c r="D113" s="72"/>
      <c r="E113" s="72"/>
      <c r="F113" s="71"/>
      <c r="G113" s="71"/>
      <c r="H113" s="31"/>
      <c r="I113" s="34"/>
      <c r="J113" s="34"/>
      <c r="K113" s="71"/>
      <c r="L113" s="34"/>
      <c r="M113" s="71"/>
      <c r="N113" s="71"/>
      <c r="O113" s="71"/>
      <c r="P113" s="71"/>
      <c r="Q113" s="71"/>
      <c r="R113" s="23"/>
      <c r="S113" s="32"/>
      <c r="T113" s="23"/>
      <c r="U113" s="32"/>
      <c r="V113" s="34"/>
      <c r="W113" s="76"/>
      <c r="X113" s="74"/>
      <c r="Y113" s="74"/>
      <c r="Z113" s="74"/>
      <c r="AA113" s="76"/>
      <c r="AB113" s="74"/>
      <c r="AC113" s="74"/>
      <c r="AD113" s="74"/>
      <c r="AE113" s="78"/>
    </row>
    <row r="114" spans="1:31" ht="110.25" x14ac:dyDescent="0.25">
      <c r="A114" s="741">
        <v>41</v>
      </c>
      <c r="B114" s="554" t="s">
        <v>241</v>
      </c>
      <c r="C114" s="72"/>
      <c r="D114" s="72"/>
      <c r="E114" s="72"/>
      <c r="F114" s="71"/>
      <c r="G114" s="71"/>
      <c r="H114" s="31"/>
      <c r="I114" s="34"/>
      <c r="J114" s="34"/>
      <c r="K114" s="71"/>
      <c r="L114" s="34"/>
      <c r="M114" s="71"/>
      <c r="N114" s="71"/>
      <c r="O114" s="71"/>
      <c r="P114" s="71"/>
      <c r="Q114" s="71"/>
      <c r="R114" s="23"/>
      <c r="S114" s="23"/>
      <c r="T114" s="23"/>
      <c r="U114" s="32"/>
      <c r="V114" s="34"/>
      <c r="W114" s="76"/>
      <c r="X114" s="74"/>
      <c r="Y114" s="74"/>
      <c r="Z114" s="74"/>
      <c r="AA114" s="76"/>
      <c r="AB114" s="74"/>
      <c r="AC114" s="74"/>
      <c r="AD114" s="74"/>
      <c r="AE114" s="78"/>
    </row>
    <row r="115" spans="1:31" x14ac:dyDescent="0.25">
      <c r="A115" s="741">
        <v>42</v>
      </c>
      <c r="B115" s="47" t="s">
        <v>135</v>
      </c>
      <c r="C115" s="72"/>
      <c r="D115" s="72"/>
      <c r="E115" s="72"/>
      <c r="F115" s="71"/>
      <c r="G115" s="71"/>
      <c r="H115" s="31"/>
      <c r="I115" s="34"/>
      <c r="J115" s="34"/>
      <c r="K115" s="71"/>
      <c r="L115" s="34"/>
      <c r="M115" s="71"/>
      <c r="N115" s="71"/>
      <c r="O115" s="71"/>
      <c r="P115" s="71"/>
      <c r="Q115" s="71"/>
      <c r="R115" s="23"/>
      <c r="S115" s="23"/>
      <c r="T115" s="23"/>
      <c r="U115" s="32"/>
      <c r="V115" s="34"/>
      <c r="W115" s="76"/>
      <c r="X115" s="74"/>
      <c r="Y115" s="74"/>
      <c r="Z115" s="74"/>
      <c r="AA115" s="76"/>
      <c r="AB115" s="74"/>
      <c r="AC115" s="74"/>
      <c r="AD115" s="74"/>
      <c r="AE115" s="78"/>
    </row>
    <row r="116" spans="1:31" ht="47.25" x14ac:dyDescent="0.25">
      <c r="A116" s="741">
        <v>43</v>
      </c>
      <c r="B116" s="465" t="s">
        <v>242</v>
      </c>
      <c r="C116" s="72"/>
      <c r="D116" s="72"/>
      <c r="E116" s="72"/>
      <c r="F116" s="71"/>
      <c r="G116" s="71"/>
      <c r="H116" s="31"/>
      <c r="I116" s="34"/>
      <c r="J116" s="34"/>
      <c r="K116" s="71"/>
      <c r="L116" s="34"/>
      <c r="M116" s="71"/>
      <c r="N116" s="71"/>
      <c r="O116" s="71"/>
      <c r="P116" s="71"/>
      <c r="Q116" s="71"/>
      <c r="R116" s="23"/>
      <c r="S116" s="32"/>
      <c r="T116" s="23"/>
      <c r="U116" s="32"/>
      <c r="V116" s="34"/>
      <c r="W116" s="76"/>
      <c r="X116" s="74"/>
      <c r="Y116" s="74"/>
      <c r="Z116" s="74"/>
      <c r="AA116" s="76"/>
      <c r="AB116" s="74"/>
      <c r="AC116" s="74"/>
      <c r="AD116" s="74"/>
      <c r="AE116" s="78"/>
    </row>
    <row r="117" spans="1:31" ht="47.25" x14ac:dyDescent="0.25">
      <c r="A117" s="741">
        <v>44</v>
      </c>
      <c r="B117" s="465" t="s">
        <v>243</v>
      </c>
      <c r="C117" s="72"/>
      <c r="D117" s="72"/>
      <c r="E117" s="72"/>
      <c r="F117" s="71"/>
      <c r="G117" s="71"/>
      <c r="H117" s="31"/>
      <c r="I117" s="34"/>
      <c r="J117" s="34"/>
      <c r="K117" s="71"/>
      <c r="L117" s="34"/>
      <c r="M117" s="71"/>
      <c r="N117" s="71"/>
      <c r="O117" s="71"/>
      <c r="P117" s="71"/>
      <c r="Q117" s="71"/>
      <c r="R117" s="23"/>
      <c r="S117" s="32"/>
      <c r="T117" s="23"/>
      <c r="U117" s="32"/>
      <c r="V117" s="34"/>
      <c r="W117" s="74"/>
      <c r="X117" s="74"/>
      <c r="Y117" s="74"/>
      <c r="Z117" s="74"/>
      <c r="AA117" s="74"/>
      <c r="AB117" s="74"/>
      <c r="AC117" s="74"/>
      <c r="AD117" s="74"/>
      <c r="AE117" s="78"/>
    </row>
    <row r="118" spans="1:31" ht="47.25" x14ac:dyDescent="0.25">
      <c r="A118" s="741">
        <v>45</v>
      </c>
      <c r="B118" s="465" t="s">
        <v>244</v>
      </c>
      <c r="C118" s="72"/>
      <c r="D118" s="72"/>
      <c r="E118" s="72"/>
      <c r="F118" s="71"/>
      <c r="G118" s="71"/>
      <c r="H118" s="31"/>
      <c r="I118" s="34"/>
      <c r="J118" s="34"/>
      <c r="K118" s="71"/>
      <c r="L118" s="34"/>
      <c r="M118" s="71"/>
      <c r="N118" s="71"/>
      <c r="O118" s="71"/>
      <c r="P118" s="71"/>
      <c r="Q118" s="71"/>
      <c r="R118" s="23"/>
      <c r="S118" s="32"/>
      <c r="T118" s="23"/>
      <c r="U118" s="32"/>
      <c r="V118" s="34"/>
      <c r="W118" s="74"/>
      <c r="X118" s="74"/>
      <c r="Y118" s="74"/>
      <c r="Z118" s="74"/>
      <c r="AA118" s="74"/>
      <c r="AB118" s="74"/>
      <c r="AC118" s="74"/>
      <c r="AD118" s="74"/>
      <c r="AE118" s="78"/>
    </row>
    <row r="119" spans="1:31" x14ac:dyDescent="0.25">
      <c r="A119" s="741">
        <v>46</v>
      </c>
      <c r="B119" s="47" t="s">
        <v>245</v>
      </c>
      <c r="C119" s="72"/>
      <c r="D119" s="72"/>
      <c r="E119" s="72"/>
      <c r="F119" s="71"/>
      <c r="G119" s="71"/>
      <c r="H119" s="31"/>
      <c r="I119" s="34"/>
      <c r="J119" s="34"/>
      <c r="K119" s="71"/>
      <c r="L119" s="34"/>
      <c r="M119" s="71"/>
      <c r="N119" s="71"/>
      <c r="O119" s="71"/>
      <c r="P119" s="71"/>
      <c r="Q119" s="71"/>
      <c r="R119" s="23"/>
      <c r="S119" s="32"/>
      <c r="T119" s="23"/>
      <c r="U119" s="32"/>
      <c r="V119" s="34"/>
      <c r="W119" s="76"/>
      <c r="X119" s="74"/>
      <c r="Y119" s="74"/>
      <c r="Z119" s="74"/>
      <c r="AA119" s="76"/>
      <c r="AB119" s="74"/>
      <c r="AC119" s="74"/>
      <c r="AD119" s="74"/>
      <c r="AE119" s="78"/>
    </row>
    <row r="120" spans="1:31" ht="47.25" x14ac:dyDescent="0.25">
      <c r="A120" s="741">
        <v>47</v>
      </c>
      <c r="B120" s="513" t="s">
        <v>246</v>
      </c>
      <c r="C120" s="72"/>
      <c r="D120" s="72"/>
      <c r="E120" s="72"/>
      <c r="F120" s="71"/>
      <c r="G120" s="71"/>
      <c r="H120" s="31"/>
      <c r="I120" s="34"/>
      <c r="J120" s="72"/>
      <c r="K120" s="71"/>
      <c r="L120" s="34"/>
      <c r="M120" s="71"/>
      <c r="N120" s="71"/>
      <c r="O120" s="71"/>
      <c r="P120" s="71"/>
      <c r="Q120" s="71"/>
      <c r="R120" s="23"/>
      <c r="S120" s="32"/>
      <c r="T120" s="23"/>
      <c r="U120" s="32"/>
      <c r="V120" s="34"/>
      <c r="W120" s="76"/>
      <c r="X120" s="74"/>
      <c r="Y120" s="74"/>
      <c r="Z120" s="74"/>
      <c r="AA120" s="76"/>
      <c r="AB120" s="74"/>
      <c r="AC120" s="74"/>
      <c r="AD120" s="74"/>
      <c r="AE120" s="78"/>
    </row>
    <row r="121" spans="1:31" x14ac:dyDescent="0.25">
      <c r="A121" s="741">
        <v>48</v>
      </c>
      <c r="B121" s="4" t="s">
        <v>247</v>
      </c>
      <c r="C121" s="72"/>
      <c r="D121" s="72"/>
      <c r="E121" s="72"/>
      <c r="F121" s="71"/>
      <c r="G121" s="71"/>
      <c r="H121" s="31"/>
      <c r="I121" s="34"/>
      <c r="J121" s="34"/>
      <c r="K121" s="71"/>
      <c r="L121" s="34"/>
      <c r="M121" s="71"/>
      <c r="N121" s="71"/>
      <c r="O121" s="71"/>
      <c r="P121" s="71"/>
      <c r="Q121" s="71"/>
      <c r="R121" s="23"/>
      <c r="S121" s="32"/>
      <c r="T121" s="23"/>
      <c r="U121" s="32"/>
      <c r="V121" s="34"/>
      <c r="W121" s="76"/>
      <c r="X121" s="74"/>
      <c r="Y121" s="74"/>
      <c r="Z121" s="74"/>
      <c r="AA121" s="76"/>
      <c r="AB121" s="74"/>
      <c r="AC121" s="74"/>
      <c r="AD121" s="74"/>
      <c r="AE121" s="78"/>
    </row>
    <row r="122" spans="1:31" ht="78.75" x14ac:dyDescent="0.25">
      <c r="A122" s="741">
        <v>49</v>
      </c>
      <c r="B122" s="513" t="s">
        <v>248</v>
      </c>
      <c r="C122" s="72"/>
      <c r="D122" s="72"/>
      <c r="E122" s="72"/>
      <c r="F122" s="71"/>
      <c r="G122" s="71"/>
      <c r="H122" s="31"/>
      <c r="I122" s="34"/>
      <c r="J122" s="34"/>
      <c r="K122" s="71"/>
      <c r="L122" s="34"/>
      <c r="M122" s="71"/>
      <c r="N122" s="71"/>
      <c r="O122" s="71"/>
      <c r="P122" s="71"/>
      <c r="Q122" s="71"/>
      <c r="R122" s="23"/>
      <c r="S122" s="32"/>
      <c r="T122" s="23"/>
      <c r="U122" s="32"/>
      <c r="V122" s="34"/>
      <c r="W122" s="76"/>
      <c r="X122" s="74"/>
      <c r="Y122" s="74"/>
      <c r="Z122" s="74"/>
      <c r="AA122" s="76"/>
      <c r="AB122" s="74"/>
      <c r="AC122" s="74"/>
      <c r="AD122" s="74"/>
      <c r="AE122" s="78"/>
    </row>
    <row r="123" spans="1:31" ht="78.75" x14ac:dyDescent="0.25">
      <c r="A123" s="741">
        <v>50</v>
      </c>
      <c r="B123" s="513" t="s">
        <v>249</v>
      </c>
      <c r="C123" s="72"/>
      <c r="D123" s="72"/>
      <c r="E123" s="72"/>
      <c r="F123" s="71"/>
      <c r="G123" s="71"/>
      <c r="H123" s="31"/>
      <c r="I123" s="34"/>
      <c r="J123" s="34"/>
      <c r="K123" s="71"/>
      <c r="L123" s="34"/>
      <c r="M123" s="71"/>
      <c r="N123" s="71"/>
      <c r="O123" s="71"/>
      <c r="P123" s="71"/>
      <c r="Q123" s="71"/>
      <c r="R123" s="23"/>
      <c r="S123" s="32"/>
      <c r="T123" s="23"/>
      <c r="U123" s="32"/>
      <c r="V123" s="34"/>
      <c r="W123" s="76"/>
      <c r="X123" s="74"/>
      <c r="Y123" s="74"/>
      <c r="Z123" s="74"/>
      <c r="AA123" s="76"/>
      <c r="AB123" s="74"/>
      <c r="AC123" s="74"/>
      <c r="AD123" s="74"/>
      <c r="AE123" s="78"/>
    </row>
    <row r="124" spans="1:31" x14ac:dyDescent="0.25">
      <c r="A124" s="741">
        <v>51</v>
      </c>
      <c r="B124" s="4" t="s">
        <v>140</v>
      </c>
      <c r="C124" s="72"/>
      <c r="D124" s="72"/>
      <c r="E124" s="72"/>
      <c r="F124" s="71"/>
      <c r="G124" s="71"/>
      <c r="H124" s="31"/>
      <c r="I124" s="34"/>
      <c r="J124" s="34"/>
      <c r="K124" s="71"/>
      <c r="L124" s="34"/>
      <c r="M124" s="71"/>
      <c r="N124" s="71"/>
      <c r="O124" s="71"/>
      <c r="P124" s="71"/>
      <c r="Q124" s="71"/>
      <c r="R124" s="23"/>
      <c r="S124" s="23"/>
      <c r="T124" s="23"/>
      <c r="U124" s="32"/>
      <c r="V124" s="34"/>
      <c r="W124" s="76"/>
      <c r="X124" s="74"/>
      <c r="Y124" s="74"/>
      <c r="Z124" s="74"/>
      <c r="AA124" s="76"/>
      <c r="AB124" s="74"/>
      <c r="AC124" s="74"/>
      <c r="AD124" s="74"/>
      <c r="AE124" s="78"/>
    </row>
    <row r="125" spans="1:31" ht="47.25" x14ac:dyDescent="0.25">
      <c r="A125" s="741">
        <v>52</v>
      </c>
      <c r="B125" s="554" t="s">
        <v>250</v>
      </c>
      <c r="C125" s="72"/>
      <c r="D125" s="72"/>
      <c r="E125" s="72"/>
      <c r="F125" s="71"/>
      <c r="G125" s="71"/>
      <c r="H125" s="31"/>
      <c r="I125" s="34"/>
      <c r="J125" s="34"/>
      <c r="K125" s="71"/>
      <c r="L125" s="34"/>
      <c r="M125" s="71"/>
      <c r="N125" s="71"/>
      <c r="O125" s="71"/>
      <c r="P125" s="71"/>
      <c r="Q125" s="71"/>
      <c r="R125" s="23"/>
      <c r="S125" s="23"/>
      <c r="T125" s="23"/>
      <c r="U125" s="32"/>
      <c r="V125" s="34"/>
      <c r="W125" s="76"/>
      <c r="X125" s="74"/>
      <c r="Y125" s="74"/>
      <c r="Z125" s="74"/>
      <c r="AA125" s="76"/>
      <c r="AB125" s="74"/>
      <c r="AC125" s="74"/>
      <c r="AD125" s="74"/>
      <c r="AE125" s="78"/>
    </row>
    <row r="126" spans="1:31" x14ac:dyDescent="0.25">
      <c r="A126" s="741">
        <v>53</v>
      </c>
      <c r="B126" s="47" t="s">
        <v>251</v>
      </c>
      <c r="C126" s="72"/>
      <c r="D126" s="72"/>
      <c r="E126" s="72"/>
      <c r="F126" s="71"/>
      <c r="G126" s="71"/>
      <c r="H126" s="31"/>
      <c r="I126" s="34"/>
      <c r="J126" s="34"/>
      <c r="K126" s="71"/>
      <c r="L126" s="34"/>
      <c r="M126" s="71"/>
      <c r="N126" s="71"/>
      <c r="O126" s="71"/>
      <c r="P126" s="71"/>
      <c r="Q126" s="71"/>
      <c r="R126" s="23"/>
      <c r="S126" s="23"/>
      <c r="T126" s="23"/>
      <c r="U126" s="32"/>
      <c r="V126" s="34"/>
      <c r="W126" s="76"/>
      <c r="X126" s="74"/>
      <c r="Y126" s="74"/>
      <c r="Z126" s="74"/>
      <c r="AA126" s="76"/>
      <c r="AB126" s="74"/>
      <c r="AC126" s="74"/>
      <c r="AD126" s="74"/>
      <c r="AE126" s="78"/>
    </row>
    <row r="127" spans="1:31" ht="63" x14ac:dyDescent="0.25">
      <c r="A127" s="741">
        <v>54</v>
      </c>
      <c r="B127" s="554" t="s">
        <v>252</v>
      </c>
      <c r="D127" s="72"/>
      <c r="E127" s="72"/>
      <c r="F127" s="71"/>
      <c r="G127" s="71"/>
      <c r="H127" s="31"/>
      <c r="I127" s="34"/>
      <c r="J127" s="34"/>
      <c r="K127" s="71"/>
      <c r="L127" s="34"/>
      <c r="M127" s="71"/>
      <c r="N127" s="71"/>
      <c r="O127" s="71"/>
      <c r="P127" s="71"/>
      <c r="Q127" s="71"/>
      <c r="R127" s="23"/>
      <c r="S127" s="23"/>
      <c r="T127" s="23"/>
      <c r="U127" s="32"/>
      <c r="V127" s="34"/>
      <c r="W127" s="76"/>
      <c r="X127" s="74"/>
      <c r="Y127" s="74"/>
      <c r="Z127" s="74"/>
      <c r="AA127" s="76"/>
      <c r="AB127" s="74"/>
      <c r="AC127" s="74"/>
      <c r="AD127" s="74"/>
      <c r="AE127" s="78"/>
    </row>
    <row r="128" spans="1:31" ht="63" x14ac:dyDescent="0.25">
      <c r="A128" s="741">
        <v>55</v>
      </c>
      <c r="B128" s="778" t="s">
        <v>253</v>
      </c>
      <c r="C128" s="798" t="s">
        <v>42</v>
      </c>
      <c r="D128" s="72"/>
      <c r="E128" s="72"/>
      <c r="F128" s="71"/>
      <c r="G128" s="71"/>
      <c r="H128" s="31">
        <v>1.5597145599999998</v>
      </c>
      <c r="I128" s="34">
        <v>0.26</v>
      </c>
      <c r="J128" s="34">
        <v>1.3</v>
      </c>
      <c r="K128" s="71"/>
      <c r="L128" s="34"/>
      <c r="M128" s="71"/>
      <c r="N128" s="71"/>
      <c r="O128" s="71"/>
      <c r="P128" s="71"/>
      <c r="Q128" s="71"/>
      <c r="R128" s="23"/>
      <c r="S128" s="23"/>
      <c r="T128" s="23"/>
      <c r="U128" s="32"/>
      <c r="V128" s="34"/>
      <c r="W128" s="76"/>
      <c r="X128" s="74"/>
      <c r="Y128" s="74"/>
      <c r="Z128" s="74"/>
      <c r="AA128" s="76"/>
      <c r="AB128" s="74"/>
      <c r="AC128" s="74"/>
      <c r="AD128" s="74"/>
      <c r="AE128" s="78"/>
    </row>
    <row r="129" spans="1:31" ht="63" x14ac:dyDescent="0.25">
      <c r="A129" s="741">
        <v>56</v>
      </c>
      <c r="B129" s="778" t="s">
        <v>254</v>
      </c>
      <c r="C129" s="72"/>
      <c r="D129" s="72"/>
      <c r="E129" s="72"/>
      <c r="F129" s="71"/>
      <c r="G129" s="71"/>
      <c r="H129" s="31">
        <v>0</v>
      </c>
      <c r="I129" s="34"/>
      <c r="J129" s="34"/>
      <c r="K129" s="71"/>
      <c r="L129" s="34"/>
      <c r="M129" s="71"/>
      <c r="N129" s="71"/>
      <c r="O129" s="71"/>
      <c r="P129" s="71"/>
      <c r="Q129" s="71"/>
      <c r="R129" s="23"/>
      <c r="S129" s="23"/>
      <c r="T129" s="23"/>
      <c r="U129" s="32"/>
      <c r="V129" s="34"/>
      <c r="W129" s="76"/>
      <c r="X129" s="74"/>
      <c r="Y129" s="74"/>
      <c r="Z129" s="74"/>
      <c r="AA129" s="76"/>
      <c r="AB129" s="74"/>
      <c r="AC129" s="74"/>
      <c r="AD129" s="74"/>
      <c r="AE129" s="78"/>
    </row>
    <row r="130" spans="1:31" ht="78.75" x14ac:dyDescent="0.25">
      <c r="A130" s="741">
        <v>57</v>
      </c>
      <c r="B130" s="778" t="s">
        <v>255</v>
      </c>
      <c r="C130" s="72"/>
      <c r="D130" s="72"/>
      <c r="E130" s="72"/>
      <c r="F130" s="71"/>
      <c r="G130" s="71"/>
      <c r="H130" s="31">
        <v>1.9108424399999999</v>
      </c>
      <c r="I130" s="34">
        <v>0.31</v>
      </c>
      <c r="J130" s="34">
        <v>1.61</v>
      </c>
      <c r="K130" s="71"/>
      <c r="L130" s="34"/>
      <c r="M130" s="71"/>
      <c r="N130" s="71"/>
      <c r="O130" s="71"/>
      <c r="P130" s="71"/>
      <c r="Q130" s="71"/>
      <c r="R130" s="23"/>
      <c r="S130" s="23"/>
      <c r="T130" s="23"/>
      <c r="U130" s="32"/>
      <c r="V130" s="34"/>
      <c r="W130" s="76"/>
      <c r="X130" s="74"/>
      <c r="Y130" s="74"/>
      <c r="Z130" s="74"/>
      <c r="AA130" s="76"/>
      <c r="AB130" s="74"/>
      <c r="AC130" s="74"/>
      <c r="AD130" s="74"/>
      <c r="AE130" s="78"/>
    </row>
    <row r="131" spans="1:31" ht="47.25" x14ac:dyDescent="0.25">
      <c r="A131" s="741">
        <v>58</v>
      </c>
      <c r="B131" s="554" t="s">
        <v>256</v>
      </c>
      <c r="C131" s="72"/>
      <c r="D131" s="72"/>
      <c r="E131" s="72"/>
      <c r="F131" s="71"/>
      <c r="G131" s="71"/>
      <c r="H131" s="31">
        <v>0</v>
      </c>
      <c r="I131" s="34"/>
      <c r="J131" s="34"/>
      <c r="K131" s="71"/>
      <c r="L131" s="34"/>
      <c r="M131" s="71"/>
      <c r="N131" s="71"/>
      <c r="O131" s="71"/>
      <c r="P131" s="71"/>
      <c r="Q131" s="71"/>
      <c r="R131" s="23"/>
      <c r="S131" s="23"/>
      <c r="T131" s="23"/>
      <c r="U131" s="32"/>
      <c r="V131" s="34"/>
      <c r="W131" s="76"/>
      <c r="X131" s="74"/>
      <c r="Y131" s="74"/>
      <c r="Z131" s="74"/>
      <c r="AA131" s="76"/>
      <c r="AB131" s="74"/>
      <c r="AC131" s="74"/>
      <c r="AD131" s="74"/>
      <c r="AE131" s="78"/>
    </row>
    <row r="132" spans="1:31" ht="47.25" x14ac:dyDescent="0.25">
      <c r="A132" s="741">
        <v>59</v>
      </c>
      <c r="B132" s="554" t="s">
        <v>257</v>
      </c>
      <c r="C132" s="72"/>
      <c r="D132" s="72"/>
      <c r="E132" s="72"/>
      <c r="F132" s="71"/>
      <c r="G132" s="71"/>
      <c r="H132" s="31">
        <v>0</v>
      </c>
      <c r="I132" s="34"/>
      <c r="J132" s="34"/>
      <c r="K132" s="71"/>
      <c r="L132" s="34"/>
      <c r="M132" s="71"/>
      <c r="N132" s="71"/>
      <c r="O132" s="71"/>
      <c r="P132" s="71"/>
      <c r="Q132" s="71"/>
      <c r="R132" s="23"/>
      <c r="S132" s="23"/>
      <c r="T132" s="23"/>
      <c r="U132" s="32"/>
      <c r="V132" s="34"/>
      <c r="W132" s="76"/>
      <c r="X132" s="74"/>
      <c r="Y132" s="74"/>
      <c r="Z132" s="74"/>
      <c r="AA132" s="76"/>
      <c r="AB132" s="74"/>
      <c r="AC132" s="74"/>
      <c r="AD132" s="74"/>
      <c r="AE132" s="78"/>
    </row>
    <row r="133" spans="1:31" ht="63" x14ac:dyDescent="0.25">
      <c r="A133" s="741">
        <v>60</v>
      </c>
      <c r="B133" s="554" t="s">
        <v>258</v>
      </c>
      <c r="C133" s="72"/>
      <c r="D133" s="72"/>
      <c r="E133" s="72"/>
      <c r="F133" s="71"/>
      <c r="G133" s="71"/>
      <c r="H133" s="31">
        <v>0</v>
      </c>
      <c r="I133" s="34"/>
      <c r="J133" s="34"/>
      <c r="K133" s="71"/>
      <c r="L133" s="34"/>
      <c r="M133" s="71"/>
      <c r="N133" s="71"/>
      <c r="O133" s="71"/>
      <c r="P133" s="71"/>
      <c r="Q133" s="71"/>
      <c r="R133" s="23"/>
      <c r="S133" s="23"/>
      <c r="T133" s="23"/>
      <c r="U133" s="32"/>
      <c r="V133" s="34"/>
      <c r="W133" s="76"/>
      <c r="X133" s="74"/>
      <c r="Y133" s="74"/>
      <c r="Z133" s="74"/>
      <c r="AA133" s="76"/>
      <c r="AB133" s="74"/>
      <c r="AC133" s="74"/>
      <c r="AD133" s="74"/>
      <c r="AE133" s="78"/>
    </row>
    <row r="134" spans="1:31" ht="63" x14ac:dyDescent="0.25">
      <c r="A134" s="741">
        <v>61</v>
      </c>
      <c r="B134" s="554" t="s">
        <v>259</v>
      </c>
      <c r="C134" s="72"/>
      <c r="D134" s="72"/>
      <c r="E134" s="72"/>
      <c r="F134" s="71"/>
      <c r="G134" s="71"/>
      <c r="H134" s="31">
        <v>0</v>
      </c>
      <c r="I134" s="34"/>
      <c r="J134" s="34"/>
      <c r="K134" s="71"/>
      <c r="L134" s="34"/>
      <c r="M134" s="71"/>
      <c r="N134" s="71"/>
      <c r="O134" s="71"/>
      <c r="P134" s="71"/>
      <c r="Q134" s="71"/>
      <c r="R134" s="23"/>
      <c r="S134" s="23"/>
      <c r="T134" s="23"/>
      <c r="U134" s="32"/>
      <c r="V134" s="34"/>
      <c r="W134" s="76"/>
      <c r="X134" s="74"/>
      <c r="Y134" s="74"/>
      <c r="Z134" s="74"/>
      <c r="AA134" s="76"/>
      <c r="AB134" s="74"/>
      <c r="AC134" s="74"/>
      <c r="AD134" s="74"/>
      <c r="AE134" s="78"/>
    </row>
    <row r="135" spans="1:31" ht="78.75" x14ac:dyDescent="0.25">
      <c r="A135" s="741">
        <v>62</v>
      </c>
      <c r="B135" s="554" t="s">
        <v>260</v>
      </c>
      <c r="C135" s="72"/>
      <c r="D135" s="72"/>
      <c r="E135" s="72"/>
      <c r="F135" s="71"/>
      <c r="G135" s="71"/>
      <c r="H135" s="31">
        <v>0</v>
      </c>
      <c r="I135" s="34"/>
      <c r="J135" s="34"/>
      <c r="K135" s="71"/>
      <c r="L135" s="34"/>
      <c r="M135" s="71"/>
      <c r="N135" s="71"/>
      <c r="O135" s="71"/>
      <c r="P135" s="71"/>
      <c r="Q135" s="71"/>
      <c r="R135" s="23"/>
      <c r="S135" s="23"/>
      <c r="T135" s="23"/>
      <c r="U135" s="32"/>
      <c r="V135" s="34"/>
      <c r="W135" s="76"/>
      <c r="X135" s="74"/>
      <c r="Y135" s="74"/>
      <c r="Z135" s="74"/>
      <c r="AA135" s="76"/>
      <c r="AB135" s="74"/>
      <c r="AC135" s="74"/>
      <c r="AD135" s="74"/>
      <c r="AE135" s="78"/>
    </row>
    <row r="136" spans="1:31" ht="126" x14ac:dyDescent="0.25">
      <c r="A136" s="741">
        <v>63</v>
      </c>
      <c r="B136" s="554" t="s">
        <v>261</v>
      </c>
      <c r="C136" s="72"/>
      <c r="D136" s="72"/>
      <c r="E136" s="72"/>
      <c r="F136" s="71"/>
      <c r="G136" s="71"/>
      <c r="H136" s="31">
        <v>0</v>
      </c>
      <c r="I136" s="34"/>
      <c r="J136" s="34"/>
      <c r="K136" s="71"/>
      <c r="L136" s="34"/>
      <c r="M136" s="71"/>
      <c r="N136" s="71"/>
      <c r="O136" s="71"/>
      <c r="P136" s="71"/>
      <c r="Q136" s="71"/>
      <c r="R136" s="23"/>
      <c r="S136" s="23"/>
      <c r="T136" s="23"/>
      <c r="U136" s="32"/>
      <c r="V136" s="34"/>
      <c r="W136" s="76"/>
      <c r="X136" s="74"/>
      <c r="Y136" s="74"/>
      <c r="Z136" s="74"/>
      <c r="AA136" s="76"/>
      <c r="AB136" s="74"/>
      <c r="AC136" s="74"/>
      <c r="AD136" s="74"/>
      <c r="AE136" s="78"/>
    </row>
    <row r="137" spans="1:31" ht="78.75" x14ac:dyDescent="0.25">
      <c r="A137" s="741">
        <v>64</v>
      </c>
      <c r="B137" s="554" t="s">
        <v>262</v>
      </c>
      <c r="C137" s="72"/>
      <c r="D137" s="72"/>
      <c r="E137" s="72"/>
      <c r="F137" s="71"/>
      <c r="G137" s="71"/>
      <c r="H137" s="31">
        <v>1.1825428999999998</v>
      </c>
      <c r="I137" s="34">
        <v>0.2</v>
      </c>
      <c r="J137" s="34">
        <v>0.98</v>
      </c>
      <c r="K137" s="71"/>
      <c r="L137" s="34"/>
      <c r="M137" s="71"/>
      <c r="N137" s="71"/>
      <c r="O137" s="71"/>
      <c r="P137" s="71"/>
      <c r="Q137" s="71"/>
      <c r="R137" s="23"/>
      <c r="S137" s="23"/>
      <c r="T137" s="23"/>
      <c r="U137" s="32"/>
      <c r="V137" s="34"/>
      <c r="W137" s="76"/>
      <c r="X137" s="74"/>
      <c r="Y137" s="74"/>
      <c r="Z137" s="74"/>
      <c r="AA137" s="76"/>
      <c r="AB137" s="74"/>
      <c r="AC137" s="74"/>
      <c r="AD137" s="74"/>
      <c r="AE137" s="78"/>
    </row>
    <row r="138" spans="1:31" ht="63" x14ac:dyDescent="0.25">
      <c r="A138" s="741">
        <v>65</v>
      </c>
      <c r="B138" s="554" t="s">
        <v>263</v>
      </c>
      <c r="C138" s="72"/>
      <c r="D138" s="72"/>
      <c r="E138" s="72"/>
      <c r="F138" s="71"/>
      <c r="G138" s="71"/>
      <c r="H138" s="31">
        <v>0</v>
      </c>
      <c r="I138" s="34"/>
      <c r="J138" s="34"/>
      <c r="K138" s="71"/>
      <c r="L138" s="34"/>
      <c r="M138" s="71"/>
      <c r="N138" s="71"/>
      <c r="O138" s="71"/>
      <c r="P138" s="71"/>
      <c r="Q138" s="71"/>
      <c r="R138" s="23"/>
      <c r="S138" s="23"/>
      <c r="T138" s="23"/>
      <c r="U138" s="32"/>
      <c r="V138" s="34"/>
      <c r="W138" s="76"/>
      <c r="X138" s="74"/>
      <c r="Y138" s="74"/>
      <c r="Z138" s="74"/>
      <c r="AA138" s="76"/>
      <c r="AB138" s="74"/>
      <c r="AC138" s="74"/>
      <c r="AD138" s="74"/>
      <c r="AE138" s="78"/>
    </row>
    <row r="139" spans="1:31" ht="78.75" x14ac:dyDescent="0.25">
      <c r="A139" s="741">
        <v>66</v>
      </c>
      <c r="B139" s="554" t="s">
        <v>264</v>
      </c>
      <c r="C139" s="72"/>
      <c r="D139" s="72"/>
      <c r="E139" s="72"/>
      <c r="F139" s="71"/>
      <c r="G139" s="71"/>
      <c r="H139" s="31">
        <v>0</v>
      </c>
      <c r="I139" s="34"/>
      <c r="J139" s="34"/>
      <c r="K139" s="71"/>
      <c r="L139" s="34"/>
      <c r="M139" s="71"/>
      <c r="N139" s="71"/>
      <c r="O139" s="71"/>
      <c r="P139" s="71"/>
      <c r="Q139" s="71"/>
      <c r="R139" s="23"/>
      <c r="S139" s="23"/>
      <c r="T139" s="23"/>
      <c r="U139" s="32"/>
      <c r="V139" s="34"/>
      <c r="W139" s="76"/>
      <c r="X139" s="74"/>
      <c r="Y139" s="74"/>
      <c r="Z139" s="74"/>
      <c r="AA139" s="76"/>
      <c r="AB139" s="74"/>
      <c r="AC139" s="74"/>
      <c r="AD139" s="74"/>
      <c r="AE139" s="78"/>
    </row>
    <row r="140" spans="1:31" ht="63" x14ac:dyDescent="0.25">
      <c r="A140" s="741">
        <v>67</v>
      </c>
      <c r="B140" s="554" t="s">
        <v>265</v>
      </c>
      <c r="C140" s="72"/>
      <c r="D140" s="72"/>
      <c r="E140" s="72"/>
      <c r="F140" s="71"/>
      <c r="G140" s="71"/>
      <c r="H140" s="31">
        <v>0</v>
      </c>
      <c r="I140" s="34"/>
      <c r="J140" s="34"/>
      <c r="K140" s="71"/>
      <c r="L140" s="34"/>
      <c r="M140" s="71"/>
      <c r="N140" s="71"/>
      <c r="O140" s="71"/>
      <c r="P140" s="71"/>
      <c r="Q140" s="71"/>
      <c r="R140" s="23"/>
      <c r="S140" s="23"/>
      <c r="T140" s="23"/>
      <c r="U140" s="32"/>
      <c r="V140" s="34"/>
      <c r="W140" s="76"/>
      <c r="X140" s="74"/>
      <c r="Y140" s="74"/>
      <c r="Z140" s="74"/>
      <c r="AA140" s="76"/>
      <c r="AB140" s="74"/>
      <c r="AC140" s="74"/>
      <c r="AD140" s="74"/>
      <c r="AE140" s="78"/>
    </row>
    <row r="141" spans="1:31" ht="47.25" x14ac:dyDescent="0.25">
      <c r="A141" s="741">
        <v>68</v>
      </c>
      <c r="B141" s="554" t="s">
        <v>266</v>
      </c>
      <c r="C141" s="72"/>
      <c r="D141" s="72"/>
      <c r="E141" s="72"/>
      <c r="F141" s="71"/>
      <c r="G141" s="71"/>
      <c r="H141" s="31">
        <v>0</v>
      </c>
      <c r="I141" s="34"/>
      <c r="J141" s="34"/>
      <c r="K141" s="71"/>
      <c r="L141" s="34"/>
      <c r="M141" s="71"/>
      <c r="N141" s="71"/>
      <c r="O141" s="71"/>
      <c r="P141" s="71"/>
      <c r="Q141" s="71"/>
      <c r="R141" s="23"/>
      <c r="S141" s="23"/>
      <c r="T141" s="23"/>
      <c r="U141" s="32"/>
      <c r="V141" s="34"/>
      <c r="W141" s="76"/>
      <c r="X141" s="74"/>
      <c r="Y141" s="74"/>
      <c r="Z141" s="74"/>
      <c r="AA141" s="76"/>
      <c r="AB141" s="74"/>
      <c r="AC141" s="74"/>
      <c r="AD141" s="74"/>
      <c r="AE141" s="78"/>
    </row>
    <row r="142" spans="1:31" ht="63" x14ac:dyDescent="0.25">
      <c r="A142" s="741">
        <v>69</v>
      </c>
      <c r="B142" s="554" t="s">
        <v>267</v>
      </c>
      <c r="C142" s="72"/>
      <c r="D142" s="72"/>
      <c r="E142" s="72"/>
      <c r="F142" s="71"/>
      <c r="G142" s="71"/>
      <c r="H142" s="31">
        <v>0</v>
      </c>
      <c r="I142" s="34"/>
      <c r="J142" s="34"/>
      <c r="K142" s="71"/>
      <c r="L142" s="34"/>
      <c r="M142" s="71"/>
      <c r="N142" s="71"/>
      <c r="O142" s="71"/>
      <c r="P142" s="71"/>
      <c r="Q142" s="71"/>
      <c r="R142" s="23"/>
      <c r="S142" s="23"/>
      <c r="T142" s="23"/>
      <c r="U142" s="32"/>
      <c r="V142" s="34"/>
      <c r="W142" s="76"/>
      <c r="X142" s="74"/>
      <c r="Y142" s="74"/>
      <c r="Z142" s="74"/>
      <c r="AA142" s="76"/>
      <c r="AB142" s="74"/>
      <c r="AC142" s="74"/>
      <c r="AD142" s="74"/>
      <c r="AE142" s="78"/>
    </row>
    <row r="143" spans="1:31" ht="47.25" x14ac:dyDescent="0.25">
      <c r="A143" s="741">
        <v>70</v>
      </c>
      <c r="B143" s="554" t="s">
        <v>268</v>
      </c>
      <c r="C143" s="72"/>
      <c r="D143" s="72"/>
      <c r="E143" s="72"/>
      <c r="F143" s="71"/>
      <c r="G143" s="71"/>
      <c r="H143" s="31">
        <v>0</v>
      </c>
      <c r="I143" s="34"/>
      <c r="J143" s="34"/>
      <c r="K143" s="71"/>
      <c r="L143" s="34"/>
      <c r="M143" s="71"/>
      <c r="N143" s="71"/>
      <c r="O143" s="71"/>
      <c r="P143" s="71"/>
      <c r="Q143" s="71"/>
      <c r="R143" s="23"/>
      <c r="S143" s="23"/>
      <c r="T143" s="23"/>
      <c r="U143" s="32"/>
      <c r="V143" s="34"/>
      <c r="W143" s="76"/>
      <c r="X143" s="74"/>
      <c r="Y143" s="74"/>
      <c r="Z143" s="74"/>
      <c r="AA143" s="76"/>
      <c r="AB143" s="74"/>
      <c r="AC143" s="74"/>
      <c r="AD143" s="74"/>
      <c r="AE143" s="78"/>
    </row>
    <row r="144" spans="1:31" ht="63" x14ac:dyDescent="0.25">
      <c r="A144" s="741">
        <v>71</v>
      </c>
      <c r="B144" s="554" t="s">
        <v>269</v>
      </c>
      <c r="C144" s="72"/>
      <c r="D144" s="72"/>
      <c r="E144" s="72"/>
      <c r="F144" s="71"/>
      <c r="G144" s="71"/>
      <c r="H144" s="31">
        <v>0</v>
      </c>
      <c r="I144" s="34"/>
      <c r="J144" s="34"/>
      <c r="K144" s="71"/>
      <c r="L144" s="34"/>
      <c r="M144" s="71"/>
      <c r="N144" s="71"/>
      <c r="O144" s="71"/>
      <c r="P144" s="71"/>
      <c r="Q144" s="71"/>
      <c r="R144" s="23"/>
      <c r="S144" s="23"/>
      <c r="T144" s="23"/>
      <c r="U144" s="32"/>
      <c r="V144" s="34"/>
      <c r="W144" s="76"/>
      <c r="X144" s="74"/>
      <c r="Y144" s="74"/>
      <c r="Z144" s="74"/>
      <c r="AA144" s="76"/>
      <c r="AB144" s="74"/>
      <c r="AC144" s="74"/>
      <c r="AD144" s="74"/>
      <c r="AE144" s="78"/>
    </row>
    <row r="145" spans="1:31" ht="110.25" x14ac:dyDescent="0.25">
      <c r="A145" s="741">
        <v>72</v>
      </c>
      <c r="B145" s="554" t="s">
        <v>270</v>
      </c>
      <c r="C145" s="72"/>
      <c r="D145" s="72"/>
      <c r="E145" s="72"/>
      <c r="F145" s="71"/>
      <c r="G145" s="71"/>
      <c r="H145" s="31">
        <v>0</v>
      </c>
      <c r="I145" s="34"/>
      <c r="J145" s="34"/>
      <c r="K145" s="71"/>
      <c r="L145" s="34"/>
      <c r="M145" s="71"/>
      <c r="N145" s="71"/>
      <c r="O145" s="71"/>
      <c r="P145" s="71"/>
      <c r="Q145" s="71"/>
      <c r="R145" s="23"/>
      <c r="S145" s="23"/>
      <c r="T145" s="23"/>
      <c r="U145" s="32"/>
      <c r="V145" s="34"/>
      <c r="W145" s="76"/>
      <c r="X145" s="74"/>
      <c r="Y145" s="74"/>
      <c r="Z145" s="74"/>
      <c r="AA145" s="76"/>
      <c r="AB145" s="74"/>
      <c r="AC145" s="74"/>
      <c r="AD145" s="74"/>
      <c r="AE145" s="78"/>
    </row>
    <row r="146" spans="1:31" ht="63" x14ac:dyDescent="0.25">
      <c r="A146" s="741">
        <v>73</v>
      </c>
      <c r="B146" s="554" t="s">
        <v>271</v>
      </c>
      <c r="C146" s="72"/>
      <c r="D146" s="72"/>
      <c r="E146" s="72"/>
      <c r="F146" s="71"/>
      <c r="G146" s="71"/>
      <c r="H146" s="31">
        <v>0</v>
      </c>
      <c r="I146" s="34"/>
      <c r="J146" s="34"/>
      <c r="K146" s="71"/>
      <c r="L146" s="34"/>
      <c r="M146" s="71"/>
      <c r="N146" s="71"/>
      <c r="O146" s="71"/>
      <c r="P146" s="71"/>
      <c r="Q146" s="71"/>
      <c r="R146" s="23"/>
      <c r="S146" s="23"/>
      <c r="T146" s="23"/>
      <c r="U146" s="32"/>
      <c r="V146" s="34"/>
      <c r="W146" s="76"/>
      <c r="X146" s="74"/>
      <c r="Y146" s="74"/>
      <c r="Z146" s="74"/>
      <c r="AA146" s="76"/>
      <c r="AB146" s="74"/>
      <c r="AC146" s="74"/>
      <c r="AD146" s="74"/>
      <c r="AE146" s="78"/>
    </row>
    <row r="147" spans="1:31" ht="63" x14ac:dyDescent="0.25">
      <c r="A147" s="741">
        <v>74</v>
      </c>
      <c r="B147" s="554" t="s">
        <v>272</v>
      </c>
      <c r="C147" s="72"/>
      <c r="D147" s="72"/>
      <c r="E147" s="72"/>
      <c r="F147" s="71"/>
      <c r="G147" s="71"/>
      <c r="H147" s="31">
        <v>0</v>
      </c>
      <c r="I147" s="34"/>
      <c r="J147" s="34"/>
      <c r="K147" s="71"/>
      <c r="L147" s="34"/>
      <c r="M147" s="71"/>
      <c r="N147" s="71"/>
      <c r="O147" s="71"/>
      <c r="P147" s="71"/>
      <c r="Q147" s="71"/>
      <c r="R147" s="23"/>
      <c r="S147" s="23"/>
      <c r="T147" s="23"/>
      <c r="U147" s="32"/>
      <c r="V147" s="34"/>
      <c r="W147" s="76"/>
      <c r="X147" s="74"/>
      <c r="Y147" s="74"/>
      <c r="Z147" s="74"/>
      <c r="AA147" s="76"/>
      <c r="AB147" s="74"/>
      <c r="AC147" s="74"/>
      <c r="AD147" s="74"/>
      <c r="AE147" s="78"/>
    </row>
    <row r="148" spans="1:31" ht="63" x14ac:dyDescent="0.25">
      <c r="A148" s="741">
        <v>75</v>
      </c>
      <c r="B148" s="554" t="s">
        <v>273</v>
      </c>
      <c r="C148" s="72"/>
      <c r="D148" s="72"/>
      <c r="E148" s="72"/>
      <c r="F148" s="71"/>
      <c r="G148" s="71"/>
      <c r="H148" s="31">
        <v>0</v>
      </c>
      <c r="I148" s="34"/>
      <c r="J148" s="34"/>
      <c r="K148" s="71"/>
      <c r="L148" s="34"/>
      <c r="M148" s="71"/>
      <c r="N148" s="71"/>
      <c r="O148" s="71"/>
      <c r="P148" s="71"/>
      <c r="Q148" s="71"/>
      <c r="R148" s="23"/>
      <c r="S148" s="23"/>
      <c r="T148" s="23"/>
      <c r="U148" s="32"/>
      <c r="V148" s="34"/>
      <c r="W148" s="76"/>
      <c r="X148" s="74"/>
      <c r="Y148" s="74"/>
      <c r="Z148" s="74"/>
      <c r="AA148" s="76"/>
      <c r="AB148" s="74"/>
      <c r="AC148" s="74"/>
      <c r="AD148" s="74"/>
      <c r="AE148" s="78"/>
    </row>
    <row r="149" spans="1:31" ht="47.25" x14ac:dyDescent="0.25">
      <c r="A149" s="741">
        <v>76</v>
      </c>
      <c r="B149" s="554" t="s">
        <v>274</v>
      </c>
      <c r="C149" s="72"/>
      <c r="D149" s="72"/>
      <c r="E149" s="72"/>
      <c r="F149" s="71"/>
      <c r="G149" s="71"/>
      <c r="H149" s="31">
        <v>0</v>
      </c>
      <c r="I149" s="34"/>
      <c r="J149" s="34"/>
      <c r="K149" s="71"/>
      <c r="L149" s="34"/>
      <c r="M149" s="71"/>
      <c r="N149" s="71"/>
      <c r="O149" s="71"/>
      <c r="P149" s="71"/>
      <c r="Q149" s="71"/>
      <c r="R149" s="23"/>
      <c r="S149" s="23"/>
      <c r="T149" s="23"/>
      <c r="U149" s="32"/>
      <c r="V149" s="34"/>
      <c r="W149" s="76"/>
      <c r="X149" s="74"/>
      <c r="Y149" s="74"/>
      <c r="Z149" s="74"/>
      <c r="AA149" s="76"/>
      <c r="AB149" s="74"/>
      <c r="AC149" s="74"/>
      <c r="AD149" s="74"/>
      <c r="AE149" s="78"/>
    </row>
    <row r="150" spans="1:31" ht="63" x14ac:dyDescent="0.25">
      <c r="A150" s="741">
        <v>77</v>
      </c>
      <c r="B150" s="554" t="s">
        <v>275</v>
      </c>
      <c r="C150" s="72"/>
      <c r="D150" s="72"/>
      <c r="E150" s="72"/>
      <c r="F150" s="71"/>
      <c r="G150" s="71"/>
      <c r="H150" s="31">
        <v>0</v>
      </c>
      <c r="I150" s="34"/>
      <c r="J150" s="34"/>
      <c r="K150" s="71"/>
      <c r="L150" s="34"/>
      <c r="M150" s="71"/>
      <c r="N150" s="71"/>
      <c r="O150" s="71"/>
      <c r="P150" s="71"/>
      <c r="Q150" s="71"/>
      <c r="R150" s="23"/>
      <c r="S150" s="23"/>
      <c r="T150" s="23"/>
      <c r="U150" s="32"/>
      <c r="V150" s="34"/>
      <c r="W150" s="76"/>
      <c r="X150" s="74"/>
      <c r="Y150" s="74"/>
      <c r="Z150" s="74"/>
      <c r="AA150" s="76"/>
      <c r="AB150" s="74"/>
      <c r="AC150" s="74"/>
      <c r="AD150" s="74"/>
      <c r="AE150" s="78"/>
    </row>
    <row r="151" spans="1:31" ht="63" x14ac:dyDescent="0.25">
      <c r="A151" s="741">
        <v>78</v>
      </c>
      <c r="B151" s="554" t="s">
        <v>276</v>
      </c>
      <c r="C151" s="72"/>
      <c r="D151" s="72"/>
      <c r="E151" s="72"/>
      <c r="F151" s="71"/>
      <c r="G151" s="71"/>
      <c r="H151" s="31">
        <v>0</v>
      </c>
      <c r="I151" s="34"/>
      <c r="J151" s="34"/>
      <c r="K151" s="71"/>
      <c r="L151" s="34"/>
      <c r="M151" s="71"/>
      <c r="N151" s="71"/>
      <c r="O151" s="71"/>
      <c r="P151" s="71"/>
      <c r="Q151" s="71"/>
      <c r="R151" s="23"/>
      <c r="S151" s="23"/>
      <c r="T151" s="23"/>
      <c r="U151" s="32"/>
      <c r="V151" s="34"/>
      <c r="W151" s="76"/>
      <c r="X151" s="74"/>
      <c r="Y151" s="74"/>
      <c r="Z151" s="74"/>
      <c r="AA151" s="76"/>
      <c r="AB151" s="74"/>
      <c r="AC151" s="74"/>
      <c r="AD151" s="74"/>
      <c r="AE151" s="78"/>
    </row>
    <row r="152" spans="1:31" ht="63" x14ac:dyDescent="0.25">
      <c r="A152" s="741">
        <v>79</v>
      </c>
      <c r="B152" s="554" t="s">
        <v>335</v>
      </c>
      <c r="C152" s="72"/>
      <c r="D152" s="72"/>
      <c r="E152" s="72"/>
      <c r="F152" s="71"/>
      <c r="G152" s="71"/>
      <c r="H152" s="31">
        <v>0</v>
      </c>
      <c r="I152" s="34"/>
      <c r="J152" s="34"/>
      <c r="K152" s="71"/>
      <c r="L152" s="34"/>
      <c r="M152" s="71"/>
      <c r="N152" s="71"/>
      <c r="O152" s="71"/>
      <c r="P152" s="71"/>
      <c r="Q152" s="71"/>
      <c r="R152" s="23"/>
      <c r="S152" s="23"/>
      <c r="T152" s="23"/>
      <c r="U152" s="32"/>
      <c r="V152" s="34"/>
      <c r="W152" s="76"/>
      <c r="X152" s="74"/>
      <c r="Y152" s="74"/>
      <c r="Z152" s="74"/>
      <c r="AA152" s="76"/>
      <c r="AB152" s="74"/>
      <c r="AC152" s="74"/>
      <c r="AD152" s="74"/>
      <c r="AE152" s="78"/>
    </row>
    <row r="153" spans="1:31" ht="47.25" x14ac:dyDescent="0.25">
      <c r="A153" s="741">
        <v>80</v>
      </c>
      <c r="B153" s="554" t="s">
        <v>277</v>
      </c>
      <c r="C153" s="72"/>
      <c r="D153" s="72"/>
      <c r="E153" s="72"/>
      <c r="F153" s="71"/>
      <c r="G153" s="71"/>
      <c r="H153" s="31">
        <v>0</v>
      </c>
      <c r="I153" s="34"/>
      <c r="J153" s="34"/>
      <c r="K153" s="71"/>
      <c r="L153" s="34"/>
      <c r="M153" s="71"/>
      <c r="N153" s="71"/>
      <c r="O153" s="71"/>
      <c r="P153" s="71"/>
      <c r="Q153" s="71"/>
      <c r="R153" s="23"/>
      <c r="S153" s="23"/>
      <c r="T153" s="23"/>
      <c r="U153" s="32"/>
      <c r="V153" s="34"/>
      <c r="W153" s="76"/>
      <c r="X153" s="74"/>
      <c r="Y153" s="74"/>
      <c r="Z153" s="74"/>
      <c r="AA153" s="76"/>
      <c r="AB153" s="74"/>
      <c r="AC153" s="74"/>
      <c r="AD153" s="74"/>
      <c r="AE153" s="78"/>
    </row>
    <row r="154" spans="1:31" ht="63" x14ac:dyDescent="0.25">
      <c r="A154" s="741">
        <v>81</v>
      </c>
      <c r="B154" s="554" t="s">
        <v>278</v>
      </c>
      <c r="C154" s="72"/>
      <c r="D154" s="72"/>
      <c r="E154" s="72"/>
      <c r="F154" s="71"/>
      <c r="G154" s="71"/>
      <c r="H154" s="31">
        <v>0</v>
      </c>
      <c r="I154" s="34"/>
      <c r="J154" s="34"/>
      <c r="K154" s="71"/>
      <c r="L154" s="34"/>
      <c r="M154" s="71"/>
      <c r="N154" s="71"/>
      <c r="O154" s="71"/>
      <c r="P154" s="71"/>
      <c r="Q154" s="71"/>
      <c r="R154" s="23"/>
      <c r="S154" s="23"/>
      <c r="T154" s="23"/>
      <c r="U154" s="32"/>
      <c r="V154" s="34"/>
      <c r="W154" s="76"/>
      <c r="X154" s="74"/>
      <c r="Y154" s="74"/>
      <c r="Z154" s="74"/>
      <c r="AA154" s="76"/>
      <c r="AB154" s="74"/>
      <c r="AC154" s="74"/>
      <c r="AD154" s="74"/>
      <c r="AE154" s="78"/>
    </row>
    <row r="155" spans="1:31" ht="63" x14ac:dyDescent="0.25">
      <c r="A155" s="741">
        <v>82</v>
      </c>
      <c r="B155" s="554" t="s">
        <v>279</v>
      </c>
      <c r="C155" s="72"/>
      <c r="D155" s="72"/>
      <c r="E155" s="72"/>
      <c r="F155" s="71"/>
      <c r="G155" s="71"/>
      <c r="H155" s="31">
        <v>0</v>
      </c>
      <c r="I155" s="34"/>
      <c r="J155" s="34"/>
      <c r="K155" s="71"/>
      <c r="L155" s="34"/>
      <c r="M155" s="71"/>
      <c r="N155" s="71"/>
      <c r="O155" s="71"/>
      <c r="P155" s="71"/>
      <c r="Q155" s="71"/>
      <c r="R155" s="23"/>
      <c r="S155" s="23"/>
      <c r="T155" s="23"/>
      <c r="U155" s="32"/>
      <c r="V155" s="34"/>
      <c r="W155" s="76"/>
      <c r="X155" s="74"/>
      <c r="Y155" s="74"/>
      <c r="Z155" s="74"/>
      <c r="AA155" s="76"/>
      <c r="AB155" s="74"/>
      <c r="AC155" s="74"/>
      <c r="AD155" s="74"/>
      <c r="AE155" s="78"/>
    </row>
    <row r="156" spans="1:31" ht="78.75" x14ac:dyDescent="0.25">
      <c r="A156" s="741">
        <v>83</v>
      </c>
      <c r="B156" s="554" t="s">
        <v>280</v>
      </c>
      <c r="C156" s="72"/>
      <c r="D156" s="72"/>
      <c r="E156" s="72"/>
      <c r="F156" s="71"/>
      <c r="G156" s="71"/>
      <c r="H156" s="31">
        <v>0</v>
      </c>
      <c r="I156" s="34"/>
      <c r="J156" s="34"/>
      <c r="K156" s="71"/>
      <c r="L156" s="34"/>
      <c r="M156" s="71"/>
      <c r="N156" s="71"/>
      <c r="O156" s="71"/>
      <c r="P156" s="71"/>
      <c r="Q156" s="71"/>
      <c r="R156" s="23"/>
      <c r="S156" s="23"/>
      <c r="T156" s="23"/>
      <c r="U156" s="32"/>
      <c r="V156" s="34"/>
      <c r="W156" s="76"/>
      <c r="X156" s="74"/>
      <c r="Y156" s="74"/>
      <c r="Z156" s="74"/>
      <c r="AA156" s="76"/>
      <c r="AB156" s="74"/>
      <c r="AC156" s="74"/>
      <c r="AD156" s="74"/>
      <c r="AE156" s="78"/>
    </row>
    <row r="157" spans="1:31" ht="47.25" x14ac:dyDescent="0.25">
      <c r="A157" s="741">
        <v>84</v>
      </c>
      <c r="B157" s="554" t="s">
        <v>281</v>
      </c>
      <c r="C157" s="72"/>
      <c r="D157" s="72"/>
      <c r="E157" s="72"/>
      <c r="F157" s="71"/>
      <c r="G157" s="71"/>
      <c r="H157" s="31">
        <v>0</v>
      </c>
      <c r="I157" s="34"/>
      <c r="J157" s="34"/>
      <c r="K157" s="71"/>
      <c r="L157" s="34"/>
      <c r="M157" s="71"/>
      <c r="N157" s="71"/>
      <c r="O157" s="71"/>
      <c r="P157" s="71"/>
      <c r="Q157" s="71"/>
      <c r="R157" s="23"/>
      <c r="S157" s="23"/>
      <c r="T157" s="23"/>
      <c r="U157" s="32"/>
      <c r="V157" s="34"/>
      <c r="W157" s="76"/>
      <c r="X157" s="74"/>
      <c r="Y157" s="74"/>
      <c r="Z157" s="74"/>
      <c r="AA157" s="76"/>
      <c r="AB157" s="74"/>
      <c r="AC157" s="74"/>
      <c r="AD157" s="74"/>
      <c r="AE157" s="78"/>
    </row>
    <row r="158" spans="1:31" ht="63" x14ac:dyDescent="0.25">
      <c r="A158" s="741">
        <v>85</v>
      </c>
      <c r="B158" s="554" t="s">
        <v>282</v>
      </c>
      <c r="C158" s="72"/>
      <c r="D158" s="72"/>
      <c r="E158" s="72"/>
      <c r="F158" s="71"/>
      <c r="G158" s="71"/>
      <c r="H158" s="31">
        <v>0</v>
      </c>
      <c r="I158" s="34"/>
      <c r="J158" s="34"/>
      <c r="K158" s="71"/>
      <c r="L158" s="34"/>
      <c r="M158" s="71"/>
      <c r="N158" s="71"/>
      <c r="O158" s="71"/>
      <c r="P158" s="71"/>
      <c r="Q158" s="71"/>
      <c r="R158" s="23"/>
      <c r="S158" s="23"/>
      <c r="T158" s="23"/>
      <c r="U158" s="32"/>
      <c r="V158" s="34"/>
      <c r="W158" s="76"/>
      <c r="X158" s="74"/>
      <c r="Y158" s="74"/>
      <c r="Z158" s="74"/>
      <c r="AA158" s="76"/>
      <c r="AB158" s="74"/>
      <c r="AC158" s="74"/>
      <c r="AD158" s="74"/>
      <c r="AE158" s="78"/>
    </row>
    <row r="159" spans="1:31" ht="63" x14ac:dyDescent="0.25">
      <c r="A159" s="741">
        <v>86</v>
      </c>
      <c r="B159" s="554" t="s">
        <v>283</v>
      </c>
      <c r="C159" s="72"/>
      <c r="D159" s="72"/>
      <c r="E159" s="72"/>
      <c r="F159" s="71"/>
      <c r="G159" s="71"/>
      <c r="H159" s="31">
        <v>0</v>
      </c>
      <c r="I159" s="34"/>
      <c r="J159" s="34"/>
      <c r="K159" s="71"/>
      <c r="L159" s="34"/>
      <c r="M159" s="71"/>
      <c r="N159" s="71"/>
      <c r="O159" s="71"/>
      <c r="P159" s="71"/>
      <c r="Q159" s="71"/>
      <c r="R159" s="23"/>
      <c r="S159" s="23"/>
      <c r="T159" s="23"/>
      <c r="U159" s="32"/>
      <c r="V159" s="34"/>
      <c r="W159" s="76"/>
      <c r="X159" s="74"/>
      <c r="Y159" s="74"/>
      <c r="Z159" s="74"/>
      <c r="AA159" s="76"/>
      <c r="AB159" s="74"/>
      <c r="AC159" s="74"/>
      <c r="AD159" s="74"/>
      <c r="AE159" s="78"/>
    </row>
    <row r="160" spans="1:31" ht="63" x14ac:dyDescent="0.25">
      <c r="A160" s="741">
        <v>87</v>
      </c>
      <c r="B160" s="554" t="s">
        <v>284</v>
      </c>
      <c r="C160" s="72"/>
      <c r="D160" s="72"/>
      <c r="E160" s="72"/>
      <c r="F160" s="71"/>
      <c r="G160" s="71"/>
      <c r="H160" s="31">
        <v>0</v>
      </c>
      <c r="I160" s="34"/>
      <c r="J160" s="34"/>
      <c r="K160" s="71"/>
      <c r="L160" s="34"/>
      <c r="M160" s="71"/>
      <c r="N160" s="71"/>
      <c r="O160" s="71"/>
      <c r="P160" s="71"/>
      <c r="Q160" s="71"/>
      <c r="R160" s="23"/>
      <c r="S160" s="23"/>
      <c r="T160" s="23"/>
      <c r="U160" s="32"/>
      <c r="V160" s="34"/>
      <c r="W160" s="76"/>
      <c r="X160" s="74"/>
      <c r="Y160" s="74"/>
      <c r="Z160" s="74"/>
      <c r="AA160" s="76"/>
      <c r="AB160" s="74"/>
      <c r="AC160" s="74"/>
      <c r="AD160" s="74"/>
      <c r="AE160" s="78"/>
    </row>
    <row r="161" spans="1:31" ht="78.75" x14ac:dyDescent="0.25">
      <c r="A161" s="741">
        <v>88</v>
      </c>
      <c r="B161" s="554" t="s">
        <v>285</v>
      </c>
      <c r="C161" s="72"/>
      <c r="D161" s="72"/>
      <c r="E161" s="72"/>
      <c r="F161" s="71"/>
      <c r="G161" s="71"/>
      <c r="H161" s="31">
        <v>0</v>
      </c>
      <c r="I161" s="34"/>
      <c r="J161" s="34"/>
      <c r="K161" s="71"/>
      <c r="L161" s="34"/>
      <c r="M161" s="71"/>
      <c r="N161" s="71"/>
      <c r="O161" s="71"/>
      <c r="P161" s="71"/>
      <c r="Q161" s="71"/>
      <c r="R161" s="23"/>
      <c r="S161" s="23"/>
      <c r="T161" s="23"/>
      <c r="U161" s="32"/>
      <c r="V161" s="34"/>
      <c r="W161" s="76"/>
      <c r="X161" s="74"/>
      <c r="Y161" s="74"/>
      <c r="Z161" s="74"/>
      <c r="AA161" s="76"/>
      <c r="AB161" s="74"/>
      <c r="AC161" s="74"/>
      <c r="AD161" s="74"/>
      <c r="AE161" s="78"/>
    </row>
    <row r="162" spans="1:31" ht="63" x14ac:dyDescent="0.25">
      <c r="A162" s="741">
        <v>89</v>
      </c>
      <c r="B162" s="554" t="s">
        <v>286</v>
      </c>
      <c r="C162" s="72"/>
      <c r="D162" s="72"/>
      <c r="E162" s="72"/>
      <c r="F162" s="71"/>
      <c r="G162" s="71"/>
      <c r="H162" s="31">
        <v>0</v>
      </c>
      <c r="I162" s="34"/>
      <c r="J162" s="34"/>
      <c r="K162" s="71"/>
      <c r="L162" s="34"/>
      <c r="M162" s="71"/>
      <c r="N162" s="71"/>
      <c r="O162" s="71"/>
      <c r="P162" s="71"/>
      <c r="Q162" s="71"/>
      <c r="R162" s="23"/>
      <c r="S162" s="23"/>
      <c r="T162" s="23"/>
      <c r="U162" s="32"/>
      <c r="V162" s="34"/>
      <c r="W162" s="76"/>
      <c r="X162" s="74"/>
      <c r="Y162" s="74"/>
      <c r="Z162" s="74"/>
      <c r="AA162" s="76"/>
      <c r="AB162" s="74"/>
      <c r="AC162" s="74"/>
      <c r="AD162" s="74"/>
      <c r="AE162" s="78"/>
    </row>
    <row r="163" spans="1:31" ht="63" x14ac:dyDescent="0.25">
      <c r="A163" s="741">
        <v>90</v>
      </c>
      <c r="B163" s="554" t="s">
        <v>287</v>
      </c>
      <c r="C163" s="72"/>
      <c r="D163" s="72"/>
      <c r="E163" s="72"/>
      <c r="F163" s="71"/>
      <c r="G163" s="71"/>
      <c r="H163" s="31">
        <v>0</v>
      </c>
      <c r="I163" s="34"/>
      <c r="J163" s="34"/>
      <c r="K163" s="71"/>
      <c r="L163" s="34"/>
      <c r="M163" s="71"/>
      <c r="N163" s="71"/>
      <c r="O163" s="71"/>
      <c r="P163" s="71"/>
      <c r="Q163" s="71"/>
      <c r="R163" s="23"/>
      <c r="S163" s="23"/>
      <c r="T163" s="23"/>
      <c r="U163" s="32"/>
      <c r="V163" s="34"/>
      <c r="W163" s="76"/>
      <c r="X163" s="74"/>
      <c r="Y163" s="74"/>
      <c r="Z163" s="74"/>
      <c r="AA163" s="76"/>
      <c r="AB163" s="74"/>
      <c r="AC163" s="74"/>
      <c r="AD163" s="74"/>
      <c r="AE163" s="78"/>
    </row>
    <row r="164" spans="1:31" ht="63" x14ac:dyDescent="0.25">
      <c r="A164" s="741">
        <v>91</v>
      </c>
      <c r="B164" s="554" t="s">
        <v>288</v>
      </c>
      <c r="C164" s="72"/>
      <c r="D164" s="72"/>
      <c r="E164" s="72"/>
      <c r="F164" s="71"/>
      <c r="G164" s="71"/>
      <c r="H164" s="31">
        <v>0</v>
      </c>
      <c r="I164" s="34"/>
      <c r="J164" s="34"/>
      <c r="K164" s="71"/>
      <c r="L164" s="34"/>
      <c r="M164" s="71"/>
      <c r="N164" s="71"/>
      <c r="O164" s="71"/>
      <c r="P164" s="71"/>
      <c r="Q164" s="71"/>
      <c r="R164" s="23"/>
      <c r="S164" s="23"/>
      <c r="T164" s="23"/>
      <c r="U164" s="32"/>
      <c r="V164" s="34"/>
      <c r="W164" s="76"/>
      <c r="X164" s="74"/>
      <c r="Y164" s="74"/>
      <c r="Z164" s="74"/>
      <c r="AA164" s="76"/>
      <c r="AB164" s="74"/>
      <c r="AC164" s="74"/>
      <c r="AD164" s="74"/>
      <c r="AE164" s="78"/>
    </row>
    <row r="165" spans="1:31" ht="63" x14ac:dyDescent="0.25">
      <c r="A165" s="741">
        <v>92</v>
      </c>
      <c r="B165" s="554" t="s">
        <v>289</v>
      </c>
      <c r="C165" s="72"/>
      <c r="D165" s="72"/>
      <c r="E165" s="72"/>
      <c r="F165" s="71"/>
      <c r="G165" s="71"/>
      <c r="H165" s="31">
        <v>0</v>
      </c>
      <c r="I165" s="34"/>
      <c r="J165" s="34"/>
      <c r="K165" s="71"/>
      <c r="L165" s="34"/>
      <c r="M165" s="71"/>
      <c r="N165" s="71"/>
      <c r="O165" s="71"/>
      <c r="P165" s="71"/>
      <c r="Q165" s="71"/>
      <c r="R165" s="23"/>
      <c r="S165" s="23"/>
      <c r="T165" s="23"/>
      <c r="U165" s="32"/>
      <c r="V165" s="34"/>
      <c r="W165" s="76"/>
      <c r="X165" s="74"/>
      <c r="Y165" s="74"/>
      <c r="Z165" s="74"/>
      <c r="AA165" s="76"/>
      <c r="AB165" s="74"/>
      <c r="AC165" s="74"/>
      <c r="AD165" s="74"/>
      <c r="AE165" s="78"/>
    </row>
    <row r="166" spans="1:31" ht="78.75" x14ac:dyDescent="0.25">
      <c r="A166" s="741">
        <v>93</v>
      </c>
      <c r="B166" s="554" t="s">
        <v>290</v>
      </c>
      <c r="C166" s="72"/>
      <c r="D166" s="72"/>
      <c r="E166" s="72"/>
      <c r="F166" s="71"/>
      <c r="G166" s="71"/>
      <c r="H166" s="31">
        <v>0</v>
      </c>
      <c r="I166" s="34"/>
      <c r="J166" s="34"/>
      <c r="K166" s="71"/>
      <c r="L166" s="34"/>
      <c r="M166" s="71"/>
      <c r="N166" s="71"/>
      <c r="O166" s="71"/>
      <c r="P166" s="71"/>
      <c r="Q166" s="71"/>
      <c r="R166" s="23"/>
      <c r="S166" s="23"/>
      <c r="T166" s="23"/>
      <c r="U166" s="32"/>
      <c r="V166" s="34"/>
      <c r="W166" s="76"/>
      <c r="X166" s="74"/>
      <c r="Y166" s="74"/>
      <c r="Z166" s="74"/>
      <c r="AA166" s="76"/>
      <c r="AB166" s="74"/>
      <c r="AC166" s="74"/>
      <c r="AD166" s="74"/>
      <c r="AE166" s="78"/>
    </row>
    <row r="167" spans="1:31" ht="78.75" x14ac:dyDescent="0.25">
      <c r="A167" s="741">
        <v>94</v>
      </c>
      <c r="B167" s="554" t="s">
        <v>291</v>
      </c>
      <c r="C167" s="72"/>
      <c r="D167" s="72"/>
      <c r="E167" s="72"/>
      <c r="F167" s="71"/>
      <c r="G167" s="71"/>
      <c r="H167" s="31">
        <v>0</v>
      </c>
      <c r="I167" s="34"/>
      <c r="J167" s="34"/>
      <c r="K167" s="71"/>
      <c r="L167" s="34"/>
      <c r="M167" s="71"/>
      <c r="N167" s="71"/>
      <c r="O167" s="71"/>
      <c r="P167" s="71"/>
      <c r="Q167" s="71"/>
      <c r="R167" s="23"/>
      <c r="S167" s="23"/>
      <c r="T167" s="23"/>
      <c r="U167" s="32"/>
      <c r="V167" s="34"/>
      <c r="W167" s="76"/>
      <c r="X167" s="74"/>
      <c r="Y167" s="74"/>
      <c r="Z167" s="74"/>
      <c r="AA167" s="76"/>
      <c r="AB167" s="74"/>
      <c r="AC167" s="74"/>
      <c r="AD167" s="74"/>
      <c r="AE167" s="78"/>
    </row>
    <row r="168" spans="1:31" ht="94.5" x14ac:dyDescent="0.25">
      <c r="A168" s="741">
        <v>95</v>
      </c>
      <c r="B168" s="554" t="s">
        <v>292</v>
      </c>
      <c r="C168" s="72"/>
      <c r="D168" s="72"/>
      <c r="E168" s="72"/>
      <c r="F168" s="71"/>
      <c r="G168" s="71"/>
      <c r="H168" s="31">
        <v>0.81896380000000002</v>
      </c>
      <c r="I168" s="34"/>
      <c r="J168" s="23">
        <v>0.82</v>
      </c>
      <c r="K168" s="71"/>
      <c r="L168" s="34"/>
      <c r="M168" s="71"/>
      <c r="N168" s="71"/>
      <c r="O168" s="71"/>
      <c r="P168" s="71"/>
      <c r="Q168" s="71"/>
      <c r="R168" s="23"/>
      <c r="S168" s="23"/>
      <c r="T168" s="23"/>
      <c r="U168" s="32"/>
      <c r="V168" s="34"/>
      <c r="W168" s="76"/>
      <c r="X168" s="74"/>
      <c r="Y168" s="74"/>
      <c r="Z168" s="74"/>
      <c r="AA168" s="76"/>
      <c r="AB168" s="74"/>
      <c r="AC168" s="74"/>
      <c r="AD168" s="74"/>
      <c r="AE168" s="78"/>
    </row>
    <row r="169" spans="1:31" ht="110.25" x14ac:dyDescent="0.25">
      <c r="A169" s="741">
        <v>96</v>
      </c>
      <c r="B169" s="554" t="s">
        <v>293</v>
      </c>
      <c r="C169" s="72"/>
      <c r="D169" s="72"/>
      <c r="E169" s="72"/>
      <c r="F169" s="71"/>
      <c r="G169" s="71"/>
      <c r="H169" s="31">
        <v>0</v>
      </c>
      <c r="I169" s="34"/>
      <c r="J169" s="34"/>
      <c r="K169" s="71"/>
      <c r="L169" s="34"/>
      <c r="M169" s="71"/>
      <c r="N169" s="71"/>
      <c r="O169" s="71"/>
      <c r="P169" s="71"/>
      <c r="Q169" s="71"/>
      <c r="R169" s="23"/>
      <c r="S169" s="23"/>
      <c r="T169" s="23"/>
      <c r="U169" s="32"/>
      <c r="V169" s="34"/>
      <c r="W169" s="76"/>
      <c r="X169" s="74"/>
      <c r="Y169" s="74"/>
      <c r="Z169" s="74"/>
      <c r="AA169" s="76"/>
      <c r="AB169" s="74"/>
      <c r="AC169" s="74"/>
      <c r="AD169" s="74"/>
      <c r="AE169" s="78"/>
    </row>
    <row r="170" spans="1:31" ht="94.5" x14ac:dyDescent="0.25">
      <c r="A170" s="741">
        <v>97</v>
      </c>
      <c r="B170" s="554" t="s">
        <v>294</v>
      </c>
      <c r="C170" s="72"/>
      <c r="D170" s="72"/>
      <c r="E170" s="72"/>
      <c r="F170" s="71"/>
      <c r="G170" s="71"/>
      <c r="H170" s="31">
        <v>0</v>
      </c>
      <c r="I170" s="34"/>
      <c r="J170" s="34"/>
      <c r="K170" s="71"/>
      <c r="L170" s="34"/>
      <c r="M170" s="71"/>
      <c r="N170" s="71"/>
      <c r="O170" s="71"/>
      <c r="P170" s="71"/>
      <c r="Q170" s="71"/>
      <c r="R170" s="23"/>
      <c r="S170" s="23"/>
      <c r="T170" s="23"/>
      <c r="U170" s="32"/>
      <c r="V170" s="34"/>
      <c r="W170" s="76"/>
      <c r="X170" s="74"/>
      <c r="Y170" s="74"/>
      <c r="Z170" s="74"/>
      <c r="AA170" s="76"/>
      <c r="AB170" s="74"/>
      <c r="AC170" s="74"/>
      <c r="AD170" s="74"/>
      <c r="AE170" s="78"/>
    </row>
    <row r="171" spans="1:31" ht="78.75" x14ac:dyDescent="0.25">
      <c r="A171" s="741">
        <v>98</v>
      </c>
      <c r="B171" s="778" t="s">
        <v>336</v>
      </c>
      <c r="C171" s="72"/>
      <c r="D171" s="72"/>
      <c r="E171" s="72"/>
      <c r="F171" s="71"/>
      <c r="G171" s="71"/>
      <c r="H171" s="31">
        <v>0</v>
      </c>
      <c r="I171" s="34"/>
      <c r="J171" s="34"/>
      <c r="K171" s="71"/>
      <c r="L171" s="34"/>
      <c r="M171" s="71"/>
      <c r="N171" s="71"/>
      <c r="O171" s="71"/>
      <c r="P171" s="71"/>
      <c r="Q171" s="71"/>
      <c r="R171" s="23"/>
      <c r="S171" s="23"/>
      <c r="T171" s="23"/>
      <c r="U171" s="32"/>
      <c r="V171" s="34"/>
      <c r="W171" s="76"/>
      <c r="X171" s="74"/>
      <c r="Y171" s="74"/>
      <c r="Z171" s="74"/>
      <c r="AA171" s="76"/>
      <c r="AB171" s="74"/>
      <c r="AC171" s="74"/>
      <c r="AD171" s="74"/>
      <c r="AE171" s="78"/>
    </row>
    <row r="172" spans="1:31" ht="94.5" x14ac:dyDescent="0.25">
      <c r="A172" s="741">
        <v>99</v>
      </c>
      <c r="B172" s="778" t="s">
        <v>337</v>
      </c>
      <c r="C172" s="72"/>
      <c r="D172" s="72"/>
      <c r="E172" s="72"/>
      <c r="F172" s="71"/>
      <c r="G172" s="71"/>
      <c r="H172" s="31">
        <v>0</v>
      </c>
      <c r="I172" s="34"/>
      <c r="J172" s="34"/>
      <c r="K172" s="71"/>
      <c r="L172" s="34"/>
      <c r="M172" s="71"/>
      <c r="N172" s="71"/>
      <c r="O172" s="71"/>
      <c r="P172" s="71"/>
      <c r="Q172" s="71"/>
      <c r="R172" s="23"/>
      <c r="S172" s="23"/>
      <c r="T172" s="23"/>
      <c r="U172" s="32"/>
      <c r="V172" s="34"/>
      <c r="W172" s="76"/>
      <c r="X172" s="74"/>
      <c r="Y172" s="74"/>
      <c r="Z172" s="74"/>
      <c r="AA172" s="76"/>
      <c r="AB172" s="74"/>
      <c r="AC172" s="74"/>
      <c r="AD172" s="74"/>
      <c r="AE172" s="78"/>
    </row>
    <row r="173" spans="1:31" ht="63" x14ac:dyDescent="0.25">
      <c r="A173" s="741">
        <v>100</v>
      </c>
      <c r="B173" s="554" t="s">
        <v>295</v>
      </c>
      <c r="C173" s="72"/>
      <c r="D173" s="72"/>
      <c r="E173" s="72"/>
      <c r="F173" s="71"/>
      <c r="G173" s="71"/>
      <c r="H173" s="31">
        <v>0</v>
      </c>
      <c r="I173" s="34"/>
      <c r="J173" s="34"/>
      <c r="K173" s="71"/>
      <c r="L173" s="34"/>
      <c r="M173" s="71"/>
      <c r="N173" s="71"/>
      <c r="O173" s="71"/>
      <c r="P173" s="71"/>
      <c r="Q173" s="71"/>
      <c r="R173" s="23"/>
      <c r="S173" s="23"/>
      <c r="T173" s="23"/>
      <c r="U173" s="32"/>
      <c r="V173" s="34"/>
      <c r="W173" s="76"/>
      <c r="X173" s="74"/>
      <c r="Y173" s="74"/>
      <c r="Z173" s="74"/>
      <c r="AA173" s="76"/>
      <c r="AB173" s="74"/>
      <c r="AC173" s="74"/>
      <c r="AD173" s="74"/>
      <c r="AE173" s="78"/>
    </row>
    <row r="174" spans="1:31" ht="94.5" x14ac:dyDescent="0.25">
      <c r="A174" s="741">
        <v>101</v>
      </c>
      <c r="B174" s="554" t="s">
        <v>296</v>
      </c>
      <c r="C174" s="72"/>
      <c r="D174" s="72"/>
      <c r="E174" s="72"/>
      <c r="F174" s="71"/>
      <c r="G174" s="71"/>
      <c r="H174" s="31">
        <v>0</v>
      </c>
      <c r="I174" s="34"/>
      <c r="J174" s="34"/>
      <c r="K174" s="71"/>
      <c r="L174" s="34"/>
      <c r="M174" s="71"/>
      <c r="N174" s="71"/>
      <c r="O174" s="71"/>
      <c r="P174" s="71"/>
      <c r="Q174" s="71"/>
      <c r="R174" s="23"/>
      <c r="S174" s="23"/>
      <c r="T174" s="23"/>
      <c r="U174" s="32"/>
      <c r="V174" s="34"/>
      <c r="W174" s="76"/>
      <c r="X174" s="74"/>
      <c r="Y174" s="74"/>
      <c r="Z174" s="74"/>
      <c r="AA174" s="76"/>
      <c r="AB174" s="74"/>
      <c r="AC174" s="74"/>
      <c r="AD174" s="74"/>
      <c r="AE174" s="78"/>
    </row>
    <row r="175" spans="1:31" ht="78.75" x14ac:dyDescent="0.25">
      <c r="A175" s="741">
        <v>102</v>
      </c>
      <c r="B175" s="554" t="s">
        <v>297</v>
      </c>
      <c r="C175" s="72"/>
      <c r="D175" s="72"/>
      <c r="E175" s="72"/>
      <c r="F175" s="71"/>
      <c r="G175" s="71"/>
      <c r="H175" s="31">
        <v>0</v>
      </c>
      <c r="I175" s="34"/>
      <c r="J175" s="34"/>
      <c r="K175" s="71"/>
      <c r="L175" s="34"/>
      <c r="M175" s="71"/>
      <c r="N175" s="71"/>
      <c r="O175" s="71"/>
      <c r="P175" s="71"/>
      <c r="Q175" s="71"/>
      <c r="R175" s="23"/>
      <c r="S175" s="23"/>
      <c r="T175" s="23"/>
      <c r="U175" s="32"/>
      <c r="V175" s="34"/>
      <c r="W175" s="76"/>
      <c r="X175" s="74"/>
      <c r="Y175" s="74"/>
      <c r="Z175" s="74"/>
      <c r="AA175" s="76"/>
      <c r="AB175" s="74"/>
      <c r="AC175" s="74"/>
      <c r="AD175" s="74"/>
      <c r="AE175" s="78"/>
    </row>
    <row r="176" spans="1:31" ht="63" x14ac:dyDescent="0.25">
      <c r="A176" s="741">
        <v>103</v>
      </c>
      <c r="B176" s="554" t="s">
        <v>298</v>
      </c>
      <c r="C176" s="72"/>
      <c r="D176" s="72"/>
      <c r="E176" s="72"/>
      <c r="F176" s="71"/>
      <c r="G176" s="71"/>
      <c r="H176" s="31">
        <v>0</v>
      </c>
      <c r="I176" s="34"/>
      <c r="J176" s="34"/>
      <c r="K176" s="71"/>
      <c r="L176" s="34"/>
      <c r="M176" s="71"/>
      <c r="N176" s="71"/>
      <c r="O176" s="71"/>
      <c r="P176" s="71"/>
      <c r="Q176" s="71"/>
      <c r="R176" s="23"/>
      <c r="S176" s="23"/>
      <c r="T176" s="23"/>
      <c r="U176" s="32"/>
      <c r="V176" s="34"/>
      <c r="W176" s="76"/>
      <c r="X176" s="74"/>
      <c r="Y176" s="74"/>
      <c r="Z176" s="74"/>
      <c r="AA176" s="76"/>
      <c r="AB176" s="74"/>
      <c r="AC176" s="74"/>
      <c r="AD176" s="74"/>
      <c r="AE176" s="78"/>
    </row>
    <row r="177" spans="1:31" ht="47.25" x14ac:dyDescent="0.25">
      <c r="A177" s="741">
        <v>104</v>
      </c>
      <c r="B177" s="554" t="s">
        <v>299</v>
      </c>
      <c r="C177" s="72"/>
      <c r="D177" s="72"/>
      <c r="E177" s="72"/>
      <c r="F177" s="71"/>
      <c r="G177" s="71"/>
      <c r="H177" s="31">
        <v>0</v>
      </c>
      <c r="I177" s="34"/>
      <c r="J177" s="34"/>
      <c r="K177" s="71"/>
      <c r="L177" s="34"/>
      <c r="M177" s="71"/>
      <c r="N177" s="71"/>
      <c r="O177" s="71"/>
      <c r="P177" s="71"/>
      <c r="Q177" s="71"/>
      <c r="R177" s="23"/>
      <c r="S177" s="23"/>
      <c r="T177" s="23"/>
      <c r="U177" s="32"/>
      <c r="V177" s="34"/>
      <c r="W177" s="76"/>
      <c r="X177" s="74"/>
      <c r="Y177" s="74"/>
      <c r="Z177" s="74"/>
      <c r="AA177" s="76"/>
      <c r="AB177" s="74"/>
      <c r="AC177" s="74"/>
      <c r="AD177" s="74"/>
      <c r="AE177" s="78"/>
    </row>
    <row r="178" spans="1:31" ht="63" x14ac:dyDescent="0.25">
      <c r="A178" s="741">
        <v>105</v>
      </c>
      <c r="B178" s="554" t="s">
        <v>300</v>
      </c>
      <c r="C178" s="72"/>
      <c r="D178" s="72"/>
      <c r="E178" s="72"/>
      <c r="F178" s="71"/>
      <c r="G178" s="71"/>
      <c r="H178" s="31">
        <v>0</v>
      </c>
      <c r="I178" s="34"/>
      <c r="J178" s="34"/>
      <c r="K178" s="71"/>
      <c r="L178" s="34"/>
      <c r="M178" s="71"/>
      <c r="N178" s="71"/>
      <c r="O178" s="71"/>
      <c r="P178" s="71"/>
      <c r="Q178" s="71"/>
      <c r="R178" s="23"/>
      <c r="S178" s="23"/>
      <c r="T178" s="23"/>
      <c r="U178" s="32"/>
      <c r="V178" s="34"/>
      <c r="W178" s="76"/>
      <c r="X178" s="74"/>
      <c r="Y178" s="74"/>
      <c r="Z178" s="74"/>
      <c r="AA178" s="76"/>
      <c r="AB178" s="74"/>
      <c r="AC178" s="74"/>
      <c r="AD178" s="74"/>
      <c r="AE178" s="78"/>
    </row>
    <row r="179" spans="1:31" ht="63" x14ac:dyDescent="0.25">
      <c r="A179" s="741">
        <v>106</v>
      </c>
      <c r="B179" s="554" t="s">
        <v>301</v>
      </c>
      <c r="C179" s="72"/>
      <c r="D179" s="72"/>
      <c r="E179" s="72"/>
      <c r="F179" s="71"/>
      <c r="G179" s="71"/>
      <c r="H179" s="31">
        <v>0</v>
      </c>
      <c r="I179" s="34"/>
      <c r="J179" s="34"/>
      <c r="K179" s="71"/>
      <c r="L179" s="34"/>
      <c r="M179" s="71"/>
      <c r="N179" s="71"/>
      <c r="O179" s="71"/>
      <c r="P179" s="71"/>
      <c r="Q179" s="71"/>
      <c r="R179" s="23"/>
      <c r="S179" s="23"/>
      <c r="T179" s="23"/>
      <c r="U179" s="32"/>
      <c r="V179" s="34"/>
      <c r="W179" s="76"/>
      <c r="X179" s="74"/>
      <c r="Y179" s="74"/>
      <c r="Z179" s="74"/>
      <c r="AA179" s="76"/>
      <c r="AB179" s="74"/>
      <c r="AC179" s="74"/>
      <c r="AD179" s="74"/>
      <c r="AE179" s="78"/>
    </row>
    <row r="180" spans="1:31" ht="63" x14ac:dyDescent="0.25">
      <c r="A180" s="741">
        <v>107</v>
      </c>
      <c r="B180" s="554" t="s">
        <v>302</v>
      </c>
      <c r="C180" s="72"/>
      <c r="D180" s="72"/>
      <c r="E180" s="72"/>
      <c r="F180" s="71"/>
      <c r="G180" s="71"/>
      <c r="H180" s="31">
        <v>0</v>
      </c>
      <c r="I180" s="34"/>
      <c r="J180" s="34"/>
      <c r="K180" s="71"/>
      <c r="L180" s="34"/>
      <c r="M180" s="71"/>
      <c r="N180" s="71"/>
      <c r="O180" s="71"/>
      <c r="P180" s="71"/>
      <c r="Q180" s="71"/>
      <c r="R180" s="23"/>
      <c r="S180" s="23"/>
      <c r="T180" s="23"/>
      <c r="U180" s="32"/>
      <c r="V180" s="34"/>
      <c r="W180" s="76"/>
      <c r="X180" s="74"/>
      <c r="Y180" s="74"/>
      <c r="Z180" s="74"/>
      <c r="AA180" s="76"/>
      <c r="AB180" s="74"/>
      <c r="AC180" s="74"/>
      <c r="AD180" s="74"/>
      <c r="AE180" s="78"/>
    </row>
    <row r="181" spans="1:31" ht="63" x14ac:dyDescent="0.25">
      <c r="A181" s="741">
        <v>108</v>
      </c>
      <c r="B181" s="554" t="s">
        <v>303</v>
      </c>
      <c r="C181" s="72"/>
      <c r="D181" s="72"/>
      <c r="E181" s="72"/>
      <c r="F181" s="71"/>
      <c r="G181" s="71"/>
      <c r="H181" s="31">
        <v>0</v>
      </c>
      <c r="I181" s="34"/>
      <c r="J181" s="34"/>
      <c r="K181" s="71"/>
      <c r="L181" s="34"/>
      <c r="M181" s="71"/>
      <c r="N181" s="71"/>
      <c r="O181" s="71"/>
      <c r="P181" s="71"/>
      <c r="Q181" s="71"/>
      <c r="R181" s="23"/>
      <c r="S181" s="23"/>
      <c r="T181" s="23"/>
      <c r="U181" s="32"/>
      <c r="V181" s="34"/>
      <c r="W181" s="76"/>
      <c r="X181" s="74"/>
      <c r="Y181" s="74"/>
      <c r="Z181" s="74"/>
      <c r="AA181" s="76"/>
      <c r="AB181" s="74"/>
      <c r="AC181" s="74"/>
      <c r="AD181" s="74"/>
      <c r="AE181" s="78"/>
    </row>
    <row r="182" spans="1:31" ht="63" x14ac:dyDescent="0.25">
      <c r="A182" s="741">
        <v>109</v>
      </c>
      <c r="B182" s="554" t="s">
        <v>304</v>
      </c>
      <c r="C182" s="72"/>
      <c r="D182" s="72"/>
      <c r="E182" s="72"/>
      <c r="F182" s="71"/>
      <c r="G182" s="71"/>
      <c r="H182" s="31">
        <v>0</v>
      </c>
      <c r="I182" s="34"/>
      <c r="J182" s="34"/>
      <c r="K182" s="71"/>
      <c r="L182" s="34"/>
      <c r="M182" s="71"/>
      <c r="N182" s="71"/>
      <c r="O182" s="71"/>
      <c r="P182" s="71"/>
      <c r="Q182" s="71"/>
      <c r="R182" s="23"/>
      <c r="S182" s="23"/>
      <c r="T182" s="23"/>
      <c r="U182" s="32"/>
      <c r="V182" s="34"/>
      <c r="W182" s="76"/>
      <c r="X182" s="74"/>
      <c r="Y182" s="74"/>
      <c r="Z182" s="74"/>
      <c r="AA182" s="76"/>
      <c r="AB182" s="74"/>
      <c r="AC182" s="74"/>
      <c r="AD182" s="74"/>
      <c r="AE182" s="78"/>
    </row>
    <row r="183" spans="1:31" ht="47.25" x14ac:dyDescent="0.25">
      <c r="A183" s="741">
        <v>110</v>
      </c>
      <c r="B183" s="554" t="s">
        <v>305</v>
      </c>
      <c r="C183" s="72"/>
      <c r="D183" s="72"/>
      <c r="E183" s="72"/>
      <c r="F183" s="71"/>
      <c r="G183" s="71"/>
      <c r="H183" s="31">
        <v>0</v>
      </c>
      <c r="I183" s="34"/>
      <c r="J183" s="34"/>
      <c r="K183" s="71"/>
      <c r="L183" s="34"/>
      <c r="M183" s="71"/>
      <c r="N183" s="71"/>
      <c r="O183" s="71"/>
      <c r="P183" s="71"/>
      <c r="Q183" s="71"/>
      <c r="R183" s="23"/>
      <c r="S183" s="23"/>
      <c r="T183" s="23"/>
      <c r="U183" s="32"/>
      <c r="V183" s="34"/>
      <c r="W183" s="76"/>
      <c r="X183" s="74"/>
      <c r="Y183" s="74"/>
      <c r="Z183" s="74"/>
      <c r="AA183" s="76"/>
      <c r="AB183" s="74"/>
      <c r="AC183" s="74"/>
      <c r="AD183" s="74"/>
      <c r="AE183" s="78"/>
    </row>
    <row r="184" spans="1:31" ht="63" x14ac:dyDescent="0.25">
      <c r="A184" s="741">
        <v>111</v>
      </c>
      <c r="B184" s="554" t="s">
        <v>306</v>
      </c>
      <c r="C184" s="72"/>
      <c r="D184" s="72"/>
      <c r="E184" s="72"/>
      <c r="F184" s="71"/>
      <c r="G184" s="71"/>
      <c r="H184" s="31">
        <v>0</v>
      </c>
      <c r="I184" s="34"/>
      <c r="J184" s="34"/>
      <c r="K184" s="71"/>
      <c r="L184" s="34"/>
      <c r="M184" s="71"/>
      <c r="N184" s="71"/>
      <c r="O184" s="71"/>
      <c r="P184" s="71"/>
      <c r="Q184" s="71"/>
      <c r="R184" s="23"/>
      <c r="S184" s="23"/>
      <c r="T184" s="23"/>
      <c r="U184" s="32"/>
      <c r="V184" s="34"/>
      <c r="W184" s="76"/>
      <c r="X184" s="74"/>
      <c r="Y184" s="74"/>
      <c r="Z184" s="74"/>
      <c r="AA184" s="76"/>
      <c r="AB184" s="74"/>
      <c r="AC184" s="74"/>
      <c r="AD184" s="74"/>
      <c r="AE184" s="78"/>
    </row>
    <row r="185" spans="1:31" ht="63" x14ac:dyDescent="0.25">
      <c r="A185" s="741">
        <v>112</v>
      </c>
      <c r="B185" s="554" t="s">
        <v>307</v>
      </c>
      <c r="C185" s="72"/>
      <c r="D185" s="72"/>
      <c r="E185" s="72"/>
      <c r="F185" s="71"/>
      <c r="G185" s="71"/>
      <c r="H185" s="31">
        <v>0</v>
      </c>
      <c r="I185" s="34"/>
      <c r="J185" s="34"/>
      <c r="K185" s="71"/>
      <c r="L185" s="34"/>
      <c r="M185" s="71"/>
      <c r="N185" s="71"/>
      <c r="O185" s="71"/>
      <c r="P185" s="71"/>
      <c r="Q185" s="71"/>
      <c r="R185" s="23"/>
      <c r="S185" s="23"/>
      <c r="T185" s="23"/>
      <c r="U185" s="32"/>
      <c r="V185" s="34"/>
      <c r="W185" s="76"/>
      <c r="X185" s="74"/>
      <c r="Y185" s="74"/>
      <c r="Z185" s="74"/>
      <c r="AA185" s="76"/>
      <c r="AB185" s="74"/>
      <c r="AC185" s="74"/>
      <c r="AD185" s="74"/>
      <c r="AE185" s="78"/>
    </row>
    <row r="186" spans="1:31" ht="63" x14ac:dyDescent="0.25">
      <c r="A186" s="741">
        <v>113</v>
      </c>
      <c r="B186" s="554" t="s">
        <v>308</v>
      </c>
      <c r="C186" s="72"/>
      <c r="D186" s="72"/>
      <c r="E186" s="72"/>
      <c r="F186" s="71"/>
      <c r="G186" s="71"/>
      <c r="H186" s="31">
        <v>0</v>
      </c>
      <c r="I186" s="34"/>
      <c r="J186" s="34"/>
      <c r="K186" s="71"/>
      <c r="L186" s="34"/>
      <c r="M186" s="71"/>
      <c r="N186" s="71"/>
      <c r="O186" s="71"/>
      <c r="P186" s="71"/>
      <c r="Q186" s="71"/>
      <c r="R186" s="23"/>
      <c r="S186" s="23"/>
      <c r="T186" s="23"/>
      <c r="U186" s="32"/>
      <c r="V186" s="34"/>
      <c r="W186" s="76"/>
      <c r="X186" s="74"/>
      <c r="Y186" s="74"/>
      <c r="Z186" s="74"/>
      <c r="AA186" s="76"/>
      <c r="AB186" s="74"/>
      <c r="AC186" s="74"/>
      <c r="AD186" s="74"/>
      <c r="AE186" s="78"/>
    </row>
    <row r="187" spans="1:31" ht="63" x14ac:dyDescent="0.25">
      <c r="A187" s="741">
        <v>114</v>
      </c>
      <c r="B187" s="554" t="s">
        <v>309</v>
      </c>
      <c r="C187" s="72"/>
      <c r="D187" s="72"/>
      <c r="E187" s="72"/>
      <c r="F187" s="71"/>
      <c r="G187" s="71"/>
      <c r="H187" s="31">
        <v>0</v>
      </c>
      <c r="I187" s="34"/>
      <c r="J187" s="34"/>
      <c r="K187" s="71"/>
      <c r="L187" s="34"/>
      <c r="M187" s="71"/>
      <c r="N187" s="71"/>
      <c r="O187" s="71"/>
      <c r="P187" s="71"/>
      <c r="Q187" s="71"/>
      <c r="R187" s="23"/>
      <c r="S187" s="23"/>
      <c r="T187" s="23"/>
      <c r="U187" s="32"/>
      <c r="V187" s="34"/>
      <c r="W187" s="76"/>
      <c r="X187" s="74"/>
      <c r="Y187" s="74"/>
      <c r="Z187" s="74"/>
      <c r="AA187" s="76"/>
      <c r="AB187" s="74"/>
      <c r="AC187" s="74"/>
      <c r="AD187" s="74"/>
      <c r="AE187" s="78"/>
    </row>
    <row r="188" spans="1:31" ht="78.75" x14ac:dyDescent="0.25">
      <c r="A188" s="741">
        <v>115</v>
      </c>
      <c r="B188" s="554" t="s">
        <v>310</v>
      </c>
      <c r="C188" s="72"/>
      <c r="D188" s="72"/>
      <c r="E188" s="72"/>
      <c r="F188" s="71"/>
      <c r="G188" s="71"/>
      <c r="H188" s="31">
        <v>0</v>
      </c>
      <c r="I188" s="34"/>
      <c r="J188" s="34"/>
      <c r="K188" s="71"/>
      <c r="L188" s="34"/>
      <c r="M188" s="71"/>
      <c r="N188" s="71"/>
      <c r="O188" s="71"/>
      <c r="P188" s="71"/>
      <c r="Q188" s="71"/>
      <c r="R188" s="23"/>
      <c r="S188" s="23"/>
      <c r="T188" s="23"/>
      <c r="U188" s="32"/>
      <c r="V188" s="34"/>
      <c r="W188" s="76"/>
      <c r="X188" s="74"/>
      <c r="Y188" s="74"/>
      <c r="Z188" s="74"/>
      <c r="AA188" s="76"/>
      <c r="AB188" s="74"/>
      <c r="AC188" s="74"/>
      <c r="AD188" s="74"/>
      <c r="AE188" s="78"/>
    </row>
    <row r="189" spans="1:31" ht="78.75" x14ac:dyDescent="0.25">
      <c r="A189" s="741">
        <v>116</v>
      </c>
      <c r="B189" s="554" t="s">
        <v>311</v>
      </c>
      <c r="C189" s="72"/>
      <c r="D189" s="72"/>
      <c r="E189" s="72"/>
      <c r="F189" s="71"/>
      <c r="G189" s="71"/>
      <c r="H189" s="31">
        <v>0</v>
      </c>
      <c r="I189" s="34"/>
      <c r="J189" s="34"/>
      <c r="K189" s="71"/>
      <c r="L189" s="34"/>
      <c r="M189" s="71"/>
      <c r="N189" s="71"/>
      <c r="O189" s="71"/>
      <c r="P189" s="71"/>
      <c r="Q189" s="71"/>
      <c r="R189" s="23"/>
      <c r="S189" s="23"/>
      <c r="T189" s="23"/>
      <c r="U189" s="32"/>
      <c r="V189" s="34"/>
      <c r="W189" s="76"/>
      <c r="X189" s="74"/>
      <c r="Y189" s="74"/>
      <c r="Z189" s="74"/>
      <c r="AA189" s="76"/>
      <c r="AB189" s="74"/>
      <c r="AC189" s="74"/>
      <c r="AD189" s="74"/>
      <c r="AE189" s="78"/>
    </row>
    <row r="190" spans="1:31" ht="94.5" x14ac:dyDescent="0.25">
      <c r="A190" s="741">
        <v>117</v>
      </c>
      <c r="B190" s="554" t="s">
        <v>312</v>
      </c>
      <c r="C190" s="72"/>
      <c r="D190" s="72"/>
      <c r="E190" s="72"/>
      <c r="F190" s="71"/>
      <c r="G190" s="71"/>
      <c r="H190" s="31">
        <v>0</v>
      </c>
      <c r="I190" s="34"/>
      <c r="J190" s="34"/>
      <c r="K190" s="71"/>
      <c r="L190" s="34"/>
      <c r="M190" s="71"/>
      <c r="N190" s="71"/>
      <c r="O190" s="71"/>
      <c r="P190" s="71"/>
      <c r="Q190" s="71"/>
      <c r="R190" s="23"/>
      <c r="S190" s="23"/>
      <c r="T190" s="23"/>
      <c r="U190" s="32"/>
      <c r="V190" s="34"/>
      <c r="W190" s="76"/>
      <c r="X190" s="74"/>
      <c r="Y190" s="74"/>
      <c r="Z190" s="74"/>
      <c r="AA190" s="76"/>
      <c r="AB190" s="74"/>
      <c r="AC190" s="74"/>
      <c r="AD190" s="74"/>
      <c r="AE190" s="78"/>
    </row>
    <row r="191" spans="1:31" ht="110.25" x14ac:dyDescent="0.25">
      <c r="A191" s="741">
        <v>118</v>
      </c>
      <c r="B191" s="554" t="s">
        <v>313</v>
      </c>
      <c r="C191" s="72"/>
      <c r="D191" s="72"/>
      <c r="E191" s="72"/>
      <c r="F191" s="71"/>
      <c r="G191" s="71"/>
      <c r="H191" s="31">
        <v>0</v>
      </c>
      <c r="I191" s="34"/>
      <c r="J191" s="34"/>
      <c r="K191" s="71"/>
      <c r="L191" s="34"/>
      <c r="M191" s="71"/>
      <c r="N191" s="71"/>
      <c r="O191" s="71"/>
      <c r="P191" s="71"/>
      <c r="Q191" s="71"/>
      <c r="R191" s="23"/>
      <c r="S191" s="23"/>
      <c r="T191" s="23"/>
      <c r="U191" s="32"/>
      <c r="V191" s="34"/>
      <c r="W191" s="76"/>
      <c r="X191" s="74"/>
      <c r="Y191" s="74"/>
      <c r="Z191" s="74"/>
      <c r="AA191" s="76"/>
      <c r="AB191" s="74"/>
      <c r="AC191" s="74"/>
      <c r="AD191" s="74"/>
      <c r="AE191" s="78"/>
    </row>
    <row r="192" spans="1:31" ht="78.75" x14ac:dyDescent="0.25">
      <c r="A192" s="741">
        <v>119</v>
      </c>
      <c r="B192" s="554" t="s">
        <v>314</v>
      </c>
      <c r="C192" s="72"/>
      <c r="D192" s="72"/>
      <c r="E192" s="72"/>
      <c r="F192" s="71"/>
      <c r="G192" s="71"/>
      <c r="H192" s="31">
        <v>0</v>
      </c>
      <c r="I192" s="34"/>
      <c r="J192" s="34"/>
      <c r="K192" s="71"/>
      <c r="L192" s="34"/>
      <c r="M192" s="71"/>
      <c r="N192" s="71"/>
      <c r="O192" s="71"/>
      <c r="P192" s="71"/>
      <c r="Q192" s="71"/>
      <c r="R192" s="23"/>
      <c r="S192" s="23"/>
      <c r="T192" s="23"/>
      <c r="U192" s="32"/>
      <c r="V192" s="34"/>
      <c r="W192" s="76"/>
      <c r="X192" s="74"/>
      <c r="Y192" s="74"/>
      <c r="Z192" s="74"/>
      <c r="AA192" s="76"/>
      <c r="AB192" s="74"/>
      <c r="AC192" s="74"/>
      <c r="AD192" s="74"/>
      <c r="AE192" s="78"/>
    </row>
    <row r="193" spans="1:31" ht="63" x14ac:dyDescent="0.25">
      <c r="A193" s="741">
        <v>120</v>
      </c>
      <c r="B193" s="554" t="s">
        <v>315</v>
      </c>
      <c r="C193" s="72"/>
      <c r="D193" s="72"/>
      <c r="E193" s="72"/>
      <c r="F193" s="71"/>
      <c r="G193" s="71"/>
      <c r="H193" s="31">
        <v>0</v>
      </c>
      <c r="I193" s="34"/>
      <c r="J193" s="34"/>
      <c r="K193" s="71"/>
      <c r="L193" s="34"/>
      <c r="M193" s="71"/>
      <c r="N193" s="71"/>
      <c r="O193" s="71"/>
      <c r="P193" s="71"/>
      <c r="Q193" s="71"/>
      <c r="R193" s="23"/>
      <c r="S193" s="23"/>
      <c r="T193" s="23"/>
      <c r="U193" s="32"/>
      <c r="V193" s="34"/>
      <c r="W193" s="76"/>
      <c r="X193" s="74"/>
      <c r="Y193" s="74"/>
      <c r="Z193" s="74"/>
      <c r="AA193" s="76"/>
      <c r="AB193" s="74"/>
      <c r="AC193" s="74"/>
      <c r="AD193" s="74"/>
      <c r="AE193" s="78"/>
    </row>
    <row r="194" spans="1:31" ht="63" x14ac:dyDescent="0.25">
      <c r="A194" s="741">
        <v>121</v>
      </c>
      <c r="B194" s="554" t="s">
        <v>316</v>
      </c>
      <c r="C194" s="72"/>
      <c r="D194" s="72"/>
      <c r="E194" s="72"/>
      <c r="F194" s="71"/>
      <c r="G194" s="71"/>
      <c r="H194" s="31">
        <v>0</v>
      </c>
      <c r="I194" s="34"/>
      <c r="J194" s="34"/>
      <c r="K194" s="71"/>
      <c r="L194" s="34"/>
      <c r="M194" s="71"/>
      <c r="N194" s="71"/>
      <c r="O194" s="71"/>
      <c r="P194" s="71"/>
      <c r="Q194" s="71"/>
      <c r="R194" s="23"/>
      <c r="S194" s="23"/>
      <c r="T194" s="23"/>
      <c r="U194" s="32"/>
      <c r="V194" s="34"/>
      <c r="W194" s="76"/>
      <c r="X194" s="74"/>
      <c r="Y194" s="74"/>
      <c r="Z194" s="74"/>
      <c r="AA194" s="76"/>
      <c r="AB194" s="74"/>
      <c r="AC194" s="74"/>
      <c r="AD194" s="74"/>
      <c r="AE194" s="78"/>
    </row>
    <row r="195" spans="1:31" ht="47.25" x14ac:dyDescent="0.25">
      <c r="A195" s="741">
        <v>122</v>
      </c>
      <c r="B195" s="554" t="s">
        <v>317</v>
      </c>
      <c r="C195" s="72"/>
      <c r="D195" s="72"/>
      <c r="E195" s="72"/>
      <c r="F195" s="71"/>
      <c r="G195" s="71"/>
      <c r="H195" s="31">
        <v>0</v>
      </c>
      <c r="I195" s="34"/>
      <c r="J195" s="34"/>
      <c r="K195" s="71"/>
      <c r="L195" s="34"/>
      <c r="M195" s="71"/>
      <c r="N195" s="71"/>
      <c r="O195" s="71"/>
      <c r="P195" s="71"/>
      <c r="Q195" s="71"/>
      <c r="R195" s="23"/>
      <c r="S195" s="23"/>
      <c r="T195" s="23"/>
      <c r="U195" s="32"/>
      <c r="V195" s="34"/>
      <c r="W195" s="76"/>
      <c r="X195" s="74"/>
      <c r="Y195" s="74"/>
      <c r="Z195" s="74"/>
      <c r="AA195" s="76"/>
      <c r="AB195" s="74"/>
      <c r="AC195" s="74"/>
      <c r="AD195" s="74"/>
      <c r="AE195" s="78"/>
    </row>
    <row r="196" spans="1:31" ht="63" x14ac:dyDescent="0.25">
      <c r="A196" s="741">
        <v>123</v>
      </c>
      <c r="B196" s="554" t="s">
        <v>318</v>
      </c>
      <c r="C196" s="72"/>
      <c r="D196" s="72"/>
      <c r="E196" s="72"/>
      <c r="F196" s="71"/>
      <c r="G196" s="71"/>
      <c r="H196" s="31">
        <v>0</v>
      </c>
      <c r="I196" s="34"/>
      <c r="J196" s="34"/>
      <c r="K196" s="71"/>
      <c r="L196" s="34"/>
      <c r="M196" s="71"/>
      <c r="N196" s="71"/>
      <c r="O196" s="71"/>
      <c r="P196" s="71"/>
      <c r="Q196" s="71"/>
      <c r="R196" s="23"/>
      <c r="S196" s="23"/>
      <c r="T196" s="23"/>
      <c r="U196" s="32"/>
      <c r="V196" s="34"/>
      <c r="W196" s="76"/>
      <c r="X196" s="74"/>
      <c r="Y196" s="74"/>
      <c r="Z196" s="74"/>
      <c r="AA196" s="76"/>
      <c r="AB196" s="74"/>
      <c r="AC196" s="74"/>
      <c r="AD196" s="74"/>
      <c r="AE196" s="78"/>
    </row>
    <row r="197" spans="1:31" ht="63" x14ac:dyDescent="0.25">
      <c r="A197" s="741">
        <v>124</v>
      </c>
      <c r="B197" s="554" t="s">
        <v>319</v>
      </c>
      <c r="C197" s="72"/>
      <c r="D197" s="72"/>
      <c r="E197" s="72"/>
      <c r="F197" s="71"/>
      <c r="G197" s="71"/>
      <c r="H197" s="31">
        <v>0</v>
      </c>
      <c r="I197" s="34"/>
      <c r="J197" s="34"/>
      <c r="K197" s="71"/>
      <c r="L197" s="34"/>
      <c r="M197" s="71"/>
      <c r="N197" s="71"/>
      <c r="O197" s="71"/>
      <c r="P197" s="71"/>
      <c r="Q197" s="71"/>
      <c r="R197" s="23"/>
      <c r="S197" s="23"/>
      <c r="T197" s="23"/>
      <c r="U197" s="32"/>
      <c r="V197" s="34"/>
      <c r="W197" s="76"/>
      <c r="X197" s="74"/>
      <c r="Y197" s="74"/>
      <c r="Z197" s="74"/>
      <c r="AA197" s="76"/>
      <c r="AB197" s="74"/>
      <c r="AC197" s="74"/>
      <c r="AD197" s="74"/>
      <c r="AE197" s="78"/>
    </row>
    <row r="198" spans="1:31" ht="63" x14ac:dyDescent="0.25">
      <c r="A198" s="741">
        <v>125</v>
      </c>
      <c r="B198" s="554" t="s">
        <v>320</v>
      </c>
      <c r="C198" s="72"/>
      <c r="D198" s="72"/>
      <c r="E198" s="72"/>
      <c r="F198" s="71"/>
      <c r="G198" s="71"/>
      <c r="H198" s="31">
        <v>0</v>
      </c>
      <c r="I198" s="34"/>
      <c r="J198" s="34"/>
      <c r="K198" s="71"/>
      <c r="L198" s="34"/>
      <c r="M198" s="71"/>
      <c r="N198" s="71"/>
      <c r="O198" s="71"/>
      <c r="P198" s="71"/>
      <c r="Q198" s="71"/>
      <c r="R198" s="23"/>
      <c r="S198" s="23"/>
      <c r="T198" s="23"/>
      <c r="U198" s="32"/>
      <c r="V198" s="34"/>
      <c r="W198" s="76"/>
      <c r="X198" s="74"/>
      <c r="Y198" s="74"/>
      <c r="Z198" s="74"/>
      <c r="AA198" s="76"/>
      <c r="AB198" s="74"/>
      <c r="AC198" s="74"/>
      <c r="AD198" s="74"/>
      <c r="AE198" s="78"/>
    </row>
    <row r="199" spans="1:31" ht="63" x14ac:dyDescent="0.25">
      <c r="A199" s="741">
        <v>126</v>
      </c>
      <c r="B199" s="554" t="s">
        <v>321</v>
      </c>
      <c r="C199" s="72"/>
      <c r="D199" s="72"/>
      <c r="E199" s="72"/>
      <c r="F199" s="71"/>
      <c r="G199" s="71"/>
      <c r="H199" s="31">
        <v>0</v>
      </c>
      <c r="I199" s="34"/>
      <c r="J199" s="34"/>
      <c r="K199" s="71"/>
      <c r="L199" s="34"/>
      <c r="M199" s="71"/>
      <c r="N199" s="71"/>
      <c r="O199" s="71"/>
      <c r="P199" s="71"/>
      <c r="Q199" s="71"/>
      <c r="R199" s="23"/>
      <c r="S199" s="23"/>
      <c r="T199" s="23"/>
      <c r="U199" s="32"/>
      <c r="V199" s="34"/>
      <c r="W199" s="76"/>
      <c r="X199" s="74"/>
      <c r="Y199" s="74"/>
      <c r="Z199" s="74"/>
      <c r="AA199" s="76"/>
      <c r="AB199" s="74"/>
      <c r="AC199" s="74"/>
      <c r="AD199" s="74"/>
      <c r="AE199" s="78"/>
    </row>
    <row r="200" spans="1:31" ht="78.75" x14ac:dyDescent="0.25">
      <c r="A200" s="741">
        <v>127</v>
      </c>
      <c r="B200" s="554" t="s">
        <v>322</v>
      </c>
      <c r="C200" s="72"/>
      <c r="D200" s="72"/>
      <c r="E200" s="72"/>
      <c r="F200" s="71"/>
      <c r="G200" s="71"/>
      <c r="H200" s="31">
        <v>0</v>
      </c>
      <c r="I200" s="34"/>
      <c r="J200" s="34"/>
      <c r="K200" s="71"/>
      <c r="L200" s="34"/>
      <c r="M200" s="71"/>
      <c r="N200" s="71"/>
      <c r="O200" s="71"/>
      <c r="P200" s="71"/>
      <c r="Q200" s="71"/>
      <c r="R200" s="23"/>
      <c r="S200" s="23"/>
      <c r="T200" s="23"/>
      <c r="U200" s="32"/>
      <c r="V200" s="34"/>
      <c r="W200" s="76"/>
      <c r="X200" s="74"/>
      <c r="Y200" s="74"/>
      <c r="Z200" s="74"/>
      <c r="AA200" s="76"/>
      <c r="AB200" s="74"/>
      <c r="AC200" s="74"/>
      <c r="AD200" s="74"/>
      <c r="AE200" s="78"/>
    </row>
    <row r="201" spans="1:31" ht="63" x14ac:dyDescent="0.25">
      <c r="A201" s="741">
        <v>128</v>
      </c>
      <c r="B201" s="554" t="s">
        <v>323</v>
      </c>
      <c r="C201" s="72"/>
      <c r="D201" s="72"/>
      <c r="E201" s="72"/>
      <c r="F201" s="71"/>
      <c r="G201" s="71"/>
      <c r="H201" s="31">
        <v>0</v>
      </c>
      <c r="I201" s="34"/>
      <c r="J201" s="34"/>
      <c r="K201" s="71"/>
      <c r="L201" s="34"/>
      <c r="M201" s="71"/>
      <c r="N201" s="71"/>
      <c r="O201" s="71"/>
      <c r="P201" s="71"/>
      <c r="Q201" s="71"/>
      <c r="R201" s="23"/>
      <c r="S201" s="23"/>
      <c r="T201" s="23"/>
      <c r="U201" s="32"/>
      <c r="V201" s="34"/>
      <c r="W201" s="76"/>
      <c r="X201" s="74"/>
      <c r="Y201" s="74"/>
      <c r="Z201" s="74"/>
      <c r="AA201" s="76"/>
      <c r="AB201" s="74"/>
      <c r="AC201" s="74"/>
      <c r="AD201" s="74"/>
      <c r="AE201" s="78"/>
    </row>
    <row r="202" spans="1:31" ht="78.75" x14ac:dyDescent="0.25">
      <c r="A202" s="741">
        <v>129</v>
      </c>
      <c r="B202" s="554" t="s">
        <v>324</v>
      </c>
      <c r="C202" s="72"/>
      <c r="D202" s="72"/>
      <c r="E202" s="72"/>
      <c r="F202" s="71"/>
      <c r="G202" s="71"/>
      <c r="H202" s="31">
        <v>0</v>
      </c>
      <c r="I202" s="34"/>
      <c r="J202" s="34"/>
      <c r="K202" s="71"/>
      <c r="L202" s="34"/>
      <c r="M202" s="71"/>
      <c r="N202" s="71"/>
      <c r="O202" s="71"/>
      <c r="P202" s="71"/>
      <c r="Q202" s="71"/>
      <c r="R202" s="23"/>
      <c r="S202" s="23"/>
      <c r="T202" s="23"/>
      <c r="U202" s="32"/>
      <c r="V202" s="34"/>
      <c r="W202" s="76"/>
      <c r="X202" s="74"/>
      <c r="Y202" s="74"/>
      <c r="Z202" s="74"/>
      <c r="AA202" s="76"/>
      <c r="AB202" s="74"/>
      <c r="AC202" s="74"/>
      <c r="AD202" s="74"/>
      <c r="AE202" s="78"/>
    </row>
    <row r="203" spans="1:31" ht="63" x14ac:dyDescent="0.25">
      <c r="A203" s="741">
        <v>130</v>
      </c>
      <c r="B203" s="554" t="s">
        <v>325</v>
      </c>
      <c r="C203" s="72"/>
      <c r="D203" s="72"/>
      <c r="E203" s="72"/>
      <c r="F203" s="71"/>
      <c r="G203" s="71"/>
      <c r="H203" s="31">
        <v>0</v>
      </c>
      <c r="I203" s="34"/>
      <c r="J203" s="34"/>
      <c r="K203" s="71"/>
      <c r="L203" s="34"/>
      <c r="M203" s="71"/>
      <c r="N203" s="71"/>
      <c r="O203" s="71"/>
      <c r="P203" s="71"/>
      <c r="Q203" s="71"/>
      <c r="R203" s="23"/>
      <c r="S203" s="23"/>
      <c r="T203" s="23"/>
      <c r="U203" s="32"/>
      <c r="V203" s="34"/>
      <c r="W203" s="76"/>
      <c r="X203" s="74"/>
      <c r="Y203" s="74"/>
      <c r="Z203" s="74"/>
      <c r="AA203" s="76"/>
      <c r="AB203" s="74"/>
      <c r="AC203" s="74"/>
      <c r="AD203" s="74"/>
      <c r="AE203" s="78"/>
    </row>
    <row r="204" spans="1:31" ht="47.25" x14ac:dyDescent="0.25">
      <c r="A204" s="741">
        <v>131</v>
      </c>
      <c r="B204" s="554" t="s">
        <v>326</v>
      </c>
      <c r="C204" s="72"/>
      <c r="D204" s="72"/>
      <c r="E204" s="72"/>
      <c r="F204" s="71"/>
      <c r="G204" s="71"/>
      <c r="H204" s="31">
        <v>0</v>
      </c>
      <c r="I204" s="34"/>
      <c r="J204" s="34"/>
      <c r="K204" s="71"/>
      <c r="L204" s="34"/>
      <c r="M204" s="71"/>
      <c r="N204" s="71"/>
      <c r="O204" s="71"/>
      <c r="P204" s="71"/>
      <c r="Q204" s="71"/>
      <c r="R204" s="23"/>
      <c r="S204" s="23"/>
      <c r="T204" s="23"/>
      <c r="U204" s="32"/>
      <c r="V204" s="34"/>
      <c r="W204" s="76"/>
      <c r="X204" s="74"/>
      <c r="Y204" s="74"/>
      <c r="Z204" s="74"/>
      <c r="AA204" s="76"/>
      <c r="AB204" s="74"/>
      <c r="AC204" s="74"/>
      <c r="AD204" s="74"/>
      <c r="AE204" s="78"/>
    </row>
    <row r="205" spans="1:31" ht="63" x14ac:dyDescent="0.25">
      <c r="A205" s="741">
        <v>132</v>
      </c>
      <c r="B205" s="554" t="s">
        <v>327</v>
      </c>
      <c r="C205" s="72"/>
      <c r="D205" s="72"/>
      <c r="E205" s="72"/>
      <c r="F205" s="71"/>
      <c r="G205" s="71"/>
      <c r="H205" s="31">
        <v>0</v>
      </c>
      <c r="I205" s="34"/>
      <c r="J205" s="34"/>
      <c r="K205" s="71"/>
      <c r="L205" s="34"/>
      <c r="M205" s="71"/>
      <c r="N205" s="71"/>
      <c r="O205" s="71"/>
      <c r="P205" s="71"/>
      <c r="Q205" s="71"/>
      <c r="R205" s="23"/>
      <c r="S205" s="23"/>
      <c r="T205" s="23"/>
      <c r="U205" s="32"/>
      <c r="V205" s="34"/>
      <c r="W205" s="76"/>
      <c r="X205" s="74"/>
      <c r="Y205" s="74"/>
      <c r="Z205" s="74"/>
      <c r="AA205" s="76"/>
      <c r="AB205" s="74"/>
      <c r="AC205" s="74"/>
      <c r="AD205" s="74"/>
      <c r="AE205" s="78"/>
    </row>
    <row r="206" spans="1:31" ht="63" x14ac:dyDescent="0.25">
      <c r="A206" s="741">
        <v>133</v>
      </c>
      <c r="B206" s="554" t="s">
        <v>328</v>
      </c>
      <c r="C206" s="72"/>
      <c r="D206" s="72"/>
      <c r="E206" s="72"/>
      <c r="F206" s="71"/>
      <c r="G206" s="71"/>
      <c r="H206" s="31">
        <v>0</v>
      </c>
      <c r="I206" s="34"/>
      <c r="J206" s="34"/>
      <c r="K206" s="71"/>
      <c r="L206" s="34"/>
      <c r="M206" s="71"/>
      <c r="N206" s="71"/>
      <c r="O206" s="71"/>
      <c r="P206" s="71"/>
      <c r="Q206" s="71"/>
      <c r="R206" s="23"/>
      <c r="S206" s="23"/>
      <c r="T206" s="23"/>
      <c r="U206" s="32"/>
      <c r="V206" s="34"/>
      <c r="W206" s="76"/>
      <c r="X206" s="74"/>
      <c r="Y206" s="74"/>
      <c r="Z206" s="74"/>
      <c r="AA206" s="76"/>
      <c r="AB206" s="74"/>
      <c r="AC206" s="74"/>
      <c r="AD206" s="74"/>
      <c r="AE206" s="78"/>
    </row>
    <row r="207" spans="1:31" ht="47.25" x14ac:dyDescent="0.25">
      <c r="A207" s="741">
        <v>134</v>
      </c>
      <c r="B207" s="554" t="s">
        <v>329</v>
      </c>
      <c r="C207" s="72"/>
      <c r="D207" s="72"/>
      <c r="E207" s="72"/>
      <c r="F207" s="71"/>
      <c r="G207" s="71"/>
      <c r="H207" s="31">
        <v>0</v>
      </c>
      <c r="I207" s="34"/>
      <c r="J207" s="34"/>
      <c r="K207" s="71"/>
      <c r="L207" s="34"/>
      <c r="M207" s="71"/>
      <c r="N207" s="71"/>
      <c r="O207" s="71"/>
      <c r="P207" s="71"/>
      <c r="Q207" s="71"/>
      <c r="R207" s="23"/>
      <c r="S207" s="23"/>
      <c r="T207" s="23"/>
      <c r="U207" s="32"/>
      <c r="V207" s="34"/>
      <c r="W207" s="76"/>
      <c r="X207" s="74"/>
      <c r="Y207" s="74"/>
      <c r="Z207" s="74"/>
      <c r="AA207" s="76"/>
      <c r="AB207" s="74"/>
      <c r="AC207" s="74"/>
      <c r="AD207" s="74"/>
      <c r="AE207" s="78"/>
    </row>
    <row r="208" spans="1:31" ht="78.75" x14ac:dyDescent="0.25">
      <c r="A208" s="741">
        <v>135</v>
      </c>
      <c r="B208" s="554" t="s">
        <v>330</v>
      </c>
      <c r="C208" s="72"/>
      <c r="D208" s="72"/>
      <c r="E208" s="72"/>
      <c r="F208" s="71"/>
      <c r="G208" s="71"/>
      <c r="H208" s="31">
        <v>0</v>
      </c>
      <c r="I208" s="34"/>
      <c r="J208" s="34"/>
      <c r="K208" s="71"/>
      <c r="L208" s="34"/>
      <c r="M208" s="71"/>
      <c r="N208" s="71"/>
      <c r="O208" s="71"/>
      <c r="P208" s="71"/>
      <c r="Q208" s="71"/>
      <c r="R208" s="23"/>
      <c r="S208" s="23"/>
      <c r="T208" s="23"/>
      <c r="U208" s="32"/>
      <c r="V208" s="34"/>
      <c r="W208" s="76"/>
      <c r="X208" s="74"/>
      <c r="Y208" s="74"/>
      <c r="Z208" s="74"/>
      <c r="AA208" s="76"/>
      <c r="AB208" s="74"/>
      <c r="AC208" s="74"/>
      <c r="AD208" s="74"/>
      <c r="AE208" s="78"/>
    </row>
    <row r="209" spans="1:31" ht="78.75" x14ac:dyDescent="0.25">
      <c r="A209" s="741">
        <v>136</v>
      </c>
      <c r="B209" s="554" t="s">
        <v>331</v>
      </c>
      <c r="C209" s="72"/>
      <c r="D209" s="72"/>
      <c r="E209" s="72"/>
      <c r="F209" s="71"/>
      <c r="G209" s="71"/>
      <c r="H209" s="31">
        <v>0</v>
      </c>
      <c r="I209" s="34"/>
      <c r="J209" s="34"/>
      <c r="K209" s="71"/>
      <c r="L209" s="34"/>
      <c r="M209" s="71"/>
      <c r="N209" s="71"/>
      <c r="O209" s="71"/>
      <c r="P209" s="71"/>
      <c r="Q209" s="71"/>
      <c r="R209" s="23"/>
      <c r="S209" s="23"/>
      <c r="T209" s="23"/>
      <c r="U209" s="32"/>
      <c r="V209" s="34"/>
      <c r="W209" s="76"/>
      <c r="X209" s="74"/>
      <c r="Y209" s="74"/>
      <c r="Z209" s="74"/>
      <c r="AA209" s="76"/>
      <c r="AB209" s="74"/>
      <c r="AC209" s="74"/>
      <c r="AD209" s="74"/>
      <c r="AE209" s="78"/>
    </row>
    <row r="210" spans="1:31" ht="63" x14ac:dyDescent="0.25">
      <c r="A210" s="741">
        <v>137</v>
      </c>
      <c r="B210" s="554" t="s">
        <v>332</v>
      </c>
      <c r="C210" s="72"/>
      <c r="D210" s="72"/>
      <c r="E210" s="72"/>
      <c r="F210" s="71"/>
      <c r="G210" s="71"/>
      <c r="H210" s="31">
        <v>0</v>
      </c>
      <c r="I210" s="34"/>
      <c r="J210" s="34"/>
      <c r="K210" s="71"/>
      <c r="L210" s="34"/>
      <c r="M210" s="71"/>
      <c r="N210" s="71"/>
      <c r="O210" s="71"/>
      <c r="P210" s="71"/>
      <c r="Q210" s="71"/>
      <c r="R210" s="23"/>
      <c r="S210" s="23"/>
      <c r="T210" s="23"/>
      <c r="U210" s="32"/>
      <c r="V210" s="34"/>
      <c r="W210" s="76"/>
      <c r="X210" s="74"/>
      <c r="Y210" s="74"/>
      <c r="Z210" s="74"/>
      <c r="AA210" s="76"/>
      <c r="AB210" s="74"/>
      <c r="AC210" s="74"/>
      <c r="AD210" s="74"/>
      <c r="AE210" s="78"/>
    </row>
    <row r="211" spans="1:31" ht="63" x14ac:dyDescent="0.25">
      <c r="A211" s="741">
        <v>138</v>
      </c>
      <c r="B211" s="554" t="s">
        <v>333</v>
      </c>
      <c r="C211" s="72"/>
      <c r="D211" s="72"/>
      <c r="E211" s="72"/>
      <c r="F211" s="71"/>
      <c r="G211" s="71"/>
      <c r="H211" s="31">
        <v>0</v>
      </c>
      <c r="I211" s="34"/>
      <c r="J211" s="34"/>
      <c r="K211" s="71"/>
      <c r="L211" s="34"/>
      <c r="M211" s="71"/>
      <c r="N211" s="71"/>
      <c r="O211" s="71"/>
      <c r="P211" s="71"/>
      <c r="Q211" s="71"/>
      <c r="R211" s="23"/>
      <c r="S211" s="23"/>
      <c r="T211" s="23"/>
      <c r="U211" s="32"/>
      <c r="V211" s="34"/>
      <c r="W211" s="76"/>
      <c r="X211" s="74"/>
      <c r="Y211" s="74"/>
      <c r="Z211" s="74"/>
      <c r="AA211" s="76"/>
      <c r="AB211" s="74"/>
      <c r="AC211" s="74"/>
      <c r="AD211" s="74"/>
      <c r="AE211" s="78"/>
    </row>
    <row r="212" spans="1:31" ht="78.75" x14ac:dyDescent="0.25">
      <c r="A212" s="741">
        <v>139</v>
      </c>
      <c r="B212" s="554" t="s">
        <v>334</v>
      </c>
      <c r="C212" s="72"/>
      <c r="D212" s="72"/>
      <c r="E212" s="72"/>
      <c r="F212" s="71"/>
      <c r="G212" s="71"/>
      <c r="H212" s="31">
        <v>0</v>
      </c>
      <c r="I212" s="34"/>
      <c r="J212" s="34"/>
      <c r="K212" s="71"/>
      <c r="L212" s="34"/>
      <c r="M212" s="71"/>
      <c r="N212" s="71"/>
      <c r="O212" s="71"/>
      <c r="P212" s="71"/>
      <c r="Q212" s="71"/>
      <c r="R212" s="23"/>
      <c r="S212" s="23"/>
      <c r="T212" s="23"/>
      <c r="U212" s="32"/>
      <c r="V212" s="34"/>
      <c r="W212" s="76"/>
      <c r="X212" s="74"/>
      <c r="Y212" s="74"/>
      <c r="Z212" s="74"/>
      <c r="AA212" s="76"/>
      <c r="AB212" s="74"/>
      <c r="AC212" s="74"/>
      <c r="AD212" s="74"/>
      <c r="AE212" s="78"/>
    </row>
    <row r="213" spans="1:31" ht="94.5" x14ac:dyDescent="0.25">
      <c r="A213" s="741">
        <v>140</v>
      </c>
      <c r="B213" s="605" t="s">
        <v>344</v>
      </c>
      <c r="C213" s="798" t="s">
        <v>43</v>
      </c>
      <c r="D213" s="72"/>
      <c r="E213" s="72"/>
      <c r="F213" s="71"/>
      <c r="G213" s="71"/>
      <c r="H213" s="31">
        <v>0</v>
      </c>
      <c r="I213" s="34"/>
      <c r="J213" s="34"/>
      <c r="K213" s="71"/>
      <c r="L213" s="34"/>
      <c r="M213" s="71"/>
      <c r="N213" s="71"/>
      <c r="O213" s="71"/>
      <c r="P213" s="71"/>
      <c r="Q213" s="71"/>
      <c r="R213" s="23"/>
      <c r="S213" s="23"/>
      <c r="T213" s="23"/>
      <c r="U213" s="32"/>
      <c r="V213" s="34"/>
      <c r="W213" s="76"/>
      <c r="X213" s="74"/>
      <c r="Y213" s="74"/>
      <c r="Z213" s="74"/>
      <c r="AA213" s="76"/>
      <c r="AB213" s="74"/>
      <c r="AC213" s="74"/>
      <c r="AD213" s="74"/>
      <c r="AE213" s="78"/>
    </row>
    <row r="214" spans="1:31" ht="63" x14ac:dyDescent="0.25">
      <c r="A214" s="741">
        <v>141</v>
      </c>
      <c r="B214" s="603" t="s">
        <v>345</v>
      </c>
      <c r="C214" s="72"/>
      <c r="D214" s="72"/>
      <c r="E214" s="72"/>
      <c r="F214" s="71"/>
      <c r="G214" s="71"/>
      <c r="H214" s="31">
        <v>0</v>
      </c>
      <c r="I214" s="34"/>
      <c r="J214" s="34"/>
      <c r="K214" s="71"/>
      <c r="L214" s="34"/>
      <c r="M214" s="71"/>
      <c r="N214" s="71"/>
      <c r="O214" s="71"/>
      <c r="P214" s="71"/>
      <c r="Q214" s="71"/>
      <c r="R214" s="23"/>
      <c r="S214" s="23"/>
      <c r="T214" s="23"/>
      <c r="U214" s="32"/>
      <c r="V214" s="34"/>
      <c r="W214" s="76"/>
      <c r="X214" s="74"/>
      <c r="Y214" s="74"/>
      <c r="Z214" s="74"/>
      <c r="AA214" s="76"/>
      <c r="AB214" s="74"/>
      <c r="AC214" s="74"/>
      <c r="AD214" s="74"/>
      <c r="AE214" s="78"/>
    </row>
    <row r="215" spans="1:31" ht="78.75" x14ac:dyDescent="0.25">
      <c r="A215" s="741">
        <v>142</v>
      </c>
      <c r="B215" s="603" t="s">
        <v>346</v>
      </c>
      <c r="C215" s="72"/>
      <c r="D215" s="72"/>
      <c r="E215" s="72"/>
      <c r="F215" s="71"/>
      <c r="G215" s="71"/>
      <c r="H215" s="31">
        <v>0</v>
      </c>
      <c r="I215" s="34"/>
      <c r="J215" s="34"/>
      <c r="K215" s="71"/>
      <c r="L215" s="34"/>
      <c r="M215" s="71"/>
      <c r="N215" s="71"/>
      <c r="O215" s="71"/>
      <c r="P215" s="71"/>
      <c r="Q215" s="71"/>
      <c r="R215" s="23"/>
      <c r="S215" s="23"/>
      <c r="T215" s="23"/>
      <c r="U215" s="32"/>
      <c r="V215" s="34"/>
      <c r="W215" s="76"/>
      <c r="X215" s="74"/>
      <c r="Y215" s="74"/>
      <c r="Z215" s="74"/>
      <c r="AA215" s="76"/>
      <c r="AB215" s="74"/>
      <c r="AC215" s="74"/>
      <c r="AD215" s="74"/>
      <c r="AE215" s="78"/>
    </row>
    <row r="216" spans="1:31" ht="78.75" x14ac:dyDescent="0.25">
      <c r="A216" s="741">
        <v>143</v>
      </c>
      <c r="B216" s="603" t="s">
        <v>347</v>
      </c>
      <c r="C216" s="72"/>
      <c r="D216" s="72"/>
      <c r="E216" s="72"/>
      <c r="F216" s="71"/>
      <c r="G216" s="71"/>
      <c r="H216" s="31">
        <v>0</v>
      </c>
      <c r="I216" s="34"/>
      <c r="J216" s="34"/>
      <c r="K216" s="71"/>
      <c r="L216" s="34"/>
      <c r="M216" s="71"/>
      <c r="N216" s="71"/>
      <c r="O216" s="71"/>
      <c r="P216" s="71"/>
      <c r="Q216" s="71"/>
      <c r="R216" s="23"/>
      <c r="S216" s="23"/>
      <c r="T216" s="23"/>
      <c r="U216" s="32"/>
      <c r="V216" s="34"/>
      <c r="W216" s="76"/>
      <c r="X216" s="74"/>
      <c r="Y216" s="74"/>
      <c r="Z216" s="74"/>
      <c r="AA216" s="76"/>
      <c r="AB216" s="74"/>
      <c r="AC216" s="74"/>
      <c r="AD216" s="74"/>
      <c r="AE216" s="78"/>
    </row>
    <row r="217" spans="1:31" ht="63" x14ac:dyDescent="0.25">
      <c r="A217" s="741">
        <v>144</v>
      </c>
      <c r="B217" s="603" t="s">
        <v>348</v>
      </c>
      <c r="C217" s="72"/>
      <c r="D217" s="72"/>
      <c r="E217" s="72"/>
      <c r="F217" s="71"/>
      <c r="G217" s="71"/>
      <c r="H217" s="31">
        <v>0</v>
      </c>
      <c r="I217" s="34"/>
      <c r="J217" s="34"/>
      <c r="K217" s="71"/>
      <c r="L217" s="34"/>
      <c r="M217" s="71"/>
      <c r="N217" s="71"/>
      <c r="O217" s="71"/>
      <c r="P217" s="71"/>
      <c r="Q217" s="71"/>
      <c r="R217" s="23"/>
      <c r="S217" s="23"/>
      <c r="T217" s="23"/>
      <c r="U217" s="32"/>
      <c r="V217" s="34"/>
      <c r="W217" s="76"/>
      <c r="X217" s="74"/>
      <c r="Y217" s="74"/>
      <c r="Z217" s="74"/>
      <c r="AA217" s="76"/>
      <c r="AB217" s="74"/>
      <c r="AC217" s="74"/>
      <c r="AD217" s="74"/>
      <c r="AE217" s="78"/>
    </row>
    <row r="218" spans="1:31" ht="78.75" x14ac:dyDescent="0.25">
      <c r="A218" s="741">
        <v>145</v>
      </c>
      <c r="B218" s="603" t="s">
        <v>349</v>
      </c>
      <c r="C218" s="72"/>
      <c r="D218" s="72"/>
      <c r="E218" s="72"/>
      <c r="F218" s="71"/>
      <c r="G218" s="71"/>
      <c r="H218" s="31">
        <v>0</v>
      </c>
      <c r="I218" s="34"/>
      <c r="J218" s="34"/>
      <c r="K218" s="71"/>
      <c r="L218" s="34"/>
      <c r="M218" s="71"/>
      <c r="N218" s="71"/>
      <c r="O218" s="71"/>
      <c r="P218" s="71"/>
      <c r="Q218" s="71"/>
      <c r="R218" s="23"/>
      <c r="S218" s="23"/>
      <c r="T218" s="23"/>
      <c r="U218" s="32"/>
      <c r="V218" s="34"/>
      <c r="W218" s="76"/>
      <c r="X218" s="74"/>
      <c r="Y218" s="74"/>
      <c r="Z218" s="74"/>
      <c r="AA218" s="76"/>
      <c r="AB218" s="74"/>
      <c r="AC218" s="74"/>
      <c r="AD218" s="74"/>
      <c r="AE218" s="78"/>
    </row>
    <row r="219" spans="1:31" ht="110.25" x14ac:dyDescent="0.25">
      <c r="A219" s="741">
        <v>146</v>
      </c>
      <c r="B219" s="605" t="s">
        <v>350</v>
      </c>
      <c r="C219" s="72"/>
      <c r="D219" s="72"/>
      <c r="E219" s="72"/>
      <c r="F219" s="71"/>
      <c r="G219" s="71"/>
      <c r="H219" s="31">
        <v>0</v>
      </c>
      <c r="I219" s="34"/>
      <c r="J219" s="34"/>
      <c r="K219" s="71"/>
      <c r="L219" s="34"/>
      <c r="M219" s="71"/>
      <c r="N219" s="71"/>
      <c r="O219" s="71"/>
      <c r="P219" s="71"/>
      <c r="Q219" s="71"/>
      <c r="R219" s="23"/>
      <c r="S219" s="23"/>
      <c r="T219" s="23"/>
      <c r="U219" s="32"/>
      <c r="V219" s="34"/>
      <c r="W219" s="76"/>
      <c r="X219" s="74"/>
      <c r="Y219" s="74"/>
      <c r="Z219" s="74"/>
      <c r="AA219" s="76"/>
      <c r="AB219" s="74"/>
      <c r="AC219" s="74"/>
      <c r="AD219" s="74"/>
      <c r="AE219" s="78"/>
    </row>
    <row r="220" spans="1:31" ht="78.75" x14ac:dyDescent="0.25">
      <c r="A220" s="741">
        <v>147</v>
      </c>
      <c r="B220" s="603" t="s">
        <v>351</v>
      </c>
      <c r="C220" s="72"/>
      <c r="D220" s="72"/>
      <c r="E220" s="72"/>
      <c r="F220" s="71"/>
      <c r="G220" s="71"/>
      <c r="H220" s="31">
        <v>0</v>
      </c>
      <c r="I220" s="34"/>
      <c r="J220" s="34"/>
      <c r="K220" s="71"/>
      <c r="L220" s="34"/>
      <c r="M220" s="71"/>
      <c r="N220" s="71"/>
      <c r="O220" s="71"/>
      <c r="P220" s="71"/>
      <c r="Q220" s="71"/>
      <c r="R220" s="23"/>
      <c r="S220" s="23"/>
      <c r="T220" s="23"/>
      <c r="U220" s="32"/>
      <c r="V220" s="34"/>
      <c r="W220" s="76"/>
      <c r="X220" s="74"/>
      <c r="Y220" s="74"/>
      <c r="Z220" s="74"/>
      <c r="AA220" s="76"/>
      <c r="AB220" s="74"/>
      <c r="AC220" s="74"/>
      <c r="AD220" s="74"/>
      <c r="AE220" s="78"/>
    </row>
    <row r="221" spans="1:31" ht="63" x14ac:dyDescent="0.25">
      <c r="A221" s="741">
        <v>148</v>
      </c>
      <c r="B221" s="603" t="s">
        <v>352</v>
      </c>
      <c r="C221" s="72"/>
      <c r="D221" s="72"/>
      <c r="E221" s="72"/>
      <c r="F221" s="71"/>
      <c r="G221" s="71"/>
      <c r="H221" s="31">
        <v>0</v>
      </c>
      <c r="I221" s="34"/>
      <c r="J221" s="34"/>
      <c r="K221" s="71"/>
      <c r="L221" s="34"/>
      <c r="M221" s="71"/>
      <c r="N221" s="71"/>
      <c r="O221" s="71"/>
      <c r="P221" s="71"/>
      <c r="Q221" s="71"/>
      <c r="R221" s="23"/>
      <c r="S221" s="23"/>
      <c r="T221" s="23"/>
      <c r="U221" s="32"/>
      <c r="V221" s="34"/>
      <c r="W221" s="76"/>
      <c r="X221" s="74"/>
      <c r="Y221" s="74"/>
      <c r="Z221" s="74"/>
      <c r="AA221" s="76"/>
      <c r="AB221" s="74"/>
      <c r="AC221" s="74"/>
      <c r="AD221" s="74"/>
      <c r="AE221" s="78"/>
    </row>
    <row r="222" spans="1:31" ht="63" x14ac:dyDescent="0.25">
      <c r="A222" s="741">
        <v>149</v>
      </c>
      <c r="B222" s="603" t="s">
        <v>353</v>
      </c>
      <c r="C222" s="72"/>
      <c r="D222" s="72"/>
      <c r="E222" s="72"/>
      <c r="F222" s="71"/>
      <c r="G222" s="71"/>
      <c r="H222" s="31">
        <v>0</v>
      </c>
      <c r="I222" s="34"/>
      <c r="J222" s="34"/>
      <c r="K222" s="71"/>
      <c r="L222" s="34"/>
      <c r="M222" s="71"/>
      <c r="N222" s="71"/>
      <c r="O222" s="71"/>
      <c r="P222" s="71"/>
      <c r="Q222" s="71"/>
      <c r="R222" s="23"/>
      <c r="S222" s="23"/>
      <c r="T222" s="23"/>
      <c r="U222" s="32"/>
      <c r="V222" s="34"/>
      <c r="W222" s="76"/>
      <c r="X222" s="74"/>
      <c r="Y222" s="74"/>
      <c r="Z222" s="74"/>
      <c r="AA222" s="76"/>
      <c r="AB222" s="74"/>
      <c r="AC222" s="74"/>
      <c r="AD222" s="74"/>
      <c r="AE222" s="78"/>
    </row>
    <row r="223" spans="1:31" ht="63" x14ac:dyDescent="0.25">
      <c r="A223" s="741">
        <v>150</v>
      </c>
      <c r="B223" s="603" t="s">
        <v>354</v>
      </c>
      <c r="C223" s="72"/>
      <c r="D223" s="72"/>
      <c r="E223" s="72"/>
      <c r="F223" s="71"/>
      <c r="G223" s="71"/>
      <c r="H223" s="31">
        <v>0</v>
      </c>
      <c r="I223" s="34"/>
      <c r="J223" s="34"/>
      <c r="K223" s="71"/>
      <c r="L223" s="34"/>
      <c r="M223" s="71"/>
      <c r="N223" s="71"/>
      <c r="O223" s="71"/>
      <c r="P223" s="71"/>
      <c r="Q223" s="71"/>
      <c r="R223" s="23"/>
      <c r="S223" s="23"/>
      <c r="T223" s="23"/>
      <c r="U223" s="32"/>
      <c r="V223" s="34"/>
      <c r="W223" s="76"/>
      <c r="X223" s="74"/>
      <c r="Y223" s="74"/>
      <c r="Z223" s="74"/>
      <c r="AA223" s="76"/>
      <c r="AB223" s="74"/>
      <c r="AC223" s="74"/>
      <c r="AD223" s="74"/>
      <c r="AE223" s="78"/>
    </row>
    <row r="224" spans="1:31" ht="63" x14ac:dyDescent="0.25">
      <c r="A224" s="741">
        <v>151</v>
      </c>
      <c r="B224" s="603" t="s">
        <v>355</v>
      </c>
      <c r="C224" s="72"/>
      <c r="D224" s="72"/>
      <c r="E224" s="72"/>
      <c r="F224" s="71"/>
      <c r="G224" s="71"/>
      <c r="H224" s="31">
        <v>0</v>
      </c>
      <c r="I224" s="34"/>
      <c r="J224" s="34"/>
      <c r="K224" s="71"/>
      <c r="L224" s="34"/>
      <c r="M224" s="71"/>
      <c r="N224" s="71"/>
      <c r="O224" s="71"/>
      <c r="P224" s="71"/>
      <c r="Q224" s="71"/>
      <c r="R224" s="23"/>
      <c r="S224" s="23"/>
      <c r="T224" s="23"/>
      <c r="U224" s="32"/>
      <c r="V224" s="34"/>
      <c r="W224" s="76"/>
      <c r="X224" s="74"/>
      <c r="Y224" s="74"/>
      <c r="Z224" s="74"/>
      <c r="AA224" s="76"/>
      <c r="AB224" s="74"/>
      <c r="AC224" s="74"/>
      <c r="AD224" s="74"/>
      <c r="AE224" s="78"/>
    </row>
    <row r="225" spans="1:31" ht="78.75" x14ac:dyDescent="0.25">
      <c r="A225" s="741">
        <v>152</v>
      </c>
      <c r="B225" s="603" t="s">
        <v>356</v>
      </c>
      <c r="C225" s="72"/>
      <c r="D225" s="72"/>
      <c r="E225" s="72"/>
      <c r="F225" s="71"/>
      <c r="G225" s="71"/>
      <c r="H225" s="31">
        <v>0</v>
      </c>
      <c r="I225" s="34"/>
      <c r="J225" s="34"/>
      <c r="K225" s="71"/>
      <c r="L225" s="34"/>
      <c r="M225" s="71"/>
      <c r="N225" s="71"/>
      <c r="O225" s="71"/>
      <c r="P225" s="71"/>
      <c r="Q225" s="71"/>
      <c r="R225" s="23"/>
      <c r="S225" s="23"/>
      <c r="T225" s="23"/>
      <c r="U225" s="32"/>
      <c r="V225" s="34"/>
      <c r="W225" s="76"/>
      <c r="X225" s="74"/>
      <c r="Y225" s="74"/>
      <c r="Z225" s="74"/>
      <c r="AA225" s="76"/>
      <c r="AB225" s="74"/>
      <c r="AC225" s="74"/>
      <c r="AD225" s="74"/>
      <c r="AE225" s="78"/>
    </row>
    <row r="226" spans="1:31" ht="63" x14ac:dyDescent="0.25">
      <c r="A226" s="741">
        <v>153</v>
      </c>
      <c r="B226" s="603" t="s">
        <v>357</v>
      </c>
      <c r="C226" s="72"/>
      <c r="D226" s="72"/>
      <c r="E226" s="72"/>
      <c r="F226" s="71"/>
      <c r="G226" s="71"/>
      <c r="H226" s="31">
        <v>0</v>
      </c>
      <c r="I226" s="34"/>
      <c r="J226" s="34"/>
      <c r="K226" s="71"/>
      <c r="L226" s="34"/>
      <c r="M226" s="71"/>
      <c r="N226" s="71"/>
      <c r="O226" s="71"/>
      <c r="P226" s="71"/>
      <c r="Q226" s="71"/>
      <c r="R226" s="23"/>
      <c r="S226" s="23"/>
      <c r="T226" s="23"/>
      <c r="U226" s="32"/>
      <c r="V226" s="34"/>
      <c r="W226" s="76"/>
      <c r="X226" s="74"/>
      <c r="Y226" s="74"/>
      <c r="Z226" s="74"/>
      <c r="AA226" s="76"/>
      <c r="AB226" s="74"/>
      <c r="AC226" s="74"/>
      <c r="AD226" s="74"/>
      <c r="AE226" s="78"/>
    </row>
    <row r="227" spans="1:31" ht="94.5" x14ac:dyDescent="0.25">
      <c r="A227" s="741">
        <v>154</v>
      </c>
      <c r="B227" s="603" t="s">
        <v>358</v>
      </c>
      <c r="C227" s="72"/>
      <c r="D227" s="72"/>
      <c r="E227" s="72"/>
      <c r="F227" s="71"/>
      <c r="G227" s="71"/>
      <c r="H227" s="31">
        <v>0</v>
      </c>
      <c r="I227" s="34"/>
      <c r="J227" s="34"/>
      <c r="K227" s="71"/>
      <c r="L227" s="34"/>
      <c r="M227" s="71"/>
      <c r="N227" s="71"/>
      <c r="O227" s="71"/>
      <c r="P227" s="71"/>
      <c r="Q227" s="71"/>
      <c r="R227" s="23"/>
      <c r="S227" s="23"/>
      <c r="T227" s="23"/>
      <c r="U227" s="32"/>
      <c r="V227" s="34"/>
      <c r="W227" s="76"/>
      <c r="X227" s="74"/>
      <c r="Y227" s="74"/>
      <c r="Z227" s="74"/>
      <c r="AA227" s="76"/>
      <c r="AB227" s="74"/>
      <c r="AC227" s="74"/>
      <c r="AD227" s="74"/>
      <c r="AE227" s="78"/>
    </row>
    <row r="228" spans="1:31" ht="78.75" x14ac:dyDescent="0.25">
      <c r="A228" s="741">
        <v>155</v>
      </c>
      <c r="B228" s="603" t="s">
        <v>359</v>
      </c>
      <c r="C228" s="72"/>
      <c r="D228" s="72"/>
      <c r="E228" s="72"/>
      <c r="F228" s="71"/>
      <c r="G228" s="71"/>
      <c r="H228" s="31">
        <v>0</v>
      </c>
      <c r="I228" s="34"/>
      <c r="J228" s="34"/>
      <c r="K228" s="71"/>
      <c r="L228" s="34"/>
      <c r="M228" s="71"/>
      <c r="N228" s="71"/>
      <c r="O228" s="71"/>
      <c r="P228" s="71"/>
      <c r="Q228" s="71"/>
      <c r="R228" s="23"/>
      <c r="S228" s="23"/>
      <c r="T228" s="23"/>
      <c r="U228" s="32"/>
      <c r="V228" s="34"/>
      <c r="W228" s="76"/>
      <c r="X228" s="74"/>
      <c r="Y228" s="74"/>
      <c r="Z228" s="74"/>
      <c r="AA228" s="76"/>
      <c r="AB228" s="74"/>
      <c r="AC228" s="74"/>
      <c r="AD228" s="74"/>
      <c r="AE228" s="78"/>
    </row>
    <row r="229" spans="1:31" ht="63" x14ac:dyDescent="0.25">
      <c r="A229" s="741">
        <v>156</v>
      </c>
      <c r="B229" s="603" t="s">
        <v>360</v>
      </c>
      <c r="C229" s="72"/>
      <c r="D229" s="72"/>
      <c r="E229" s="72"/>
      <c r="F229" s="71"/>
      <c r="G229" s="71"/>
      <c r="H229" s="31">
        <v>0</v>
      </c>
      <c r="I229" s="34"/>
      <c r="J229" s="34"/>
      <c r="K229" s="71"/>
      <c r="L229" s="34"/>
      <c r="M229" s="71"/>
      <c r="N229" s="71"/>
      <c r="O229" s="71"/>
      <c r="P229" s="71"/>
      <c r="Q229" s="71"/>
      <c r="R229" s="23"/>
      <c r="S229" s="23"/>
      <c r="T229" s="23"/>
      <c r="U229" s="32"/>
      <c r="V229" s="34"/>
      <c r="W229" s="76"/>
      <c r="X229" s="74"/>
      <c r="Y229" s="74"/>
      <c r="Z229" s="74"/>
      <c r="AA229" s="76"/>
      <c r="AB229" s="74"/>
      <c r="AC229" s="74"/>
      <c r="AD229" s="74"/>
      <c r="AE229" s="78"/>
    </row>
    <row r="230" spans="1:31" ht="78.75" x14ac:dyDescent="0.25">
      <c r="A230" s="741">
        <v>157</v>
      </c>
      <c r="B230" s="603" t="s">
        <v>361</v>
      </c>
      <c r="C230" s="72"/>
      <c r="D230" s="72"/>
      <c r="E230" s="72"/>
      <c r="F230" s="71"/>
      <c r="G230" s="71"/>
      <c r="H230" s="31">
        <v>0</v>
      </c>
      <c r="I230" s="34"/>
      <c r="J230" s="34"/>
      <c r="K230" s="71"/>
      <c r="L230" s="34"/>
      <c r="M230" s="71"/>
      <c r="N230" s="71"/>
      <c r="O230" s="71"/>
      <c r="P230" s="71"/>
      <c r="Q230" s="71"/>
      <c r="R230" s="23"/>
      <c r="S230" s="23"/>
      <c r="T230" s="23"/>
      <c r="U230" s="32"/>
      <c r="V230" s="34"/>
      <c r="W230" s="76"/>
      <c r="X230" s="74"/>
      <c r="Y230" s="74"/>
      <c r="Z230" s="74"/>
      <c r="AA230" s="76"/>
      <c r="AB230" s="74"/>
      <c r="AC230" s="74"/>
      <c r="AD230" s="74"/>
      <c r="AE230" s="78"/>
    </row>
    <row r="231" spans="1:31" ht="63" x14ac:dyDescent="0.25">
      <c r="A231" s="741">
        <v>158</v>
      </c>
      <c r="B231" s="603" t="s">
        <v>362</v>
      </c>
      <c r="C231" s="72"/>
      <c r="D231" s="72"/>
      <c r="E231" s="72"/>
      <c r="F231" s="71"/>
      <c r="G231" s="71"/>
      <c r="H231" s="31">
        <v>0</v>
      </c>
      <c r="I231" s="34"/>
      <c r="J231" s="34"/>
      <c r="K231" s="71"/>
      <c r="L231" s="34"/>
      <c r="M231" s="71"/>
      <c r="N231" s="71"/>
      <c r="O231" s="71"/>
      <c r="P231" s="71"/>
      <c r="Q231" s="71"/>
      <c r="R231" s="23"/>
      <c r="S231" s="23"/>
      <c r="T231" s="23"/>
      <c r="U231" s="32"/>
      <c r="V231" s="34"/>
      <c r="W231" s="76"/>
      <c r="X231" s="74"/>
      <c r="Y231" s="74"/>
      <c r="Z231" s="74"/>
      <c r="AA231" s="76"/>
      <c r="AB231" s="74"/>
      <c r="AC231" s="74"/>
      <c r="AD231" s="74"/>
      <c r="AE231" s="78"/>
    </row>
    <row r="232" spans="1:31" ht="63" x14ac:dyDescent="0.25">
      <c r="A232" s="741">
        <v>159</v>
      </c>
      <c r="B232" s="603" t="s">
        <v>363</v>
      </c>
      <c r="C232" s="72"/>
      <c r="D232" s="72"/>
      <c r="E232" s="72"/>
      <c r="F232" s="71"/>
      <c r="G232" s="71"/>
      <c r="H232" s="31">
        <v>0</v>
      </c>
      <c r="I232" s="34"/>
      <c r="J232" s="34"/>
      <c r="K232" s="71"/>
      <c r="L232" s="34"/>
      <c r="M232" s="71"/>
      <c r="N232" s="71"/>
      <c r="O232" s="71"/>
      <c r="P232" s="71"/>
      <c r="Q232" s="71"/>
      <c r="R232" s="23"/>
      <c r="S232" s="23"/>
      <c r="T232" s="23"/>
      <c r="U232" s="32"/>
      <c r="V232" s="34"/>
      <c r="W232" s="76"/>
      <c r="X232" s="74"/>
      <c r="Y232" s="74"/>
      <c r="Z232" s="74"/>
      <c r="AA232" s="76"/>
      <c r="AB232" s="74"/>
      <c r="AC232" s="74"/>
      <c r="AD232" s="74"/>
      <c r="AE232" s="78"/>
    </row>
    <row r="233" spans="1:31" ht="78.75" x14ac:dyDescent="0.25">
      <c r="A233" s="741">
        <v>160</v>
      </c>
      <c r="B233" s="603" t="s">
        <v>364</v>
      </c>
      <c r="C233" s="72"/>
      <c r="D233" s="72"/>
      <c r="E233" s="72"/>
      <c r="F233" s="71"/>
      <c r="G233" s="71"/>
      <c r="H233" s="31">
        <v>0</v>
      </c>
      <c r="I233" s="34"/>
      <c r="J233" s="34"/>
      <c r="K233" s="71"/>
      <c r="L233" s="34"/>
      <c r="M233" s="71"/>
      <c r="N233" s="71"/>
      <c r="O233" s="71"/>
      <c r="P233" s="71"/>
      <c r="Q233" s="71"/>
      <c r="R233" s="23"/>
      <c r="S233" s="23"/>
      <c r="T233" s="23"/>
      <c r="U233" s="32"/>
      <c r="V233" s="34"/>
      <c r="W233" s="76"/>
      <c r="X233" s="74"/>
      <c r="Y233" s="74"/>
      <c r="Z233" s="74"/>
      <c r="AA233" s="76"/>
      <c r="AB233" s="74"/>
      <c r="AC233" s="74"/>
      <c r="AD233" s="74"/>
      <c r="AE233" s="78"/>
    </row>
    <row r="234" spans="1:31" ht="94.5" x14ac:dyDescent="0.25">
      <c r="A234" s="741">
        <v>161</v>
      </c>
      <c r="B234" s="603" t="s">
        <v>365</v>
      </c>
      <c r="C234" s="72"/>
      <c r="D234" s="72"/>
      <c r="E234" s="72"/>
      <c r="F234" s="71"/>
      <c r="G234" s="71"/>
      <c r="H234" s="31">
        <v>0</v>
      </c>
      <c r="I234" s="34"/>
      <c r="J234" s="34"/>
      <c r="K234" s="71"/>
      <c r="L234" s="34"/>
      <c r="M234" s="71"/>
      <c r="N234" s="71"/>
      <c r="O234" s="71"/>
      <c r="P234" s="71"/>
      <c r="Q234" s="71"/>
      <c r="R234" s="23"/>
      <c r="S234" s="23"/>
      <c r="T234" s="23"/>
      <c r="U234" s="32"/>
      <c r="V234" s="34"/>
      <c r="W234" s="76"/>
      <c r="X234" s="74"/>
      <c r="Y234" s="74"/>
      <c r="Z234" s="74"/>
      <c r="AA234" s="76"/>
      <c r="AB234" s="74"/>
      <c r="AC234" s="74"/>
      <c r="AD234" s="74"/>
      <c r="AE234" s="78"/>
    </row>
    <row r="235" spans="1:31" ht="63" x14ac:dyDescent="0.25">
      <c r="A235" s="741">
        <v>162</v>
      </c>
      <c r="B235" s="603" t="s">
        <v>366</v>
      </c>
      <c r="C235" s="72"/>
      <c r="D235" s="72"/>
      <c r="E235" s="72"/>
      <c r="F235" s="71"/>
      <c r="G235" s="71"/>
      <c r="H235" s="31">
        <v>0</v>
      </c>
      <c r="I235" s="34"/>
      <c r="J235" s="34"/>
      <c r="K235" s="71"/>
      <c r="L235" s="34"/>
      <c r="M235" s="71"/>
      <c r="N235" s="71"/>
      <c r="O235" s="71"/>
      <c r="P235" s="71"/>
      <c r="Q235" s="71"/>
      <c r="R235" s="23"/>
      <c r="S235" s="23"/>
      <c r="T235" s="23"/>
      <c r="U235" s="32"/>
      <c r="V235" s="34"/>
      <c r="W235" s="76"/>
      <c r="X235" s="74"/>
      <c r="Y235" s="74"/>
      <c r="Z235" s="74"/>
      <c r="AA235" s="76"/>
      <c r="AB235" s="74"/>
      <c r="AC235" s="74"/>
      <c r="AD235" s="74"/>
      <c r="AE235" s="78"/>
    </row>
    <row r="236" spans="1:31" ht="78.75" x14ac:dyDescent="0.25">
      <c r="A236" s="741">
        <v>163</v>
      </c>
      <c r="B236" s="603" t="s">
        <v>367</v>
      </c>
      <c r="C236" s="72"/>
      <c r="D236" s="72"/>
      <c r="E236" s="72"/>
      <c r="F236" s="71"/>
      <c r="G236" s="71"/>
      <c r="H236" s="31">
        <v>0</v>
      </c>
      <c r="I236" s="34"/>
      <c r="J236" s="34"/>
      <c r="K236" s="71"/>
      <c r="L236" s="34"/>
      <c r="M236" s="71"/>
      <c r="N236" s="71"/>
      <c r="O236" s="71"/>
      <c r="P236" s="71"/>
      <c r="Q236" s="71"/>
      <c r="R236" s="23"/>
      <c r="S236" s="23"/>
      <c r="T236" s="23"/>
      <c r="U236" s="32"/>
      <c r="V236" s="34"/>
      <c r="W236" s="76"/>
      <c r="X236" s="74"/>
      <c r="Y236" s="74"/>
      <c r="Z236" s="74"/>
      <c r="AA236" s="76"/>
      <c r="AB236" s="74"/>
      <c r="AC236" s="74"/>
      <c r="AD236" s="74"/>
      <c r="AE236" s="78"/>
    </row>
    <row r="237" spans="1:31" ht="63" x14ac:dyDescent="0.25">
      <c r="A237" s="741">
        <v>164</v>
      </c>
      <c r="B237" s="603" t="s">
        <v>368</v>
      </c>
      <c r="C237" s="72"/>
      <c r="D237" s="72"/>
      <c r="E237" s="72"/>
      <c r="F237" s="71"/>
      <c r="G237" s="71"/>
      <c r="H237" s="31">
        <v>0</v>
      </c>
      <c r="I237" s="34"/>
      <c r="J237" s="34"/>
      <c r="K237" s="71"/>
      <c r="L237" s="34"/>
      <c r="M237" s="71"/>
      <c r="N237" s="71"/>
      <c r="O237" s="71"/>
      <c r="P237" s="71"/>
      <c r="Q237" s="71"/>
      <c r="R237" s="23"/>
      <c r="S237" s="23"/>
      <c r="T237" s="23"/>
      <c r="U237" s="32"/>
      <c r="V237" s="34"/>
      <c r="W237" s="76"/>
      <c r="X237" s="74"/>
      <c r="Y237" s="74"/>
      <c r="Z237" s="74"/>
      <c r="AA237" s="76"/>
      <c r="AB237" s="74"/>
      <c r="AC237" s="74"/>
      <c r="AD237" s="74"/>
      <c r="AE237" s="78"/>
    </row>
    <row r="238" spans="1:31" ht="78.75" x14ac:dyDescent="0.25">
      <c r="A238" s="741">
        <v>165</v>
      </c>
      <c r="B238" s="603" t="s">
        <v>369</v>
      </c>
      <c r="C238" s="72"/>
      <c r="D238" s="72"/>
      <c r="E238" s="72"/>
      <c r="F238" s="71"/>
      <c r="G238" s="71"/>
      <c r="H238" s="31">
        <v>0</v>
      </c>
      <c r="I238" s="34"/>
      <c r="J238" s="34"/>
      <c r="K238" s="71"/>
      <c r="L238" s="34"/>
      <c r="M238" s="71"/>
      <c r="N238" s="71"/>
      <c r="O238" s="71"/>
      <c r="P238" s="71"/>
      <c r="Q238" s="71"/>
      <c r="R238" s="23"/>
      <c r="S238" s="23"/>
      <c r="T238" s="23"/>
      <c r="U238" s="32"/>
      <c r="V238" s="34"/>
      <c r="W238" s="76"/>
      <c r="X238" s="74"/>
      <c r="Y238" s="74"/>
      <c r="Z238" s="74"/>
      <c r="AA238" s="76"/>
      <c r="AB238" s="74"/>
      <c r="AC238" s="74"/>
      <c r="AD238" s="74"/>
      <c r="AE238" s="78"/>
    </row>
    <row r="239" spans="1:31" ht="78.75" x14ac:dyDescent="0.25">
      <c r="A239" s="741">
        <v>166</v>
      </c>
      <c r="B239" s="603" t="s">
        <v>370</v>
      </c>
      <c r="C239" s="72"/>
      <c r="D239" s="72"/>
      <c r="E239" s="72"/>
      <c r="F239" s="71"/>
      <c r="G239" s="71"/>
      <c r="H239" s="31">
        <v>0</v>
      </c>
      <c r="I239" s="34"/>
      <c r="J239" s="34"/>
      <c r="K239" s="71"/>
      <c r="L239" s="34"/>
      <c r="M239" s="71"/>
      <c r="N239" s="71"/>
      <c r="O239" s="71"/>
      <c r="P239" s="71"/>
      <c r="Q239" s="71"/>
      <c r="R239" s="23"/>
      <c r="S239" s="23"/>
      <c r="T239" s="23"/>
      <c r="U239" s="32"/>
      <c r="V239" s="34"/>
      <c r="W239" s="76"/>
      <c r="X239" s="74"/>
      <c r="Y239" s="74"/>
      <c r="Z239" s="74"/>
      <c r="AA239" s="76"/>
      <c r="AB239" s="74"/>
      <c r="AC239" s="74"/>
      <c r="AD239" s="74"/>
      <c r="AE239" s="78"/>
    </row>
    <row r="240" spans="1:31" ht="94.5" x14ac:dyDescent="0.25">
      <c r="A240" s="741">
        <v>167</v>
      </c>
      <c r="B240" s="603" t="s">
        <v>371</v>
      </c>
      <c r="C240" s="72"/>
      <c r="D240" s="72"/>
      <c r="E240" s="72"/>
      <c r="F240" s="71"/>
      <c r="G240" s="71"/>
      <c r="H240" s="31">
        <v>0</v>
      </c>
      <c r="I240" s="34"/>
      <c r="J240" s="34"/>
      <c r="K240" s="71"/>
      <c r="L240" s="34"/>
      <c r="M240" s="71"/>
      <c r="N240" s="71"/>
      <c r="O240" s="71"/>
      <c r="P240" s="71"/>
      <c r="Q240" s="71"/>
      <c r="R240" s="23"/>
      <c r="S240" s="23"/>
      <c r="T240" s="23"/>
      <c r="U240" s="32"/>
      <c r="V240" s="34"/>
      <c r="W240" s="76"/>
      <c r="X240" s="74"/>
      <c r="Y240" s="74"/>
      <c r="Z240" s="74"/>
      <c r="AA240" s="76"/>
      <c r="AB240" s="74"/>
      <c r="AC240" s="74"/>
      <c r="AD240" s="74"/>
      <c r="AE240" s="78"/>
    </row>
    <row r="241" spans="1:31" ht="94.5" x14ac:dyDescent="0.25">
      <c r="A241" s="741">
        <v>168</v>
      </c>
      <c r="B241" s="603" t="s">
        <v>372</v>
      </c>
      <c r="C241" s="72"/>
      <c r="D241" s="72"/>
      <c r="E241" s="72"/>
      <c r="F241" s="71"/>
      <c r="G241" s="71"/>
      <c r="H241" s="31">
        <v>0</v>
      </c>
      <c r="I241" s="34"/>
      <c r="J241" s="34"/>
      <c r="K241" s="71"/>
      <c r="L241" s="34"/>
      <c r="M241" s="71"/>
      <c r="N241" s="71"/>
      <c r="O241" s="71"/>
      <c r="P241" s="71"/>
      <c r="Q241" s="71"/>
      <c r="R241" s="23"/>
      <c r="S241" s="23"/>
      <c r="T241" s="23"/>
      <c r="U241" s="32"/>
      <c r="V241" s="34"/>
      <c r="W241" s="76"/>
      <c r="X241" s="74"/>
      <c r="Y241" s="74"/>
      <c r="Z241" s="74"/>
      <c r="AA241" s="76"/>
      <c r="AB241" s="74"/>
      <c r="AC241" s="74"/>
      <c r="AD241" s="74"/>
      <c r="AE241" s="78"/>
    </row>
    <row r="242" spans="1:31" ht="94.5" x14ac:dyDescent="0.25">
      <c r="A242" s="741">
        <v>169</v>
      </c>
      <c r="B242" s="603" t="s">
        <v>373</v>
      </c>
      <c r="C242" s="72"/>
      <c r="D242" s="72"/>
      <c r="E242" s="72"/>
      <c r="F242" s="71"/>
      <c r="G242" s="71"/>
      <c r="H242" s="31">
        <v>0</v>
      </c>
      <c r="I242" s="34"/>
      <c r="J242" s="34"/>
      <c r="K242" s="71"/>
      <c r="L242" s="34"/>
      <c r="M242" s="71"/>
      <c r="N242" s="71"/>
      <c r="O242" s="71"/>
      <c r="P242" s="71"/>
      <c r="Q242" s="71"/>
      <c r="R242" s="23"/>
      <c r="S242" s="23"/>
      <c r="T242" s="23"/>
      <c r="U242" s="32"/>
      <c r="V242" s="34"/>
      <c r="W242" s="76"/>
      <c r="X242" s="74"/>
      <c r="Y242" s="74"/>
      <c r="Z242" s="74"/>
      <c r="AA242" s="76"/>
      <c r="AB242" s="74"/>
      <c r="AC242" s="74"/>
      <c r="AD242" s="74"/>
      <c r="AE242" s="78"/>
    </row>
    <row r="243" spans="1:31" ht="78.75" x14ac:dyDescent="0.25">
      <c r="A243" s="741">
        <v>170</v>
      </c>
      <c r="B243" s="603" t="s">
        <v>374</v>
      </c>
      <c r="C243" s="72"/>
      <c r="D243" s="72"/>
      <c r="E243" s="72"/>
      <c r="F243" s="71"/>
      <c r="G243" s="71"/>
      <c r="H243" s="31">
        <v>0</v>
      </c>
      <c r="I243" s="34"/>
      <c r="J243" s="34"/>
      <c r="K243" s="71"/>
      <c r="L243" s="34"/>
      <c r="M243" s="71"/>
      <c r="N243" s="71"/>
      <c r="O243" s="71"/>
      <c r="P243" s="71"/>
      <c r="Q243" s="71"/>
      <c r="R243" s="23"/>
      <c r="S243" s="23"/>
      <c r="T243" s="23"/>
      <c r="U243" s="32"/>
      <c r="V243" s="34"/>
      <c r="W243" s="76"/>
      <c r="X243" s="74"/>
      <c r="Y243" s="74"/>
      <c r="Z243" s="74"/>
      <c r="AA243" s="76"/>
      <c r="AB243" s="74"/>
      <c r="AC243" s="74"/>
      <c r="AD243" s="74"/>
      <c r="AE243" s="78"/>
    </row>
    <row r="244" spans="1:31" ht="63" x14ac:dyDescent="0.25">
      <c r="A244" s="741">
        <v>171</v>
      </c>
      <c r="B244" s="603" t="s">
        <v>375</v>
      </c>
      <c r="C244" s="72"/>
      <c r="D244" s="72"/>
      <c r="E244" s="72"/>
      <c r="F244" s="71"/>
      <c r="G244" s="71"/>
      <c r="H244" s="31">
        <v>0</v>
      </c>
      <c r="I244" s="34"/>
      <c r="J244" s="34"/>
      <c r="K244" s="71"/>
      <c r="L244" s="34"/>
      <c r="M244" s="71"/>
      <c r="N244" s="71"/>
      <c r="O244" s="71"/>
      <c r="P244" s="71"/>
      <c r="Q244" s="71"/>
      <c r="R244" s="23"/>
      <c r="S244" s="23"/>
      <c r="T244" s="23"/>
      <c r="U244" s="32"/>
      <c r="V244" s="34"/>
      <c r="W244" s="76"/>
      <c r="X244" s="74"/>
      <c r="Y244" s="74"/>
      <c r="Z244" s="74"/>
      <c r="AA244" s="76"/>
      <c r="AB244" s="74"/>
      <c r="AC244" s="74"/>
      <c r="AD244" s="74"/>
      <c r="AE244" s="78"/>
    </row>
    <row r="245" spans="1:31" ht="63" x14ac:dyDescent="0.25">
      <c r="A245" s="741">
        <v>172</v>
      </c>
      <c r="B245" s="603" t="s">
        <v>376</v>
      </c>
      <c r="C245" s="72"/>
      <c r="D245" s="72"/>
      <c r="E245" s="72"/>
      <c r="F245" s="71"/>
      <c r="G245" s="71"/>
      <c r="H245" s="31">
        <v>0</v>
      </c>
      <c r="I245" s="34"/>
      <c r="J245" s="34"/>
      <c r="K245" s="71"/>
      <c r="L245" s="34"/>
      <c r="M245" s="71"/>
      <c r="N245" s="71"/>
      <c r="O245" s="71"/>
      <c r="P245" s="71"/>
      <c r="Q245" s="71"/>
      <c r="R245" s="23"/>
      <c r="S245" s="23"/>
      <c r="T245" s="23"/>
      <c r="U245" s="32"/>
      <c r="V245" s="34"/>
      <c r="W245" s="76"/>
      <c r="X245" s="74"/>
      <c r="Y245" s="74"/>
      <c r="Z245" s="74"/>
      <c r="AA245" s="76"/>
      <c r="AB245" s="74"/>
      <c r="AC245" s="74"/>
      <c r="AD245" s="74"/>
      <c r="AE245" s="78"/>
    </row>
    <row r="246" spans="1:31" ht="110.25" x14ac:dyDescent="0.25">
      <c r="A246" s="741">
        <v>173</v>
      </c>
      <c r="B246" s="603" t="s">
        <v>377</v>
      </c>
      <c r="C246" s="72"/>
      <c r="D246" s="72"/>
      <c r="E246" s="72"/>
      <c r="F246" s="71"/>
      <c r="G246" s="71"/>
      <c r="H246" s="31">
        <v>0</v>
      </c>
      <c r="I246" s="34"/>
      <c r="J246" s="34"/>
      <c r="K246" s="71"/>
      <c r="L246" s="34"/>
      <c r="M246" s="71"/>
      <c r="N246" s="71"/>
      <c r="O246" s="71"/>
      <c r="P246" s="71"/>
      <c r="Q246" s="71"/>
      <c r="R246" s="23"/>
      <c r="S246" s="23"/>
      <c r="T246" s="23"/>
      <c r="U246" s="32"/>
      <c r="V246" s="34"/>
      <c r="W246" s="76"/>
      <c r="X246" s="74"/>
      <c r="Y246" s="74"/>
      <c r="Z246" s="74"/>
      <c r="AA246" s="76"/>
      <c r="AB246" s="74"/>
      <c r="AC246" s="74"/>
      <c r="AD246" s="74"/>
      <c r="AE246" s="78"/>
    </row>
    <row r="247" spans="1:31" ht="78.75" x14ac:dyDescent="0.25">
      <c r="A247" s="741">
        <v>174</v>
      </c>
      <c r="B247" s="603" t="s">
        <v>378</v>
      </c>
      <c r="C247" s="72"/>
      <c r="D247" s="72"/>
      <c r="E247" s="72"/>
      <c r="F247" s="71"/>
      <c r="G247" s="71"/>
      <c r="H247" s="31">
        <v>0</v>
      </c>
      <c r="I247" s="34"/>
      <c r="J247" s="34"/>
      <c r="K247" s="71"/>
      <c r="L247" s="34"/>
      <c r="M247" s="71"/>
      <c r="N247" s="71"/>
      <c r="O247" s="71"/>
      <c r="P247" s="71"/>
      <c r="Q247" s="71"/>
      <c r="R247" s="23"/>
      <c r="S247" s="23"/>
      <c r="T247" s="23"/>
      <c r="U247" s="32"/>
      <c r="V247" s="34"/>
      <c r="W247" s="76"/>
      <c r="X247" s="74"/>
      <c r="Y247" s="74"/>
      <c r="Z247" s="74"/>
      <c r="AA247" s="76"/>
      <c r="AB247" s="74"/>
      <c r="AC247" s="74"/>
      <c r="AD247" s="74"/>
      <c r="AE247" s="78"/>
    </row>
    <row r="248" spans="1:31" ht="78.75" x14ac:dyDescent="0.25">
      <c r="A248" s="741">
        <v>175</v>
      </c>
      <c r="B248" s="603" t="s">
        <v>379</v>
      </c>
      <c r="C248" s="72"/>
      <c r="D248" s="72"/>
      <c r="E248" s="72"/>
      <c r="F248" s="71"/>
      <c r="G248" s="71"/>
      <c r="H248" s="31">
        <v>0</v>
      </c>
      <c r="I248" s="34"/>
      <c r="J248" s="34"/>
      <c r="K248" s="71"/>
      <c r="L248" s="34"/>
      <c r="M248" s="71"/>
      <c r="N248" s="71"/>
      <c r="O248" s="71"/>
      <c r="P248" s="71"/>
      <c r="Q248" s="71"/>
      <c r="R248" s="23"/>
      <c r="S248" s="23"/>
      <c r="T248" s="23"/>
      <c r="U248" s="32"/>
      <c r="V248" s="34"/>
      <c r="W248" s="76"/>
      <c r="X248" s="74"/>
      <c r="Y248" s="74"/>
      <c r="Z248" s="74"/>
      <c r="AA248" s="76"/>
      <c r="AB248" s="74"/>
      <c r="AC248" s="74"/>
      <c r="AD248" s="74"/>
      <c r="AE248" s="78"/>
    </row>
    <row r="249" spans="1:31" ht="63" x14ac:dyDescent="0.25">
      <c r="A249" s="741">
        <v>176</v>
      </c>
      <c r="B249" s="603" t="s">
        <v>380</v>
      </c>
      <c r="C249" s="72"/>
      <c r="D249" s="72"/>
      <c r="E249" s="72"/>
      <c r="F249" s="71"/>
      <c r="G249" s="71"/>
      <c r="H249" s="31">
        <v>0</v>
      </c>
      <c r="I249" s="34"/>
      <c r="J249" s="34"/>
      <c r="K249" s="71"/>
      <c r="L249" s="34"/>
      <c r="M249" s="71"/>
      <c r="N249" s="71"/>
      <c r="O249" s="71"/>
      <c r="P249" s="71"/>
      <c r="Q249" s="71"/>
      <c r="R249" s="23"/>
      <c r="S249" s="23"/>
      <c r="T249" s="23"/>
      <c r="U249" s="32"/>
      <c r="V249" s="34"/>
      <c r="W249" s="76"/>
      <c r="X249" s="74"/>
      <c r="Y249" s="74"/>
      <c r="Z249" s="74"/>
      <c r="AA249" s="76"/>
      <c r="AB249" s="74"/>
      <c r="AC249" s="74"/>
      <c r="AD249" s="74"/>
      <c r="AE249" s="78"/>
    </row>
    <row r="250" spans="1:31" ht="78.75" x14ac:dyDescent="0.25">
      <c r="A250" s="741">
        <v>177</v>
      </c>
      <c r="B250" s="603" t="s">
        <v>381</v>
      </c>
      <c r="C250" s="72"/>
      <c r="D250" s="72"/>
      <c r="E250" s="72"/>
      <c r="F250" s="71"/>
      <c r="G250" s="71"/>
      <c r="H250" s="31">
        <v>0</v>
      </c>
      <c r="I250" s="34"/>
      <c r="J250" s="34"/>
      <c r="K250" s="71"/>
      <c r="L250" s="34"/>
      <c r="M250" s="71"/>
      <c r="N250" s="71"/>
      <c r="O250" s="71"/>
      <c r="P250" s="71"/>
      <c r="Q250" s="71"/>
      <c r="R250" s="23"/>
      <c r="S250" s="23"/>
      <c r="T250" s="23"/>
      <c r="U250" s="32"/>
      <c r="V250" s="34"/>
      <c r="W250" s="76"/>
      <c r="X250" s="74"/>
      <c r="Y250" s="74"/>
      <c r="Z250" s="74"/>
      <c r="AA250" s="76"/>
      <c r="AB250" s="74"/>
      <c r="AC250" s="74"/>
      <c r="AD250" s="74"/>
      <c r="AE250" s="78"/>
    </row>
    <row r="251" spans="1:31" ht="78.75" x14ac:dyDescent="0.25">
      <c r="A251" s="741">
        <v>178</v>
      </c>
      <c r="B251" s="603" t="s">
        <v>382</v>
      </c>
      <c r="C251" s="72"/>
      <c r="D251" s="72"/>
      <c r="E251" s="72"/>
      <c r="F251" s="71"/>
      <c r="G251" s="71"/>
      <c r="H251" s="31">
        <v>0</v>
      </c>
      <c r="I251" s="34"/>
      <c r="J251" s="34"/>
      <c r="K251" s="71"/>
      <c r="L251" s="34"/>
      <c r="M251" s="71"/>
      <c r="N251" s="71"/>
      <c r="O251" s="71"/>
      <c r="P251" s="71"/>
      <c r="Q251" s="71"/>
      <c r="R251" s="23"/>
      <c r="S251" s="23"/>
      <c r="T251" s="23"/>
      <c r="U251" s="32"/>
      <c r="V251" s="34"/>
      <c r="W251" s="76"/>
      <c r="X251" s="74"/>
      <c r="Y251" s="74"/>
      <c r="Z251" s="74"/>
      <c r="AA251" s="76"/>
      <c r="AB251" s="74"/>
      <c r="AC251" s="74"/>
      <c r="AD251" s="74"/>
      <c r="AE251" s="78"/>
    </row>
    <row r="252" spans="1:31" ht="63" x14ac:dyDescent="0.25">
      <c r="A252" s="741">
        <v>179</v>
      </c>
      <c r="B252" s="603" t="s">
        <v>383</v>
      </c>
      <c r="C252" s="72"/>
      <c r="D252" s="72"/>
      <c r="E252" s="72"/>
      <c r="F252" s="71"/>
      <c r="G252" s="71"/>
      <c r="H252" s="31">
        <v>0</v>
      </c>
      <c r="I252" s="34"/>
      <c r="J252" s="34"/>
      <c r="K252" s="71"/>
      <c r="L252" s="34"/>
      <c r="M252" s="71"/>
      <c r="N252" s="71"/>
      <c r="O252" s="71"/>
      <c r="P252" s="71"/>
      <c r="Q252" s="71"/>
      <c r="R252" s="23"/>
      <c r="S252" s="23"/>
      <c r="T252" s="23"/>
      <c r="U252" s="32"/>
      <c r="V252" s="34"/>
      <c r="W252" s="76"/>
      <c r="X252" s="74"/>
      <c r="Y252" s="74"/>
      <c r="Z252" s="74"/>
      <c r="AA252" s="76"/>
      <c r="AB252" s="74"/>
      <c r="AC252" s="74"/>
      <c r="AD252" s="74"/>
      <c r="AE252" s="78"/>
    </row>
    <row r="253" spans="1:31" ht="94.5" x14ac:dyDescent="0.25">
      <c r="A253" s="741">
        <v>180</v>
      </c>
      <c r="B253" s="603" t="s">
        <v>384</v>
      </c>
      <c r="C253" s="72"/>
      <c r="D253" s="72"/>
      <c r="E253" s="72"/>
      <c r="F253" s="71"/>
      <c r="G253" s="71"/>
      <c r="H253" s="31">
        <v>0</v>
      </c>
      <c r="I253" s="34"/>
      <c r="J253" s="34"/>
      <c r="K253" s="71"/>
      <c r="L253" s="34"/>
      <c r="M253" s="71"/>
      <c r="N253" s="71"/>
      <c r="O253" s="71"/>
      <c r="P253" s="71"/>
      <c r="Q253" s="71"/>
      <c r="R253" s="23"/>
      <c r="S253" s="23"/>
      <c r="T253" s="23"/>
      <c r="U253" s="32"/>
      <c r="V253" s="34"/>
      <c r="W253" s="76"/>
      <c r="X253" s="74"/>
      <c r="Y253" s="74"/>
      <c r="Z253" s="74"/>
      <c r="AA253" s="76"/>
      <c r="AB253" s="74"/>
      <c r="AC253" s="74"/>
      <c r="AD253" s="74"/>
      <c r="AE253" s="78"/>
    </row>
    <row r="254" spans="1:31" ht="94.5" x14ac:dyDescent="0.25">
      <c r="A254" s="741">
        <v>181</v>
      </c>
      <c r="B254" s="603" t="s">
        <v>385</v>
      </c>
      <c r="C254" s="72"/>
      <c r="D254" s="72"/>
      <c r="E254" s="72"/>
      <c r="F254" s="71"/>
      <c r="G254" s="71"/>
      <c r="H254" s="31">
        <v>0</v>
      </c>
      <c r="I254" s="34"/>
      <c r="J254" s="34"/>
      <c r="K254" s="71"/>
      <c r="L254" s="34"/>
      <c r="M254" s="71"/>
      <c r="N254" s="71"/>
      <c r="O254" s="71"/>
      <c r="P254" s="71"/>
      <c r="Q254" s="71"/>
      <c r="R254" s="23"/>
      <c r="S254" s="23"/>
      <c r="T254" s="23"/>
      <c r="U254" s="32"/>
      <c r="V254" s="34"/>
      <c r="W254" s="76"/>
      <c r="X254" s="74"/>
      <c r="Y254" s="74"/>
      <c r="Z254" s="74"/>
      <c r="AA254" s="76"/>
      <c r="AB254" s="74"/>
      <c r="AC254" s="74"/>
      <c r="AD254" s="74"/>
      <c r="AE254" s="78"/>
    </row>
    <row r="255" spans="1:31" ht="110.25" x14ac:dyDescent="0.25">
      <c r="A255" s="741">
        <v>182</v>
      </c>
      <c r="B255" s="603" t="s">
        <v>386</v>
      </c>
      <c r="C255" s="72"/>
      <c r="D255" s="72"/>
      <c r="E255" s="72"/>
      <c r="F255" s="71"/>
      <c r="G255" s="71"/>
      <c r="H255" s="31">
        <v>0</v>
      </c>
      <c r="I255" s="34"/>
      <c r="J255" s="34"/>
      <c r="K255" s="71"/>
      <c r="L255" s="34"/>
      <c r="M255" s="71"/>
      <c r="N255" s="71"/>
      <c r="O255" s="71"/>
      <c r="P255" s="71"/>
      <c r="Q255" s="71"/>
      <c r="R255" s="23"/>
      <c r="S255" s="23"/>
      <c r="T255" s="23"/>
      <c r="U255" s="32"/>
      <c r="V255" s="34"/>
      <c r="W255" s="76"/>
      <c r="X255" s="74"/>
      <c r="Y255" s="74"/>
      <c r="Z255" s="74"/>
      <c r="AA255" s="76"/>
      <c r="AB255" s="74"/>
      <c r="AC255" s="74"/>
      <c r="AD255" s="74"/>
      <c r="AE255" s="78"/>
    </row>
    <row r="256" spans="1:31" ht="126" x14ac:dyDescent="0.25">
      <c r="A256" s="741">
        <v>183</v>
      </c>
      <c r="B256" s="603" t="s">
        <v>387</v>
      </c>
      <c r="C256" s="72"/>
      <c r="D256" s="72"/>
      <c r="E256" s="72"/>
      <c r="F256" s="71"/>
      <c r="G256" s="71"/>
      <c r="H256" s="31">
        <v>0</v>
      </c>
      <c r="I256" s="34"/>
      <c r="J256" s="34"/>
      <c r="K256" s="71"/>
      <c r="L256" s="34"/>
      <c r="M256" s="71"/>
      <c r="N256" s="71"/>
      <c r="O256" s="71"/>
      <c r="P256" s="71"/>
      <c r="Q256" s="71"/>
      <c r="R256" s="23"/>
      <c r="S256" s="23"/>
      <c r="T256" s="23"/>
      <c r="U256" s="32"/>
      <c r="V256" s="34"/>
      <c r="W256" s="76"/>
      <c r="X256" s="74"/>
      <c r="Y256" s="74"/>
      <c r="Z256" s="74"/>
      <c r="AA256" s="76"/>
      <c r="AB256" s="74"/>
      <c r="AC256" s="74"/>
      <c r="AD256" s="74"/>
      <c r="AE256" s="78"/>
    </row>
    <row r="257" spans="1:31" ht="78.75" x14ac:dyDescent="0.25">
      <c r="A257" s="741">
        <v>184</v>
      </c>
      <c r="B257" s="603" t="s">
        <v>388</v>
      </c>
      <c r="C257" s="72"/>
      <c r="D257" s="72"/>
      <c r="E257" s="72"/>
      <c r="F257" s="71"/>
      <c r="G257" s="71"/>
      <c r="H257" s="31">
        <v>0</v>
      </c>
      <c r="I257" s="34"/>
      <c r="J257" s="34"/>
      <c r="K257" s="71"/>
      <c r="L257" s="34"/>
      <c r="M257" s="71"/>
      <c r="N257" s="71"/>
      <c r="O257" s="71"/>
      <c r="P257" s="71"/>
      <c r="Q257" s="71"/>
      <c r="R257" s="23"/>
      <c r="S257" s="23"/>
      <c r="T257" s="23"/>
      <c r="U257" s="32"/>
      <c r="V257" s="34"/>
      <c r="W257" s="76"/>
      <c r="X257" s="74"/>
      <c r="Y257" s="74"/>
      <c r="Z257" s="74"/>
      <c r="AA257" s="76"/>
      <c r="AB257" s="74"/>
      <c r="AC257" s="74"/>
      <c r="AD257" s="74"/>
      <c r="AE257" s="78"/>
    </row>
    <row r="258" spans="1:31" ht="78.75" x14ac:dyDescent="0.25">
      <c r="A258" s="741">
        <v>185</v>
      </c>
      <c r="B258" s="603" t="s">
        <v>389</v>
      </c>
      <c r="C258" s="72"/>
      <c r="D258" s="72"/>
      <c r="E258" s="72"/>
      <c r="F258" s="71"/>
      <c r="G258" s="71"/>
      <c r="H258" s="31">
        <v>0</v>
      </c>
      <c r="I258" s="34"/>
      <c r="J258" s="34"/>
      <c r="K258" s="71"/>
      <c r="L258" s="34"/>
      <c r="M258" s="71"/>
      <c r="N258" s="71"/>
      <c r="O258" s="71"/>
      <c r="P258" s="71"/>
      <c r="Q258" s="71"/>
      <c r="R258" s="23"/>
      <c r="S258" s="23"/>
      <c r="T258" s="23"/>
      <c r="U258" s="32"/>
      <c r="V258" s="34"/>
      <c r="W258" s="76"/>
      <c r="X258" s="74"/>
      <c r="Y258" s="74"/>
      <c r="Z258" s="74"/>
      <c r="AA258" s="76"/>
      <c r="AB258" s="74"/>
      <c r="AC258" s="74"/>
      <c r="AD258" s="74"/>
      <c r="AE258" s="78"/>
    </row>
    <row r="259" spans="1:31" ht="63" x14ac:dyDescent="0.25">
      <c r="A259" s="741">
        <v>186</v>
      </c>
      <c r="B259" s="603" t="s">
        <v>390</v>
      </c>
      <c r="C259" s="72"/>
      <c r="D259" s="72"/>
      <c r="E259" s="72"/>
      <c r="F259" s="71"/>
      <c r="G259" s="71"/>
      <c r="H259" s="31">
        <v>0</v>
      </c>
      <c r="I259" s="34"/>
      <c r="J259" s="34"/>
      <c r="K259" s="71"/>
      <c r="L259" s="34"/>
      <c r="M259" s="71"/>
      <c r="N259" s="71"/>
      <c r="O259" s="71"/>
      <c r="P259" s="71"/>
      <c r="Q259" s="71"/>
      <c r="R259" s="23"/>
      <c r="S259" s="23"/>
      <c r="T259" s="23"/>
      <c r="U259" s="32"/>
      <c r="V259" s="34"/>
      <c r="W259" s="76"/>
      <c r="X259" s="74"/>
      <c r="Y259" s="74"/>
      <c r="Z259" s="74"/>
      <c r="AA259" s="76"/>
      <c r="AB259" s="74"/>
      <c r="AC259" s="74"/>
      <c r="AD259" s="74"/>
      <c r="AE259" s="78"/>
    </row>
    <row r="260" spans="1:31" ht="78.75" x14ac:dyDescent="0.25">
      <c r="A260" s="741">
        <v>187</v>
      </c>
      <c r="B260" s="603" t="s">
        <v>391</v>
      </c>
      <c r="C260" s="72"/>
      <c r="D260" s="72"/>
      <c r="E260" s="72"/>
      <c r="F260" s="71"/>
      <c r="G260" s="71"/>
      <c r="H260" s="31">
        <v>0</v>
      </c>
      <c r="I260" s="34"/>
      <c r="J260" s="34"/>
      <c r="K260" s="71"/>
      <c r="L260" s="34"/>
      <c r="M260" s="71"/>
      <c r="N260" s="71"/>
      <c r="O260" s="71"/>
      <c r="P260" s="71"/>
      <c r="Q260" s="71"/>
      <c r="R260" s="23"/>
      <c r="S260" s="23"/>
      <c r="T260" s="23"/>
      <c r="U260" s="32"/>
      <c r="V260" s="34"/>
      <c r="W260" s="76"/>
      <c r="X260" s="74"/>
      <c r="Y260" s="74"/>
      <c r="Z260" s="74"/>
      <c r="AA260" s="76"/>
      <c r="AB260" s="74"/>
      <c r="AC260" s="74"/>
      <c r="AD260" s="74"/>
      <c r="AE260" s="78"/>
    </row>
    <row r="261" spans="1:31" ht="78.75" x14ac:dyDescent="0.25">
      <c r="A261" s="741">
        <v>188</v>
      </c>
      <c r="B261" s="603" t="s">
        <v>392</v>
      </c>
      <c r="C261" s="72"/>
      <c r="D261" s="72"/>
      <c r="E261" s="72"/>
      <c r="F261" s="71"/>
      <c r="G261" s="71"/>
      <c r="H261" s="31">
        <v>2.1124808399999999</v>
      </c>
      <c r="I261" s="34">
        <v>0.33</v>
      </c>
      <c r="J261" s="34">
        <v>1.78</v>
      </c>
      <c r="K261" s="71"/>
      <c r="L261" s="34"/>
      <c r="M261" s="71"/>
      <c r="N261" s="71"/>
      <c r="O261" s="71"/>
      <c r="P261" s="71"/>
      <c r="Q261" s="71"/>
      <c r="R261" s="23"/>
      <c r="S261" s="23"/>
      <c r="T261" s="23"/>
      <c r="U261" s="32"/>
      <c r="V261" s="34"/>
      <c r="W261" s="76"/>
      <c r="X261" s="74"/>
      <c r="Y261" s="74"/>
      <c r="Z261" s="74"/>
      <c r="AA261" s="76"/>
      <c r="AB261" s="74"/>
      <c r="AC261" s="74"/>
      <c r="AD261" s="74"/>
      <c r="AE261" s="78"/>
    </row>
    <row r="262" spans="1:31" ht="63" x14ac:dyDescent="0.25">
      <c r="A262" s="741">
        <v>189</v>
      </c>
      <c r="B262" s="603" t="s">
        <v>393</v>
      </c>
      <c r="C262" s="72"/>
      <c r="D262" s="72"/>
      <c r="E262" s="72"/>
      <c r="F262" s="71"/>
      <c r="G262" s="71"/>
      <c r="H262" s="31">
        <v>0</v>
      </c>
      <c r="I262" s="34"/>
      <c r="J262" s="34"/>
      <c r="K262" s="71"/>
      <c r="L262" s="34"/>
      <c r="M262" s="71"/>
      <c r="N262" s="71"/>
      <c r="O262" s="71"/>
      <c r="P262" s="71"/>
      <c r="Q262" s="71"/>
      <c r="R262" s="23"/>
      <c r="S262" s="23"/>
      <c r="T262" s="23"/>
      <c r="U262" s="32"/>
      <c r="V262" s="34"/>
      <c r="W262" s="76"/>
      <c r="X262" s="74"/>
      <c r="Y262" s="74"/>
      <c r="Z262" s="74"/>
      <c r="AA262" s="76"/>
      <c r="AB262" s="74"/>
      <c r="AC262" s="74"/>
      <c r="AD262" s="74"/>
      <c r="AE262" s="78"/>
    </row>
    <row r="263" spans="1:31" ht="78.75" x14ac:dyDescent="0.25">
      <c r="A263" s="741">
        <v>190</v>
      </c>
      <c r="B263" s="603" t="s">
        <v>394</v>
      </c>
      <c r="C263" s="72"/>
      <c r="D263" s="72"/>
      <c r="E263" s="72"/>
      <c r="F263" s="71"/>
      <c r="G263" s="71"/>
      <c r="H263" s="31">
        <v>0</v>
      </c>
      <c r="I263" s="34"/>
      <c r="J263" s="34"/>
      <c r="K263" s="71"/>
      <c r="L263" s="34"/>
      <c r="M263" s="71"/>
      <c r="N263" s="71"/>
      <c r="O263" s="71"/>
      <c r="P263" s="71"/>
      <c r="Q263" s="71"/>
      <c r="R263" s="23"/>
      <c r="S263" s="23"/>
      <c r="T263" s="23"/>
      <c r="U263" s="32"/>
      <c r="V263" s="34"/>
      <c r="W263" s="76"/>
      <c r="X263" s="74"/>
      <c r="Y263" s="74"/>
      <c r="Z263" s="74"/>
      <c r="AA263" s="76"/>
      <c r="AB263" s="74"/>
      <c r="AC263" s="74"/>
      <c r="AD263" s="74"/>
      <c r="AE263" s="78"/>
    </row>
    <row r="264" spans="1:31" ht="78.75" x14ac:dyDescent="0.25">
      <c r="A264" s="741">
        <v>191</v>
      </c>
      <c r="B264" s="603" t="s">
        <v>395</v>
      </c>
      <c r="C264" s="72"/>
      <c r="D264" s="72"/>
      <c r="E264" s="72"/>
      <c r="F264" s="71"/>
      <c r="G264" s="71"/>
      <c r="H264" s="31">
        <v>0</v>
      </c>
      <c r="I264" s="34"/>
      <c r="J264" s="34"/>
      <c r="K264" s="71"/>
      <c r="L264" s="34"/>
      <c r="M264" s="71"/>
      <c r="N264" s="71"/>
      <c r="O264" s="71"/>
      <c r="P264" s="71"/>
      <c r="Q264" s="71"/>
      <c r="R264" s="23"/>
      <c r="S264" s="23"/>
      <c r="T264" s="23"/>
      <c r="U264" s="32"/>
      <c r="V264" s="34"/>
      <c r="W264" s="76"/>
      <c r="X264" s="74"/>
      <c r="Y264" s="74"/>
      <c r="Z264" s="74"/>
      <c r="AA264" s="76"/>
      <c r="AB264" s="74"/>
      <c r="AC264" s="74"/>
      <c r="AD264" s="74"/>
      <c r="AE264" s="78"/>
    </row>
    <row r="265" spans="1:31" ht="63" x14ac:dyDescent="0.25">
      <c r="A265" s="741">
        <v>192</v>
      </c>
      <c r="B265" s="603" t="s">
        <v>396</v>
      </c>
      <c r="C265" s="72"/>
      <c r="D265" s="72"/>
      <c r="E265" s="72"/>
      <c r="F265" s="71"/>
      <c r="G265" s="71"/>
      <c r="H265" s="31">
        <v>0</v>
      </c>
      <c r="I265" s="34"/>
      <c r="J265" s="34"/>
      <c r="K265" s="71"/>
      <c r="L265" s="34"/>
      <c r="M265" s="71"/>
      <c r="N265" s="71"/>
      <c r="O265" s="71"/>
      <c r="P265" s="71"/>
      <c r="Q265" s="71"/>
      <c r="R265" s="23"/>
      <c r="S265" s="23"/>
      <c r="T265" s="23"/>
      <c r="U265" s="32"/>
      <c r="V265" s="34"/>
      <c r="W265" s="76"/>
      <c r="X265" s="74"/>
      <c r="Y265" s="74"/>
      <c r="Z265" s="74"/>
      <c r="AA265" s="76"/>
      <c r="AB265" s="74"/>
      <c r="AC265" s="74"/>
      <c r="AD265" s="74"/>
      <c r="AE265" s="78"/>
    </row>
    <row r="266" spans="1:31" ht="63" x14ac:dyDescent="0.25">
      <c r="A266" s="741">
        <v>193</v>
      </c>
      <c r="B266" s="603" t="s">
        <v>397</v>
      </c>
      <c r="C266" s="72"/>
      <c r="D266" s="72"/>
      <c r="E266" s="72"/>
      <c r="F266" s="71"/>
      <c r="G266" s="71"/>
      <c r="H266" s="31">
        <v>0</v>
      </c>
      <c r="I266" s="34"/>
      <c r="J266" s="34"/>
      <c r="K266" s="71"/>
      <c r="L266" s="34"/>
      <c r="M266" s="71"/>
      <c r="N266" s="71"/>
      <c r="O266" s="71"/>
      <c r="P266" s="71"/>
      <c r="Q266" s="71"/>
      <c r="R266" s="23"/>
      <c r="S266" s="23"/>
      <c r="T266" s="23"/>
      <c r="U266" s="32"/>
      <c r="V266" s="34"/>
      <c r="W266" s="76"/>
      <c r="X266" s="74"/>
      <c r="Y266" s="74"/>
      <c r="Z266" s="74"/>
      <c r="AA266" s="76"/>
      <c r="AB266" s="74"/>
      <c r="AC266" s="74"/>
      <c r="AD266" s="74"/>
      <c r="AE266" s="78"/>
    </row>
    <row r="267" spans="1:31" ht="78.75" x14ac:dyDescent="0.25">
      <c r="A267" s="741">
        <v>194</v>
      </c>
      <c r="B267" s="603" t="s">
        <v>398</v>
      </c>
      <c r="C267" s="72"/>
      <c r="D267" s="72"/>
      <c r="E267" s="72"/>
      <c r="F267" s="71"/>
      <c r="G267" s="71"/>
      <c r="H267" s="31">
        <v>0</v>
      </c>
      <c r="I267" s="34"/>
      <c r="J267" s="34"/>
      <c r="K267" s="71"/>
      <c r="L267" s="34"/>
      <c r="M267" s="71"/>
      <c r="N267" s="71"/>
      <c r="O267" s="71"/>
      <c r="P267" s="71"/>
      <c r="Q267" s="71"/>
      <c r="R267" s="23"/>
      <c r="S267" s="23"/>
      <c r="T267" s="23"/>
      <c r="U267" s="32"/>
      <c r="V267" s="34"/>
      <c r="W267" s="76"/>
      <c r="X267" s="74"/>
      <c r="Y267" s="74"/>
      <c r="Z267" s="74"/>
      <c r="AA267" s="76"/>
      <c r="AB267" s="74"/>
      <c r="AC267" s="74"/>
      <c r="AD267" s="74"/>
      <c r="AE267" s="78"/>
    </row>
    <row r="268" spans="1:31" ht="126" x14ac:dyDescent="0.25">
      <c r="A268" s="741">
        <v>195</v>
      </c>
      <c r="B268" s="603" t="s">
        <v>399</v>
      </c>
      <c r="C268" s="72"/>
      <c r="D268" s="72"/>
      <c r="E268" s="72"/>
      <c r="F268" s="71"/>
      <c r="G268" s="71"/>
      <c r="H268" s="31">
        <v>0</v>
      </c>
      <c r="I268" s="34"/>
      <c r="J268" s="34"/>
      <c r="K268" s="71"/>
      <c r="L268" s="34"/>
      <c r="M268" s="71"/>
      <c r="N268" s="71"/>
      <c r="O268" s="71"/>
      <c r="P268" s="71"/>
      <c r="Q268" s="71"/>
      <c r="R268" s="23"/>
      <c r="S268" s="23"/>
      <c r="T268" s="23"/>
      <c r="U268" s="32"/>
      <c r="V268" s="34"/>
      <c r="W268" s="76"/>
      <c r="X268" s="74"/>
      <c r="Y268" s="74"/>
      <c r="Z268" s="74"/>
      <c r="AA268" s="76"/>
      <c r="AB268" s="74"/>
      <c r="AC268" s="74"/>
      <c r="AD268" s="74"/>
      <c r="AE268" s="78"/>
    </row>
    <row r="269" spans="1:31" ht="141.75" x14ac:dyDescent="0.25">
      <c r="A269" s="741">
        <v>196</v>
      </c>
      <c r="B269" s="605" t="s">
        <v>400</v>
      </c>
      <c r="C269" s="72"/>
      <c r="D269" s="72"/>
      <c r="E269" s="72"/>
      <c r="F269" s="71"/>
      <c r="G269" s="71"/>
      <c r="H269" s="31">
        <v>0</v>
      </c>
      <c r="I269" s="34"/>
      <c r="J269" s="34"/>
      <c r="K269" s="71"/>
      <c r="L269" s="34"/>
      <c r="M269" s="71"/>
      <c r="N269" s="71"/>
      <c r="O269" s="71"/>
      <c r="P269" s="71"/>
      <c r="Q269" s="71"/>
      <c r="R269" s="23"/>
      <c r="S269" s="23"/>
      <c r="T269" s="23"/>
      <c r="U269" s="32"/>
      <c r="V269" s="34"/>
      <c r="W269" s="76"/>
      <c r="X269" s="74"/>
      <c r="Y269" s="74"/>
      <c r="Z269" s="74"/>
      <c r="AA269" s="76"/>
      <c r="AB269" s="74"/>
      <c r="AC269" s="74"/>
      <c r="AD269" s="74"/>
      <c r="AE269" s="78"/>
    </row>
    <row r="270" spans="1:31" ht="63" x14ac:dyDescent="0.25">
      <c r="A270" s="741">
        <v>197</v>
      </c>
      <c r="B270" s="604" t="s">
        <v>401</v>
      </c>
      <c r="C270" s="72"/>
      <c r="D270" s="72"/>
      <c r="E270" s="72"/>
      <c r="F270" s="71"/>
      <c r="G270" s="71"/>
      <c r="H270" s="31">
        <v>0</v>
      </c>
      <c r="I270" s="34"/>
      <c r="J270" s="34"/>
      <c r="K270" s="71"/>
      <c r="L270" s="34"/>
      <c r="M270" s="71"/>
      <c r="N270" s="71"/>
      <c r="O270" s="71"/>
      <c r="P270" s="71"/>
      <c r="Q270" s="71"/>
      <c r="R270" s="23"/>
      <c r="S270" s="23"/>
      <c r="T270" s="23"/>
      <c r="U270" s="32"/>
      <c r="V270" s="34"/>
      <c r="W270" s="76"/>
      <c r="X270" s="74"/>
      <c r="Y270" s="74"/>
      <c r="Z270" s="74"/>
      <c r="AA270" s="76"/>
      <c r="AB270" s="74"/>
      <c r="AC270" s="74"/>
      <c r="AD270" s="74"/>
      <c r="AE270" s="78"/>
    </row>
    <row r="271" spans="1:31" ht="78.75" x14ac:dyDescent="0.25">
      <c r="A271" s="741">
        <v>198</v>
      </c>
      <c r="B271" s="603" t="s">
        <v>402</v>
      </c>
      <c r="C271" s="72"/>
      <c r="D271" s="72"/>
      <c r="E271" s="72"/>
      <c r="F271" s="71"/>
      <c r="G271" s="71"/>
      <c r="H271" s="31">
        <v>0</v>
      </c>
      <c r="I271" s="34"/>
      <c r="J271" s="34"/>
      <c r="K271" s="71"/>
      <c r="L271" s="34"/>
      <c r="M271" s="71"/>
      <c r="N271" s="71"/>
      <c r="O271" s="71"/>
      <c r="P271" s="71"/>
      <c r="Q271" s="71"/>
      <c r="R271" s="23"/>
      <c r="S271" s="23"/>
      <c r="T271" s="23"/>
      <c r="U271" s="32"/>
      <c r="V271" s="34"/>
      <c r="W271" s="76"/>
      <c r="X271" s="74"/>
      <c r="Y271" s="74"/>
      <c r="Z271" s="74"/>
      <c r="AA271" s="76"/>
      <c r="AB271" s="74"/>
      <c r="AC271" s="74"/>
      <c r="AD271" s="74"/>
      <c r="AE271" s="78"/>
    </row>
    <row r="272" spans="1:31" ht="63" x14ac:dyDescent="0.25">
      <c r="A272" s="741">
        <v>199</v>
      </c>
      <c r="B272" s="603" t="s">
        <v>403</v>
      </c>
      <c r="C272" s="72"/>
      <c r="D272" s="72"/>
      <c r="E272" s="72"/>
      <c r="F272" s="71"/>
      <c r="G272" s="71"/>
      <c r="H272" s="31">
        <v>0</v>
      </c>
      <c r="I272" s="34"/>
      <c r="J272" s="34"/>
      <c r="K272" s="71"/>
      <c r="L272" s="34"/>
      <c r="M272" s="71"/>
      <c r="N272" s="71"/>
      <c r="O272" s="71"/>
      <c r="P272" s="71"/>
      <c r="Q272" s="71"/>
      <c r="R272" s="23"/>
      <c r="S272" s="23"/>
      <c r="T272" s="23"/>
      <c r="U272" s="32"/>
      <c r="V272" s="34"/>
      <c r="W272" s="76"/>
      <c r="X272" s="74"/>
      <c r="Y272" s="74"/>
      <c r="Z272" s="74"/>
      <c r="AA272" s="76"/>
      <c r="AB272" s="74"/>
      <c r="AC272" s="74"/>
      <c r="AD272" s="74"/>
      <c r="AE272" s="78"/>
    </row>
    <row r="273" spans="1:31" ht="78.75" x14ac:dyDescent="0.25">
      <c r="A273" s="741">
        <v>200</v>
      </c>
      <c r="B273" s="603" t="s">
        <v>404</v>
      </c>
      <c r="C273" s="72"/>
      <c r="D273" s="72"/>
      <c r="E273" s="72"/>
      <c r="F273" s="71"/>
      <c r="G273" s="71"/>
      <c r="H273" s="31">
        <v>0</v>
      </c>
      <c r="I273" s="34"/>
      <c r="J273" s="34"/>
      <c r="K273" s="71"/>
      <c r="L273" s="34"/>
      <c r="M273" s="71"/>
      <c r="N273" s="71"/>
      <c r="O273" s="71"/>
      <c r="P273" s="71"/>
      <c r="Q273" s="71"/>
      <c r="R273" s="23"/>
      <c r="S273" s="23"/>
      <c r="T273" s="23"/>
      <c r="U273" s="32"/>
      <c r="V273" s="34"/>
      <c r="W273" s="76"/>
      <c r="X273" s="74"/>
      <c r="Y273" s="74"/>
      <c r="Z273" s="74"/>
      <c r="AA273" s="76"/>
      <c r="AB273" s="74"/>
      <c r="AC273" s="74"/>
      <c r="AD273" s="74"/>
      <c r="AE273" s="78"/>
    </row>
    <row r="274" spans="1:31" ht="78.75" x14ac:dyDescent="0.25">
      <c r="A274" s="741">
        <v>201</v>
      </c>
      <c r="B274" s="603" t="s">
        <v>405</v>
      </c>
      <c r="C274" s="72"/>
      <c r="D274" s="72"/>
      <c r="E274" s="72"/>
      <c r="F274" s="71"/>
      <c r="G274" s="71"/>
      <c r="H274" s="31">
        <v>0</v>
      </c>
      <c r="I274" s="34"/>
      <c r="J274" s="34"/>
      <c r="K274" s="71"/>
      <c r="L274" s="34"/>
      <c r="M274" s="71"/>
      <c r="N274" s="71"/>
      <c r="O274" s="71"/>
      <c r="P274" s="71"/>
      <c r="Q274" s="71"/>
      <c r="R274" s="23"/>
      <c r="S274" s="23"/>
      <c r="T274" s="23"/>
      <c r="U274" s="32"/>
      <c r="V274" s="34"/>
      <c r="W274" s="76"/>
      <c r="X274" s="74"/>
      <c r="Y274" s="74"/>
      <c r="Z274" s="74"/>
      <c r="AA274" s="76"/>
      <c r="AB274" s="74"/>
      <c r="AC274" s="74"/>
      <c r="AD274" s="74"/>
      <c r="AE274" s="78"/>
    </row>
    <row r="275" spans="1:31" ht="78.75" x14ac:dyDescent="0.25">
      <c r="A275" s="741">
        <v>202</v>
      </c>
      <c r="B275" s="603" t="s">
        <v>406</v>
      </c>
      <c r="C275" s="72"/>
      <c r="D275" s="72"/>
      <c r="E275" s="72"/>
      <c r="F275" s="71"/>
      <c r="G275" s="71"/>
      <c r="H275" s="31">
        <v>0</v>
      </c>
      <c r="I275" s="34"/>
      <c r="J275" s="34"/>
      <c r="K275" s="71"/>
      <c r="L275" s="34"/>
      <c r="M275" s="71"/>
      <c r="N275" s="71"/>
      <c r="O275" s="71"/>
      <c r="P275" s="71"/>
      <c r="Q275" s="71"/>
      <c r="R275" s="23"/>
      <c r="S275" s="23"/>
      <c r="T275" s="23"/>
      <c r="U275" s="32"/>
      <c r="V275" s="34"/>
      <c r="W275" s="76"/>
      <c r="X275" s="74"/>
      <c r="Y275" s="74"/>
      <c r="Z275" s="74"/>
      <c r="AA275" s="76"/>
      <c r="AB275" s="74"/>
      <c r="AC275" s="74"/>
      <c r="AD275" s="74"/>
      <c r="AE275" s="78"/>
    </row>
    <row r="276" spans="1:31" ht="78.75" x14ac:dyDescent="0.25">
      <c r="A276" s="741">
        <v>203</v>
      </c>
      <c r="B276" s="603" t="s">
        <v>407</v>
      </c>
      <c r="C276" s="72"/>
      <c r="D276" s="72"/>
      <c r="E276" s="72"/>
      <c r="F276" s="71"/>
      <c r="G276" s="71"/>
      <c r="H276" s="31">
        <v>0</v>
      </c>
      <c r="I276" s="34"/>
      <c r="J276" s="34"/>
      <c r="K276" s="71"/>
      <c r="L276" s="34"/>
      <c r="M276" s="71"/>
      <c r="N276" s="71"/>
      <c r="O276" s="71"/>
      <c r="P276" s="71"/>
      <c r="Q276" s="71"/>
      <c r="R276" s="23"/>
      <c r="S276" s="23"/>
      <c r="T276" s="23"/>
      <c r="U276" s="32"/>
      <c r="V276" s="34"/>
      <c r="W276" s="76"/>
      <c r="X276" s="74"/>
      <c r="Y276" s="74"/>
      <c r="Z276" s="74"/>
      <c r="AA276" s="76"/>
      <c r="AB276" s="74"/>
      <c r="AC276" s="74"/>
      <c r="AD276" s="74"/>
      <c r="AE276" s="78"/>
    </row>
    <row r="277" spans="1:31" ht="63" x14ac:dyDescent="0.25">
      <c r="A277" s="741">
        <v>204</v>
      </c>
      <c r="B277" s="603" t="s">
        <v>408</v>
      </c>
      <c r="C277" s="72"/>
      <c r="D277" s="72"/>
      <c r="E277" s="72"/>
      <c r="F277" s="71"/>
      <c r="G277" s="71"/>
      <c r="H277" s="31">
        <v>0</v>
      </c>
      <c r="I277" s="34"/>
      <c r="J277" s="34"/>
      <c r="K277" s="71"/>
      <c r="L277" s="34"/>
      <c r="M277" s="71"/>
      <c r="N277" s="71"/>
      <c r="O277" s="71"/>
      <c r="P277" s="71"/>
      <c r="Q277" s="71"/>
      <c r="R277" s="23"/>
      <c r="S277" s="23"/>
      <c r="T277" s="23"/>
      <c r="U277" s="32"/>
      <c r="V277" s="34"/>
      <c r="W277" s="76"/>
      <c r="X277" s="74"/>
      <c r="Y277" s="74"/>
      <c r="Z277" s="74"/>
      <c r="AA277" s="76"/>
      <c r="AB277" s="74"/>
      <c r="AC277" s="74"/>
      <c r="AD277" s="74"/>
      <c r="AE277" s="78"/>
    </row>
    <row r="278" spans="1:31" ht="110.25" x14ac:dyDescent="0.25">
      <c r="A278" s="741">
        <v>205</v>
      </c>
      <c r="B278" s="603" t="s">
        <v>409</v>
      </c>
      <c r="C278" s="72"/>
      <c r="D278" s="72"/>
      <c r="E278" s="72"/>
      <c r="F278" s="71"/>
      <c r="G278" s="71"/>
      <c r="H278" s="31">
        <v>0</v>
      </c>
      <c r="I278" s="34"/>
      <c r="J278" s="34"/>
      <c r="K278" s="71"/>
      <c r="L278" s="34"/>
      <c r="M278" s="71"/>
      <c r="N278" s="71"/>
      <c r="O278" s="71"/>
      <c r="P278" s="71"/>
      <c r="Q278" s="71"/>
      <c r="R278" s="23"/>
      <c r="S278" s="23"/>
      <c r="T278" s="23"/>
      <c r="U278" s="32"/>
      <c r="V278" s="34"/>
      <c r="W278" s="76"/>
      <c r="X278" s="74"/>
      <c r="Y278" s="74"/>
      <c r="Z278" s="74"/>
      <c r="AA278" s="76"/>
      <c r="AB278" s="74"/>
      <c r="AC278" s="74"/>
      <c r="AD278" s="74"/>
      <c r="AE278" s="78"/>
    </row>
    <row r="279" spans="1:31" ht="78.75" x14ac:dyDescent="0.25">
      <c r="A279" s="741">
        <v>206</v>
      </c>
      <c r="B279" s="603" t="s">
        <v>410</v>
      </c>
      <c r="C279" s="72"/>
      <c r="D279" s="72"/>
      <c r="E279" s="72"/>
      <c r="F279" s="71"/>
      <c r="G279" s="71"/>
      <c r="H279" s="31">
        <v>0</v>
      </c>
      <c r="I279" s="34"/>
      <c r="J279" s="34"/>
      <c r="K279" s="71"/>
      <c r="L279" s="34"/>
      <c r="M279" s="71"/>
      <c r="N279" s="71"/>
      <c r="O279" s="71"/>
      <c r="P279" s="71"/>
      <c r="Q279" s="71"/>
      <c r="R279" s="23"/>
      <c r="S279" s="23"/>
      <c r="T279" s="23"/>
      <c r="U279" s="32"/>
      <c r="V279" s="34"/>
      <c r="W279" s="76"/>
      <c r="X279" s="74"/>
      <c r="Y279" s="74"/>
      <c r="Z279" s="74"/>
      <c r="AA279" s="76"/>
      <c r="AB279" s="74"/>
      <c r="AC279" s="74"/>
      <c r="AD279" s="74"/>
      <c r="AE279" s="78"/>
    </row>
    <row r="280" spans="1:31" ht="78.75" x14ac:dyDescent="0.25">
      <c r="A280" s="741">
        <v>207</v>
      </c>
      <c r="B280" s="603" t="s">
        <v>411</v>
      </c>
      <c r="C280" s="72"/>
      <c r="D280" s="72"/>
      <c r="E280" s="72"/>
      <c r="F280" s="71"/>
      <c r="G280" s="71"/>
      <c r="H280" s="31">
        <v>0</v>
      </c>
      <c r="I280" s="34"/>
      <c r="J280" s="34"/>
      <c r="K280" s="71"/>
      <c r="L280" s="34"/>
      <c r="M280" s="71"/>
      <c r="N280" s="71"/>
      <c r="O280" s="71"/>
      <c r="P280" s="71"/>
      <c r="Q280" s="71"/>
      <c r="R280" s="23"/>
      <c r="S280" s="23"/>
      <c r="T280" s="23"/>
      <c r="U280" s="32"/>
      <c r="V280" s="34"/>
      <c r="W280" s="76"/>
      <c r="X280" s="74"/>
      <c r="Y280" s="74"/>
      <c r="Z280" s="74"/>
      <c r="AA280" s="76"/>
      <c r="AB280" s="74"/>
      <c r="AC280" s="74"/>
      <c r="AD280" s="74"/>
      <c r="AE280" s="78"/>
    </row>
    <row r="281" spans="1:31" ht="63" x14ac:dyDescent="0.25">
      <c r="A281" s="741">
        <v>208</v>
      </c>
      <c r="B281" s="603" t="s">
        <v>412</v>
      </c>
      <c r="C281" s="72"/>
      <c r="D281" s="72"/>
      <c r="E281" s="72"/>
      <c r="F281" s="71"/>
      <c r="G281" s="71"/>
      <c r="H281" s="31">
        <v>0</v>
      </c>
      <c r="I281" s="34"/>
      <c r="J281" s="34"/>
      <c r="K281" s="71"/>
      <c r="L281" s="34"/>
      <c r="M281" s="71"/>
      <c r="N281" s="71"/>
      <c r="O281" s="71"/>
      <c r="P281" s="71"/>
      <c r="Q281" s="71"/>
      <c r="R281" s="23"/>
      <c r="S281" s="23"/>
      <c r="T281" s="23"/>
      <c r="U281" s="32"/>
      <c r="V281" s="34"/>
      <c r="W281" s="76"/>
      <c r="X281" s="74"/>
      <c r="Y281" s="74"/>
      <c r="Z281" s="74"/>
      <c r="AA281" s="76"/>
      <c r="AB281" s="74"/>
      <c r="AC281" s="74"/>
      <c r="AD281" s="74"/>
      <c r="AE281" s="78"/>
    </row>
    <row r="282" spans="1:31" ht="78.75" x14ac:dyDescent="0.25">
      <c r="A282" s="741">
        <v>209</v>
      </c>
      <c r="B282" s="603" t="s">
        <v>413</v>
      </c>
      <c r="C282" s="72"/>
      <c r="D282" s="72"/>
      <c r="E282" s="72"/>
      <c r="F282" s="71"/>
      <c r="G282" s="71"/>
      <c r="H282" s="31">
        <v>0</v>
      </c>
      <c r="I282" s="34"/>
      <c r="J282" s="34"/>
      <c r="K282" s="71"/>
      <c r="L282" s="34"/>
      <c r="M282" s="71"/>
      <c r="N282" s="71"/>
      <c r="O282" s="71"/>
      <c r="P282" s="71"/>
      <c r="Q282" s="71"/>
      <c r="R282" s="23"/>
      <c r="S282" s="23"/>
      <c r="T282" s="23"/>
      <c r="U282" s="32"/>
      <c r="V282" s="34"/>
      <c r="W282" s="76"/>
      <c r="X282" s="74"/>
      <c r="Y282" s="74"/>
      <c r="Z282" s="74"/>
      <c r="AA282" s="76"/>
      <c r="AB282" s="74"/>
      <c r="AC282" s="74"/>
      <c r="AD282" s="74"/>
      <c r="AE282" s="78"/>
    </row>
    <row r="283" spans="1:31" ht="94.5" x14ac:dyDescent="0.25">
      <c r="A283" s="741">
        <v>210</v>
      </c>
      <c r="B283" s="603" t="s">
        <v>414</v>
      </c>
      <c r="C283" s="72"/>
      <c r="D283" s="72"/>
      <c r="E283" s="72"/>
      <c r="F283" s="71"/>
      <c r="G283" s="71"/>
      <c r="H283" s="31">
        <v>0</v>
      </c>
      <c r="I283" s="34"/>
      <c r="J283" s="34"/>
      <c r="K283" s="71"/>
      <c r="L283" s="34"/>
      <c r="M283" s="71"/>
      <c r="N283" s="71"/>
      <c r="O283" s="71"/>
      <c r="P283" s="71"/>
      <c r="Q283" s="71"/>
      <c r="R283" s="23"/>
      <c r="S283" s="23"/>
      <c r="T283" s="23"/>
      <c r="U283" s="32"/>
      <c r="V283" s="34"/>
      <c r="W283" s="76"/>
      <c r="X283" s="74"/>
      <c r="Y283" s="74"/>
      <c r="Z283" s="74"/>
      <c r="AA283" s="76"/>
      <c r="AB283" s="74"/>
      <c r="AC283" s="74"/>
      <c r="AD283" s="74"/>
      <c r="AE283" s="78"/>
    </row>
    <row r="284" spans="1:31" ht="94.5" x14ac:dyDescent="0.25">
      <c r="A284" s="741">
        <v>211</v>
      </c>
      <c r="B284" s="603" t="s">
        <v>415</v>
      </c>
      <c r="C284" s="72"/>
      <c r="D284" s="72"/>
      <c r="E284" s="72"/>
      <c r="F284" s="71"/>
      <c r="G284" s="71"/>
      <c r="H284" s="31">
        <v>0</v>
      </c>
      <c r="I284" s="34"/>
      <c r="J284" s="34"/>
      <c r="K284" s="71"/>
      <c r="L284" s="34"/>
      <c r="M284" s="71"/>
      <c r="N284" s="71"/>
      <c r="O284" s="71"/>
      <c r="P284" s="71"/>
      <c r="Q284" s="71"/>
      <c r="R284" s="23"/>
      <c r="S284" s="23"/>
      <c r="T284" s="23"/>
      <c r="U284" s="32"/>
      <c r="V284" s="34"/>
      <c r="W284" s="76"/>
      <c r="X284" s="74"/>
      <c r="Y284" s="74"/>
      <c r="Z284" s="74"/>
      <c r="AA284" s="76"/>
      <c r="AB284" s="74"/>
      <c r="AC284" s="74"/>
      <c r="AD284" s="74"/>
      <c r="AE284" s="78"/>
    </row>
    <row r="285" spans="1:31" ht="78.75" x14ac:dyDescent="0.25">
      <c r="A285" s="741">
        <v>212</v>
      </c>
      <c r="B285" s="603" t="s">
        <v>416</v>
      </c>
      <c r="C285" s="72"/>
      <c r="D285" s="72"/>
      <c r="E285" s="72"/>
      <c r="F285" s="71"/>
      <c r="G285" s="71"/>
      <c r="H285" s="31">
        <v>0</v>
      </c>
      <c r="I285" s="34"/>
      <c r="J285" s="34"/>
      <c r="K285" s="71"/>
      <c r="L285" s="34"/>
      <c r="M285" s="71"/>
      <c r="N285" s="71"/>
      <c r="O285" s="71"/>
      <c r="P285" s="71"/>
      <c r="Q285" s="71"/>
      <c r="R285" s="23"/>
      <c r="S285" s="23"/>
      <c r="T285" s="23"/>
      <c r="U285" s="32"/>
      <c r="V285" s="34"/>
      <c r="W285" s="76"/>
      <c r="X285" s="74"/>
      <c r="Y285" s="74"/>
      <c r="Z285" s="74"/>
      <c r="AA285" s="76"/>
      <c r="AB285" s="74"/>
      <c r="AC285" s="74"/>
      <c r="AD285" s="74"/>
      <c r="AE285" s="78"/>
    </row>
    <row r="286" spans="1:31" ht="94.5" x14ac:dyDescent="0.25">
      <c r="A286" s="741">
        <v>213</v>
      </c>
      <c r="B286" s="603" t="s">
        <v>417</v>
      </c>
      <c r="C286" s="72"/>
      <c r="D286" s="72"/>
      <c r="E286" s="72"/>
      <c r="F286" s="71"/>
      <c r="G286" s="71"/>
      <c r="H286" s="31">
        <v>0</v>
      </c>
      <c r="I286" s="34"/>
      <c r="J286" s="34"/>
      <c r="K286" s="71"/>
      <c r="L286" s="34"/>
      <c r="M286" s="71"/>
      <c r="N286" s="71"/>
      <c r="O286" s="71"/>
      <c r="P286" s="71"/>
      <c r="Q286" s="71"/>
      <c r="R286" s="23"/>
      <c r="S286" s="23"/>
      <c r="T286" s="23"/>
      <c r="U286" s="32"/>
      <c r="V286" s="34"/>
      <c r="W286" s="76"/>
      <c r="X286" s="74"/>
      <c r="Y286" s="74"/>
      <c r="Z286" s="74"/>
      <c r="AA286" s="76"/>
      <c r="AB286" s="74"/>
      <c r="AC286" s="74"/>
      <c r="AD286" s="74"/>
      <c r="AE286" s="78"/>
    </row>
    <row r="287" spans="1:31" ht="110.25" x14ac:dyDescent="0.25">
      <c r="A287" s="741">
        <v>214</v>
      </c>
      <c r="B287" s="603" t="s">
        <v>418</v>
      </c>
      <c r="C287" s="72"/>
      <c r="D287" s="72"/>
      <c r="E287" s="72"/>
      <c r="F287" s="71"/>
      <c r="G287" s="71"/>
      <c r="H287" s="31">
        <v>0</v>
      </c>
      <c r="I287" s="34"/>
      <c r="J287" s="34"/>
      <c r="K287" s="71"/>
      <c r="L287" s="34"/>
      <c r="M287" s="71"/>
      <c r="N287" s="71"/>
      <c r="O287" s="71"/>
      <c r="P287" s="71"/>
      <c r="Q287" s="71"/>
      <c r="R287" s="23"/>
      <c r="S287" s="23"/>
      <c r="T287" s="23"/>
      <c r="U287" s="32"/>
      <c r="V287" s="34"/>
      <c r="W287" s="76"/>
      <c r="X287" s="74"/>
      <c r="Y287" s="74"/>
      <c r="Z287" s="74"/>
      <c r="AA287" s="76"/>
      <c r="AB287" s="74"/>
      <c r="AC287" s="74"/>
      <c r="AD287" s="74"/>
      <c r="AE287" s="78"/>
    </row>
    <row r="288" spans="1:31" ht="94.5" x14ac:dyDescent="0.25">
      <c r="A288" s="741">
        <v>215</v>
      </c>
      <c r="B288" s="603" t="s">
        <v>419</v>
      </c>
      <c r="C288" s="72"/>
      <c r="D288" s="72"/>
      <c r="E288" s="72"/>
      <c r="F288" s="71"/>
      <c r="G288" s="71"/>
      <c r="H288" s="31">
        <v>0</v>
      </c>
      <c r="I288" s="34"/>
      <c r="J288" s="34"/>
      <c r="K288" s="71"/>
      <c r="L288" s="34"/>
      <c r="M288" s="71"/>
      <c r="N288" s="71"/>
      <c r="O288" s="71"/>
      <c r="P288" s="71"/>
      <c r="Q288" s="71"/>
      <c r="R288" s="23"/>
      <c r="S288" s="23"/>
      <c r="T288" s="23"/>
      <c r="U288" s="32"/>
      <c r="V288" s="34"/>
      <c r="W288" s="76"/>
      <c r="X288" s="74"/>
      <c r="Y288" s="74"/>
      <c r="Z288" s="74"/>
      <c r="AA288" s="76"/>
      <c r="AB288" s="74"/>
      <c r="AC288" s="74"/>
      <c r="AD288" s="74"/>
      <c r="AE288" s="78"/>
    </row>
    <row r="289" spans="1:31" ht="94.5" x14ac:dyDescent="0.25">
      <c r="A289" s="741">
        <v>216</v>
      </c>
      <c r="B289" s="603" t="s">
        <v>420</v>
      </c>
      <c r="C289" s="72"/>
      <c r="D289" s="72"/>
      <c r="E289" s="72"/>
      <c r="F289" s="71"/>
      <c r="G289" s="71"/>
      <c r="H289" s="31">
        <v>0</v>
      </c>
      <c r="I289" s="34"/>
      <c r="J289" s="34"/>
      <c r="K289" s="71"/>
      <c r="L289" s="34"/>
      <c r="M289" s="71"/>
      <c r="N289" s="71"/>
      <c r="O289" s="71"/>
      <c r="P289" s="71"/>
      <c r="Q289" s="71"/>
      <c r="R289" s="23"/>
      <c r="S289" s="23"/>
      <c r="T289" s="23"/>
      <c r="U289" s="32"/>
      <c r="V289" s="34"/>
      <c r="W289" s="76"/>
      <c r="X289" s="74"/>
      <c r="Y289" s="74"/>
      <c r="Z289" s="74"/>
      <c r="AA289" s="76"/>
      <c r="AB289" s="74"/>
      <c r="AC289" s="74"/>
      <c r="AD289" s="74"/>
      <c r="AE289" s="78"/>
    </row>
    <row r="290" spans="1:31" ht="78.75" x14ac:dyDescent="0.25">
      <c r="A290" s="741">
        <v>217</v>
      </c>
      <c r="B290" s="603" t="s">
        <v>421</v>
      </c>
      <c r="C290" s="72"/>
      <c r="D290" s="72"/>
      <c r="E290" s="72"/>
      <c r="F290" s="71"/>
      <c r="G290" s="71"/>
      <c r="H290" s="31">
        <v>0</v>
      </c>
      <c r="I290" s="34"/>
      <c r="J290" s="34"/>
      <c r="K290" s="71"/>
      <c r="L290" s="34"/>
      <c r="M290" s="71"/>
      <c r="N290" s="71"/>
      <c r="O290" s="71"/>
      <c r="P290" s="71"/>
      <c r="Q290" s="71"/>
      <c r="R290" s="23"/>
      <c r="S290" s="23"/>
      <c r="T290" s="23"/>
      <c r="U290" s="32"/>
      <c r="V290" s="34"/>
      <c r="W290" s="76"/>
      <c r="X290" s="74"/>
      <c r="Y290" s="74"/>
      <c r="Z290" s="74"/>
      <c r="AA290" s="76"/>
      <c r="AB290" s="74"/>
      <c r="AC290" s="74"/>
      <c r="AD290" s="74"/>
      <c r="AE290" s="78"/>
    </row>
    <row r="291" spans="1:31" ht="63" x14ac:dyDescent="0.25">
      <c r="A291" s="741">
        <v>218</v>
      </c>
      <c r="B291" s="603" t="s">
        <v>422</v>
      </c>
      <c r="C291" s="72"/>
      <c r="D291" s="72"/>
      <c r="E291" s="72"/>
      <c r="F291" s="71"/>
      <c r="G291" s="71"/>
      <c r="H291" s="31">
        <v>0</v>
      </c>
      <c r="I291" s="34"/>
      <c r="J291" s="34"/>
      <c r="K291" s="71"/>
      <c r="L291" s="34"/>
      <c r="M291" s="71"/>
      <c r="N291" s="71"/>
      <c r="O291" s="71"/>
      <c r="P291" s="71"/>
      <c r="Q291" s="71"/>
      <c r="R291" s="23"/>
      <c r="S291" s="23"/>
      <c r="T291" s="23"/>
      <c r="U291" s="32"/>
      <c r="V291" s="34"/>
      <c r="W291" s="76"/>
      <c r="X291" s="74"/>
      <c r="Y291" s="74"/>
      <c r="Z291" s="74"/>
      <c r="AA291" s="76"/>
      <c r="AB291" s="74"/>
      <c r="AC291" s="74"/>
      <c r="AD291" s="74"/>
      <c r="AE291" s="78"/>
    </row>
    <row r="292" spans="1:31" ht="63" x14ac:dyDescent="0.25">
      <c r="A292" s="741">
        <v>219</v>
      </c>
      <c r="B292" s="603" t="s">
        <v>423</v>
      </c>
      <c r="C292" s="72"/>
      <c r="D292" s="72"/>
      <c r="E292" s="72"/>
      <c r="F292" s="71"/>
      <c r="G292" s="71"/>
      <c r="H292" s="31">
        <v>0</v>
      </c>
      <c r="I292" s="34"/>
      <c r="J292" s="34"/>
      <c r="K292" s="71"/>
      <c r="L292" s="34"/>
      <c r="M292" s="71"/>
      <c r="N292" s="71"/>
      <c r="O292" s="71"/>
      <c r="P292" s="71"/>
      <c r="Q292" s="71"/>
      <c r="R292" s="23"/>
      <c r="S292" s="23"/>
      <c r="T292" s="23"/>
      <c r="U292" s="32"/>
      <c r="V292" s="34"/>
      <c r="W292" s="76"/>
      <c r="X292" s="74"/>
      <c r="Y292" s="74"/>
      <c r="Z292" s="74"/>
      <c r="AA292" s="76"/>
      <c r="AB292" s="74"/>
      <c r="AC292" s="74"/>
      <c r="AD292" s="74"/>
      <c r="AE292" s="78"/>
    </row>
    <row r="293" spans="1:31" ht="94.5" x14ac:dyDescent="0.25">
      <c r="A293" s="741">
        <v>220</v>
      </c>
      <c r="B293" s="603" t="s">
        <v>424</v>
      </c>
      <c r="C293" s="72"/>
      <c r="D293" s="72"/>
      <c r="E293" s="72"/>
      <c r="F293" s="71"/>
      <c r="G293" s="71"/>
      <c r="H293" s="31">
        <v>0</v>
      </c>
      <c r="I293" s="34"/>
      <c r="J293" s="34"/>
      <c r="K293" s="71"/>
      <c r="L293" s="34"/>
      <c r="M293" s="71"/>
      <c r="N293" s="71"/>
      <c r="O293" s="71"/>
      <c r="P293" s="71"/>
      <c r="Q293" s="71"/>
      <c r="R293" s="23"/>
      <c r="S293" s="23"/>
      <c r="T293" s="23"/>
      <c r="U293" s="32"/>
      <c r="V293" s="34"/>
      <c r="W293" s="76"/>
      <c r="X293" s="74"/>
      <c r="Y293" s="74"/>
      <c r="Z293" s="74"/>
      <c r="AA293" s="76"/>
      <c r="AB293" s="74"/>
      <c r="AC293" s="74"/>
      <c r="AD293" s="74"/>
      <c r="AE293" s="78"/>
    </row>
    <row r="294" spans="1:31" ht="63" x14ac:dyDescent="0.25">
      <c r="A294" s="741">
        <v>221</v>
      </c>
      <c r="B294" s="603" t="s">
        <v>425</v>
      </c>
      <c r="C294" s="72"/>
      <c r="D294" s="72"/>
      <c r="E294" s="72"/>
      <c r="F294" s="71"/>
      <c r="G294" s="71"/>
      <c r="H294" s="31">
        <v>0</v>
      </c>
      <c r="I294" s="34"/>
      <c r="J294" s="34"/>
      <c r="K294" s="71"/>
      <c r="L294" s="34"/>
      <c r="M294" s="71"/>
      <c r="N294" s="71"/>
      <c r="O294" s="71"/>
      <c r="P294" s="71"/>
      <c r="Q294" s="71"/>
      <c r="R294" s="23"/>
      <c r="S294" s="23"/>
      <c r="T294" s="23"/>
      <c r="U294" s="32"/>
      <c r="V294" s="34"/>
      <c r="W294" s="76"/>
      <c r="X294" s="74"/>
      <c r="Y294" s="74"/>
      <c r="Z294" s="74"/>
      <c r="AA294" s="76"/>
      <c r="AB294" s="74"/>
      <c r="AC294" s="74"/>
      <c r="AD294" s="74"/>
      <c r="AE294" s="78"/>
    </row>
    <row r="295" spans="1:31" ht="78.75" x14ac:dyDescent="0.25">
      <c r="A295" s="741">
        <v>222</v>
      </c>
      <c r="B295" s="603" t="s">
        <v>426</v>
      </c>
      <c r="C295" s="72"/>
      <c r="D295" s="72"/>
      <c r="E295" s="72"/>
      <c r="F295" s="71"/>
      <c r="G295" s="71"/>
      <c r="H295" s="31">
        <v>0</v>
      </c>
      <c r="I295" s="34"/>
      <c r="J295" s="34"/>
      <c r="K295" s="71"/>
      <c r="L295" s="34"/>
      <c r="M295" s="71"/>
      <c r="N295" s="71"/>
      <c r="O295" s="71"/>
      <c r="P295" s="71"/>
      <c r="Q295" s="71"/>
      <c r="R295" s="23"/>
      <c r="S295" s="23"/>
      <c r="T295" s="23"/>
      <c r="U295" s="32"/>
      <c r="V295" s="34"/>
      <c r="W295" s="76"/>
      <c r="X295" s="74"/>
      <c r="Y295" s="74"/>
      <c r="Z295" s="74"/>
      <c r="AA295" s="76"/>
      <c r="AB295" s="74"/>
      <c r="AC295" s="74"/>
      <c r="AD295" s="74"/>
      <c r="AE295" s="78"/>
    </row>
    <row r="296" spans="1:31" ht="78.75" x14ac:dyDescent="0.25">
      <c r="A296" s="741">
        <v>223</v>
      </c>
      <c r="B296" s="603" t="s">
        <v>427</v>
      </c>
      <c r="C296" s="72"/>
      <c r="D296" s="72"/>
      <c r="E296" s="72"/>
      <c r="F296" s="71"/>
      <c r="G296" s="71"/>
      <c r="H296" s="31">
        <v>0</v>
      </c>
      <c r="I296" s="34"/>
      <c r="J296" s="34"/>
      <c r="K296" s="71"/>
      <c r="L296" s="34"/>
      <c r="M296" s="71"/>
      <c r="N296" s="71"/>
      <c r="O296" s="71"/>
      <c r="P296" s="71"/>
      <c r="Q296" s="71"/>
      <c r="R296" s="23"/>
      <c r="S296" s="23"/>
      <c r="T296" s="23"/>
      <c r="U296" s="32"/>
      <c r="V296" s="34"/>
      <c r="W296" s="76"/>
      <c r="X296" s="74"/>
      <c r="Y296" s="74"/>
      <c r="Z296" s="74"/>
      <c r="AA296" s="76"/>
      <c r="AB296" s="74"/>
      <c r="AC296" s="74"/>
      <c r="AD296" s="74"/>
      <c r="AE296" s="78"/>
    </row>
    <row r="297" spans="1:31" ht="78.75" x14ac:dyDescent="0.25">
      <c r="A297" s="741">
        <v>224</v>
      </c>
      <c r="B297" s="603" t="s">
        <v>428</v>
      </c>
      <c r="C297" s="72"/>
      <c r="D297" s="72"/>
      <c r="E297" s="72"/>
      <c r="F297" s="71"/>
      <c r="G297" s="71"/>
      <c r="H297" s="31">
        <v>0</v>
      </c>
      <c r="I297" s="34"/>
      <c r="J297" s="34"/>
      <c r="K297" s="71"/>
      <c r="L297" s="34"/>
      <c r="M297" s="71"/>
      <c r="N297" s="71"/>
      <c r="O297" s="71"/>
      <c r="P297" s="71"/>
      <c r="Q297" s="71"/>
      <c r="R297" s="23"/>
      <c r="S297" s="23"/>
      <c r="T297" s="23"/>
      <c r="U297" s="32"/>
      <c r="V297" s="34"/>
      <c r="W297" s="76"/>
      <c r="X297" s="74"/>
      <c r="Y297" s="74"/>
      <c r="Z297" s="74"/>
      <c r="AA297" s="76"/>
      <c r="AB297" s="74"/>
      <c r="AC297" s="74"/>
      <c r="AD297" s="74"/>
      <c r="AE297" s="78"/>
    </row>
    <row r="298" spans="1:31" ht="63" x14ac:dyDescent="0.25">
      <c r="A298" s="741">
        <v>225</v>
      </c>
      <c r="B298" s="603" t="s">
        <v>429</v>
      </c>
      <c r="C298" s="72"/>
      <c r="D298" s="72"/>
      <c r="E298" s="72"/>
      <c r="F298" s="71"/>
      <c r="G298" s="71"/>
      <c r="H298" s="31">
        <v>0</v>
      </c>
      <c r="I298" s="34"/>
      <c r="J298" s="34"/>
      <c r="K298" s="71"/>
      <c r="L298" s="34"/>
      <c r="M298" s="71"/>
      <c r="N298" s="71"/>
      <c r="O298" s="71"/>
      <c r="P298" s="71"/>
      <c r="Q298" s="71"/>
      <c r="R298" s="23"/>
      <c r="S298" s="23"/>
      <c r="T298" s="23"/>
      <c r="U298" s="32"/>
      <c r="V298" s="34"/>
      <c r="W298" s="76"/>
      <c r="X298" s="74"/>
      <c r="Y298" s="74"/>
      <c r="Z298" s="74"/>
      <c r="AA298" s="76"/>
      <c r="AB298" s="74"/>
      <c r="AC298" s="74"/>
      <c r="AD298" s="74"/>
      <c r="AE298" s="78"/>
    </row>
    <row r="299" spans="1:31" ht="63" x14ac:dyDescent="0.25">
      <c r="A299" s="741">
        <v>226</v>
      </c>
      <c r="B299" s="603" t="s">
        <v>430</v>
      </c>
      <c r="C299" s="72"/>
      <c r="D299" s="72"/>
      <c r="E299" s="72"/>
      <c r="F299" s="71"/>
      <c r="G299" s="71"/>
      <c r="H299" s="31">
        <v>0</v>
      </c>
      <c r="I299" s="34"/>
      <c r="J299" s="34"/>
      <c r="K299" s="71"/>
      <c r="L299" s="34"/>
      <c r="M299" s="71"/>
      <c r="N299" s="71"/>
      <c r="O299" s="71"/>
      <c r="P299" s="71"/>
      <c r="Q299" s="71"/>
      <c r="R299" s="23"/>
      <c r="S299" s="23"/>
      <c r="T299" s="23"/>
      <c r="U299" s="32"/>
      <c r="V299" s="34"/>
      <c r="W299" s="76"/>
      <c r="X299" s="74"/>
      <c r="Y299" s="74"/>
      <c r="Z299" s="74"/>
      <c r="AA299" s="76"/>
      <c r="AB299" s="74"/>
      <c r="AC299" s="74"/>
      <c r="AD299" s="74"/>
      <c r="AE299" s="78"/>
    </row>
    <row r="300" spans="1:31" ht="78.75" x14ac:dyDescent="0.25">
      <c r="A300" s="741">
        <v>227</v>
      </c>
      <c r="B300" s="603" t="s">
        <v>431</v>
      </c>
      <c r="C300" s="72"/>
      <c r="D300" s="72"/>
      <c r="E300" s="72"/>
      <c r="F300" s="71"/>
      <c r="G300" s="71"/>
      <c r="H300" s="31">
        <v>0</v>
      </c>
      <c r="I300" s="34"/>
      <c r="J300" s="34"/>
      <c r="K300" s="71"/>
      <c r="L300" s="34"/>
      <c r="M300" s="71"/>
      <c r="N300" s="71"/>
      <c r="O300" s="71"/>
      <c r="P300" s="71"/>
      <c r="Q300" s="71"/>
      <c r="R300" s="23"/>
      <c r="S300" s="23"/>
      <c r="T300" s="23"/>
      <c r="U300" s="32"/>
      <c r="V300" s="34"/>
      <c r="W300" s="76"/>
      <c r="X300" s="74"/>
      <c r="Y300" s="74"/>
      <c r="Z300" s="74"/>
      <c r="AA300" s="76"/>
      <c r="AB300" s="74"/>
      <c r="AC300" s="74"/>
      <c r="AD300" s="74"/>
      <c r="AE300" s="78"/>
    </row>
    <row r="301" spans="1:31" ht="63" x14ac:dyDescent="0.25">
      <c r="A301" s="741">
        <v>228</v>
      </c>
      <c r="B301" s="603" t="s">
        <v>432</v>
      </c>
      <c r="C301" s="72"/>
      <c r="D301" s="72"/>
      <c r="E301" s="72"/>
      <c r="F301" s="71"/>
      <c r="G301" s="71"/>
      <c r="H301" s="31">
        <v>0</v>
      </c>
      <c r="I301" s="34"/>
      <c r="J301" s="34"/>
      <c r="K301" s="71"/>
      <c r="L301" s="34"/>
      <c r="M301" s="71"/>
      <c r="N301" s="71"/>
      <c r="O301" s="71"/>
      <c r="P301" s="71"/>
      <c r="Q301" s="71"/>
      <c r="R301" s="23"/>
      <c r="S301" s="23"/>
      <c r="T301" s="23"/>
      <c r="U301" s="32"/>
      <c r="V301" s="34"/>
      <c r="W301" s="76"/>
      <c r="X301" s="74"/>
      <c r="Y301" s="74"/>
      <c r="Z301" s="74"/>
      <c r="AA301" s="76"/>
      <c r="AB301" s="74"/>
      <c r="AC301" s="74"/>
      <c r="AD301" s="74"/>
      <c r="AE301" s="78"/>
    </row>
    <row r="302" spans="1:31" ht="63" x14ac:dyDescent="0.25">
      <c r="A302" s="741">
        <v>229</v>
      </c>
      <c r="B302" s="603" t="s">
        <v>433</v>
      </c>
      <c r="C302" s="72"/>
      <c r="D302" s="72"/>
      <c r="E302" s="72"/>
      <c r="F302" s="71"/>
      <c r="G302" s="71"/>
      <c r="H302" s="31">
        <v>0</v>
      </c>
      <c r="I302" s="34"/>
      <c r="J302" s="34"/>
      <c r="K302" s="71"/>
      <c r="L302" s="34"/>
      <c r="M302" s="71"/>
      <c r="N302" s="71"/>
      <c r="O302" s="71"/>
      <c r="P302" s="71"/>
      <c r="Q302" s="71"/>
      <c r="R302" s="23"/>
      <c r="S302" s="23"/>
      <c r="T302" s="23"/>
      <c r="U302" s="32"/>
      <c r="V302" s="34"/>
      <c r="W302" s="76"/>
      <c r="X302" s="74"/>
      <c r="Y302" s="74"/>
      <c r="Z302" s="74"/>
      <c r="AA302" s="76"/>
      <c r="AB302" s="74"/>
      <c r="AC302" s="74"/>
      <c r="AD302" s="74"/>
      <c r="AE302" s="78"/>
    </row>
    <row r="303" spans="1:31" ht="78.75" x14ac:dyDescent="0.25">
      <c r="A303" s="741">
        <v>230</v>
      </c>
      <c r="B303" s="603" t="s">
        <v>434</v>
      </c>
      <c r="C303" s="72"/>
      <c r="D303" s="72"/>
      <c r="E303" s="72"/>
      <c r="F303" s="71"/>
      <c r="G303" s="71"/>
      <c r="H303" s="31">
        <v>0</v>
      </c>
      <c r="I303" s="34"/>
      <c r="J303" s="34"/>
      <c r="K303" s="71"/>
      <c r="L303" s="34"/>
      <c r="M303" s="71"/>
      <c r="N303" s="71"/>
      <c r="O303" s="71"/>
      <c r="P303" s="71"/>
      <c r="Q303" s="71"/>
      <c r="R303" s="23"/>
      <c r="S303" s="23"/>
      <c r="T303" s="23"/>
      <c r="U303" s="32"/>
      <c r="V303" s="34"/>
      <c r="W303" s="76"/>
      <c r="X303" s="74"/>
      <c r="Y303" s="74"/>
      <c r="Z303" s="74"/>
      <c r="AA303" s="76"/>
      <c r="AB303" s="74"/>
      <c r="AC303" s="74"/>
      <c r="AD303" s="74"/>
      <c r="AE303" s="78"/>
    </row>
    <row r="304" spans="1:31" ht="63" x14ac:dyDescent="0.25">
      <c r="A304" s="741">
        <v>231</v>
      </c>
      <c r="B304" s="603" t="s">
        <v>435</v>
      </c>
      <c r="C304" s="72"/>
      <c r="D304" s="72"/>
      <c r="E304" s="72"/>
      <c r="F304" s="71"/>
      <c r="G304" s="71"/>
      <c r="H304" s="31">
        <v>2.7350488399999997</v>
      </c>
      <c r="I304" s="23">
        <v>0.26</v>
      </c>
      <c r="J304" s="23">
        <v>2.48</v>
      </c>
      <c r="K304" s="71"/>
      <c r="L304" s="34"/>
      <c r="M304" s="71"/>
      <c r="N304" s="71"/>
      <c r="O304" s="71"/>
      <c r="P304" s="71"/>
      <c r="Q304" s="71"/>
      <c r="R304" s="23"/>
      <c r="S304" s="23"/>
      <c r="T304" s="23"/>
      <c r="U304" s="32"/>
      <c r="V304" s="34"/>
      <c r="W304" s="76"/>
      <c r="X304" s="74"/>
      <c r="Y304" s="74"/>
      <c r="Z304" s="74"/>
      <c r="AA304" s="76"/>
      <c r="AB304" s="74"/>
      <c r="AC304" s="74"/>
      <c r="AD304" s="74"/>
      <c r="AE304" s="78"/>
    </row>
    <row r="305" spans="1:31" ht="94.5" x14ac:dyDescent="0.25">
      <c r="A305" s="741">
        <v>232</v>
      </c>
      <c r="B305" s="603" t="s">
        <v>436</v>
      </c>
      <c r="C305" s="72"/>
      <c r="D305" s="72"/>
      <c r="E305" s="72"/>
      <c r="F305" s="71"/>
      <c r="G305" s="71"/>
      <c r="H305" s="31">
        <v>1.77007552</v>
      </c>
      <c r="I305" s="23">
        <v>0.19</v>
      </c>
      <c r="J305" s="23">
        <v>1.58</v>
      </c>
      <c r="K305" s="71"/>
      <c r="L305" s="34"/>
      <c r="M305" s="71"/>
      <c r="N305" s="71"/>
      <c r="O305" s="71"/>
      <c r="P305" s="71"/>
      <c r="Q305" s="71"/>
      <c r="R305" s="23"/>
      <c r="S305" s="23"/>
      <c r="T305" s="23"/>
      <c r="U305" s="32"/>
      <c r="V305" s="34"/>
      <c r="W305" s="76"/>
      <c r="X305" s="74"/>
      <c r="Y305" s="74"/>
      <c r="Z305" s="74"/>
      <c r="AA305" s="76"/>
      <c r="AB305" s="74"/>
      <c r="AC305" s="74"/>
      <c r="AD305" s="74"/>
      <c r="AE305" s="78"/>
    </row>
    <row r="306" spans="1:31" ht="110.25" x14ac:dyDescent="0.25">
      <c r="A306" s="741">
        <v>233</v>
      </c>
      <c r="B306" s="603" t="s">
        <v>437</v>
      </c>
      <c r="C306" s="72"/>
      <c r="D306" s="72"/>
      <c r="E306" s="72"/>
      <c r="F306" s="71"/>
      <c r="G306" s="71"/>
      <c r="H306" s="31">
        <v>2.5570222399999998</v>
      </c>
      <c r="I306" s="23">
        <v>0.24</v>
      </c>
      <c r="J306" s="23">
        <v>2.31</v>
      </c>
      <c r="K306" s="71"/>
      <c r="L306" s="34"/>
      <c r="M306" s="71"/>
      <c r="N306" s="71"/>
      <c r="O306" s="71"/>
      <c r="P306" s="71"/>
      <c r="Q306" s="71"/>
      <c r="R306" s="23"/>
      <c r="S306" s="23"/>
      <c r="T306" s="23"/>
      <c r="U306" s="32"/>
      <c r="V306" s="34"/>
      <c r="W306" s="76"/>
      <c r="X306" s="74"/>
      <c r="Y306" s="74"/>
      <c r="Z306" s="74"/>
      <c r="AA306" s="76"/>
      <c r="AB306" s="74"/>
      <c r="AC306" s="74"/>
      <c r="AD306" s="74"/>
      <c r="AE306" s="78"/>
    </row>
    <row r="307" spans="1:31" ht="94.5" x14ac:dyDescent="0.25">
      <c r="A307" s="741">
        <v>234</v>
      </c>
      <c r="B307" s="603" t="s">
        <v>438</v>
      </c>
      <c r="C307" s="72"/>
      <c r="D307" s="72"/>
      <c r="E307" s="72"/>
      <c r="F307" s="71"/>
      <c r="G307" s="71"/>
      <c r="H307" s="31">
        <v>0</v>
      </c>
      <c r="I307" s="34"/>
      <c r="J307" s="34"/>
      <c r="K307" s="71"/>
      <c r="L307" s="34"/>
      <c r="M307" s="71"/>
      <c r="N307" s="71"/>
      <c r="O307" s="71"/>
      <c r="P307" s="71"/>
      <c r="Q307" s="71"/>
      <c r="R307" s="23"/>
      <c r="S307" s="23"/>
      <c r="T307" s="23"/>
      <c r="U307" s="32"/>
      <c r="V307" s="34"/>
      <c r="W307" s="76"/>
      <c r="X307" s="74"/>
      <c r="Y307" s="74"/>
      <c r="Z307" s="74"/>
      <c r="AA307" s="76"/>
      <c r="AB307" s="74"/>
      <c r="AC307" s="74"/>
      <c r="AD307" s="74"/>
      <c r="AE307" s="78"/>
    </row>
    <row r="308" spans="1:31" ht="78.75" x14ac:dyDescent="0.25">
      <c r="A308" s="741">
        <v>235</v>
      </c>
      <c r="B308" s="603" t="s">
        <v>439</v>
      </c>
      <c r="C308" s="72"/>
      <c r="D308" s="72"/>
      <c r="E308" s="72"/>
      <c r="F308" s="71"/>
      <c r="G308" s="71"/>
      <c r="H308" s="31">
        <v>0</v>
      </c>
      <c r="I308" s="34"/>
      <c r="J308" s="34"/>
      <c r="K308" s="71"/>
      <c r="L308" s="34"/>
      <c r="M308" s="71"/>
      <c r="N308" s="71"/>
      <c r="O308" s="71"/>
      <c r="P308" s="71"/>
      <c r="Q308" s="71"/>
      <c r="R308" s="23"/>
      <c r="S308" s="23"/>
      <c r="T308" s="23"/>
      <c r="U308" s="32"/>
      <c r="V308" s="34"/>
      <c r="W308" s="76"/>
      <c r="X308" s="74"/>
      <c r="Y308" s="74"/>
      <c r="Z308" s="74"/>
      <c r="AA308" s="76"/>
      <c r="AB308" s="74"/>
      <c r="AC308" s="74"/>
      <c r="AD308" s="74"/>
      <c r="AE308" s="78"/>
    </row>
    <row r="309" spans="1:31" ht="94.5" x14ac:dyDescent="0.25">
      <c r="A309" s="741">
        <v>236</v>
      </c>
      <c r="B309" s="603" t="s">
        <v>440</v>
      </c>
      <c r="C309" s="72"/>
      <c r="D309" s="72"/>
      <c r="E309" s="72"/>
      <c r="F309" s="71"/>
      <c r="G309" s="71"/>
      <c r="H309" s="31">
        <v>0.88004872000000001</v>
      </c>
      <c r="I309" s="23">
        <v>0.12</v>
      </c>
      <c r="J309" s="23">
        <v>0.76</v>
      </c>
      <c r="K309" s="71"/>
      <c r="L309" s="34"/>
      <c r="M309" s="71"/>
      <c r="N309" s="71"/>
      <c r="O309" s="71"/>
      <c r="P309" s="71"/>
      <c r="Q309" s="71"/>
      <c r="R309" s="23"/>
      <c r="S309" s="23"/>
      <c r="T309" s="23"/>
      <c r="U309" s="32"/>
      <c r="V309" s="34"/>
      <c r="W309" s="76"/>
      <c r="X309" s="74"/>
      <c r="Y309" s="74"/>
      <c r="Z309" s="74"/>
      <c r="AA309" s="76"/>
      <c r="AB309" s="74"/>
      <c r="AC309" s="74"/>
      <c r="AD309" s="74"/>
      <c r="AE309" s="78"/>
    </row>
    <row r="310" spans="1:31" ht="63" x14ac:dyDescent="0.25">
      <c r="A310" s="741">
        <v>237</v>
      </c>
      <c r="B310" s="603" t="s">
        <v>441</v>
      </c>
      <c r="C310" s="72"/>
      <c r="D310" s="72"/>
      <c r="E310" s="72"/>
      <c r="F310" s="71"/>
      <c r="G310" s="71"/>
      <c r="H310" s="31">
        <v>0.36622479999999996</v>
      </c>
      <c r="I310" s="23">
        <v>0.06</v>
      </c>
      <c r="J310" s="23">
        <v>0.31</v>
      </c>
      <c r="K310" s="71"/>
      <c r="L310" s="34"/>
      <c r="M310" s="71"/>
      <c r="N310" s="71"/>
      <c r="O310" s="71"/>
      <c r="P310" s="71"/>
      <c r="Q310" s="71"/>
      <c r="R310" s="23"/>
      <c r="S310" s="23"/>
      <c r="T310" s="23"/>
      <c r="U310" s="32"/>
      <c r="V310" s="34"/>
      <c r="W310" s="76"/>
      <c r="X310" s="74"/>
      <c r="Y310" s="74"/>
      <c r="Z310" s="74"/>
      <c r="AA310" s="76"/>
      <c r="AB310" s="74"/>
      <c r="AC310" s="74"/>
      <c r="AD310" s="74"/>
      <c r="AE310" s="78"/>
    </row>
    <row r="311" spans="1:31" ht="94.5" x14ac:dyDescent="0.25">
      <c r="A311" s="741">
        <v>238</v>
      </c>
      <c r="B311" s="603" t="s">
        <v>442</v>
      </c>
      <c r="C311" s="72"/>
      <c r="D311" s="72"/>
      <c r="E311" s="72"/>
      <c r="F311" s="71"/>
      <c r="G311" s="71"/>
      <c r="H311" s="31">
        <v>0.23790569999999997</v>
      </c>
      <c r="I311" s="23">
        <v>0.04</v>
      </c>
      <c r="J311" s="23">
        <v>0.2</v>
      </c>
      <c r="K311" s="71"/>
      <c r="L311" s="34"/>
      <c r="M311" s="71"/>
      <c r="N311" s="71"/>
      <c r="O311" s="71"/>
      <c r="P311" s="71"/>
      <c r="Q311" s="71"/>
      <c r="R311" s="23"/>
      <c r="S311" s="23"/>
      <c r="T311" s="23"/>
      <c r="U311" s="32"/>
      <c r="V311" s="34"/>
      <c r="W311" s="76"/>
      <c r="X311" s="74"/>
      <c r="Y311" s="74"/>
      <c r="Z311" s="74"/>
      <c r="AA311" s="76"/>
      <c r="AB311" s="74"/>
      <c r="AC311" s="74"/>
      <c r="AD311" s="74"/>
      <c r="AE311" s="78"/>
    </row>
    <row r="312" spans="1:31" ht="47.25" x14ac:dyDescent="0.25">
      <c r="A312" s="741">
        <v>239</v>
      </c>
      <c r="B312" s="603" t="s">
        <v>443</v>
      </c>
      <c r="C312" s="72"/>
      <c r="D312" s="72"/>
      <c r="E312" s="72"/>
      <c r="F312" s="71"/>
      <c r="G312" s="71"/>
      <c r="H312" s="31">
        <v>0.14511521999999999</v>
      </c>
      <c r="I312" s="23">
        <v>0.02</v>
      </c>
      <c r="J312" s="23">
        <v>0.12</v>
      </c>
      <c r="K312" s="71"/>
      <c r="L312" s="34"/>
      <c r="M312" s="71"/>
      <c r="N312" s="71"/>
      <c r="O312" s="71"/>
      <c r="P312" s="71"/>
      <c r="Q312" s="71"/>
      <c r="R312" s="23"/>
      <c r="S312" s="23"/>
      <c r="T312" s="23"/>
      <c r="U312" s="32"/>
      <c r="V312" s="34"/>
      <c r="W312" s="76"/>
      <c r="X312" s="74"/>
      <c r="Y312" s="74"/>
      <c r="Z312" s="74"/>
      <c r="AA312" s="76"/>
      <c r="AB312" s="74"/>
      <c r="AC312" s="74"/>
      <c r="AD312" s="74"/>
      <c r="AE312" s="78"/>
    </row>
    <row r="313" spans="1:31" ht="78.75" x14ac:dyDescent="0.25">
      <c r="A313" s="741">
        <v>240</v>
      </c>
      <c r="B313" s="677" t="s">
        <v>456</v>
      </c>
      <c r="C313" s="69" t="s">
        <v>44</v>
      </c>
      <c r="D313" s="72"/>
      <c r="E313" s="12"/>
      <c r="F313" s="12"/>
      <c r="G313" s="12"/>
      <c r="H313" s="31"/>
      <c r="I313" s="28"/>
      <c r="J313" s="28"/>
      <c r="K313" s="12"/>
      <c r="L313" s="34"/>
      <c r="M313" s="12"/>
      <c r="N313" s="12"/>
      <c r="O313" s="12"/>
      <c r="P313" s="12"/>
      <c r="Q313" s="12"/>
      <c r="R313" s="23">
        <f>S313+T313+V313</f>
        <v>0.45309758</v>
      </c>
      <c r="S313" s="23">
        <v>7.5456280000000001E-2</v>
      </c>
      <c r="T313" s="23">
        <v>0.37764130000000001</v>
      </c>
      <c r="U313" s="23"/>
      <c r="V313" s="28">
        <v>0</v>
      </c>
      <c r="W313" s="12"/>
      <c r="X313" s="12"/>
      <c r="Y313" s="12"/>
      <c r="Z313" s="28"/>
      <c r="AA313" s="725">
        <v>2015</v>
      </c>
      <c r="AB313" s="725">
        <v>33</v>
      </c>
      <c r="AC313" s="654" t="s">
        <v>339</v>
      </c>
      <c r="AD313" s="654" t="s">
        <v>340</v>
      </c>
      <c r="AE313" s="35">
        <v>0.17</v>
      </c>
    </row>
    <row r="314" spans="1:31" ht="110.25" x14ac:dyDescent="0.25">
      <c r="A314" s="741">
        <v>241</v>
      </c>
      <c r="B314" s="677" t="s">
        <v>457</v>
      </c>
      <c r="C314" s="72"/>
      <c r="D314" s="72"/>
      <c r="E314" s="12"/>
      <c r="F314" s="12"/>
      <c r="G314" s="12"/>
      <c r="H314" s="31"/>
      <c r="I314" s="28"/>
      <c r="J314" s="28"/>
      <c r="K314" s="12"/>
      <c r="L314" s="34"/>
      <c r="M314" s="12"/>
      <c r="N314" s="12"/>
      <c r="O314" s="12"/>
      <c r="P314" s="12"/>
      <c r="Q314" s="12"/>
      <c r="R314" s="23">
        <f t="shared" ref="R314:R377" si="19">S314+T314+V314</f>
        <v>0.26735495999999997</v>
      </c>
      <c r="S314" s="23">
        <v>4.4696039999999999E-2</v>
      </c>
      <c r="T314" s="23">
        <v>0.22265891999999998</v>
      </c>
      <c r="U314" s="23"/>
      <c r="V314" s="28">
        <v>0</v>
      </c>
      <c r="W314" s="12"/>
      <c r="X314" s="12"/>
      <c r="Y314" s="12"/>
      <c r="Z314" s="28"/>
      <c r="AA314" s="725">
        <v>2015</v>
      </c>
      <c r="AB314" s="725">
        <v>33</v>
      </c>
      <c r="AC314" s="654" t="s">
        <v>339</v>
      </c>
      <c r="AD314" s="654" t="s">
        <v>340</v>
      </c>
      <c r="AE314" s="35">
        <v>7.4999999999999997E-2</v>
      </c>
    </row>
    <row r="315" spans="1:31" ht="78.75" x14ac:dyDescent="0.25">
      <c r="A315" s="741">
        <v>242</v>
      </c>
      <c r="B315" s="677" t="s">
        <v>458</v>
      </c>
      <c r="C315" s="72"/>
      <c r="D315" s="72"/>
      <c r="E315" s="12"/>
      <c r="F315" s="12"/>
      <c r="G315" s="12"/>
      <c r="H315" s="31"/>
      <c r="I315" s="28"/>
      <c r="J315" s="28"/>
      <c r="K315" s="12"/>
      <c r="L315" s="34"/>
      <c r="M315" s="12"/>
      <c r="N315" s="12"/>
      <c r="O315" s="12"/>
      <c r="P315" s="12"/>
      <c r="Q315" s="12"/>
      <c r="R315" s="23">
        <f t="shared" si="19"/>
        <v>0.29329843999999999</v>
      </c>
      <c r="S315" s="23">
        <v>4.8633700000000002E-2</v>
      </c>
      <c r="T315" s="23">
        <v>0.24466473999999999</v>
      </c>
      <c r="U315" s="23"/>
      <c r="V315" s="28">
        <v>0</v>
      </c>
      <c r="W315" s="12"/>
      <c r="X315" s="12"/>
      <c r="Y315" s="12"/>
      <c r="Z315" s="28"/>
      <c r="AA315" s="725">
        <v>2015</v>
      </c>
      <c r="AB315" s="725">
        <v>33</v>
      </c>
      <c r="AC315" s="654"/>
      <c r="AD315" s="654" t="s">
        <v>341</v>
      </c>
      <c r="AE315" s="35">
        <v>0.05</v>
      </c>
    </row>
    <row r="316" spans="1:31" ht="78.75" x14ac:dyDescent="0.25">
      <c r="A316" s="741">
        <v>243</v>
      </c>
      <c r="B316" s="677" t="s">
        <v>459</v>
      </c>
      <c r="C316" s="72"/>
      <c r="D316" s="72"/>
      <c r="E316" s="12"/>
      <c r="F316" s="12"/>
      <c r="G316" s="12"/>
      <c r="H316" s="31"/>
      <c r="I316" s="28"/>
      <c r="J316" s="28"/>
      <c r="K316" s="12"/>
      <c r="L316" s="34"/>
      <c r="M316" s="12"/>
      <c r="N316" s="12"/>
      <c r="O316" s="12"/>
      <c r="P316" s="12"/>
      <c r="Q316" s="12"/>
      <c r="R316" s="23">
        <f t="shared" si="19"/>
        <v>0.84255185999999993</v>
      </c>
      <c r="S316" s="23">
        <v>0.13649413999999999</v>
      </c>
      <c r="T316" s="23">
        <v>0.70605772</v>
      </c>
      <c r="U316" s="23"/>
      <c r="V316" s="28">
        <v>0</v>
      </c>
      <c r="W316" s="12"/>
      <c r="X316" s="12"/>
      <c r="Y316" s="12"/>
      <c r="Z316" s="28"/>
      <c r="AA316" s="725">
        <v>2015</v>
      </c>
      <c r="AB316" s="725">
        <v>33</v>
      </c>
      <c r="AC316" s="654"/>
      <c r="AD316" s="654" t="s">
        <v>341</v>
      </c>
      <c r="AE316" s="35">
        <v>0.16</v>
      </c>
    </row>
    <row r="317" spans="1:31" ht="78.75" x14ac:dyDescent="0.25">
      <c r="A317" s="741">
        <v>244</v>
      </c>
      <c r="B317" s="677" t="s">
        <v>460</v>
      </c>
      <c r="C317" s="72"/>
      <c r="D317" s="72"/>
      <c r="E317" s="12"/>
      <c r="F317" s="12"/>
      <c r="G317" s="12"/>
      <c r="H317" s="31"/>
      <c r="I317" s="28"/>
      <c r="J317" s="28"/>
      <c r="K317" s="12"/>
      <c r="L317" s="34"/>
      <c r="M317" s="12"/>
      <c r="N317" s="12"/>
      <c r="O317" s="12"/>
      <c r="P317" s="12"/>
      <c r="Q317" s="12"/>
      <c r="R317" s="23">
        <f t="shared" si="19"/>
        <v>0.29809042000000002</v>
      </c>
      <c r="S317" s="23">
        <v>4.9397160000000002E-2</v>
      </c>
      <c r="T317" s="23">
        <v>0.24869326</v>
      </c>
      <c r="U317" s="23"/>
      <c r="V317" s="28">
        <v>0</v>
      </c>
      <c r="W317" s="12"/>
      <c r="X317" s="12"/>
      <c r="Y317" s="12"/>
      <c r="Z317" s="28"/>
      <c r="AA317" s="725">
        <v>2015</v>
      </c>
      <c r="AB317" s="725">
        <v>33</v>
      </c>
      <c r="AC317" s="654" t="s">
        <v>339</v>
      </c>
      <c r="AD317" s="654" t="s">
        <v>340</v>
      </c>
      <c r="AE317" s="35">
        <v>0.1</v>
      </c>
    </row>
    <row r="318" spans="1:31" ht="78.75" x14ac:dyDescent="0.25">
      <c r="A318" s="741">
        <v>245</v>
      </c>
      <c r="B318" s="677" t="s">
        <v>461</v>
      </c>
      <c r="C318" s="72"/>
      <c r="D318" s="72"/>
      <c r="E318" s="12"/>
      <c r="F318" s="12"/>
      <c r="G318" s="12"/>
      <c r="H318" s="31"/>
      <c r="I318" s="28"/>
      <c r="J318" s="28"/>
      <c r="K318" s="12"/>
      <c r="L318" s="34"/>
      <c r="M318" s="12"/>
      <c r="N318" s="12"/>
      <c r="O318" s="12"/>
      <c r="P318" s="12"/>
      <c r="Q318" s="12"/>
      <c r="R318" s="23">
        <f t="shared" si="19"/>
        <v>1.6325370800000001</v>
      </c>
      <c r="S318" s="23">
        <v>0.26654783999999998</v>
      </c>
      <c r="T318" s="23">
        <v>1.36598924</v>
      </c>
      <c r="U318" s="23"/>
      <c r="V318" s="28">
        <v>0</v>
      </c>
      <c r="W318" s="12"/>
      <c r="X318" s="12"/>
      <c r="Y318" s="12"/>
      <c r="Z318" s="28"/>
      <c r="AA318" s="725">
        <v>2015</v>
      </c>
      <c r="AB318" s="725">
        <v>33</v>
      </c>
      <c r="AC318" s="654" t="s">
        <v>339</v>
      </c>
      <c r="AD318" s="654" t="s">
        <v>340</v>
      </c>
      <c r="AE318" s="35">
        <v>0.74</v>
      </c>
    </row>
    <row r="319" spans="1:31" ht="94.5" x14ac:dyDescent="0.25">
      <c r="A319" s="741">
        <v>246</v>
      </c>
      <c r="B319" s="677" t="s">
        <v>462</v>
      </c>
      <c r="C319" s="72"/>
      <c r="D319" s="72"/>
      <c r="E319" s="12"/>
      <c r="F319" s="12"/>
      <c r="G319" s="12"/>
      <c r="H319" s="31"/>
      <c r="I319" s="28"/>
      <c r="J319" s="28"/>
      <c r="K319" s="12"/>
      <c r="L319" s="34"/>
      <c r="M319" s="12"/>
      <c r="N319" s="12"/>
      <c r="O319" s="12"/>
      <c r="P319" s="12"/>
      <c r="Q319" s="12"/>
      <c r="R319" s="23">
        <f t="shared" si="19"/>
        <v>0.78148686000000001</v>
      </c>
      <c r="S319" s="23">
        <v>0.13010326</v>
      </c>
      <c r="T319" s="23">
        <v>0.65138359999999995</v>
      </c>
      <c r="U319" s="23"/>
      <c r="V319" s="28">
        <v>0</v>
      </c>
      <c r="W319" s="12"/>
      <c r="X319" s="12"/>
      <c r="Y319" s="12"/>
      <c r="Z319" s="28"/>
      <c r="AA319" s="725">
        <v>2015</v>
      </c>
      <c r="AB319" s="725">
        <v>33</v>
      </c>
      <c r="AC319" s="654" t="s">
        <v>339</v>
      </c>
      <c r="AD319" s="654" t="s">
        <v>340</v>
      </c>
      <c r="AE319" s="35">
        <v>0.23499999999999999</v>
      </c>
    </row>
    <row r="320" spans="1:31" ht="78.75" x14ac:dyDescent="0.25">
      <c r="A320" s="741">
        <v>247</v>
      </c>
      <c r="B320" s="677" t="s">
        <v>463</v>
      </c>
      <c r="C320" s="72"/>
      <c r="D320" s="72"/>
      <c r="E320" s="12"/>
      <c r="F320" s="12"/>
      <c r="G320" s="12"/>
      <c r="H320" s="31"/>
      <c r="I320" s="28"/>
      <c r="J320" s="28"/>
      <c r="K320" s="12"/>
      <c r="L320" s="34"/>
      <c r="M320" s="12"/>
      <c r="N320" s="12"/>
      <c r="O320" s="12"/>
      <c r="P320" s="12"/>
      <c r="Q320" s="12"/>
      <c r="R320" s="23">
        <f t="shared" si="19"/>
        <v>0.28765567999999997</v>
      </c>
      <c r="S320" s="23">
        <v>4.8038979999999995E-2</v>
      </c>
      <c r="T320" s="23">
        <v>0.23961669999999999</v>
      </c>
      <c r="U320" s="23"/>
      <c r="V320" s="28">
        <v>0</v>
      </c>
      <c r="W320" s="12"/>
      <c r="X320" s="12"/>
      <c r="Y320" s="12"/>
      <c r="Z320" s="28"/>
      <c r="AA320" s="725">
        <v>2015</v>
      </c>
      <c r="AB320" s="725">
        <v>33</v>
      </c>
      <c r="AC320" s="654" t="s">
        <v>339</v>
      </c>
      <c r="AD320" s="654" t="s">
        <v>340</v>
      </c>
      <c r="AE320" s="35">
        <v>0.11</v>
      </c>
    </row>
    <row r="321" spans="1:31" ht="78.75" x14ac:dyDescent="0.25">
      <c r="A321" s="741">
        <v>248</v>
      </c>
      <c r="B321" s="677" t="s">
        <v>464</v>
      </c>
      <c r="C321" s="72"/>
      <c r="D321" s="72"/>
      <c r="E321" s="12"/>
      <c r="F321" s="12"/>
      <c r="G321" s="12"/>
      <c r="H321" s="31"/>
      <c r="I321" s="28"/>
      <c r="J321" s="28"/>
      <c r="K321" s="12"/>
      <c r="L321" s="34"/>
      <c r="M321" s="12"/>
      <c r="N321" s="12"/>
      <c r="O321" s="12"/>
      <c r="P321" s="12"/>
      <c r="Q321" s="12"/>
      <c r="R321" s="23">
        <f t="shared" si="19"/>
        <v>0.27416001999999995</v>
      </c>
      <c r="S321" s="23">
        <v>4.557986E-2</v>
      </c>
      <c r="T321" s="23">
        <v>0.22858015999999998</v>
      </c>
      <c r="U321" s="23"/>
      <c r="V321" s="28">
        <v>0</v>
      </c>
      <c r="W321" s="12"/>
      <c r="X321" s="12"/>
      <c r="Y321" s="12"/>
      <c r="Z321" s="28"/>
      <c r="AA321" s="725">
        <v>2015</v>
      </c>
      <c r="AB321" s="725">
        <v>33</v>
      </c>
      <c r="AC321" s="654" t="s">
        <v>339</v>
      </c>
      <c r="AD321" s="654" t="s">
        <v>340</v>
      </c>
      <c r="AE321" s="35">
        <v>0.02</v>
      </c>
    </row>
    <row r="322" spans="1:31" ht="76.5" customHeight="1" x14ac:dyDescent="0.25">
      <c r="A322" s="741">
        <v>249</v>
      </c>
      <c r="B322" s="677" t="s">
        <v>465</v>
      </c>
      <c r="C322" s="72"/>
      <c r="D322" s="72"/>
      <c r="E322" s="12"/>
      <c r="F322" s="12"/>
      <c r="G322" s="12"/>
      <c r="H322" s="22"/>
      <c r="I322" s="23"/>
      <c r="J322" s="23"/>
      <c r="K322" s="12"/>
      <c r="L322" s="34"/>
      <c r="M322" s="12"/>
      <c r="N322" s="12"/>
      <c r="O322" s="12"/>
      <c r="P322" s="12"/>
      <c r="Q322" s="12"/>
      <c r="R322" s="23">
        <f t="shared" si="19"/>
        <v>0.23903613999999995</v>
      </c>
      <c r="S322" s="23">
        <v>3.9247979999999995E-2</v>
      </c>
      <c r="T322" s="23">
        <v>0.19978815999999996</v>
      </c>
      <c r="U322" s="23"/>
      <c r="V322" s="28">
        <v>0</v>
      </c>
      <c r="W322" s="12"/>
      <c r="X322" s="12"/>
      <c r="Y322" s="12"/>
      <c r="Z322" s="28"/>
      <c r="AA322" s="725">
        <v>2015</v>
      </c>
      <c r="AB322" s="725">
        <v>33</v>
      </c>
      <c r="AC322" s="654" t="s">
        <v>339</v>
      </c>
      <c r="AD322" s="654" t="s">
        <v>340</v>
      </c>
      <c r="AE322" s="35">
        <v>7.0000000000000007E-2</v>
      </c>
    </row>
    <row r="323" spans="1:31" ht="63" x14ac:dyDescent="0.25">
      <c r="A323" s="741">
        <v>250</v>
      </c>
      <c r="B323" s="677" t="s">
        <v>466</v>
      </c>
      <c r="C323" s="72"/>
      <c r="D323" s="72"/>
      <c r="E323" s="12"/>
      <c r="F323" s="12"/>
      <c r="G323" s="12"/>
      <c r="H323" s="31">
        <v>0.14655836</v>
      </c>
      <c r="I323" s="23">
        <v>2.4378799999999999E-2</v>
      </c>
      <c r="J323" s="23">
        <f>H323-I323</f>
        <v>0.12217955999999999</v>
      </c>
      <c r="K323" s="12"/>
      <c r="L323" s="34"/>
      <c r="M323" s="12"/>
      <c r="N323" s="12"/>
      <c r="O323" s="12"/>
      <c r="P323" s="12"/>
      <c r="Q323" s="12"/>
      <c r="R323" s="23">
        <f t="shared" si="19"/>
        <v>0.14655836</v>
      </c>
      <c r="S323" s="23">
        <v>2.4378799999999999E-2</v>
      </c>
      <c r="T323" s="23">
        <v>0.12217955999999999</v>
      </c>
      <c r="U323" s="23"/>
      <c r="V323" s="28">
        <v>0</v>
      </c>
      <c r="W323" s="12"/>
      <c r="X323" s="12"/>
      <c r="Y323" s="12"/>
      <c r="Z323" s="28"/>
      <c r="AA323" s="725">
        <v>2015</v>
      </c>
      <c r="AB323" s="725">
        <v>33</v>
      </c>
      <c r="AC323" s="654" t="s">
        <v>339</v>
      </c>
      <c r="AD323" s="654" t="s">
        <v>340</v>
      </c>
      <c r="AE323" s="35">
        <v>0.03</v>
      </c>
    </row>
    <row r="324" spans="1:31" ht="78.75" x14ac:dyDescent="0.25">
      <c r="A324" s="741">
        <v>251</v>
      </c>
      <c r="B324" s="677" t="s">
        <v>467</v>
      </c>
      <c r="C324" s="72"/>
      <c r="D324" s="72"/>
      <c r="E324" s="12"/>
      <c r="F324" s="12"/>
      <c r="G324" s="12"/>
      <c r="H324" s="31">
        <v>0.68465487999999997</v>
      </c>
      <c r="I324" s="23">
        <v>0.11401041999999999</v>
      </c>
      <c r="J324" s="23">
        <f t="shared" ref="J324:J387" si="20">H324-I324</f>
        <v>0.57064446000000002</v>
      </c>
      <c r="K324" s="12"/>
      <c r="L324" s="34"/>
      <c r="M324" s="12"/>
      <c r="N324" s="12"/>
      <c r="O324" s="12"/>
      <c r="P324" s="12"/>
      <c r="Q324" s="12"/>
      <c r="R324" s="23">
        <f t="shared" si="19"/>
        <v>0.68465487999999997</v>
      </c>
      <c r="S324" s="23">
        <v>0.11401041999999999</v>
      </c>
      <c r="T324" s="23">
        <v>0.57064446000000002</v>
      </c>
      <c r="U324" s="23"/>
      <c r="V324" s="28">
        <v>0</v>
      </c>
      <c r="W324" s="12"/>
      <c r="X324" s="12"/>
      <c r="Y324" s="12"/>
      <c r="Z324" s="28"/>
      <c r="AA324" s="725">
        <v>2015</v>
      </c>
      <c r="AB324" s="725">
        <v>33</v>
      </c>
      <c r="AC324" s="654" t="s">
        <v>339</v>
      </c>
      <c r="AD324" s="654" t="s">
        <v>340</v>
      </c>
      <c r="AE324" s="35">
        <v>0.22</v>
      </c>
    </row>
    <row r="325" spans="1:31" ht="63" x14ac:dyDescent="0.25">
      <c r="A325" s="741">
        <v>252</v>
      </c>
      <c r="B325" s="677" t="s">
        <v>468</v>
      </c>
      <c r="C325" s="72"/>
      <c r="D325" s="72"/>
      <c r="E325" s="12"/>
      <c r="F325" s="12"/>
      <c r="G325" s="12"/>
      <c r="H325" s="31">
        <v>0.35367549999999998</v>
      </c>
      <c r="I325" s="23">
        <v>5.8939819999999997E-2</v>
      </c>
      <c r="J325" s="23">
        <f t="shared" si="20"/>
        <v>0.29473568</v>
      </c>
      <c r="K325" s="12"/>
      <c r="L325" s="34"/>
      <c r="M325" s="12"/>
      <c r="N325" s="12"/>
      <c r="O325" s="12"/>
      <c r="P325" s="12"/>
      <c r="Q325" s="12"/>
      <c r="R325" s="23">
        <f t="shared" si="19"/>
        <v>0.35367549999999998</v>
      </c>
      <c r="S325" s="23">
        <v>5.8939819999999997E-2</v>
      </c>
      <c r="T325" s="23">
        <v>0.29473568</v>
      </c>
      <c r="U325" s="23"/>
      <c r="V325" s="28">
        <v>0</v>
      </c>
      <c r="W325" s="12"/>
      <c r="X325" s="12"/>
      <c r="Y325" s="12"/>
      <c r="Z325" s="28"/>
      <c r="AA325" s="725">
        <v>2015</v>
      </c>
      <c r="AB325" s="725">
        <v>33</v>
      </c>
      <c r="AC325" s="654" t="s">
        <v>339</v>
      </c>
      <c r="AD325" s="654" t="s">
        <v>340</v>
      </c>
      <c r="AE325" s="35">
        <v>0.04</v>
      </c>
    </row>
    <row r="326" spans="1:31" ht="94.5" x14ac:dyDescent="0.25">
      <c r="A326" s="741">
        <v>253</v>
      </c>
      <c r="B326" s="677" t="s">
        <v>469</v>
      </c>
      <c r="C326" s="72"/>
      <c r="D326" s="72"/>
      <c r="E326" s="12"/>
      <c r="F326" s="12"/>
      <c r="G326" s="12"/>
      <c r="H326" s="31">
        <v>1.0299960399999999</v>
      </c>
      <c r="I326" s="23">
        <v>0.11908677999999999</v>
      </c>
      <c r="J326" s="23">
        <f t="shared" si="20"/>
        <v>0.91090925999999994</v>
      </c>
      <c r="K326" s="12"/>
      <c r="L326" s="34"/>
      <c r="M326" s="12"/>
      <c r="N326" s="12"/>
      <c r="O326" s="12"/>
      <c r="P326" s="12"/>
      <c r="Q326" s="12"/>
      <c r="R326" s="23">
        <f t="shared" si="19"/>
        <v>1.0299960399999999</v>
      </c>
      <c r="S326" s="23">
        <v>0.11908677999999999</v>
      </c>
      <c r="T326" s="23">
        <v>0.91090925999999994</v>
      </c>
      <c r="U326" s="23"/>
      <c r="V326" s="28">
        <v>0</v>
      </c>
      <c r="W326" s="725">
        <v>2015</v>
      </c>
      <c r="X326" s="725">
        <v>33</v>
      </c>
      <c r="Y326" s="654" t="s">
        <v>587</v>
      </c>
      <c r="Z326" s="28">
        <v>0.16</v>
      </c>
      <c r="AA326" s="725">
        <v>2015</v>
      </c>
      <c r="AB326" s="725">
        <v>33</v>
      </c>
      <c r="AC326" s="654" t="s">
        <v>339</v>
      </c>
      <c r="AD326" s="654" t="s">
        <v>340</v>
      </c>
      <c r="AE326" s="35">
        <v>0.12</v>
      </c>
    </row>
    <row r="327" spans="1:31" ht="63" x14ac:dyDescent="0.25">
      <c r="A327" s="741">
        <v>254</v>
      </c>
      <c r="B327" s="677" t="s">
        <v>470</v>
      </c>
      <c r="C327" s="72"/>
      <c r="D327" s="72"/>
      <c r="E327" s="12"/>
      <c r="F327" s="12"/>
      <c r="G327" s="12"/>
      <c r="H327" s="31">
        <v>0.30737583999999996</v>
      </c>
      <c r="I327" s="23">
        <v>4.8390619999999995E-2</v>
      </c>
      <c r="J327" s="23">
        <f t="shared" si="20"/>
        <v>0.25898521999999996</v>
      </c>
      <c r="K327" s="12"/>
      <c r="L327" s="34"/>
      <c r="M327" s="12"/>
      <c r="N327" s="12"/>
      <c r="O327" s="12"/>
      <c r="P327" s="12"/>
      <c r="Q327" s="12"/>
      <c r="R327" s="23">
        <f t="shared" si="19"/>
        <v>0.30737584000000001</v>
      </c>
      <c r="S327" s="23">
        <v>4.8390619999999995E-2</v>
      </c>
      <c r="T327" s="23">
        <v>0.25898522000000002</v>
      </c>
      <c r="U327" s="23"/>
      <c r="V327" s="28">
        <v>0</v>
      </c>
      <c r="W327" s="12"/>
      <c r="X327" s="12"/>
      <c r="Y327" s="12"/>
      <c r="Z327" s="28"/>
      <c r="AA327" s="725">
        <v>2015</v>
      </c>
      <c r="AB327" s="725">
        <v>33</v>
      </c>
      <c r="AC327" s="654" t="s">
        <v>339</v>
      </c>
      <c r="AD327" s="654" t="s">
        <v>340</v>
      </c>
      <c r="AE327" s="35">
        <v>0.1</v>
      </c>
    </row>
    <row r="328" spans="1:31" ht="78.75" x14ac:dyDescent="0.25">
      <c r="A328" s="741">
        <v>255</v>
      </c>
      <c r="B328" s="677" t="s">
        <v>471</v>
      </c>
      <c r="C328" s="72"/>
      <c r="D328" s="72"/>
      <c r="E328" s="12"/>
      <c r="F328" s="12"/>
      <c r="G328" s="12"/>
      <c r="H328" s="31">
        <v>9.5522179999999998E-2</v>
      </c>
      <c r="I328" s="23">
        <v>1.4060879999999998E-2</v>
      </c>
      <c r="J328" s="23">
        <f t="shared" si="20"/>
        <v>8.14613E-2</v>
      </c>
      <c r="K328" s="12"/>
      <c r="L328" s="34"/>
      <c r="M328" s="12"/>
      <c r="N328" s="12"/>
      <c r="O328" s="12"/>
      <c r="P328" s="12"/>
      <c r="Q328" s="12"/>
      <c r="R328" s="23">
        <f t="shared" si="19"/>
        <v>9.5522179999999998E-2</v>
      </c>
      <c r="S328" s="23">
        <v>1.4060879999999998E-2</v>
      </c>
      <c r="T328" s="23">
        <v>8.14613E-2</v>
      </c>
      <c r="U328" s="23"/>
      <c r="V328" s="28">
        <v>0</v>
      </c>
      <c r="W328" s="12"/>
      <c r="X328" s="12"/>
      <c r="Y328" s="12"/>
      <c r="Z328" s="28"/>
      <c r="AA328" s="725">
        <v>2015</v>
      </c>
      <c r="AB328" s="725">
        <v>33</v>
      </c>
      <c r="AC328" s="654" t="s">
        <v>339</v>
      </c>
      <c r="AD328" s="654" t="s">
        <v>340</v>
      </c>
      <c r="AE328" s="35">
        <v>0.03</v>
      </c>
    </row>
    <row r="329" spans="1:31" ht="78.75" x14ac:dyDescent="0.25">
      <c r="A329" s="741">
        <v>256</v>
      </c>
      <c r="B329" s="677" t="s">
        <v>472</v>
      </c>
      <c r="C329" s="72"/>
      <c r="D329" s="72"/>
      <c r="E329" s="12"/>
      <c r="F329" s="12"/>
      <c r="G329" s="12"/>
      <c r="H329" s="31">
        <v>0.11909267999999999</v>
      </c>
      <c r="I329" s="23">
        <v>1.74758E-2</v>
      </c>
      <c r="J329" s="23">
        <f t="shared" si="20"/>
        <v>0.10161687999999999</v>
      </c>
      <c r="K329" s="12"/>
      <c r="L329" s="34"/>
      <c r="M329" s="12"/>
      <c r="N329" s="12"/>
      <c r="O329" s="12"/>
      <c r="P329" s="12"/>
      <c r="Q329" s="12"/>
      <c r="R329" s="23">
        <f t="shared" si="19"/>
        <v>0.11909267999999999</v>
      </c>
      <c r="S329" s="23">
        <v>1.74758E-2</v>
      </c>
      <c r="T329" s="23">
        <v>0.10161687999999999</v>
      </c>
      <c r="U329" s="23"/>
      <c r="V329" s="28">
        <v>0</v>
      </c>
      <c r="W329" s="12"/>
      <c r="X329" s="12"/>
      <c r="Y329" s="12"/>
      <c r="Z329" s="28"/>
      <c r="AA329" s="725">
        <v>2015</v>
      </c>
      <c r="AB329" s="725">
        <v>33</v>
      </c>
      <c r="AC329" s="654" t="s">
        <v>339</v>
      </c>
      <c r="AD329" s="654" t="s">
        <v>340</v>
      </c>
      <c r="AE329" s="35">
        <v>0.03</v>
      </c>
    </row>
    <row r="330" spans="1:31" ht="94.5" x14ac:dyDescent="0.25">
      <c r="A330" s="741">
        <v>257</v>
      </c>
      <c r="B330" s="677" t="s">
        <v>473</v>
      </c>
      <c r="C330" s="72"/>
      <c r="D330" s="72"/>
      <c r="E330" s="12"/>
      <c r="F330" s="12"/>
      <c r="G330" s="12"/>
      <c r="H330" s="31">
        <v>0.23051181999999998</v>
      </c>
      <c r="I330" s="23">
        <v>3.7437859999999996E-2</v>
      </c>
      <c r="J330" s="23">
        <f t="shared" si="20"/>
        <v>0.19307395999999999</v>
      </c>
      <c r="K330" s="12"/>
      <c r="L330" s="34"/>
      <c r="M330" s="12"/>
      <c r="N330" s="12"/>
      <c r="O330" s="12"/>
      <c r="P330" s="12"/>
      <c r="Q330" s="12"/>
      <c r="R330" s="23">
        <f t="shared" si="19"/>
        <v>0.23051181999999998</v>
      </c>
      <c r="S330" s="23">
        <v>3.7437859999999996E-2</v>
      </c>
      <c r="T330" s="23">
        <v>0.19307395999999999</v>
      </c>
      <c r="U330" s="23"/>
      <c r="V330" s="28">
        <v>0</v>
      </c>
      <c r="W330" s="12"/>
      <c r="X330" s="12"/>
      <c r="Y330" s="12"/>
      <c r="Z330" s="28"/>
      <c r="AA330" s="725">
        <v>2015</v>
      </c>
      <c r="AB330" s="725">
        <v>33</v>
      </c>
      <c r="AC330" s="654" t="s">
        <v>339</v>
      </c>
      <c r="AD330" s="654" t="s">
        <v>340</v>
      </c>
      <c r="AE330" s="35">
        <v>0.09</v>
      </c>
    </row>
    <row r="331" spans="1:31" ht="78.75" x14ac:dyDescent="0.25">
      <c r="A331" s="741">
        <v>258</v>
      </c>
      <c r="B331" s="677" t="s">
        <v>474</v>
      </c>
      <c r="C331" s="72"/>
      <c r="D331" s="72"/>
      <c r="E331" s="12"/>
      <c r="F331" s="12"/>
      <c r="G331" s="12"/>
      <c r="H331" s="31">
        <v>0.18339441999999997</v>
      </c>
      <c r="I331" s="23">
        <v>2.84026E-2</v>
      </c>
      <c r="J331" s="23">
        <f>H331-I331</f>
        <v>0.15499181999999997</v>
      </c>
      <c r="K331" s="12"/>
      <c r="L331" s="34"/>
      <c r="M331" s="12"/>
      <c r="N331" s="12"/>
      <c r="O331" s="12"/>
      <c r="P331" s="12"/>
      <c r="Q331" s="12"/>
      <c r="R331" s="23">
        <f>S331+T331+V331</f>
        <v>0.18339441999999997</v>
      </c>
      <c r="S331" s="23">
        <v>2.84026E-2</v>
      </c>
      <c r="T331" s="23">
        <v>0.15499181999999997</v>
      </c>
      <c r="U331" s="23"/>
      <c r="V331" s="28">
        <v>0</v>
      </c>
      <c r="W331" s="12"/>
      <c r="X331" s="12"/>
      <c r="Y331" s="12"/>
      <c r="Z331" s="28"/>
      <c r="AA331" s="725">
        <v>2015</v>
      </c>
      <c r="AB331" s="725">
        <v>33</v>
      </c>
      <c r="AC331" s="654" t="s">
        <v>339</v>
      </c>
      <c r="AD331" s="654" t="s">
        <v>340</v>
      </c>
      <c r="AE331" s="35">
        <v>0.03</v>
      </c>
    </row>
    <row r="332" spans="1:31" ht="78.75" x14ac:dyDescent="0.25">
      <c r="A332" s="741">
        <v>259</v>
      </c>
      <c r="B332" s="677" t="s">
        <v>475</v>
      </c>
      <c r="C332" s="72"/>
      <c r="D332" s="72"/>
      <c r="E332" s="12"/>
      <c r="F332" s="12"/>
      <c r="G332" s="12"/>
      <c r="H332" s="31">
        <v>0</v>
      </c>
      <c r="I332" s="28"/>
      <c r="J332" s="23">
        <f t="shared" si="20"/>
        <v>0</v>
      </c>
      <c r="K332" s="12"/>
      <c r="L332" s="34"/>
      <c r="M332" s="12"/>
      <c r="N332" s="12"/>
      <c r="O332" s="12"/>
      <c r="P332" s="12"/>
      <c r="Q332" s="12"/>
      <c r="R332" s="23">
        <f t="shared" si="19"/>
        <v>0.99535595999999993</v>
      </c>
      <c r="S332" s="23">
        <v>0.1435234</v>
      </c>
      <c r="T332" s="23">
        <v>0.85183255999999996</v>
      </c>
      <c r="U332" s="23"/>
      <c r="V332" s="28">
        <v>0</v>
      </c>
      <c r="W332" s="12"/>
      <c r="X332" s="12"/>
      <c r="Y332" s="12"/>
      <c r="Z332" s="28"/>
      <c r="AA332" s="725">
        <v>2015</v>
      </c>
      <c r="AB332" s="725">
        <v>33</v>
      </c>
      <c r="AC332" s="654" t="s">
        <v>339</v>
      </c>
      <c r="AD332" s="654" t="s">
        <v>340</v>
      </c>
      <c r="AE332" s="35">
        <v>0.74</v>
      </c>
    </row>
    <row r="333" spans="1:31" ht="78.75" x14ac:dyDescent="0.25">
      <c r="A333" s="741">
        <v>260</v>
      </c>
      <c r="B333" s="677" t="s">
        <v>476</v>
      </c>
      <c r="C333" s="72"/>
      <c r="D333" s="72"/>
      <c r="E333" s="12"/>
      <c r="F333" s="12"/>
      <c r="G333" s="12"/>
      <c r="H333" s="31">
        <v>0.25889671999999997</v>
      </c>
      <c r="I333" s="23">
        <v>4.2481179999999993E-2</v>
      </c>
      <c r="J333" s="23">
        <f t="shared" si="20"/>
        <v>0.21641553999999996</v>
      </c>
      <c r="K333" s="12"/>
      <c r="L333" s="34"/>
      <c r="M333" s="12"/>
      <c r="N333" s="12"/>
      <c r="O333" s="12"/>
      <c r="P333" s="12"/>
      <c r="Q333" s="12"/>
      <c r="R333" s="23">
        <f t="shared" si="19"/>
        <v>0.25889671999999997</v>
      </c>
      <c r="S333" s="23">
        <v>4.2481179999999993E-2</v>
      </c>
      <c r="T333" s="23">
        <v>0.21641553999999999</v>
      </c>
      <c r="U333" s="23"/>
      <c r="V333" s="28">
        <v>0</v>
      </c>
      <c r="W333" s="12"/>
      <c r="X333" s="12"/>
      <c r="Y333" s="12"/>
      <c r="Z333" s="28"/>
      <c r="AA333" s="725">
        <v>2015</v>
      </c>
      <c r="AB333" s="725">
        <v>33</v>
      </c>
      <c r="AC333" s="654" t="s">
        <v>339</v>
      </c>
      <c r="AD333" s="654" t="s">
        <v>340</v>
      </c>
      <c r="AE333" s="35">
        <v>0.12</v>
      </c>
    </row>
    <row r="334" spans="1:31" ht="63" x14ac:dyDescent="0.25">
      <c r="A334" s="741">
        <v>261</v>
      </c>
      <c r="B334" s="677" t="s">
        <v>477</v>
      </c>
      <c r="C334" s="72"/>
      <c r="D334" s="72"/>
      <c r="E334" s="12"/>
      <c r="F334" s="12"/>
      <c r="G334" s="12"/>
      <c r="H334" s="31">
        <v>0.20784755999999999</v>
      </c>
      <c r="I334" s="23">
        <v>3.2241140000000001E-2</v>
      </c>
      <c r="J334" s="23">
        <f t="shared" si="20"/>
        <v>0.17560641999999999</v>
      </c>
      <c r="K334" s="12"/>
      <c r="L334" s="34"/>
      <c r="M334" s="12"/>
      <c r="N334" s="12"/>
      <c r="O334" s="12"/>
      <c r="P334" s="12"/>
      <c r="Q334" s="12"/>
      <c r="R334" s="23">
        <f t="shared" si="19"/>
        <v>0.20784755999999999</v>
      </c>
      <c r="S334" s="23">
        <v>3.2241140000000001E-2</v>
      </c>
      <c r="T334" s="23">
        <v>0.17560641999999999</v>
      </c>
      <c r="U334" s="23"/>
      <c r="V334" s="28">
        <v>0</v>
      </c>
      <c r="W334" s="12"/>
      <c r="X334" s="12"/>
      <c r="Y334" s="12"/>
      <c r="Z334" s="28"/>
      <c r="AA334" s="725">
        <v>2015</v>
      </c>
      <c r="AB334" s="725">
        <v>33</v>
      </c>
      <c r="AC334" s="654" t="s">
        <v>339</v>
      </c>
      <c r="AD334" s="654" t="s">
        <v>340</v>
      </c>
      <c r="AE334" s="35">
        <v>0.02</v>
      </c>
    </row>
    <row r="335" spans="1:31" ht="78.75" x14ac:dyDescent="0.25">
      <c r="A335" s="741">
        <v>262</v>
      </c>
      <c r="B335" s="677" t="s">
        <v>478</v>
      </c>
      <c r="C335" s="72"/>
      <c r="D335" s="72"/>
      <c r="E335" s="12"/>
      <c r="F335" s="12"/>
      <c r="G335" s="12"/>
      <c r="H335" s="31">
        <v>0.11807788</v>
      </c>
      <c r="I335" s="23">
        <v>1.7447480000000001E-2</v>
      </c>
      <c r="J335" s="23">
        <f t="shared" si="20"/>
        <v>0.10063039999999999</v>
      </c>
      <c r="K335" s="12"/>
      <c r="L335" s="34"/>
      <c r="M335" s="12"/>
      <c r="N335" s="12"/>
      <c r="O335" s="12"/>
      <c r="P335" s="12"/>
      <c r="Q335" s="12"/>
      <c r="R335" s="23">
        <f t="shared" si="19"/>
        <v>0.11807788</v>
      </c>
      <c r="S335" s="23">
        <v>1.7447480000000001E-2</v>
      </c>
      <c r="T335" s="23">
        <v>0.10063039999999999</v>
      </c>
      <c r="U335" s="23"/>
      <c r="V335" s="28">
        <v>0</v>
      </c>
      <c r="W335" s="12"/>
      <c r="X335" s="12"/>
      <c r="Y335" s="12"/>
      <c r="Z335" s="28"/>
      <c r="AA335" s="725">
        <v>2015</v>
      </c>
      <c r="AB335" s="725">
        <v>33</v>
      </c>
      <c r="AC335" s="654" t="s">
        <v>339</v>
      </c>
      <c r="AD335" s="654" t="s">
        <v>340</v>
      </c>
      <c r="AE335" s="35">
        <v>0.03</v>
      </c>
    </row>
    <row r="336" spans="1:31" ht="63" x14ac:dyDescent="0.25">
      <c r="A336" s="741">
        <v>263</v>
      </c>
      <c r="B336" s="677" t="s">
        <v>479</v>
      </c>
      <c r="C336" s="72"/>
      <c r="D336" s="72"/>
      <c r="E336" s="12"/>
      <c r="F336" s="12"/>
      <c r="G336" s="12"/>
      <c r="H336" s="31">
        <v>0.39232050000000002</v>
      </c>
      <c r="I336" s="23">
        <v>6.4608540000000006E-2</v>
      </c>
      <c r="J336" s="23">
        <f t="shared" si="20"/>
        <v>0.32771196000000002</v>
      </c>
      <c r="K336" s="12"/>
      <c r="L336" s="34"/>
      <c r="M336" s="12"/>
      <c r="N336" s="12"/>
      <c r="O336" s="12"/>
      <c r="P336" s="12"/>
      <c r="Q336" s="12"/>
      <c r="R336" s="23">
        <f t="shared" si="19"/>
        <v>0.39232050000000002</v>
      </c>
      <c r="S336" s="23">
        <v>6.4608540000000006E-2</v>
      </c>
      <c r="T336" s="23">
        <v>0.32771196000000002</v>
      </c>
      <c r="U336" s="23"/>
      <c r="V336" s="28">
        <v>0</v>
      </c>
      <c r="W336" s="12"/>
      <c r="X336" s="12"/>
      <c r="Y336" s="12"/>
      <c r="Z336" s="28"/>
      <c r="AA336" s="725">
        <v>2015</v>
      </c>
      <c r="AB336" s="725">
        <v>33</v>
      </c>
      <c r="AC336" s="654" t="s">
        <v>339</v>
      </c>
      <c r="AD336" s="654" t="s">
        <v>340</v>
      </c>
      <c r="AE336" s="35">
        <v>0.1</v>
      </c>
    </row>
    <row r="337" spans="1:31" ht="78.75" x14ac:dyDescent="0.25">
      <c r="A337" s="741">
        <v>264</v>
      </c>
      <c r="B337" s="677" t="s">
        <v>480</v>
      </c>
      <c r="C337" s="72"/>
      <c r="D337" s="72"/>
      <c r="E337" s="12"/>
      <c r="F337" s="12"/>
      <c r="G337" s="12"/>
      <c r="H337" s="31">
        <v>0.51691905999999999</v>
      </c>
      <c r="I337" s="23">
        <v>8.5679799999999987E-2</v>
      </c>
      <c r="J337" s="23">
        <f t="shared" si="20"/>
        <v>0.43123926000000001</v>
      </c>
      <c r="K337" s="12"/>
      <c r="L337" s="34"/>
      <c r="M337" s="12"/>
      <c r="N337" s="12"/>
      <c r="O337" s="12"/>
      <c r="P337" s="12"/>
      <c r="Q337" s="12"/>
      <c r="R337" s="23">
        <f t="shared" si="19"/>
        <v>0.51691905999999999</v>
      </c>
      <c r="S337" s="23">
        <v>8.5679799999999987E-2</v>
      </c>
      <c r="T337" s="23">
        <v>0.43123925999999996</v>
      </c>
      <c r="U337" s="23"/>
      <c r="V337" s="28">
        <v>0</v>
      </c>
      <c r="W337" s="12"/>
      <c r="X337" s="12"/>
      <c r="Y337" s="12"/>
      <c r="Z337" s="28"/>
      <c r="AA337" s="725">
        <v>2015</v>
      </c>
      <c r="AB337" s="725">
        <v>33</v>
      </c>
      <c r="AC337" s="654" t="s">
        <v>339</v>
      </c>
      <c r="AD337" s="654" t="s">
        <v>340</v>
      </c>
      <c r="AE337" s="35">
        <v>0.32</v>
      </c>
    </row>
    <row r="338" spans="1:31" ht="63" x14ac:dyDescent="0.25">
      <c r="A338" s="741">
        <v>265</v>
      </c>
      <c r="B338" s="677" t="s">
        <v>481</v>
      </c>
      <c r="C338" s="72"/>
      <c r="D338" s="72"/>
      <c r="E338" s="12"/>
      <c r="F338" s="12"/>
      <c r="G338" s="12"/>
      <c r="H338" s="31">
        <v>7.4769519999999992E-2</v>
      </c>
      <c r="I338" s="23">
        <v>1.0898479999999999E-2</v>
      </c>
      <c r="J338" s="23">
        <f t="shared" si="20"/>
        <v>6.387103999999999E-2</v>
      </c>
      <c r="K338" s="12"/>
      <c r="L338" s="34"/>
      <c r="M338" s="12"/>
      <c r="N338" s="12"/>
      <c r="O338" s="12"/>
      <c r="P338" s="12"/>
      <c r="Q338" s="12"/>
      <c r="R338" s="23">
        <f t="shared" si="19"/>
        <v>7.4769520000000006E-2</v>
      </c>
      <c r="S338" s="23">
        <v>1.0898479999999999E-2</v>
      </c>
      <c r="T338" s="23">
        <v>6.3871040000000004E-2</v>
      </c>
      <c r="U338" s="23"/>
      <c r="V338" s="28">
        <v>0</v>
      </c>
      <c r="W338" s="12"/>
      <c r="X338" s="12"/>
      <c r="Y338" s="12"/>
      <c r="Z338" s="28"/>
      <c r="AA338" s="725">
        <v>2015</v>
      </c>
      <c r="AB338" s="725">
        <v>33</v>
      </c>
      <c r="AC338" s="654" t="s">
        <v>339</v>
      </c>
      <c r="AD338" s="654" t="s">
        <v>340</v>
      </c>
      <c r="AE338" s="35">
        <v>0.02</v>
      </c>
    </row>
    <row r="339" spans="1:31" ht="78.75" x14ac:dyDescent="0.25">
      <c r="A339" s="741">
        <v>266</v>
      </c>
      <c r="B339" s="677" t="s">
        <v>482</v>
      </c>
      <c r="C339" s="72"/>
      <c r="D339" s="72"/>
      <c r="E339" s="12"/>
      <c r="F339" s="12"/>
      <c r="G339" s="12"/>
      <c r="H339" s="31">
        <v>1.1501825799999998</v>
      </c>
      <c r="I339" s="23">
        <v>0.18322922</v>
      </c>
      <c r="J339" s="23">
        <f t="shared" si="20"/>
        <v>0.96695335999999987</v>
      </c>
      <c r="K339" s="12"/>
      <c r="L339" s="34"/>
      <c r="M339" s="12"/>
      <c r="N339" s="12"/>
      <c r="O339" s="12"/>
      <c r="P339" s="12"/>
      <c r="Q339" s="12"/>
      <c r="R339" s="23">
        <f t="shared" si="19"/>
        <v>1.1501825799999998</v>
      </c>
      <c r="S339" s="23">
        <v>0.18322922</v>
      </c>
      <c r="T339" s="23">
        <v>0.96695335999999987</v>
      </c>
      <c r="U339" s="23"/>
      <c r="V339" s="28">
        <v>0</v>
      </c>
      <c r="W339" s="12"/>
      <c r="X339" s="12"/>
      <c r="Y339" s="12"/>
      <c r="Z339" s="28"/>
      <c r="AA339" s="725">
        <v>2015</v>
      </c>
      <c r="AB339" s="725">
        <v>33</v>
      </c>
      <c r="AC339" s="654" t="s">
        <v>339</v>
      </c>
      <c r="AD339" s="654" t="s">
        <v>340</v>
      </c>
      <c r="AE339" s="35">
        <v>0.52</v>
      </c>
    </row>
    <row r="340" spans="1:31" ht="78.75" x14ac:dyDescent="0.25">
      <c r="A340" s="741">
        <v>267</v>
      </c>
      <c r="B340" s="677" t="s">
        <v>483</v>
      </c>
      <c r="C340" s="72"/>
      <c r="D340" s="72"/>
      <c r="E340" s="12"/>
      <c r="F340" s="12"/>
      <c r="G340" s="12"/>
      <c r="H340" s="31">
        <v>0.14360010000000001</v>
      </c>
      <c r="I340" s="23">
        <v>2.3435979999999999E-2</v>
      </c>
      <c r="J340" s="23">
        <f t="shared" si="20"/>
        <v>0.12016412000000001</v>
      </c>
      <c r="K340" s="12"/>
      <c r="L340" s="34"/>
      <c r="M340" s="12"/>
      <c r="N340" s="12"/>
      <c r="O340" s="12"/>
      <c r="P340" s="12"/>
      <c r="Q340" s="12"/>
      <c r="R340" s="23">
        <f t="shared" si="19"/>
        <v>0.14360009999999998</v>
      </c>
      <c r="S340" s="23">
        <v>2.3435979999999999E-2</v>
      </c>
      <c r="T340" s="23">
        <v>0.12016411999999999</v>
      </c>
      <c r="U340" s="23"/>
      <c r="V340" s="28">
        <v>0</v>
      </c>
      <c r="W340" s="12"/>
      <c r="X340" s="12"/>
      <c r="Y340" s="12"/>
      <c r="Z340" s="28"/>
      <c r="AA340" s="725">
        <v>2015</v>
      </c>
      <c r="AB340" s="725">
        <v>33</v>
      </c>
      <c r="AC340" s="654" t="s">
        <v>339</v>
      </c>
      <c r="AD340" s="654" t="s">
        <v>340</v>
      </c>
      <c r="AE340" s="35">
        <v>0.03</v>
      </c>
    </row>
    <row r="341" spans="1:31" ht="78.75" x14ac:dyDescent="0.25">
      <c r="A341" s="741">
        <v>268</v>
      </c>
      <c r="B341" s="677" t="s">
        <v>484</v>
      </c>
      <c r="C341" s="72"/>
      <c r="D341" s="72"/>
      <c r="E341" s="12"/>
      <c r="F341" s="12"/>
      <c r="G341" s="12"/>
      <c r="H341" s="31">
        <v>0.29902498</v>
      </c>
      <c r="I341" s="23">
        <v>4.9378279999999997E-2</v>
      </c>
      <c r="J341" s="23">
        <f t="shared" si="20"/>
        <v>0.2496467</v>
      </c>
      <c r="K341" s="12"/>
      <c r="L341" s="34"/>
      <c r="M341" s="12"/>
      <c r="N341" s="12"/>
      <c r="O341" s="12"/>
      <c r="P341" s="12"/>
      <c r="Q341" s="12"/>
      <c r="R341" s="23">
        <f t="shared" si="19"/>
        <v>0.29902498</v>
      </c>
      <c r="S341" s="23">
        <v>4.9378279999999997E-2</v>
      </c>
      <c r="T341" s="23">
        <v>0.2496467</v>
      </c>
      <c r="U341" s="23"/>
      <c r="V341" s="28">
        <v>0</v>
      </c>
      <c r="W341" s="12"/>
      <c r="X341" s="12"/>
      <c r="Y341" s="12"/>
      <c r="Z341" s="28"/>
      <c r="AA341" s="725">
        <v>2015</v>
      </c>
      <c r="AB341" s="725">
        <v>33</v>
      </c>
      <c r="AC341" s="654" t="s">
        <v>339</v>
      </c>
      <c r="AD341" s="654" t="s">
        <v>340</v>
      </c>
      <c r="AE341" s="35">
        <v>0.06</v>
      </c>
    </row>
    <row r="342" spans="1:31" ht="78.75" x14ac:dyDescent="0.25">
      <c r="A342" s="741">
        <v>269</v>
      </c>
      <c r="B342" s="677" t="s">
        <v>485</v>
      </c>
      <c r="C342" s="72"/>
      <c r="D342" s="72"/>
      <c r="E342" s="12"/>
      <c r="F342" s="12"/>
      <c r="G342" s="12"/>
      <c r="H342" s="31">
        <v>0.15414929999999999</v>
      </c>
      <c r="I342" s="23">
        <v>2.4966439999999999E-2</v>
      </c>
      <c r="J342" s="23">
        <f t="shared" si="20"/>
        <v>0.12918285999999998</v>
      </c>
      <c r="K342" s="12"/>
      <c r="L342" s="34"/>
      <c r="M342" s="12"/>
      <c r="N342" s="12"/>
      <c r="O342" s="12"/>
      <c r="P342" s="12"/>
      <c r="Q342" s="12"/>
      <c r="R342" s="23">
        <f t="shared" si="19"/>
        <v>0.15414930000000002</v>
      </c>
      <c r="S342" s="23">
        <v>2.4966439999999999E-2</v>
      </c>
      <c r="T342" s="23">
        <v>0.12918286000000001</v>
      </c>
      <c r="U342" s="23"/>
      <c r="V342" s="28">
        <v>0</v>
      </c>
      <c r="W342" s="12"/>
      <c r="X342" s="12"/>
      <c r="Y342" s="12"/>
      <c r="Z342" s="28"/>
      <c r="AA342" s="725">
        <v>2015</v>
      </c>
      <c r="AB342" s="725">
        <v>33</v>
      </c>
      <c r="AC342" s="654" t="s">
        <v>339</v>
      </c>
      <c r="AD342" s="654" t="s">
        <v>340</v>
      </c>
      <c r="AE342" s="35">
        <v>0.06</v>
      </c>
    </row>
    <row r="343" spans="1:31" ht="78.75" x14ac:dyDescent="0.25">
      <c r="A343" s="741">
        <v>270</v>
      </c>
      <c r="B343" s="677" t="s">
        <v>486</v>
      </c>
      <c r="C343" s="72"/>
      <c r="D343" s="72"/>
      <c r="E343" s="12"/>
      <c r="F343" s="12"/>
      <c r="G343" s="12"/>
      <c r="H343" s="31">
        <v>0</v>
      </c>
      <c r="I343" s="28"/>
      <c r="J343" s="23">
        <f t="shared" si="20"/>
        <v>0</v>
      </c>
      <c r="K343" s="12"/>
      <c r="L343" s="34"/>
      <c r="M343" s="12"/>
      <c r="N343" s="12"/>
      <c r="O343" s="12"/>
      <c r="P343" s="12"/>
      <c r="Q343" s="12"/>
      <c r="R343" s="23">
        <f t="shared" si="19"/>
        <v>0.73470575999999999</v>
      </c>
      <c r="S343" s="23">
        <v>0.12158720000000001</v>
      </c>
      <c r="T343" s="23">
        <v>0.61311855999999998</v>
      </c>
      <c r="U343" s="23"/>
      <c r="V343" s="28">
        <v>0</v>
      </c>
      <c r="W343" s="12"/>
      <c r="X343" s="12"/>
      <c r="Y343" s="12"/>
      <c r="Z343" s="28"/>
      <c r="AA343" s="725">
        <v>2015</v>
      </c>
      <c r="AB343" s="725">
        <v>33</v>
      </c>
      <c r="AC343" s="654" t="s">
        <v>339</v>
      </c>
      <c r="AD343" s="654" t="s">
        <v>340</v>
      </c>
      <c r="AE343" s="35">
        <v>0.32</v>
      </c>
    </row>
    <row r="344" spans="1:31" ht="63" x14ac:dyDescent="0.25">
      <c r="A344" s="741">
        <v>271</v>
      </c>
      <c r="B344" s="677" t="s">
        <v>487</v>
      </c>
      <c r="C344" s="72"/>
      <c r="D344" s="72"/>
      <c r="E344" s="12"/>
      <c r="F344" s="12"/>
      <c r="G344" s="12"/>
      <c r="H344" s="31">
        <v>0</v>
      </c>
      <c r="I344" s="28"/>
      <c r="J344" s="23">
        <f t="shared" si="20"/>
        <v>0</v>
      </c>
      <c r="K344" s="12"/>
      <c r="L344" s="34"/>
      <c r="M344" s="12"/>
      <c r="N344" s="12"/>
      <c r="O344" s="12"/>
      <c r="P344" s="12"/>
      <c r="Q344" s="12"/>
      <c r="R344" s="23">
        <f t="shared" si="19"/>
        <v>0.69863197999999993</v>
      </c>
      <c r="S344" s="23">
        <v>0.11582643999999999</v>
      </c>
      <c r="T344" s="23">
        <v>0.58280553999999996</v>
      </c>
      <c r="U344" s="23"/>
      <c r="V344" s="28">
        <v>0</v>
      </c>
      <c r="W344" s="12"/>
      <c r="X344" s="12"/>
      <c r="Y344" s="12"/>
      <c r="Z344" s="28"/>
      <c r="AA344" s="725">
        <v>2015</v>
      </c>
      <c r="AB344" s="725">
        <v>33</v>
      </c>
      <c r="AC344" s="654" t="s">
        <v>339</v>
      </c>
      <c r="AD344" s="654" t="s">
        <v>340</v>
      </c>
      <c r="AE344" s="35">
        <v>0.18</v>
      </c>
    </row>
    <row r="345" spans="1:31" ht="94.5" x14ac:dyDescent="0.25">
      <c r="A345" s="741">
        <v>272</v>
      </c>
      <c r="B345" s="677" t="s">
        <v>488</v>
      </c>
      <c r="C345" s="72"/>
      <c r="D345" s="72"/>
      <c r="E345" s="12"/>
      <c r="F345" s="12"/>
      <c r="G345" s="12"/>
      <c r="H345" s="31">
        <v>0.40649819999999998</v>
      </c>
      <c r="I345" s="23">
        <v>6.7062940000000001E-2</v>
      </c>
      <c r="J345" s="23">
        <f t="shared" si="20"/>
        <v>0.33943525999999996</v>
      </c>
      <c r="K345" s="12"/>
      <c r="L345" s="34"/>
      <c r="M345" s="12"/>
      <c r="N345" s="12"/>
      <c r="O345" s="12"/>
      <c r="P345" s="12"/>
      <c r="Q345" s="12"/>
      <c r="R345" s="23">
        <f t="shared" si="19"/>
        <v>0.40649819999999998</v>
      </c>
      <c r="S345" s="23">
        <v>6.7062940000000001E-2</v>
      </c>
      <c r="T345" s="23">
        <v>0.33943525999999996</v>
      </c>
      <c r="U345" s="23"/>
      <c r="V345" s="28">
        <v>0</v>
      </c>
      <c r="W345" s="12"/>
      <c r="X345" s="12"/>
      <c r="Y345" s="12"/>
      <c r="Z345" s="28"/>
      <c r="AA345" s="725">
        <v>2015</v>
      </c>
      <c r="AB345" s="725">
        <v>33</v>
      </c>
      <c r="AC345" s="654" t="s">
        <v>339</v>
      </c>
      <c r="AD345" s="654" t="s">
        <v>340</v>
      </c>
      <c r="AE345" s="35">
        <v>0.09</v>
      </c>
    </row>
    <row r="346" spans="1:31" ht="126" x14ac:dyDescent="0.25">
      <c r="A346" s="741">
        <v>273</v>
      </c>
      <c r="B346" s="677" t="s">
        <v>489</v>
      </c>
      <c r="C346" s="72"/>
      <c r="D346" s="72"/>
      <c r="E346" s="12"/>
      <c r="F346" s="12"/>
      <c r="G346" s="12"/>
      <c r="H346" s="31">
        <v>0.42613103999999996</v>
      </c>
      <c r="I346" s="23">
        <v>7.0973460000000002E-2</v>
      </c>
      <c r="J346" s="23">
        <f t="shared" si="20"/>
        <v>0.35515757999999997</v>
      </c>
      <c r="K346" s="12"/>
      <c r="L346" s="34"/>
      <c r="M346" s="12"/>
      <c r="N346" s="12"/>
      <c r="O346" s="12"/>
      <c r="P346" s="12"/>
      <c r="Q346" s="12"/>
      <c r="R346" s="23">
        <f t="shared" si="19"/>
        <v>0.42613103999999996</v>
      </c>
      <c r="S346" s="23">
        <v>7.0973460000000002E-2</v>
      </c>
      <c r="T346" s="23">
        <v>0.35515757999999997</v>
      </c>
      <c r="U346" s="23"/>
      <c r="V346" s="28">
        <v>0</v>
      </c>
      <c r="W346" s="12"/>
      <c r="X346" s="12"/>
      <c r="Y346" s="12"/>
      <c r="Z346" s="28"/>
      <c r="AA346" s="725">
        <v>2015</v>
      </c>
      <c r="AB346" s="725">
        <v>33</v>
      </c>
      <c r="AC346" s="654" t="s">
        <v>339</v>
      </c>
      <c r="AD346" s="654" t="s">
        <v>340</v>
      </c>
      <c r="AE346" s="35">
        <v>7.0000000000000007E-2</v>
      </c>
    </row>
    <row r="347" spans="1:31" ht="63" x14ac:dyDescent="0.25">
      <c r="A347" s="741">
        <v>274</v>
      </c>
      <c r="B347" s="677" t="s">
        <v>490</v>
      </c>
      <c r="C347" s="72"/>
      <c r="D347" s="72"/>
      <c r="E347" s="12"/>
      <c r="F347" s="12"/>
      <c r="G347" s="12"/>
      <c r="H347" s="31">
        <v>0.39589825999999995</v>
      </c>
      <c r="I347" s="23">
        <v>6.5669359999999996E-2</v>
      </c>
      <c r="J347" s="23">
        <f t="shared" si="20"/>
        <v>0.33022889999999994</v>
      </c>
      <c r="K347" s="12"/>
      <c r="L347" s="34"/>
      <c r="M347" s="12"/>
      <c r="N347" s="12"/>
      <c r="O347" s="12"/>
      <c r="P347" s="12"/>
      <c r="Q347" s="12"/>
      <c r="R347" s="23">
        <f t="shared" si="19"/>
        <v>0.39589826</v>
      </c>
      <c r="S347" s="23">
        <v>6.5669359999999996E-2</v>
      </c>
      <c r="T347" s="23">
        <v>0.33022889999999999</v>
      </c>
      <c r="U347" s="23"/>
      <c r="V347" s="28">
        <v>0</v>
      </c>
      <c r="W347" s="12"/>
      <c r="X347" s="12"/>
      <c r="Y347" s="12"/>
      <c r="Z347" s="28"/>
      <c r="AA347" s="725">
        <v>2015</v>
      </c>
      <c r="AB347" s="725">
        <v>33</v>
      </c>
      <c r="AC347" s="654" t="s">
        <v>339</v>
      </c>
      <c r="AD347" s="654" t="s">
        <v>340</v>
      </c>
      <c r="AE347" s="35">
        <v>0.06</v>
      </c>
    </row>
    <row r="348" spans="1:31" ht="78.75" x14ac:dyDescent="0.25">
      <c r="A348" s="741">
        <v>275</v>
      </c>
      <c r="B348" s="677" t="s">
        <v>491</v>
      </c>
      <c r="C348" s="72"/>
      <c r="D348" s="72"/>
      <c r="E348" s="12"/>
      <c r="F348" s="12"/>
      <c r="G348" s="12"/>
      <c r="H348" s="31">
        <v>0</v>
      </c>
      <c r="I348" s="28"/>
      <c r="J348" s="23">
        <f t="shared" si="20"/>
        <v>0</v>
      </c>
      <c r="K348" s="12"/>
      <c r="L348" s="34"/>
      <c r="M348" s="12"/>
      <c r="N348" s="12"/>
      <c r="O348" s="12"/>
      <c r="P348" s="12"/>
      <c r="Q348" s="12"/>
      <c r="R348" s="23">
        <f t="shared" si="19"/>
        <v>0.49481412000000002</v>
      </c>
      <c r="S348" s="23">
        <v>8.1991120000000001E-2</v>
      </c>
      <c r="T348" s="23">
        <v>0.412823</v>
      </c>
      <c r="U348" s="23"/>
      <c r="V348" s="28">
        <v>0</v>
      </c>
      <c r="W348" s="12"/>
      <c r="X348" s="12"/>
      <c r="Y348" s="12"/>
      <c r="Z348" s="28"/>
      <c r="AA348" s="725">
        <v>2015</v>
      </c>
      <c r="AB348" s="725">
        <v>33</v>
      </c>
      <c r="AC348" s="654" t="s">
        <v>339</v>
      </c>
      <c r="AD348" s="654" t="s">
        <v>340</v>
      </c>
      <c r="AE348" s="35">
        <v>0.14000000000000001</v>
      </c>
    </row>
    <row r="349" spans="1:31" ht="63" x14ac:dyDescent="0.25">
      <c r="A349" s="741">
        <v>276</v>
      </c>
      <c r="B349" s="677" t="s">
        <v>492</v>
      </c>
      <c r="C349" s="72"/>
      <c r="D349" s="72"/>
      <c r="E349" s="12"/>
      <c r="F349" s="12"/>
      <c r="G349" s="12"/>
      <c r="H349" s="31">
        <v>0</v>
      </c>
      <c r="I349" s="28"/>
      <c r="J349" s="23">
        <f t="shared" si="20"/>
        <v>0</v>
      </c>
      <c r="K349" s="12"/>
      <c r="L349" s="34"/>
      <c r="M349" s="12"/>
      <c r="N349" s="12"/>
      <c r="O349" s="12"/>
      <c r="P349" s="12"/>
      <c r="Q349" s="12"/>
      <c r="R349" s="23">
        <f t="shared" si="19"/>
        <v>0.77371425000000005</v>
      </c>
      <c r="S349" s="23">
        <v>0.126614</v>
      </c>
      <c r="T349" s="23">
        <v>0.63500000000000001</v>
      </c>
      <c r="U349" s="23"/>
      <c r="V349" s="34">
        <v>1.210025E-2</v>
      </c>
      <c r="W349" s="12"/>
      <c r="X349" s="12"/>
      <c r="Y349" s="12"/>
      <c r="Z349" s="28"/>
      <c r="AA349" s="725">
        <v>2015</v>
      </c>
      <c r="AB349" s="725">
        <v>33</v>
      </c>
      <c r="AC349" s="654" t="s">
        <v>339</v>
      </c>
      <c r="AD349" s="654" t="s">
        <v>340</v>
      </c>
      <c r="AE349" s="35">
        <v>0.28999999999999998</v>
      </c>
    </row>
    <row r="350" spans="1:31" ht="126" x14ac:dyDescent="0.25">
      <c r="A350" s="741">
        <v>277</v>
      </c>
      <c r="B350" s="677" t="s">
        <v>493</v>
      </c>
      <c r="C350" s="72"/>
      <c r="D350" s="72"/>
      <c r="E350" s="12"/>
      <c r="F350" s="12"/>
      <c r="G350" s="12"/>
      <c r="H350" s="31">
        <v>0.30497217999999998</v>
      </c>
      <c r="I350" s="23">
        <v>5.039544E-2</v>
      </c>
      <c r="J350" s="23">
        <f t="shared" si="20"/>
        <v>0.25457673999999997</v>
      </c>
      <c r="K350" s="12"/>
      <c r="L350" s="34"/>
      <c r="M350" s="12"/>
      <c r="N350" s="12"/>
      <c r="O350" s="12"/>
      <c r="P350" s="12"/>
      <c r="Q350" s="12"/>
      <c r="R350" s="23">
        <f t="shared" si="19"/>
        <v>0.30497217999999998</v>
      </c>
      <c r="S350" s="23">
        <v>5.039544E-2</v>
      </c>
      <c r="T350" s="23">
        <v>0.25457673999999997</v>
      </c>
      <c r="U350" s="23"/>
      <c r="V350" s="28">
        <v>0</v>
      </c>
      <c r="W350" s="12"/>
      <c r="X350" s="12"/>
      <c r="Y350" s="12"/>
      <c r="Z350" s="28"/>
      <c r="AA350" s="725">
        <v>2015</v>
      </c>
      <c r="AB350" s="725">
        <v>33</v>
      </c>
      <c r="AC350" s="654" t="s">
        <v>339</v>
      </c>
      <c r="AD350" s="654" t="s">
        <v>340</v>
      </c>
      <c r="AE350" s="35">
        <v>7.0000000000000007E-2</v>
      </c>
    </row>
    <row r="351" spans="1:31" ht="63" x14ac:dyDescent="0.25">
      <c r="A351" s="741">
        <v>278</v>
      </c>
      <c r="B351" s="677" t="s">
        <v>494</v>
      </c>
      <c r="C351" s="72"/>
      <c r="D351" s="72"/>
      <c r="E351" s="12"/>
      <c r="F351" s="12"/>
      <c r="G351" s="12"/>
      <c r="H351" s="31">
        <v>0.35483779999999998</v>
      </c>
      <c r="I351" s="23">
        <v>5.9047200000000001E-2</v>
      </c>
      <c r="J351" s="23">
        <f t="shared" si="20"/>
        <v>0.29579059999999996</v>
      </c>
      <c r="K351" s="12"/>
      <c r="L351" s="34"/>
      <c r="M351" s="12"/>
      <c r="N351" s="12"/>
      <c r="O351" s="12"/>
      <c r="P351" s="12"/>
      <c r="Q351" s="12"/>
      <c r="R351" s="23">
        <f t="shared" si="19"/>
        <v>0.35483780000000004</v>
      </c>
      <c r="S351" s="23">
        <v>5.9047200000000001E-2</v>
      </c>
      <c r="T351" s="23">
        <v>0.29579060000000001</v>
      </c>
      <c r="U351" s="23"/>
      <c r="V351" s="28">
        <v>0</v>
      </c>
      <c r="W351" s="12"/>
      <c r="X351" s="12"/>
      <c r="Y351" s="12"/>
      <c r="Z351" s="28"/>
      <c r="AA351" s="725">
        <v>2015</v>
      </c>
      <c r="AB351" s="725">
        <v>33</v>
      </c>
      <c r="AC351" s="654" t="s">
        <v>339</v>
      </c>
      <c r="AD351" s="654" t="s">
        <v>340</v>
      </c>
      <c r="AE351" s="35">
        <v>0.05</v>
      </c>
    </row>
    <row r="352" spans="1:31" ht="110.25" x14ac:dyDescent="0.25">
      <c r="A352" s="741">
        <v>279</v>
      </c>
      <c r="B352" s="677" t="s">
        <v>495</v>
      </c>
      <c r="C352" s="72"/>
      <c r="D352" s="72"/>
      <c r="E352" s="12"/>
      <c r="F352" s="12"/>
      <c r="G352" s="12"/>
      <c r="H352" s="31">
        <v>1.4820127400000001</v>
      </c>
      <c r="I352" s="23">
        <v>0.16368724000000001</v>
      </c>
      <c r="J352" s="23">
        <f t="shared" si="20"/>
        <v>1.3183255</v>
      </c>
      <c r="K352" s="12"/>
      <c r="L352" s="34"/>
      <c r="M352" s="12"/>
      <c r="N352" s="12"/>
      <c r="O352" s="12"/>
      <c r="P352" s="12"/>
      <c r="Q352" s="12"/>
      <c r="R352" s="23">
        <f t="shared" si="19"/>
        <v>1.4820127399999998</v>
      </c>
      <c r="S352" s="23">
        <v>0.16368724000000001</v>
      </c>
      <c r="T352" s="23">
        <v>1.3183254999999998</v>
      </c>
      <c r="U352" s="23"/>
      <c r="V352" s="28">
        <v>0</v>
      </c>
      <c r="W352" s="12"/>
      <c r="X352" s="12"/>
      <c r="Y352" s="12"/>
      <c r="Z352" s="28"/>
      <c r="AA352" s="725">
        <v>2015</v>
      </c>
      <c r="AB352" s="725">
        <v>33</v>
      </c>
      <c r="AC352" s="654" t="s">
        <v>339</v>
      </c>
      <c r="AD352" s="654" t="s">
        <v>340</v>
      </c>
      <c r="AE352" s="35">
        <v>0.39</v>
      </c>
    </row>
    <row r="353" spans="1:31" ht="63" x14ac:dyDescent="0.25">
      <c r="A353" s="741">
        <v>280</v>
      </c>
      <c r="B353" s="677" t="s">
        <v>496</v>
      </c>
      <c r="C353" s="72"/>
      <c r="D353" s="72"/>
      <c r="E353" s="12"/>
      <c r="F353" s="12"/>
      <c r="G353" s="12"/>
      <c r="H353" s="31">
        <v>0.38680635999999996</v>
      </c>
      <c r="I353" s="23">
        <v>6.4300559999999993E-2</v>
      </c>
      <c r="J353" s="23">
        <f t="shared" si="20"/>
        <v>0.32250579999999995</v>
      </c>
      <c r="K353" s="12"/>
      <c r="L353" s="34"/>
      <c r="M353" s="12"/>
      <c r="N353" s="12"/>
      <c r="O353" s="12"/>
      <c r="P353" s="12"/>
      <c r="Q353" s="12"/>
      <c r="R353" s="23">
        <f t="shared" si="19"/>
        <v>0.38680635999999996</v>
      </c>
      <c r="S353" s="23">
        <v>6.4300559999999993E-2</v>
      </c>
      <c r="T353" s="23">
        <v>0.32250579999999995</v>
      </c>
      <c r="U353" s="23"/>
      <c r="V353" s="28">
        <v>0</v>
      </c>
      <c r="W353" s="12"/>
      <c r="X353" s="12"/>
      <c r="Y353" s="12"/>
      <c r="Z353" s="28"/>
      <c r="AA353" s="725">
        <v>2015</v>
      </c>
      <c r="AB353" s="725">
        <v>33</v>
      </c>
      <c r="AC353" s="654" t="s">
        <v>339</v>
      </c>
      <c r="AD353" s="654" t="s">
        <v>340</v>
      </c>
      <c r="AE353" s="35">
        <v>0.13</v>
      </c>
    </row>
    <row r="354" spans="1:31" ht="63" x14ac:dyDescent="0.25">
      <c r="A354" s="741">
        <v>281</v>
      </c>
      <c r="B354" s="677" t="s">
        <v>497</v>
      </c>
      <c r="C354" s="72"/>
      <c r="D354" s="72"/>
      <c r="E354" s="12"/>
      <c r="F354" s="12"/>
      <c r="G354" s="12"/>
      <c r="H354" s="31">
        <v>0.46130683999999994</v>
      </c>
      <c r="I354" s="23">
        <v>7.6528899999999997E-2</v>
      </c>
      <c r="J354" s="23">
        <f t="shared" si="20"/>
        <v>0.38477793999999993</v>
      </c>
      <c r="K354" s="12"/>
      <c r="L354" s="34"/>
      <c r="M354" s="12"/>
      <c r="N354" s="12"/>
      <c r="O354" s="12"/>
      <c r="P354" s="12"/>
      <c r="Q354" s="12"/>
      <c r="R354" s="23">
        <f t="shared" si="19"/>
        <v>0.46130684</v>
      </c>
      <c r="S354" s="23">
        <v>7.6528899999999997E-2</v>
      </c>
      <c r="T354" s="23">
        <v>0.38477793999999998</v>
      </c>
      <c r="U354" s="23"/>
      <c r="V354" s="28">
        <v>0</v>
      </c>
      <c r="W354" s="12"/>
      <c r="X354" s="12"/>
      <c r="Y354" s="12"/>
      <c r="Z354" s="28"/>
      <c r="AA354" s="725">
        <v>2015</v>
      </c>
      <c r="AB354" s="725">
        <v>33</v>
      </c>
      <c r="AC354" s="654" t="s">
        <v>339</v>
      </c>
      <c r="AD354" s="654" t="s">
        <v>340</v>
      </c>
      <c r="AE354" s="35">
        <v>0.08</v>
      </c>
    </row>
    <row r="355" spans="1:31" ht="110.25" x14ac:dyDescent="0.25">
      <c r="A355" s="741">
        <v>282</v>
      </c>
      <c r="B355" s="675" t="s">
        <v>498</v>
      </c>
      <c r="C355" s="72"/>
      <c r="D355" s="72"/>
      <c r="E355" s="12"/>
      <c r="F355" s="12"/>
      <c r="G355" s="12"/>
      <c r="H355" s="31">
        <v>0</v>
      </c>
      <c r="I355" s="28"/>
      <c r="J355" s="23">
        <f t="shared" si="20"/>
        <v>0</v>
      </c>
      <c r="K355" s="12"/>
      <c r="L355" s="34"/>
      <c r="M355" s="12"/>
      <c r="N355" s="12"/>
      <c r="O355" s="12"/>
      <c r="P355" s="12"/>
      <c r="Q355" s="12"/>
      <c r="R355" s="23">
        <f t="shared" si="19"/>
        <v>0.81999261999999995</v>
      </c>
      <c r="S355" s="23">
        <v>0.13593481999999998</v>
      </c>
      <c r="T355" s="23">
        <v>0.68405779999999994</v>
      </c>
      <c r="U355" s="23"/>
      <c r="V355" s="28">
        <v>0</v>
      </c>
      <c r="W355" s="12"/>
      <c r="X355" s="12"/>
      <c r="Y355" s="12"/>
      <c r="Z355" s="28"/>
      <c r="AA355" s="725">
        <v>2015</v>
      </c>
      <c r="AB355" s="725">
        <v>33</v>
      </c>
      <c r="AC355" s="654" t="s">
        <v>339</v>
      </c>
      <c r="AD355" s="654" t="s">
        <v>340</v>
      </c>
      <c r="AE355" s="35">
        <v>0.28999999999999998</v>
      </c>
    </row>
    <row r="356" spans="1:31" ht="63" x14ac:dyDescent="0.25">
      <c r="A356" s="741">
        <v>283</v>
      </c>
      <c r="B356" s="677" t="s">
        <v>499</v>
      </c>
      <c r="C356" s="72"/>
      <c r="D356" s="72"/>
      <c r="E356" s="12"/>
      <c r="F356" s="12"/>
      <c r="G356" s="12"/>
      <c r="H356" s="31">
        <v>0.30450018000000001</v>
      </c>
      <c r="I356" s="23">
        <v>5.0076839999999991E-2</v>
      </c>
      <c r="J356" s="23">
        <f t="shared" si="20"/>
        <v>0.25442334</v>
      </c>
      <c r="K356" s="12"/>
      <c r="L356" s="34"/>
      <c r="M356" s="12"/>
      <c r="N356" s="12"/>
      <c r="O356" s="12"/>
      <c r="P356" s="12"/>
      <c r="Q356" s="12"/>
      <c r="R356" s="23">
        <f t="shared" si="19"/>
        <v>0.30450018000000001</v>
      </c>
      <c r="S356" s="23">
        <v>5.0076839999999991E-2</v>
      </c>
      <c r="T356" s="23">
        <v>0.25442334</v>
      </c>
      <c r="U356" s="23"/>
      <c r="V356" s="28">
        <v>0</v>
      </c>
      <c r="W356" s="12"/>
      <c r="X356" s="12"/>
      <c r="Y356" s="12"/>
      <c r="Z356" s="28"/>
      <c r="AA356" s="725">
        <v>2015</v>
      </c>
      <c r="AB356" s="725">
        <v>33</v>
      </c>
      <c r="AC356" s="654" t="s">
        <v>339</v>
      </c>
      <c r="AD356" s="654" t="s">
        <v>340</v>
      </c>
      <c r="AE356" s="35">
        <v>0.08</v>
      </c>
    </row>
    <row r="357" spans="1:31" ht="126" x14ac:dyDescent="0.25">
      <c r="A357" s="741">
        <v>284</v>
      </c>
      <c r="B357" s="677" t="s">
        <v>500</v>
      </c>
      <c r="C357" s="72"/>
      <c r="D357" s="72"/>
      <c r="E357" s="12"/>
      <c r="F357" s="12"/>
      <c r="G357" s="12"/>
      <c r="H357" s="31">
        <v>0</v>
      </c>
      <c r="I357" s="23"/>
      <c r="J357" s="23">
        <f t="shared" si="20"/>
        <v>0</v>
      </c>
      <c r="K357" s="12"/>
      <c r="L357" s="34"/>
      <c r="M357" s="12"/>
      <c r="N357" s="12"/>
      <c r="O357" s="12"/>
      <c r="P357" s="12"/>
      <c r="Q357" s="12"/>
      <c r="R357" s="23">
        <f t="shared" si="19"/>
        <v>0.79879627999999991</v>
      </c>
      <c r="S357" s="23">
        <v>0.13300134</v>
      </c>
      <c r="T357" s="23">
        <v>0.66579493999999995</v>
      </c>
      <c r="U357" s="23"/>
      <c r="V357" s="28">
        <v>0</v>
      </c>
      <c r="W357" s="12"/>
      <c r="X357" s="12"/>
      <c r="Y357" s="12"/>
      <c r="Z357" s="28"/>
      <c r="AA357" s="725">
        <v>2015</v>
      </c>
      <c r="AB357" s="725">
        <v>33</v>
      </c>
      <c r="AC357" s="654" t="s">
        <v>339</v>
      </c>
      <c r="AD357" s="654" t="s">
        <v>340</v>
      </c>
      <c r="AE357" s="35">
        <v>0.39</v>
      </c>
    </row>
    <row r="358" spans="1:31" ht="78.75" x14ac:dyDescent="0.25">
      <c r="A358" s="741">
        <v>285</v>
      </c>
      <c r="B358" s="677" t="s">
        <v>501</v>
      </c>
      <c r="C358" s="72"/>
      <c r="D358" s="72"/>
      <c r="E358" s="12"/>
      <c r="F358" s="12"/>
      <c r="G358" s="12"/>
      <c r="H358" s="31">
        <v>0</v>
      </c>
      <c r="I358" s="23"/>
      <c r="J358" s="23">
        <f t="shared" si="20"/>
        <v>0</v>
      </c>
      <c r="K358" s="12"/>
      <c r="L358" s="34"/>
      <c r="M358" s="12"/>
      <c r="N358" s="12"/>
      <c r="O358" s="12"/>
      <c r="P358" s="12"/>
      <c r="Q358" s="12"/>
      <c r="R358" s="23">
        <f t="shared" si="19"/>
        <v>0.67660491999999994</v>
      </c>
      <c r="S358" s="23">
        <v>0.11214837999999999</v>
      </c>
      <c r="T358" s="23">
        <v>0.5644565399999999</v>
      </c>
      <c r="U358" s="23"/>
      <c r="V358" s="28">
        <v>0</v>
      </c>
      <c r="W358" s="12"/>
      <c r="X358" s="12"/>
      <c r="Y358" s="12"/>
      <c r="Z358" s="28"/>
      <c r="AA358" s="725">
        <v>2015</v>
      </c>
      <c r="AB358" s="725">
        <v>33</v>
      </c>
      <c r="AC358" s="654" t="s">
        <v>339</v>
      </c>
      <c r="AD358" s="654" t="s">
        <v>340</v>
      </c>
      <c r="AE358" s="35">
        <v>0.2</v>
      </c>
    </row>
    <row r="359" spans="1:31" ht="94.5" x14ac:dyDescent="0.25">
      <c r="A359" s="741">
        <v>286</v>
      </c>
      <c r="B359" s="677" t="s">
        <v>502</v>
      </c>
      <c r="C359" s="72"/>
      <c r="D359" s="72"/>
      <c r="E359" s="12"/>
      <c r="F359" s="12"/>
      <c r="G359" s="12"/>
      <c r="H359" s="31">
        <v>0.5356161599999999</v>
      </c>
      <c r="I359" s="23">
        <v>8.8459880000000005E-2</v>
      </c>
      <c r="J359" s="23">
        <f t="shared" si="20"/>
        <v>0.44715627999999991</v>
      </c>
      <c r="K359" s="12"/>
      <c r="L359" s="34"/>
      <c r="M359" s="12"/>
      <c r="N359" s="12"/>
      <c r="O359" s="12"/>
      <c r="P359" s="12"/>
      <c r="Q359" s="12"/>
      <c r="R359" s="23">
        <f t="shared" si="19"/>
        <v>0.53561616000000001</v>
      </c>
      <c r="S359" s="23">
        <v>8.8459880000000005E-2</v>
      </c>
      <c r="T359" s="23">
        <v>0.44715627999999996</v>
      </c>
      <c r="U359" s="23"/>
      <c r="V359" s="28">
        <v>0</v>
      </c>
      <c r="W359" s="12"/>
      <c r="X359" s="12"/>
      <c r="Y359" s="12"/>
      <c r="Z359" s="28"/>
      <c r="AA359" s="725">
        <v>2015</v>
      </c>
      <c r="AB359" s="725">
        <v>33</v>
      </c>
      <c r="AC359" s="654" t="s">
        <v>339</v>
      </c>
      <c r="AD359" s="654" t="s">
        <v>340</v>
      </c>
      <c r="AE359" s="35">
        <v>0.23</v>
      </c>
    </row>
    <row r="360" spans="1:31" ht="126" x14ac:dyDescent="0.25">
      <c r="A360" s="741">
        <v>287</v>
      </c>
      <c r="B360" s="677" t="s">
        <v>503</v>
      </c>
      <c r="C360" s="72"/>
      <c r="D360" s="72"/>
      <c r="E360" s="12"/>
      <c r="F360" s="12"/>
      <c r="G360" s="12"/>
      <c r="H360" s="31">
        <v>0</v>
      </c>
      <c r="I360" s="23"/>
      <c r="J360" s="23">
        <f t="shared" si="20"/>
        <v>0</v>
      </c>
      <c r="K360" s="12"/>
      <c r="L360" s="34"/>
      <c r="M360" s="12"/>
      <c r="N360" s="12"/>
      <c r="O360" s="12"/>
      <c r="P360" s="12"/>
      <c r="Q360" s="12"/>
      <c r="R360" s="23">
        <f t="shared" si="19"/>
        <v>0.75902791999999997</v>
      </c>
      <c r="S360" s="23">
        <v>0.11971572</v>
      </c>
      <c r="T360" s="23">
        <v>0.6393122</v>
      </c>
      <c r="U360" s="23"/>
      <c r="V360" s="28">
        <v>0</v>
      </c>
      <c r="W360" s="12"/>
      <c r="X360" s="12"/>
      <c r="Y360" s="12"/>
      <c r="Z360" s="28"/>
      <c r="AA360" s="725">
        <v>2015</v>
      </c>
      <c r="AB360" s="725">
        <v>33</v>
      </c>
      <c r="AC360" s="654" t="s">
        <v>339</v>
      </c>
      <c r="AD360" s="654" t="s">
        <v>340</v>
      </c>
      <c r="AE360" s="35">
        <v>0.14000000000000001</v>
      </c>
    </row>
    <row r="361" spans="1:31" ht="141.75" x14ac:dyDescent="0.25">
      <c r="A361" s="741">
        <v>288</v>
      </c>
      <c r="B361" s="677" t="s">
        <v>504</v>
      </c>
      <c r="C361" s="72"/>
      <c r="D361" s="72"/>
      <c r="E361" s="12"/>
      <c r="F361" s="12"/>
      <c r="G361" s="12"/>
      <c r="H361" s="31">
        <v>0</v>
      </c>
      <c r="I361" s="23"/>
      <c r="J361" s="23">
        <f t="shared" si="20"/>
        <v>0</v>
      </c>
      <c r="K361" s="12"/>
      <c r="L361" s="34"/>
      <c r="M361" s="12"/>
      <c r="N361" s="12"/>
      <c r="O361" s="12"/>
      <c r="P361" s="12"/>
      <c r="Q361" s="12"/>
      <c r="R361" s="23">
        <f t="shared" si="19"/>
        <v>2.8219806199999997</v>
      </c>
      <c r="S361" s="23">
        <v>0.28886753999999998</v>
      </c>
      <c r="T361" s="23">
        <v>2.5331130799999997</v>
      </c>
      <c r="U361" s="23"/>
      <c r="V361" s="28">
        <v>0</v>
      </c>
      <c r="W361" s="725">
        <v>2015</v>
      </c>
      <c r="X361" s="725">
        <v>33</v>
      </c>
      <c r="Y361" s="654" t="s">
        <v>338</v>
      </c>
      <c r="Z361" s="28">
        <v>0.63</v>
      </c>
      <c r="AA361" s="725">
        <v>2015</v>
      </c>
      <c r="AB361" s="725">
        <v>33</v>
      </c>
      <c r="AC361" s="654" t="s">
        <v>339</v>
      </c>
      <c r="AD361" s="654" t="s">
        <v>340</v>
      </c>
      <c r="AE361" s="35">
        <v>0.47000000000000003</v>
      </c>
    </row>
    <row r="362" spans="1:31" ht="78.75" x14ac:dyDescent="0.25">
      <c r="A362" s="741">
        <v>289</v>
      </c>
      <c r="B362" s="677" t="s">
        <v>505</v>
      </c>
      <c r="C362" s="72"/>
      <c r="D362" s="72"/>
      <c r="E362" s="12"/>
      <c r="F362" s="12"/>
      <c r="G362" s="12"/>
      <c r="H362" s="31">
        <v>0</v>
      </c>
      <c r="I362" s="23"/>
      <c r="J362" s="23">
        <f t="shared" si="20"/>
        <v>0</v>
      </c>
      <c r="K362" s="12"/>
      <c r="L362" s="34"/>
      <c r="M362" s="12"/>
      <c r="N362" s="12"/>
      <c r="O362" s="12"/>
      <c r="P362" s="12"/>
      <c r="Q362" s="12"/>
      <c r="R362" s="23">
        <f t="shared" si="19"/>
        <v>1.7681816199999998</v>
      </c>
      <c r="S362" s="23">
        <v>0.17784251999999998</v>
      </c>
      <c r="T362" s="23">
        <v>1.5903390999999998</v>
      </c>
      <c r="U362" s="23"/>
      <c r="V362" s="28">
        <v>0</v>
      </c>
      <c r="W362" s="12"/>
      <c r="X362" s="12"/>
      <c r="Y362" s="12"/>
      <c r="Z362" s="28"/>
      <c r="AA362" s="725">
        <v>2015</v>
      </c>
      <c r="AB362" s="725">
        <v>33</v>
      </c>
      <c r="AC362" s="654" t="s">
        <v>339</v>
      </c>
      <c r="AD362" s="654" t="s">
        <v>340</v>
      </c>
      <c r="AE362" s="35">
        <v>0.39</v>
      </c>
    </row>
    <row r="363" spans="1:31" ht="63" x14ac:dyDescent="0.25">
      <c r="A363" s="741">
        <v>290</v>
      </c>
      <c r="B363" s="677" t="s">
        <v>506</v>
      </c>
      <c r="C363" s="72"/>
      <c r="D363" s="72"/>
      <c r="E363" s="12"/>
      <c r="F363" s="12"/>
      <c r="G363" s="12"/>
      <c r="H363" s="31">
        <v>0.12252293999999998</v>
      </c>
      <c r="I363" s="23">
        <v>1.9834620000000001E-2</v>
      </c>
      <c r="J363" s="23">
        <f t="shared" si="20"/>
        <v>0.10268831999999999</v>
      </c>
      <c r="K363" s="12"/>
      <c r="L363" s="34"/>
      <c r="M363" s="12"/>
      <c r="N363" s="12"/>
      <c r="O363" s="12"/>
      <c r="P363" s="12"/>
      <c r="Q363" s="12"/>
      <c r="R363" s="23">
        <f t="shared" si="19"/>
        <v>0.12252294</v>
      </c>
      <c r="S363" s="23">
        <v>1.9834620000000001E-2</v>
      </c>
      <c r="T363" s="23">
        <v>0.10268832</v>
      </c>
      <c r="U363" s="23"/>
      <c r="V363" s="28">
        <v>0</v>
      </c>
      <c r="W363" s="12"/>
      <c r="X363" s="12"/>
      <c r="Y363" s="12"/>
      <c r="Z363" s="28"/>
      <c r="AA363" s="725">
        <v>2015</v>
      </c>
      <c r="AB363" s="725">
        <v>33</v>
      </c>
      <c r="AC363" s="654" t="s">
        <v>339</v>
      </c>
      <c r="AD363" s="654" t="s">
        <v>340</v>
      </c>
      <c r="AE363" s="35">
        <v>0.03</v>
      </c>
    </row>
    <row r="364" spans="1:31" ht="63" x14ac:dyDescent="0.25">
      <c r="A364" s="741">
        <v>291</v>
      </c>
      <c r="B364" s="677" t="s">
        <v>507</v>
      </c>
      <c r="C364" s="72"/>
      <c r="D364" s="72"/>
      <c r="E364" s="12"/>
      <c r="F364" s="12"/>
      <c r="G364" s="12"/>
      <c r="H364" s="31">
        <v>0.24344343999999998</v>
      </c>
      <c r="I364" s="23">
        <v>4.0385499999999998E-2</v>
      </c>
      <c r="J364" s="23">
        <f t="shared" si="20"/>
        <v>0.20305793999999999</v>
      </c>
      <c r="K364" s="12"/>
      <c r="L364" s="34"/>
      <c r="M364" s="12"/>
      <c r="N364" s="12"/>
      <c r="O364" s="12"/>
      <c r="P364" s="12"/>
      <c r="Q364" s="12"/>
      <c r="R364" s="23">
        <f t="shared" si="19"/>
        <v>0.24344343999999998</v>
      </c>
      <c r="S364" s="23">
        <v>4.0385499999999998E-2</v>
      </c>
      <c r="T364" s="23">
        <v>0.20305793999999999</v>
      </c>
      <c r="U364" s="23"/>
      <c r="V364" s="28">
        <v>0</v>
      </c>
      <c r="W364" s="12"/>
      <c r="X364" s="12"/>
      <c r="Y364" s="12"/>
      <c r="Z364" s="28"/>
      <c r="AA364" s="725">
        <v>2015</v>
      </c>
      <c r="AB364" s="725">
        <v>33</v>
      </c>
      <c r="AC364" s="654" t="s">
        <v>339</v>
      </c>
      <c r="AD364" s="654" t="s">
        <v>340</v>
      </c>
      <c r="AE364" s="35">
        <v>0.1</v>
      </c>
    </row>
    <row r="365" spans="1:31" ht="75" x14ac:dyDescent="0.25">
      <c r="A365" s="741">
        <v>292</v>
      </c>
      <c r="B365" s="781" t="s">
        <v>508</v>
      </c>
      <c r="C365" s="72"/>
      <c r="D365" s="72"/>
      <c r="E365" s="12"/>
      <c r="F365" s="12"/>
      <c r="G365" s="12"/>
      <c r="H365" s="31">
        <v>0</v>
      </c>
      <c r="I365" s="23"/>
      <c r="J365" s="23">
        <f t="shared" si="20"/>
        <v>0</v>
      </c>
      <c r="K365" s="12"/>
      <c r="L365" s="34"/>
      <c r="M365" s="12"/>
      <c r="N365" s="12"/>
      <c r="O365" s="12"/>
      <c r="P365" s="12"/>
      <c r="Q365" s="12"/>
      <c r="R365" s="23">
        <f t="shared" si="19"/>
        <v>0.64631432</v>
      </c>
      <c r="S365" s="23">
        <v>0.10685607999999999</v>
      </c>
      <c r="T365" s="23">
        <v>0.53945823999999998</v>
      </c>
      <c r="U365" s="23"/>
      <c r="V365" s="28">
        <v>0</v>
      </c>
      <c r="W365" s="12"/>
      <c r="X365" s="12"/>
      <c r="Y365" s="12"/>
      <c r="Z365" s="28"/>
      <c r="AA365" s="725">
        <v>2015</v>
      </c>
      <c r="AB365" s="725">
        <v>33</v>
      </c>
      <c r="AC365" s="654" t="s">
        <v>339</v>
      </c>
      <c r="AD365" s="654" t="s">
        <v>340</v>
      </c>
      <c r="AE365" s="35">
        <v>0.14000000000000001</v>
      </c>
    </row>
    <row r="366" spans="1:31" ht="63" x14ac:dyDescent="0.25">
      <c r="A366" s="741">
        <v>293</v>
      </c>
      <c r="B366" s="677" t="s">
        <v>509</v>
      </c>
      <c r="C366" s="72"/>
      <c r="D366" s="72"/>
      <c r="E366" s="12"/>
      <c r="F366" s="12"/>
      <c r="G366" s="12"/>
      <c r="H366" s="31">
        <v>0.26436011999999998</v>
      </c>
      <c r="I366" s="23">
        <v>4.4010459999999994E-2</v>
      </c>
      <c r="J366" s="23">
        <f t="shared" si="20"/>
        <v>0.22034965999999997</v>
      </c>
      <c r="K366" s="12"/>
      <c r="L366" s="34"/>
      <c r="M366" s="12"/>
      <c r="N366" s="12"/>
      <c r="O366" s="12"/>
      <c r="P366" s="12"/>
      <c r="Q366" s="12"/>
      <c r="R366" s="23">
        <f t="shared" si="19"/>
        <v>0.26436011999999998</v>
      </c>
      <c r="S366" s="23">
        <v>4.4010459999999994E-2</v>
      </c>
      <c r="T366" s="23">
        <v>0.22034965999999997</v>
      </c>
      <c r="U366" s="23"/>
      <c r="V366" s="28">
        <v>0</v>
      </c>
      <c r="W366" s="12"/>
      <c r="X366" s="12"/>
      <c r="Y366" s="12"/>
      <c r="Z366" s="28"/>
      <c r="AA366" s="725">
        <v>2015</v>
      </c>
      <c r="AB366" s="725">
        <v>33</v>
      </c>
      <c r="AC366" s="654" t="s">
        <v>339</v>
      </c>
      <c r="AD366" s="654" t="s">
        <v>340</v>
      </c>
      <c r="AE366" s="35">
        <v>0.08</v>
      </c>
    </row>
    <row r="367" spans="1:31" ht="63" x14ac:dyDescent="0.25">
      <c r="A367" s="741">
        <v>294</v>
      </c>
      <c r="B367" s="677" t="s">
        <v>510</v>
      </c>
      <c r="C367" s="72"/>
      <c r="D367" s="72"/>
      <c r="E367" s="12"/>
      <c r="F367" s="12"/>
      <c r="G367" s="12"/>
      <c r="H367" s="31">
        <v>0.36367835999999998</v>
      </c>
      <c r="I367" s="23">
        <v>6.0119819999999997E-2</v>
      </c>
      <c r="J367" s="23">
        <f t="shared" si="20"/>
        <v>0.30355853999999999</v>
      </c>
      <c r="K367" s="12"/>
      <c r="L367" s="34"/>
      <c r="M367" s="12"/>
      <c r="N367" s="12"/>
      <c r="O367" s="12"/>
      <c r="P367" s="12"/>
      <c r="Q367" s="12"/>
      <c r="R367" s="23">
        <f t="shared" si="19"/>
        <v>0.36367835999999998</v>
      </c>
      <c r="S367" s="23">
        <v>6.0119819999999997E-2</v>
      </c>
      <c r="T367" s="23">
        <v>0.30355853999999999</v>
      </c>
      <c r="U367" s="23"/>
      <c r="V367" s="28">
        <v>0</v>
      </c>
      <c r="W367" s="12"/>
      <c r="X367" s="12"/>
      <c r="Y367" s="12"/>
      <c r="Z367" s="28"/>
      <c r="AA367" s="725">
        <v>2015</v>
      </c>
      <c r="AB367" s="725">
        <v>33</v>
      </c>
      <c r="AC367" s="654" t="s">
        <v>339</v>
      </c>
      <c r="AD367" s="654" t="s">
        <v>340</v>
      </c>
      <c r="AE367" s="35">
        <v>0.2</v>
      </c>
    </row>
    <row r="368" spans="1:31" ht="78.75" x14ac:dyDescent="0.25">
      <c r="A368" s="741">
        <v>295</v>
      </c>
      <c r="B368" s="677" t="s">
        <v>511</v>
      </c>
      <c r="C368" s="72"/>
      <c r="D368" s="72"/>
      <c r="E368" s="12"/>
      <c r="F368" s="12"/>
      <c r="G368" s="12"/>
      <c r="H368" s="31">
        <v>0.25518089999999999</v>
      </c>
      <c r="I368" s="23">
        <v>4.2101220000000002E-2</v>
      </c>
      <c r="J368" s="23">
        <f t="shared" si="20"/>
        <v>0.21307967999999999</v>
      </c>
      <c r="K368" s="12"/>
      <c r="L368" s="34"/>
      <c r="M368" s="12"/>
      <c r="N368" s="12"/>
      <c r="O368" s="12"/>
      <c r="P368" s="12"/>
      <c r="Q368" s="12"/>
      <c r="R368" s="23">
        <f t="shared" si="19"/>
        <v>0.25518089999999999</v>
      </c>
      <c r="S368" s="23">
        <v>4.2101220000000002E-2</v>
      </c>
      <c r="T368" s="23">
        <v>0.21307967999999997</v>
      </c>
      <c r="U368" s="23"/>
      <c r="V368" s="28">
        <v>0</v>
      </c>
      <c r="W368" s="12"/>
      <c r="X368" s="12"/>
      <c r="Y368" s="12"/>
      <c r="Z368" s="28"/>
      <c r="AA368" s="725">
        <v>2015</v>
      </c>
      <c r="AB368" s="725">
        <v>33</v>
      </c>
      <c r="AC368" s="654" t="s">
        <v>339</v>
      </c>
      <c r="AD368" s="654" t="s">
        <v>340</v>
      </c>
      <c r="AE368" s="35">
        <v>0.05</v>
      </c>
    </row>
    <row r="369" spans="1:31" ht="78.75" x14ac:dyDescent="0.25">
      <c r="A369" s="741">
        <v>296</v>
      </c>
      <c r="B369" s="675" t="s">
        <v>512</v>
      </c>
      <c r="C369" s="72"/>
      <c r="D369" s="72"/>
      <c r="E369" s="12"/>
      <c r="F369" s="12"/>
      <c r="G369" s="12"/>
      <c r="H369" s="31">
        <v>0.95960077999999993</v>
      </c>
      <c r="I369" s="23">
        <v>0.15638067999999999</v>
      </c>
      <c r="J369" s="23">
        <f t="shared" si="20"/>
        <v>0.80322009999999988</v>
      </c>
      <c r="K369" s="12"/>
      <c r="L369" s="34"/>
      <c r="M369" s="12"/>
      <c r="N369" s="12"/>
      <c r="O369" s="12"/>
      <c r="P369" s="12"/>
      <c r="Q369" s="12"/>
      <c r="R369" s="23">
        <f t="shared" si="19"/>
        <v>0.95960077999999993</v>
      </c>
      <c r="S369" s="23">
        <v>0.15638067999999999</v>
      </c>
      <c r="T369" s="23">
        <v>0.80322009999999999</v>
      </c>
      <c r="U369" s="23"/>
      <c r="V369" s="28">
        <v>0</v>
      </c>
      <c r="W369" s="12"/>
      <c r="X369" s="12"/>
      <c r="Y369" s="12"/>
      <c r="Z369" s="28"/>
      <c r="AA369" s="725">
        <v>2015</v>
      </c>
      <c r="AB369" s="725">
        <v>33</v>
      </c>
      <c r="AC369" s="654" t="s">
        <v>339</v>
      </c>
      <c r="AD369" s="654" t="s">
        <v>340</v>
      </c>
      <c r="AE369" s="35">
        <v>0.34</v>
      </c>
    </row>
    <row r="370" spans="1:31" ht="63" x14ac:dyDescent="0.25">
      <c r="A370" s="741">
        <v>297</v>
      </c>
      <c r="B370" s="675" t="s">
        <v>513</v>
      </c>
      <c r="C370" s="72"/>
      <c r="D370" s="72"/>
      <c r="E370" s="12"/>
      <c r="F370" s="12"/>
      <c r="G370" s="12"/>
      <c r="H370" s="31">
        <v>0</v>
      </c>
      <c r="I370" s="23"/>
      <c r="J370" s="23">
        <f t="shared" si="20"/>
        <v>0</v>
      </c>
      <c r="K370" s="12"/>
      <c r="L370" s="34"/>
      <c r="M370" s="12"/>
      <c r="N370" s="12"/>
      <c r="O370" s="12"/>
      <c r="P370" s="12"/>
      <c r="Q370" s="12"/>
      <c r="R370" s="23">
        <f t="shared" si="19"/>
        <v>0.55152373999999993</v>
      </c>
      <c r="S370" s="23">
        <v>9.1715499999999991E-2</v>
      </c>
      <c r="T370" s="23">
        <v>0.45980823999999998</v>
      </c>
      <c r="U370" s="23"/>
      <c r="V370" s="28">
        <v>0</v>
      </c>
      <c r="W370" s="12"/>
      <c r="X370" s="12"/>
      <c r="Y370" s="12"/>
      <c r="Z370" s="28"/>
      <c r="AA370" s="725">
        <v>2015</v>
      </c>
      <c r="AB370" s="725">
        <v>33</v>
      </c>
      <c r="AC370" s="654" t="s">
        <v>339</v>
      </c>
      <c r="AD370" s="654" t="s">
        <v>340</v>
      </c>
      <c r="AE370" s="35">
        <v>0.13</v>
      </c>
    </row>
    <row r="371" spans="1:31" ht="78.75" x14ac:dyDescent="0.25">
      <c r="A371" s="741">
        <v>298</v>
      </c>
      <c r="B371" s="675" t="s">
        <v>514</v>
      </c>
      <c r="C371" s="72"/>
      <c r="D371" s="72"/>
      <c r="E371" s="12"/>
      <c r="F371" s="12"/>
      <c r="G371" s="12"/>
      <c r="H371" s="31">
        <v>0</v>
      </c>
      <c r="I371" s="23"/>
      <c r="J371" s="23">
        <f t="shared" si="20"/>
        <v>0</v>
      </c>
      <c r="K371" s="12"/>
      <c r="L371" s="34"/>
      <c r="M371" s="12"/>
      <c r="N371" s="12"/>
      <c r="O371" s="12"/>
      <c r="P371" s="12"/>
      <c r="Q371" s="12"/>
      <c r="R371" s="23">
        <f t="shared" si="19"/>
        <v>1.13484848</v>
      </c>
      <c r="S371" s="23">
        <v>0.15665208</v>
      </c>
      <c r="T371" s="23">
        <v>0.97819639999999997</v>
      </c>
      <c r="U371" s="23"/>
      <c r="V371" s="28">
        <v>0</v>
      </c>
      <c r="W371" s="12"/>
      <c r="X371" s="12"/>
      <c r="Y371" s="12"/>
      <c r="Z371" s="28"/>
      <c r="AA371" s="725">
        <v>2015</v>
      </c>
      <c r="AB371" s="725">
        <v>33</v>
      </c>
      <c r="AC371" s="654" t="s">
        <v>339</v>
      </c>
      <c r="AD371" s="654" t="s">
        <v>340</v>
      </c>
      <c r="AE371" s="35">
        <v>0.2</v>
      </c>
    </row>
    <row r="372" spans="1:31" ht="63" x14ac:dyDescent="0.25">
      <c r="A372" s="741">
        <v>299</v>
      </c>
      <c r="B372" s="677" t="s">
        <v>515</v>
      </c>
      <c r="C372" s="72"/>
      <c r="D372" s="72"/>
      <c r="E372" s="12"/>
      <c r="F372" s="12"/>
      <c r="G372" s="12"/>
      <c r="H372" s="31">
        <v>0</v>
      </c>
      <c r="I372" s="23"/>
      <c r="J372" s="23">
        <f t="shared" si="20"/>
        <v>0</v>
      </c>
      <c r="K372" s="12"/>
      <c r="L372" s="34"/>
      <c r="M372" s="12"/>
      <c r="N372" s="12"/>
      <c r="O372" s="12"/>
      <c r="P372" s="12"/>
      <c r="Q372" s="12"/>
      <c r="R372" s="23">
        <f t="shared" si="19"/>
        <v>0.26065137999999999</v>
      </c>
      <c r="S372" s="23">
        <v>4.3136079999999993E-2</v>
      </c>
      <c r="T372" s="23">
        <v>0.21751529999999999</v>
      </c>
      <c r="U372" s="23"/>
      <c r="V372" s="28">
        <v>0</v>
      </c>
      <c r="W372" s="12"/>
      <c r="X372" s="12"/>
      <c r="Y372" s="12"/>
      <c r="Z372" s="28"/>
      <c r="AA372" s="725">
        <v>2015</v>
      </c>
      <c r="AB372" s="725">
        <v>33</v>
      </c>
      <c r="AC372" s="654" t="s">
        <v>339</v>
      </c>
      <c r="AD372" s="654" t="s">
        <v>340</v>
      </c>
      <c r="AE372" s="35">
        <v>0.13</v>
      </c>
    </row>
    <row r="373" spans="1:31" ht="63" x14ac:dyDescent="0.25">
      <c r="A373" s="741">
        <v>300</v>
      </c>
      <c r="B373" s="677" t="s">
        <v>516</v>
      </c>
      <c r="C373" s="72"/>
      <c r="D373" s="72"/>
      <c r="E373" s="12"/>
      <c r="F373" s="12"/>
      <c r="G373" s="12"/>
      <c r="H373" s="31">
        <v>0</v>
      </c>
      <c r="I373" s="23"/>
      <c r="J373" s="23">
        <f t="shared" si="20"/>
        <v>0</v>
      </c>
      <c r="K373" s="12"/>
      <c r="L373" s="34"/>
      <c r="M373" s="12"/>
      <c r="N373" s="12"/>
      <c r="O373" s="12"/>
      <c r="P373" s="12"/>
      <c r="Q373" s="12"/>
      <c r="R373" s="23">
        <f t="shared" si="19"/>
        <v>0.41372805999999995</v>
      </c>
      <c r="S373" s="23">
        <v>6.8553279999999994E-2</v>
      </c>
      <c r="T373" s="23">
        <v>0.34517477999999996</v>
      </c>
      <c r="U373" s="23"/>
      <c r="V373" s="28">
        <v>0</v>
      </c>
      <c r="W373" s="12"/>
      <c r="X373" s="12"/>
      <c r="Y373" s="12"/>
      <c r="Z373" s="28"/>
      <c r="AA373" s="725">
        <v>2015</v>
      </c>
      <c r="AB373" s="725">
        <v>33</v>
      </c>
      <c r="AC373" s="654" t="s">
        <v>339</v>
      </c>
      <c r="AD373" s="654" t="s">
        <v>340</v>
      </c>
      <c r="AE373" s="35">
        <v>0.14000000000000001</v>
      </c>
    </row>
    <row r="374" spans="1:31" ht="78.75" x14ac:dyDescent="0.25">
      <c r="A374" s="741">
        <v>301</v>
      </c>
      <c r="B374" s="677" t="s">
        <v>517</v>
      </c>
      <c r="C374" s="72"/>
      <c r="D374" s="72"/>
      <c r="E374" s="12"/>
      <c r="F374" s="12"/>
      <c r="G374" s="12"/>
      <c r="H374" s="31">
        <v>0</v>
      </c>
      <c r="I374" s="23"/>
      <c r="J374" s="23">
        <f t="shared" si="20"/>
        <v>0</v>
      </c>
      <c r="K374" s="12"/>
      <c r="L374" s="34"/>
      <c r="M374" s="12"/>
      <c r="N374" s="12"/>
      <c r="O374" s="12"/>
      <c r="P374" s="12"/>
      <c r="Q374" s="12"/>
      <c r="R374" s="23">
        <f t="shared" si="19"/>
        <v>0.30645308000000004</v>
      </c>
      <c r="S374" s="23">
        <v>5.1131759999999998E-2</v>
      </c>
      <c r="T374" s="23">
        <v>0.25532132000000002</v>
      </c>
      <c r="U374" s="23"/>
      <c r="V374" s="28">
        <v>0</v>
      </c>
      <c r="W374" s="12"/>
      <c r="X374" s="12"/>
      <c r="Y374" s="12"/>
      <c r="Z374" s="28"/>
      <c r="AA374" s="725">
        <v>2015</v>
      </c>
      <c r="AB374" s="725">
        <v>33</v>
      </c>
      <c r="AC374" s="654" t="s">
        <v>339</v>
      </c>
      <c r="AD374" s="654" t="s">
        <v>340</v>
      </c>
      <c r="AE374" s="35">
        <v>7.0000000000000007E-2</v>
      </c>
    </row>
    <row r="375" spans="1:31" ht="78.75" x14ac:dyDescent="0.25">
      <c r="A375" s="741">
        <v>302</v>
      </c>
      <c r="B375" s="677" t="s">
        <v>518</v>
      </c>
      <c r="C375" s="72"/>
      <c r="D375" s="72"/>
      <c r="E375" s="12"/>
      <c r="F375" s="12"/>
      <c r="G375" s="12"/>
      <c r="H375" s="31">
        <v>0</v>
      </c>
      <c r="I375" s="23"/>
      <c r="J375" s="23">
        <f t="shared" si="20"/>
        <v>0</v>
      </c>
      <c r="K375" s="12"/>
      <c r="L375" s="34"/>
      <c r="M375" s="12"/>
      <c r="N375" s="12"/>
      <c r="O375" s="12"/>
      <c r="P375" s="12"/>
      <c r="Q375" s="12"/>
      <c r="R375" s="23">
        <f t="shared" si="19"/>
        <v>0.46663808000000001</v>
      </c>
      <c r="S375" s="23">
        <v>7.7793859999999992E-2</v>
      </c>
      <c r="T375" s="23">
        <v>0.38884422000000002</v>
      </c>
      <c r="U375" s="23"/>
      <c r="V375" s="28">
        <v>0</v>
      </c>
      <c r="W375" s="12"/>
      <c r="X375" s="12"/>
      <c r="Y375" s="12"/>
      <c r="Z375" s="28"/>
      <c r="AA375" s="725">
        <v>2015</v>
      </c>
      <c r="AB375" s="725">
        <v>33</v>
      </c>
      <c r="AC375" s="654" t="s">
        <v>339</v>
      </c>
      <c r="AD375" s="654" t="s">
        <v>340</v>
      </c>
      <c r="AE375" s="35">
        <v>0.14000000000000001</v>
      </c>
    </row>
    <row r="376" spans="1:31" ht="78.75" x14ac:dyDescent="0.25">
      <c r="A376" s="741">
        <v>303</v>
      </c>
      <c r="B376" s="677" t="s">
        <v>519</v>
      </c>
      <c r="C376" s="72"/>
      <c r="D376" s="72"/>
      <c r="E376" s="12"/>
      <c r="F376" s="12"/>
      <c r="G376" s="12"/>
      <c r="H376" s="31">
        <v>0</v>
      </c>
      <c r="I376" s="23"/>
      <c r="J376" s="23">
        <f t="shared" si="20"/>
        <v>0</v>
      </c>
      <c r="K376" s="12"/>
      <c r="L376" s="34"/>
      <c r="M376" s="12"/>
      <c r="N376" s="12"/>
      <c r="O376" s="12"/>
      <c r="P376" s="12"/>
      <c r="Q376" s="12"/>
      <c r="R376" s="23">
        <f t="shared" si="19"/>
        <v>0.94019095999999991</v>
      </c>
      <c r="S376" s="23">
        <v>0.15611754</v>
      </c>
      <c r="T376" s="23">
        <v>0.78407341999999991</v>
      </c>
      <c r="U376" s="23"/>
      <c r="V376" s="28">
        <v>0</v>
      </c>
      <c r="W376" s="12"/>
      <c r="X376" s="12"/>
      <c r="Y376" s="12"/>
      <c r="Z376" s="28"/>
      <c r="AA376" s="725">
        <v>2015</v>
      </c>
      <c r="AB376" s="725">
        <v>33</v>
      </c>
      <c r="AC376" s="654" t="s">
        <v>339</v>
      </c>
      <c r="AD376" s="654" t="s">
        <v>340</v>
      </c>
      <c r="AE376" s="35">
        <v>0.39</v>
      </c>
    </row>
    <row r="377" spans="1:31" ht="63" x14ac:dyDescent="0.25">
      <c r="A377" s="741">
        <v>304</v>
      </c>
      <c r="B377" s="677" t="s">
        <v>520</v>
      </c>
      <c r="C377" s="72"/>
      <c r="D377" s="72"/>
      <c r="E377" s="12"/>
      <c r="F377" s="12"/>
      <c r="G377" s="12"/>
      <c r="H377" s="31">
        <v>0</v>
      </c>
      <c r="I377" s="23"/>
      <c r="J377" s="23">
        <f t="shared" si="20"/>
        <v>0</v>
      </c>
      <c r="K377" s="12"/>
      <c r="L377" s="34"/>
      <c r="M377" s="12"/>
      <c r="N377" s="12"/>
      <c r="O377" s="12"/>
      <c r="P377" s="12"/>
      <c r="Q377" s="12"/>
      <c r="R377" s="23">
        <f t="shared" si="19"/>
        <v>0.23815821999999998</v>
      </c>
      <c r="S377" s="23">
        <v>3.9902879999999995E-2</v>
      </c>
      <c r="T377" s="23">
        <v>0.19825533999999997</v>
      </c>
      <c r="U377" s="23"/>
      <c r="V377" s="28">
        <v>0</v>
      </c>
      <c r="W377" s="12"/>
      <c r="X377" s="12"/>
      <c r="Y377" s="12"/>
      <c r="Z377" s="28"/>
      <c r="AA377" s="725">
        <v>2015</v>
      </c>
      <c r="AB377" s="725">
        <v>33</v>
      </c>
      <c r="AC377" s="654" t="s">
        <v>339</v>
      </c>
      <c r="AD377" s="654" t="s">
        <v>340</v>
      </c>
      <c r="AE377" s="35">
        <v>0.06</v>
      </c>
    </row>
    <row r="378" spans="1:31" ht="47.25" x14ac:dyDescent="0.25">
      <c r="A378" s="741">
        <v>305</v>
      </c>
      <c r="B378" s="677" t="s">
        <v>521</v>
      </c>
      <c r="C378" s="72"/>
      <c r="D378" s="72"/>
      <c r="E378" s="12"/>
      <c r="F378" s="12"/>
      <c r="G378" s="12"/>
      <c r="H378" s="31">
        <v>0</v>
      </c>
      <c r="I378" s="23"/>
      <c r="J378" s="23">
        <f t="shared" si="20"/>
        <v>0</v>
      </c>
      <c r="K378" s="12"/>
      <c r="L378" s="34"/>
      <c r="M378" s="12"/>
      <c r="N378" s="12"/>
      <c r="O378" s="12"/>
      <c r="P378" s="12"/>
      <c r="Q378" s="12"/>
      <c r="R378" s="23">
        <f t="shared" ref="R378:R437" si="21">S378+T378+V378</f>
        <v>2.27890214</v>
      </c>
      <c r="S378" s="23">
        <v>0.23170952</v>
      </c>
      <c r="T378" s="23">
        <v>2.0471926200000001</v>
      </c>
      <c r="U378" s="23"/>
      <c r="V378" s="28">
        <v>0</v>
      </c>
      <c r="W378" s="12"/>
      <c r="X378" s="12"/>
      <c r="Y378" s="12"/>
      <c r="Z378" s="28"/>
      <c r="AA378" s="725">
        <v>2015</v>
      </c>
      <c r="AB378" s="725">
        <v>33</v>
      </c>
      <c r="AC378" s="654"/>
      <c r="AD378" s="654" t="s">
        <v>341</v>
      </c>
      <c r="AE378" s="35">
        <v>0.43</v>
      </c>
    </row>
    <row r="379" spans="1:31" ht="78.75" x14ac:dyDescent="0.25">
      <c r="A379" s="741">
        <v>306</v>
      </c>
      <c r="B379" s="677" t="s">
        <v>522</v>
      </c>
      <c r="C379" s="72"/>
      <c r="D379" s="72"/>
      <c r="E379" s="12"/>
      <c r="F379" s="12"/>
      <c r="G379" s="12"/>
      <c r="H379" s="31">
        <v>0</v>
      </c>
      <c r="I379" s="23"/>
      <c r="J379" s="23">
        <f t="shared" si="20"/>
        <v>0</v>
      </c>
      <c r="K379" s="12"/>
      <c r="L379" s="34"/>
      <c r="M379" s="12"/>
      <c r="N379" s="12"/>
      <c r="O379" s="12"/>
      <c r="P379" s="12"/>
      <c r="Q379" s="12"/>
      <c r="R379" s="23">
        <f t="shared" si="21"/>
        <v>0.8283316799999999</v>
      </c>
      <c r="S379" s="23">
        <v>0.13570353999999998</v>
      </c>
      <c r="T379" s="23">
        <v>0.69262813999999995</v>
      </c>
      <c r="U379" s="23"/>
      <c r="V379" s="28">
        <v>0</v>
      </c>
      <c r="W379" s="12"/>
      <c r="X379" s="12"/>
      <c r="Y379" s="12"/>
      <c r="Z379" s="28"/>
      <c r="AA379" s="725">
        <v>2015</v>
      </c>
      <c r="AB379" s="725">
        <v>33</v>
      </c>
      <c r="AC379" s="654"/>
      <c r="AD379" s="654" t="s">
        <v>341</v>
      </c>
      <c r="AE379" s="35">
        <v>0.16</v>
      </c>
    </row>
    <row r="380" spans="1:31" ht="78.75" x14ac:dyDescent="0.25">
      <c r="A380" s="741">
        <v>307</v>
      </c>
      <c r="B380" s="677" t="s">
        <v>523</v>
      </c>
      <c r="C380" s="72"/>
      <c r="D380" s="72"/>
      <c r="E380" s="12"/>
      <c r="F380" s="12"/>
      <c r="G380" s="12"/>
      <c r="H380" s="31">
        <v>0</v>
      </c>
      <c r="I380" s="23"/>
      <c r="J380" s="23">
        <f t="shared" si="20"/>
        <v>0</v>
      </c>
      <c r="K380" s="12"/>
      <c r="L380" s="34"/>
      <c r="M380" s="12"/>
      <c r="N380" s="12"/>
      <c r="O380" s="12"/>
      <c r="P380" s="12"/>
      <c r="Q380" s="12"/>
      <c r="R380" s="23">
        <f t="shared" si="21"/>
        <v>0.67559248000000005</v>
      </c>
      <c r="S380" s="23">
        <v>0.11323044</v>
      </c>
      <c r="T380" s="23">
        <v>0.56236204000000001</v>
      </c>
      <c r="U380" s="23"/>
      <c r="V380" s="28">
        <v>0</v>
      </c>
      <c r="W380" s="12"/>
      <c r="X380" s="12"/>
      <c r="Y380" s="12"/>
      <c r="Z380" s="28"/>
      <c r="AA380" s="725">
        <v>2015</v>
      </c>
      <c r="AB380" s="725">
        <v>33</v>
      </c>
      <c r="AC380" s="654" t="s">
        <v>339</v>
      </c>
      <c r="AD380" s="654" t="s">
        <v>340</v>
      </c>
      <c r="AE380" s="35">
        <v>0.11</v>
      </c>
    </row>
    <row r="381" spans="1:31" ht="78.75" x14ac:dyDescent="0.25">
      <c r="A381" s="741">
        <v>308</v>
      </c>
      <c r="B381" s="677" t="s">
        <v>524</v>
      </c>
      <c r="C381" s="72"/>
      <c r="D381" s="72"/>
      <c r="E381" s="12"/>
      <c r="F381" s="12"/>
      <c r="G381" s="12"/>
      <c r="H381" s="31">
        <v>0.23998722</v>
      </c>
      <c r="I381" s="23">
        <v>3.5475519999999997E-2</v>
      </c>
      <c r="J381" s="23">
        <f t="shared" si="20"/>
        <v>0.20451170000000002</v>
      </c>
      <c r="K381" s="12"/>
      <c r="L381" s="34"/>
      <c r="M381" s="12"/>
      <c r="N381" s="12"/>
      <c r="O381" s="12"/>
      <c r="P381" s="12"/>
      <c r="Q381" s="12"/>
      <c r="R381" s="23">
        <f t="shared" si="21"/>
        <v>0.23998722</v>
      </c>
      <c r="S381" s="23">
        <v>3.5475519999999997E-2</v>
      </c>
      <c r="T381" s="23">
        <v>0.20451169999999999</v>
      </c>
      <c r="U381" s="23"/>
      <c r="V381" s="28">
        <v>0</v>
      </c>
      <c r="W381" s="12"/>
      <c r="X381" s="12"/>
      <c r="Y381" s="12"/>
      <c r="Z381" s="28"/>
      <c r="AA381" s="725">
        <v>2015</v>
      </c>
      <c r="AB381" s="725">
        <v>33</v>
      </c>
      <c r="AC381" s="654" t="s">
        <v>339</v>
      </c>
      <c r="AD381" s="654" t="s">
        <v>340</v>
      </c>
      <c r="AE381" s="35">
        <v>0.16</v>
      </c>
    </row>
    <row r="382" spans="1:31" ht="63" x14ac:dyDescent="0.25">
      <c r="A382" s="741">
        <v>309</v>
      </c>
      <c r="B382" s="675" t="s">
        <v>525</v>
      </c>
      <c r="C382" s="72"/>
      <c r="D382" s="72"/>
      <c r="E382" s="12"/>
      <c r="F382" s="12"/>
      <c r="G382" s="12"/>
      <c r="H382" s="31">
        <v>0.10491969999999999</v>
      </c>
      <c r="I382" s="23">
        <v>1.7312959999999999E-2</v>
      </c>
      <c r="J382" s="23">
        <f t="shared" si="20"/>
        <v>8.7606739999999989E-2</v>
      </c>
      <c r="K382" s="12"/>
      <c r="L382" s="34"/>
      <c r="M382" s="12"/>
      <c r="N382" s="12"/>
      <c r="O382" s="12"/>
      <c r="P382" s="12"/>
      <c r="Q382" s="12"/>
      <c r="R382" s="23">
        <f t="shared" si="21"/>
        <v>0.1049197</v>
      </c>
      <c r="S382" s="23">
        <v>1.7312959999999999E-2</v>
      </c>
      <c r="T382" s="23">
        <v>8.7606740000000002E-2</v>
      </c>
      <c r="U382" s="23"/>
      <c r="V382" s="28">
        <v>0</v>
      </c>
      <c r="W382" s="12"/>
      <c r="X382" s="12"/>
      <c r="Y382" s="12"/>
      <c r="Z382" s="28"/>
      <c r="AA382" s="725">
        <v>2015</v>
      </c>
      <c r="AB382" s="725">
        <v>33</v>
      </c>
      <c r="AC382" s="654" t="s">
        <v>339</v>
      </c>
      <c r="AD382" s="654" t="s">
        <v>340</v>
      </c>
      <c r="AE382" s="35">
        <v>0.05</v>
      </c>
    </row>
    <row r="383" spans="1:31" ht="126" x14ac:dyDescent="0.25">
      <c r="A383" s="741">
        <v>310</v>
      </c>
      <c r="B383" s="675" t="s">
        <v>526</v>
      </c>
      <c r="C383" s="72"/>
      <c r="D383" s="72"/>
      <c r="E383" s="12"/>
      <c r="F383" s="12"/>
      <c r="G383" s="12"/>
      <c r="H383" s="31">
        <v>0.46399488</v>
      </c>
      <c r="I383" s="23">
        <v>7.5705259999999996E-2</v>
      </c>
      <c r="J383" s="23">
        <f t="shared" si="20"/>
        <v>0.38828962</v>
      </c>
      <c r="K383" s="12"/>
      <c r="L383" s="34"/>
      <c r="M383" s="12"/>
      <c r="N383" s="12"/>
      <c r="O383" s="12"/>
      <c r="P383" s="12"/>
      <c r="Q383" s="12"/>
      <c r="R383" s="23">
        <f t="shared" si="21"/>
        <v>0.46399487999999994</v>
      </c>
      <c r="S383" s="23">
        <v>7.5705259999999996E-2</v>
      </c>
      <c r="T383" s="23">
        <v>0.38828961999999995</v>
      </c>
      <c r="U383" s="23"/>
      <c r="V383" s="28">
        <v>0</v>
      </c>
      <c r="W383" s="12"/>
      <c r="X383" s="12"/>
      <c r="Y383" s="12"/>
      <c r="Z383" s="28"/>
      <c r="AA383" s="725">
        <v>2015</v>
      </c>
      <c r="AB383" s="725">
        <v>33</v>
      </c>
      <c r="AC383" s="654" t="s">
        <v>339</v>
      </c>
      <c r="AD383" s="654" t="s">
        <v>340</v>
      </c>
      <c r="AE383" s="35">
        <v>0.19</v>
      </c>
    </row>
    <row r="384" spans="1:31" ht="94.5" x14ac:dyDescent="0.25">
      <c r="A384" s="741">
        <v>311</v>
      </c>
      <c r="B384" s="677" t="s">
        <v>527</v>
      </c>
      <c r="C384" s="72"/>
      <c r="D384" s="72"/>
      <c r="E384" s="12"/>
      <c r="F384" s="12"/>
      <c r="G384" s="12"/>
      <c r="H384" s="31">
        <v>0</v>
      </c>
      <c r="I384" s="23"/>
      <c r="J384" s="23">
        <f t="shared" si="20"/>
        <v>0</v>
      </c>
      <c r="K384" s="12"/>
      <c r="L384" s="34"/>
      <c r="M384" s="12"/>
      <c r="N384" s="12"/>
      <c r="O384" s="12"/>
      <c r="P384" s="12"/>
      <c r="Q384" s="12"/>
      <c r="R384" s="23">
        <f t="shared" si="21"/>
        <v>1.7794010600000001</v>
      </c>
      <c r="S384" s="23">
        <v>0.2144414</v>
      </c>
      <c r="T384" s="23">
        <v>1.56495966</v>
      </c>
      <c r="U384" s="23"/>
      <c r="V384" s="28">
        <v>0</v>
      </c>
      <c r="W384" s="12"/>
      <c r="X384" s="12"/>
      <c r="Y384" s="12"/>
      <c r="Z384" s="28"/>
      <c r="AA384" s="725">
        <v>2015</v>
      </c>
      <c r="AB384" s="725">
        <v>33</v>
      </c>
      <c r="AC384" s="654" t="s">
        <v>339</v>
      </c>
      <c r="AD384" s="654" t="s">
        <v>340</v>
      </c>
      <c r="AE384" s="35">
        <v>0.89</v>
      </c>
    </row>
    <row r="385" spans="1:31" ht="126" x14ac:dyDescent="0.25">
      <c r="A385" s="741">
        <v>312</v>
      </c>
      <c r="B385" s="677" t="s">
        <v>528</v>
      </c>
      <c r="C385" s="72"/>
      <c r="D385" s="72"/>
      <c r="E385" s="12"/>
      <c r="F385" s="12"/>
      <c r="G385" s="12"/>
      <c r="H385" s="31">
        <v>0.36919013999999994</v>
      </c>
      <c r="I385" s="23">
        <v>6.0739319999999992E-2</v>
      </c>
      <c r="J385" s="23">
        <f t="shared" si="20"/>
        <v>0.30845081999999996</v>
      </c>
      <c r="K385" s="12"/>
      <c r="L385" s="34"/>
      <c r="M385" s="12"/>
      <c r="N385" s="12"/>
      <c r="O385" s="12"/>
      <c r="P385" s="12"/>
      <c r="Q385" s="12"/>
      <c r="R385" s="23">
        <f t="shared" si="21"/>
        <v>0.36919013999999994</v>
      </c>
      <c r="S385" s="23">
        <v>6.0739319999999992E-2</v>
      </c>
      <c r="T385" s="23">
        <v>0.30845081999999996</v>
      </c>
      <c r="U385" s="23"/>
      <c r="V385" s="28">
        <v>0</v>
      </c>
      <c r="W385" s="12"/>
      <c r="X385" s="12"/>
      <c r="Y385" s="12"/>
      <c r="Z385" s="28"/>
      <c r="AA385" s="725">
        <v>2015</v>
      </c>
      <c r="AB385" s="725">
        <v>33</v>
      </c>
      <c r="AC385" s="654" t="s">
        <v>339</v>
      </c>
      <c r="AD385" s="654" t="s">
        <v>340</v>
      </c>
      <c r="AE385" s="35">
        <v>0.17</v>
      </c>
    </row>
    <row r="386" spans="1:31" ht="78.75" x14ac:dyDescent="0.25">
      <c r="A386" s="741">
        <v>313</v>
      </c>
      <c r="B386" s="677" t="s">
        <v>529</v>
      </c>
      <c r="C386" s="72"/>
      <c r="D386" s="72"/>
      <c r="E386" s="12"/>
      <c r="F386" s="12"/>
      <c r="G386" s="12"/>
      <c r="H386" s="31">
        <v>0.23766851999999999</v>
      </c>
      <c r="I386" s="23">
        <v>3.8183619999999995E-2</v>
      </c>
      <c r="J386" s="23">
        <f t="shared" si="20"/>
        <v>0.19948489999999999</v>
      </c>
      <c r="K386" s="12"/>
      <c r="L386" s="34"/>
      <c r="M386" s="12"/>
      <c r="N386" s="12"/>
      <c r="O386" s="12"/>
      <c r="P386" s="12"/>
      <c r="Q386" s="12"/>
      <c r="R386" s="23">
        <f t="shared" si="21"/>
        <v>0.23766851999999999</v>
      </c>
      <c r="S386" s="23">
        <v>3.8183619999999995E-2</v>
      </c>
      <c r="T386" s="23">
        <v>0.19948489999999999</v>
      </c>
      <c r="U386" s="23"/>
      <c r="V386" s="28">
        <v>0</v>
      </c>
      <c r="W386" s="12"/>
      <c r="X386" s="12"/>
      <c r="Y386" s="12"/>
      <c r="Z386" s="28"/>
      <c r="AA386" s="725">
        <v>2015</v>
      </c>
      <c r="AB386" s="725">
        <v>33</v>
      </c>
      <c r="AC386" s="654" t="s">
        <v>339</v>
      </c>
      <c r="AD386" s="654" t="s">
        <v>340</v>
      </c>
      <c r="AE386" s="35">
        <v>0.1</v>
      </c>
    </row>
    <row r="387" spans="1:31" ht="63" x14ac:dyDescent="0.25">
      <c r="A387" s="741">
        <v>314</v>
      </c>
      <c r="B387" s="677" t="s">
        <v>530</v>
      </c>
      <c r="C387" s="72"/>
      <c r="D387" s="72"/>
      <c r="E387" s="12"/>
      <c r="F387" s="12"/>
      <c r="G387" s="12"/>
      <c r="H387" s="31">
        <v>0.21068781999999997</v>
      </c>
      <c r="I387" s="23">
        <v>3.3578079999999996E-2</v>
      </c>
      <c r="J387" s="23">
        <f t="shared" si="20"/>
        <v>0.17710973999999996</v>
      </c>
      <c r="K387" s="12"/>
      <c r="L387" s="34"/>
      <c r="M387" s="12"/>
      <c r="N387" s="12"/>
      <c r="O387" s="12"/>
      <c r="P387" s="12"/>
      <c r="Q387" s="12"/>
      <c r="R387" s="23">
        <f t="shared" si="21"/>
        <v>0.21068781999999997</v>
      </c>
      <c r="S387" s="23">
        <v>3.3578079999999996E-2</v>
      </c>
      <c r="T387" s="23">
        <v>0.17710973999999999</v>
      </c>
      <c r="U387" s="23"/>
      <c r="V387" s="28">
        <v>0</v>
      </c>
      <c r="W387" s="12"/>
      <c r="X387" s="12"/>
      <c r="Y387" s="12"/>
      <c r="Z387" s="28"/>
      <c r="AA387" s="725">
        <v>2015</v>
      </c>
      <c r="AB387" s="725">
        <v>33</v>
      </c>
      <c r="AC387" s="654" t="s">
        <v>339</v>
      </c>
      <c r="AD387" s="654" t="s">
        <v>340</v>
      </c>
      <c r="AE387" s="35">
        <v>0.1</v>
      </c>
    </row>
    <row r="388" spans="1:31" ht="63" x14ac:dyDescent="0.25">
      <c r="A388" s="741">
        <v>315</v>
      </c>
      <c r="B388" s="677" t="s">
        <v>531</v>
      </c>
      <c r="C388" s="72"/>
      <c r="D388" s="72"/>
      <c r="E388" s="12"/>
      <c r="F388" s="12"/>
      <c r="G388" s="12"/>
      <c r="H388" s="31">
        <v>7.6239799999999996E-2</v>
      </c>
      <c r="I388" s="23">
        <v>1.1041260000000001E-2</v>
      </c>
      <c r="J388" s="23">
        <f t="shared" ref="J388:J437" si="22">H388-I388</f>
        <v>6.5198539999999999E-2</v>
      </c>
      <c r="K388" s="12"/>
      <c r="L388" s="34"/>
      <c r="M388" s="12"/>
      <c r="N388" s="12"/>
      <c r="O388" s="12"/>
      <c r="P388" s="12"/>
      <c r="Q388" s="12"/>
      <c r="R388" s="23">
        <f t="shared" si="21"/>
        <v>7.6239799999999996E-2</v>
      </c>
      <c r="S388" s="23">
        <v>1.1041260000000001E-2</v>
      </c>
      <c r="T388" s="23">
        <v>6.5198539999999999E-2</v>
      </c>
      <c r="U388" s="23"/>
      <c r="V388" s="28">
        <v>0</v>
      </c>
      <c r="W388" s="12"/>
      <c r="X388" s="12"/>
      <c r="Y388" s="12"/>
      <c r="Z388" s="28"/>
      <c r="AA388" s="725">
        <v>2015</v>
      </c>
      <c r="AB388" s="725">
        <v>33</v>
      </c>
      <c r="AC388" s="654" t="s">
        <v>339</v>
      </c>
      <c r="AD388" s="654" t="s">
        <v>340</v>
      </c>
      <c r="AE388" s="35">
        <v>0.03</v>
      </c>
    </row>
    <row r="389" spans="1:31" ht="141.75" x14ac:dyDescent="0.25">
      <c r="A389" s="741">
        <v>316</v>
      </c>
      <c r="B389" s="677" t="s">
        <v>532</v>
      </c>
      <c r="C389" s="72"/>
      <c r="D389" s="72"/>
      <c r="E389" s="12"/>
      <c r="F389" s="12"/>
      <c r="G389" s="12"/>
      <c r="H389" s="31">
        <v>0.61539714000000001</v>
      </c>
      <c r="I389" s="23">
        <v>9.9503499999999995E-2</v>
      </c>
      <c r="J389" s="23">
        <f t="shared" si="22"/>
        <v>0.51589364000000004</v>
      </c>
      <c r="K389" s="12"/>
      <c r="L389" s="34"/>
      <c r="M389" s="12"/>
      <c r="N389" s="12"/>
      <c r="O389" s="12"/>
      <c r="P389" s="12"/>
      <c r="Q389" s="12"/>
      <c r="R389" s="23">
        <f t="shared" si="21"/>
        <v>0.6153971399999999</v>
      </c>
      <c r="S389" s="23">
        <v>9.9503499999999995E-2</v>
      </c>
      <c r="T389" s="23">
        <v>0.51589363999999993</v>
      </c>
      <c r="U389" s="23"/>
      <c r="V389" s="28">
        <v>0</v>
      </c>
      <c r="W389" s="12"/>
      <c r="X389" s="12"/>
      <c r="Y389" s="12"/>
      <c r="Z389" s="28"/>
      <c r="AA389" s="725">
        <v>2015</v>
      </c>
      <c r="AB389" s="725">
        <v>33</v>
      </c>
      <c r="AC389" s="654" t="s">
        <v>339</v>
      </c>
      <c r="AD389" s="654" t="s">
        <v>340</v>
      </c>
      <c r="AE389" s="35">
        <v>0.16</v>
      </c>
    </row>
    <row r="390" spans="1:31" ht="78.75" x14ac:dyDescent="0.25">
      <c r="A390" s="741">
        <v>317</v>
      </c>
      <c r="B390" s="677" t="s">
        <v>533</v>
      </c>
      <c r="C390" s="72"/>
      <c r="D390" s="72"/>
      <c r="E390" s="12"/>
      <c r="F390" s="12"/>
      <c r="G390" s="12"/>
      <c r="H390" s="31">
        <v>0.10535393999999999</v>
      </c>
      <c r="I390" s="23">
        <v>1.7321219999999998E-2</v>
      </c>
      <c r="J390" s="23">
        <f t="shared" si="22"/>
        <v>8.8032719999999995E-2</v>
      </c>
      <c r="K390" s="12"/>
      <c r="L390" s="34"/>
      <c r="M390" s="12"/>
      <c r="N390" s="12"/>
      <c r="O390" s="12"/>
      <c r="P390" s="12"/>
      <c r="Q390" s="12"/>
      <c r="R390" s="23">
        <f t="shared" si="21"/>
        <v>0.10535393999999999</v>
      </c>
      <c r="S390" s="23">
        <v>1.7321219999999998E-2</v>
      </c>
      <c r="T390" s="23">
        <v>8.8032719999999995E-2</v>
      </c>
      <c r="U390" s="23"/>
      <c r="V390" s="28">
        <v>0</v>
      </c>
      <c r="W390" s="12"/>
      <c r="X390" s="12"/>
      <c r="Y390" s="12"/>
      <c r="Z390" s="28"/>
      <c r="AA390" s="725">
        <v>2015</v>
      </c>
      <c r="AB390" s="725">
        <v>33</v>
      </c>
      <c r="AC390" s="654" t="s">
        <v>339</v>
      </c>
      <c r="AD390" s="654" t="s">
        <v>340</v>
      </c>
      <c r="AE390" s="35">
        <v>0.05</v>
      </c>
    </row>
    <row r="391" spans="1:31" ht="78.75" x14ac:dyDescent="0.25">
      <c r="A391" s="741">
        <v>318</v>
      </c>
      <c r="B391" s="677" t="s">
        <v>534</v>
      </c>
      <c r="C391" s="72"/>
      <c r="D391" s="72"/>
      <c r="E391" s="12"/>
      <c r="F391" s="12"/>
      <c r="G391" s="12"/>
      <c r="H391" s="31">
        <v>0.20555599999999999</v>
      </c>
      <c r="I391" s="23">
        <v>3.3187500000000002E-2</v>
      </c>
      <c r="J391" s="23">
        <f t="shared" si="22"/>
        <v>0.17236849999999998</v>
      </c>
      <c r="K391" s="12"/>
      <c r="L391" s="34"/>
      <c r="M391" s="12"/>
      <c r="N391" s="12"/>
      <c r="O391" s="12"/>
      <c r="P391" s="12"/>
      <c r="Q391" s="12"/>
      <c r="R391" s="23">
        <f t="shared" si="21"/>
        <v>0.20555600000000002</v>
      </c>
      <c r="S391" s="23">
        <v>3.3187500000000002E-2</v>
      </c>
      <c r="T391" s="23">
        <v>0.17236850000000001</v>
      </c>
      <c r="U391" s="23"/>
      <c r="V391" s="28">
        <v>0</v>
      </c>
      <c r="W391" s="12"/>
      <c r="X391" s="12"/>
      <c r="Y391" s="12"/>
      <c r="Z391" s="28"/>
      <c r="AA391" s="725">
        <v>2015</v>
      </c>
      <c r="AB391" s="725">
        <v>33</v>
      </c>
      <c r="AC391" s="654" t="s">
        <v>339</v>
      </c>
      <c r="AD391" s="654" t="s">
        <v>340</v>
      </c>
      <c r="AE391" s="35">
        <v>0.08</v>
      </c>
    </row>
    <row r="392" spans="1:31" ht="78.75" x14ac:dyDescent="0.25">
      <c r="A392" s="741">
        <v>319</v>
      </c>
      <c r="B392" s="677" t="s">
        <v>535</v>
      </c>
      <c r="C392" s="72"/>
      <c r="D392" s="72"/>
      <c r="E392" s="12"/>
      <c r="F392" s="12"/>
      <c r="G392" s="12"/>
      <c r="H392" s="31">
        <v>0.14715307999999999</v>
      </c>
      <c r="I392" s="23">
        <v>2.4101499999999998E-2</v>
      </c>
      <c r="J392" s="23">
        <f t="shared" si="22"/>
        <v>0.12305157999999999</v>
      </c>
      <c r="K392" s="12"/>
      <c r="L392" s="34"/>
      <c r="M392" s="12"/>
      <c r="N392" s="12"/>
      <c r="O392" s="12"/>
      <c r="P392" s="12"/>
      <c r="Q392" s="12"/>
      <c r="R392" s="23">
        <f t="shared" si="21"/>
        <v>0.14715307999999999</v>
      </c>
      <c r="S392" s="23">
        <v>2.4101499999999998E-2</v>
      </c>
      <c r="T392" s="23">
        <v>0.12305157999999999</v>
      </c>
      <c r="U392" s="23"/>
      <c r="V392" s="28">
        <v>0</v>
      </c>
      <c r="W392" s="12"/>
      <c r="X392" s="12"/>
      <c r="Y392" s="12"/>
      <c r="Z392" s="28"/>
      <c r="AA392" s="725">
        <v>2015</v>
      </c>
      <c r="AB392" s="725">
        <v>33</v>
      </c>
      <c r="AC392" s="654" t="s">
        <v>339</v>
      </c>
      <c r="AD392" s="654" t="s">
        <v>340</v>
      </c>
      <c r="AE392" s="35">
        <v>0.03</v>
      </c>
    </row>
    <row r="393" spans="1:31" ht="78.75" x14ac:dyDescent="0.25">
      <c r="A393" s="741">
        <v>320</v>
      </c>
      <c r="B393" s="677" t="s">
        <v>536</v>
      </c>
      <c r="C393" s="72"/>
      <c r="D393" s="72"/>
      <c r="E393" s="12"/>
      <c r="F393" s="12"/>
      <c r="G393" s="12"/>
      <c r="H393" s="31">
        <v>0</v>
      </c>
      <c r="I393" s="23"/>
      <c r="J393" s="23">
        <f t="shared" si="22"/>
        <v>0</v>
      </c>
      <c r="K393" s="12"/>
      <c r="L393" s="34"/>
      <c r="M393" s="12"/>
      <c r="N393" s="12"/>
      <c r="O393" s="12"/>
      <c r="P393" s="12"/>
      <c r="Q393" s="12"/>
      <c r="R393" s="23">
        <f t="shared" si="21"/>
        <v>0.76682417999999986</v>
      </c>
      <c r="S393" s="23">
        <v>0.1157049</v>
      </c>
      <c r="T393" s="23">
        <v>0.65111927999999986</v>
      </c>
      <c r="U393" s="23"/>
      <c r="V393" s="28">
        <v>0</v>
      </c>
      <c r="W393" s="12"/>
      <c r="X393" s="12"/>
      <c r="Y393" s="12"/>
      <c r="Z393" s="28"/>
      <c r="AA393" s="725">
        <v>2015</v>
      </c>
      <c r="AB393" s="725">
        <v>33</v>
      </c>
      <c r="AC393" s="654" t="s">
        <v>339</v>
      </c>
      <c r="AD393" s="654" t="s">
        <v>340</v>
      </c>
      <c r="AE393" s="35">
        <v>0.3</v>
      </c>
    </row>
    <row r="394" spans="1:31" ht="78.75" x14ac:dyDescent="0.25">
      <c r="A394" s="741">
        <v>321</v>
      </c>
      <c r="B394" s="677" t="s">
        <v>537</v>
      </c>
      <c r="C394" s="72"/>
      <c r="D394" s="72"/>
      <c r="E394" s="12"/>
      <c r="F394" s="12"/>
      <c r="G394" s="12"/>
      <c r="H394" s="31">
        <v>0.16442828000000001</v>
      </c>
      <c r="I394" s="23">
        <v>2.5355839999999998E-2</v>
      </c>
      <c r="J394" s="23">
        <f t="shared" si="22"/>
        <v>0.13907244000000002</v>
      </c>
      <c r="K394" s="12"/>
      <c r="L394" s="34"/>
      <c r="M394" s="12"/>
      <c r="N394" s="12"/>
      <c r="O394" s="12"/>
      <c r="P394" s="12"/>
      <c r="Q394" s="12"/>
      <c r="R394" s="23">
        <f t="shared" si="21"/>
        <v>0.16442827999999998</v>
      </c>
      <c r="S394" s="23">
        <v>2.5355839999999998E-2</v>
      </c>
      <c r="T394" s="23">
        <v>0.13907243999999999</v>
      </c>
      <c r="U394" s="23"/>
      <c r="V394" s="28">
        <v>0</v>
      </c>
      <c r="W394" s="12"/>
      <c r="X394" s="12"/>
      <c r="Y394" s="12"/>
      <c r="Z394" s="28"/>
      <c r="AA394" s="725">
        <v>2015</v>
      </c>
      <c r="AB394" s="725">
        <v>33</v>
      </c>
      <c r="AC394" s="654" t="s">
        <v>339</v>
      </c>
      <c r="AD394" s="654" t="s">
        <v>340</v>
      </c>
      <c r="AE394" s="35">
        <v>0.09</v>
      </c>
    </row>
    <row r="395" spans="1:31" ht="78.75" x14ac:dyDescent="0.25">
      <c r="A395" s="741">
        <v>322</v>
      </c>
      <c r="B395" s="677" t="s">
        <v>538</v>
      </c>
      <c r="C395" s="72"/>
      <c r="D395" s="72"/>
      <c r="E395" s="12"/>
      <c r="F395" s="12"/>
      <c r="G395" s="12"/>
      <c r="H395" s="31">
        <v>0.19343268</v>
      </c>
      <c r="I395" s="23">
        <v>3.1642879999999998E-2</v>
      </c>
      <c r="J395" s="23">
        <f t="shared" si="22"/>
        <v>0.16178979999999998</v>
      </c>
      <c r="K395" s="12"/>
      <c r="L395" s="34"/>
      <c r="M395" s="12"/>
      <c r="N395" s="12"/>
      <c r="O395" s="12"/>
      <c r="P395" s="12"/>
      <c r="Q395" s="12"/>
      <c r="R395" s="23">
        <f t="shared" si="21"/>
        <v>0.19343268000000002</v>
      </c>
      <c r="S395" s="23">
        <v>3.1642879999999998E-2</v>
      </c>
      <c r="T395" s="23">
        <v>0.16178980000000001</v>
      </c>
      <c r="U395" s="23"/>
      <c r="V395" s="28">
        <v>0</v>
      </c>
      <c r="W395" s="12"/>
      <c r="X395" s="12"/>
      <c r="Y395" s="12"/>
      <c r="Z395" s="28"/>
      <c r="AA395" s="725">
        <v>2015</v>
      </c>
      <c r="AB395" s="725">
        <v>33</v>
      </c>
      <c r="AC395" s="654" t="s">
        <v>339</v>
      </c>
      <c r="AD395" s="654" t="s">
        <v>340</v>
      </c>
      <c r="AE395" s="35">
        <v>0.06</v>
      </c>
    </row>
    <row r="396" spans="1:31" ht="63" x14ac:dyDescent="0.25">
      <c r="A396" s="741">
        <v>323</v>
      </c>
      <c r="B396" s="677" t="s">
        <v>539</v>
      </c>
      <c r="C396" s="72"/>
      <c r="D396" s="72"/>
      <c r="E396" s="12"/>
      <c r="F396" s="12"/>
      <c r="G396" s="12"/>
      <c r="H396" s="31">
        <v>0.15218341999999999</v>
      </c>
      <c r="I396" s="23">
        <v>2.502426E-2</v>
      </c>
      <c r="J396" s="23">
        <f t="shared" si="22"/>
        <v>0.12715915999999999</v>
      </c>
      <c r="K396" s="12"/>
      <c r="L396" s="34"/>
      <c r="M396" s="12"/>
      <c r="N396" s="12"/>
      <c r="O396" s="12"/>
      <c r="P396" s="12"/>
      <c r="Q396" s="12"/>
      <c r="R396" s="23">
        <f t="shared" si="21"/>
        <v>0.15218341999999999</v>
      </c>
      <c r="S396" s="23">
        <v>2.502426E-2</v>
      </c>
      <c r="T396" s="23">
        <v>0.12715915999999999</v>
      </c>
      <c r="U396" s="23"/>
      <c r="V396" s="28">
        <v>0</v>
      </c>
      <c r="W396" s="12"/>
      <c r="X396" s="12"/>
      <c r="Y396" s="12"/>
      <c r="Z396" s="28"/>
      <c r="AA396" s="725">
        <v>2015</v>
      </c>
      <c r="AB396" s="725">
        <v>33</v>
      </c>
      <c r="AC396" s="654" t="s">
        <v>339</v>
      </c>
      <c r="AD396" s="654" t="s">
        <v>340</v>
      </c>
      <c r="AE396" s="35">
        <v>0.05</v>
      </c>
    </row>
    <row r="397" spans="1:31" ht="110.25" x14ac:dyDescent="0.25">
      <c r="A397" s="741">
        <v>324</v>
      </c>
      <c r="B397" s="677" t="s">
        <v>540</v>
      </c>
      <c r="C397" s="72"/>
      <c r="D397" s="72"/>
      <c r="E397" s="12"/>
      <c r="F397" s="12"/>
      <c r="G397" s="12"/>
      <c r="H397" s="31">
        <v>0.13729772000000001</v>
      </c>
      <c r="I397" s="23">
        <v>2.2361000000000002E-2</v>
      </c>
      <c r="J397" s="23">
        <f t="shared" si="22"/>
        <v>0.11493672000000001</v>
      </c>
      <c r="K397" s="12"/>
      <c r="L397" s="34"/>
      <c r="M397" s="12"/>
      <c r="N397" s="12"/>
      <c r="O397" s="12"/>
      <c r="P397" s="12"/>
      <c r="Q397" s="12"/>
      <c r="R397" s="23">
        <f t="shared" si="21"/>
        <v>0.13729772000000001</v>
      </c>
      <c r="S397" s="23">
        <v>2.2361000000000002E-2</v>
      </c>
      <c r="T397" s="23">
        <v>0.11493672000000001</v>
      </c>
      <c r="U397" s="23"/>
      <c r="V397" s="28">
        <v>0</v>
      </c>
      <c r="W397" s="12"/>
      <c r="X397" s="12"/>
      <c r="Y397" s="12"/>
      <c r="Z397" s="28"/>
      <c r="AA397" s="725">
        <v>2015</v>
      </c>
      <c r="AB397" s="725">
        <v>33</v>
      </c>
      <c r="AC397" s="654" t="s">
        <v>339</v>
      </c>
      <c r="AD397" s="654" t="s">
        <v>340</v>
      </c>
      <c r="AE397" s="35">
        <v>0.05</v>
      </c>
    </row>
    <row r="398" spans="1:31" ht="63" x14ac:dyDescent="0.25">
      <c r="A398" s="741">
        <v>325</v>
      </c>
      <c r="B398" s="677" t="s">
        <v>541</v>
      </c>
      <c r="C398" s="72"/>
      <c r="D398" s="72"/>
      <c r="E398" s="12"/>
      <c r="F398" s="12"/>
      <c r="G398" s="12"/>
      <c r="H398" s="31">
        <v>8.7972539999999988E-2</v>
      </c>
      <c r="I398" s="23">
        <v>1.4370039999999999E-2</v>
      </c>
      <c r="J398" s="23">
        <f t="shared" si="22"/>
        <v>7.3602499999999987E-2</v>
      </c>
      <c r="K398" s="12"/>
      <c r="L398" s="34"/>
      <c r="M398" s="12"/>
      <c r="N398" s="12"/>
      <c r="O398" s="12"/>
      <c r="P398" s="12"/>
      <c r="Q398" s="12"/>
      <c r="R398" s="23">
        <f t="shared" si="21"/>
        <v>8.7972540000000002E-2</v>
      </c>
      <c r="S398" s="23">
        <v>1.4370039999999999E-2</v>
      </c>
      <c r="T398" s="23">
        <v>7.3602500000000001E-2</v>
      </c>
      <c r="U398" s="23"/>
      <c r="V398" s="28">
        <v>0</v>
      </c>
      <c r="W398" s="12"/>
      <c r="X398" s="12"/>
      <c r="Y398" s="12"/>
      <c r="Z398" s="28"/>
      <c r="AA398" s="725">
        <v>2015</v>
      </c>
      <c r="AB398" s="725">
        <v>33</v>
      </c>
      <c r="AC398" s="654" t="s">
        <v>339</v>
      </c>
      <c r="AD398" s="654" t="s">
        <v>340</v>
      </c>
      <c r="AE398" s="35">
        <v>0.04</v>
      </c>
    </row>
    <row r="399" spans="1:31" ht="63" x14ac:dyDescent="0.25">
      <c r="A399" s="741">
        <v>326</v>
      </c>
      <c r="B399" s="677" t="s">
        <v>542</v>
      </c>
      <c r="C399" s="72"/>
      <c r="D399" s="72"/>
      <c r="E399" s="12"/>
      <c r="F399" s="12"/>
      <c r="G399" s="12"/>
      <c r="H399" s="31">
        <v>0.21407324</v>
      </c>
      <c r="I399" s="23">
        <v>3.5280819999999997E-2</v>
      </c>
      <c r="J399" s="23">
        <f t="shared" si="22"/>
        <v>0.17879242000000001</v>
      </c>
      <c r="K399" s="12"/>
      <c r="L399" s="34"/>
      <c r="M399" s="12"/>
      <c r="N399" s="12"/>
      <c r="O399" s="12"/>
      <c r="P399" s="12"/>
      <c r="Q399" s="12"/>
      <c r="R399" s="23">
        <f t="shared" si="21"/>
        <v>0.21407323999999997</v>
      </c>
      <c r="S399" s="23">
        <v>3.5280819999999997E-2</v>
      </c>
      <c r="T399" s="23">
        <v>0.17879241999999998</v>
      </c>
      <c r="U399" s="23"/>
      <c r="V399" s="28">
        <v>0</v>
      </c>
      <c r="W399" s="12"/>
      <c r="X399" s="12"/>
      <c r="Y399" s="12"/>
      <c r="Z399" s="28"/>
      <c r="AA399" s="725">
        <v>2015</v>
      </c>
      <c r="AB399" s="725">
        <v>33</v>
      </c>
      <c r="AC399" s="654" t="s">
        <v>339</v>
      </c>
      <c r="AD399" s="654" t="s">
        <v>340</v>
      </c>
      <c r="AE399" s="35">
        <v>0.09</v>
      </c>
    </row>
    <row r="400" spans="1:31" ht="110.25" x14ac:dyDescent="0.25">
      <c r="A400" s="741">
        <v>327</v>
      </c>
      <c r="B400" s="677" t="s">
        <v>543</v>
      </c>
      <c r="C400" s="72"/>
      <c r="D400" s="72"/>
      <c r="E400" s="12"/>
      <c r="F400" s="12"/>
      <c r="G400" s="12"/>
      <c r="H400" s="31">
        <v>0</v>
      </c>
      <c r="I400" s="23"/>
      <c r="J400" s="23">
        <f t="shared" si="22"/>
        <v>0</v>
      </c>
      <c r="K400" s="12"/>
      <c r="L400" s="34"/>
      <c r="M400" s="12"/>
      <c r="N400" s="12"/>
      <c r="O400" s="12"/>
      <c r="P400" s="12"/>
      <c r="Q400" s="12"/>
      <c r="R400" s="23">
        <f t="shared" si="21"/>
        <v>2.0922650799999998</v>
      </c>
      <c r="S400" s="23">
        <v>0.21655949999999999</v>
      </c>
      <c r="T400" s="23">
        <v>1.8757055799999998</v>
      </c>
      <c r="U400" s="23"/>
      <c r="V400" s="28">
        <v>0</v>
      </c>
      <c r="W400" s="12"/>
      <c r="X400" s="12"/>
      <c r="Y400" s="12"/>
      <c r="Z400" s="28"/>
      <c r="AA400" s="725">
        <v>2015</v>
      </c>
      <c r="AB400" s="725">
        <v>33</v>
      </c>
      <c r="AC400" s="654" t="s">
        <v>339</v>
      </c>
      <c r="AD400" s="654" t="s">
        <v>340</v>
      </c>
      <c r="AE400" s="35">
        <v>0.5</v>
      </c>
    </row>
    <row r="401" spans="1:31" ht="126" x14ac:dyDescent="0.25">
      <c r="A401" s="741">
        <v>328</v>
      </c>
      <c r="B401" s="677" t="s">
        <v>577</v>
      </c>
      <c r="C401" s="72"/>
      <c r="D401" s="72"/>
      <c r="E401" s="12"/>
      <c r="F401" s="12"/>
      <c r="G401" s="12"/>
      <c r="H401" s="31">
        <v>0</v>
      </c>
      <c r="I401" s="23"/>
      <c r="J401" s="23">
        <f t="shared" si="22"/>
        <v>0</v>
      </c>
      <c r="K401" s="12"/>
      <c r="L401" s="34"/>
      <c r="M401" s="12"/>
      <c r="N401" s="12"/>
      <c r="O401" s="12"/>
      <c r="P401" s="12"/>
      <c r="Q401" s="12"/>
      <c r="R401" s="23">
        <f t="shared" si="21"/>
        <v>2.6550637199999998</v>
      </c>
      <c r="S401" s="23">
        <v>0.29601480000000002</v>
      </c>
      <c r="T401" s="23">
        <v>2.3590489199999998</v>
      </c>
      <c r="U401" s="23"/>
      <c r="V401" s="28">
        <v>0</v>
      </c>
      <c r="W401" s="725">
        <v>2015</v>
      </c>
      <c r="X401" s="725">
        <v>33</v>
      </c>
      <c r="Y401" s="654" t="s">
        <v>338</v>
      </c>
      <c r="Z401" s="28">
        <v>0.63</v>
      </c>
      <c r="AA401" s="725">
        <v>2015</v>
      </c>
      <c r="AB401" s="725">
        <v>33</v>
      </c>
      <c r="AC401" s="654" t="s">
        <v>339</v>
      </c>
      <c r="AD401" s="654" t="s">
        <v>340</v>
      </c>
      <c r="AE401" s="35">
        <v>0.32</v>
      </c>
    </row>
    <row r="402" spans="1:31" ht="94.5" x14ac:dyDescent="0.25">
      <c r="A402" s="741">
        <v>329</v>
      </c>
      <c r="B402" s="675" t="s">
        <v>544</v>
      </c>
      <c r="C402" s="72"/>
      <c r="D402" s="72"/>
      <c r="E402" s="12"/>
      <c r="F402" s="12"/>
      <c r="G402" s="12"/>
      <c r="H402" s="31">
        <v>0.50478157999999995</v>
      </c>
      <c r="I402" s="23">
        <v>8.3457859999999995E-2</v>
      </c>
      <c r="J402" s="23">
        <f t="shared" si="22"/>
        <v>0.42132371999999996</v>
      </c>
      <c r="K402" s="12"/>
      <c r="L402" s="34"/>
      <c r="M402" s="12"/>
      <c r="N402" s="12"/>
      <c r="O402" s="12"/>
      <c r="P402" s="12"/>
      <c r="Q402" s="12"/>
      <c r="R402" s="23">
        <f t="shared" si="21"/>
        <v>0.50478157999999995</v>
      </c>
      <c r="S402" s="23">
        <v>8.3457859999999995E-2</v>
      </c>
      <c r="T402" s="23">
        <v>0.42132371999999996</v>
      </c>
      <c r="U402" s="23"/>
      <c r="V402" s="28">
        <v>0</v>
      </c>
      <c r="W402" s="12"/>
      <c r="X402" s="12"/>
      <c r="Y402" s="12"/>
      <c r="Z402" s="28"/>
      <c r="AA402" s="725">
        <v>2015</v>
      </c>
      <c r="AB402" s="725">
        <v>33</v>
      </c>
      <c r="AC402" s="654" t="s">
        <v>339</v>
      </c>
      <c r="AD402" s="654" t="s">
        <v>340</v>
      </c>
      <c r="AE402" s="35">
        <v>0.62</v>
      </c>
    </row>
    <row r="403" spans="1:31" ht="94.5" x14ac:dyDescent="0.25">
      <c r="A403" s="741">
        <v>330</v>
      </c>
      <c r="B403" s="677" t="s">
        <v>578</v>
      </c>
      <c r="C403" s="72"/>
      <c r="D403" s="72"/>
      <c r="E403" s="12"/>
      <c r="F403" s="12"/>
      <c r="G403" s="12"/>
      <c r="H403" s="31">
        <v>0</v>
      </c>
      <c r="I403" s="23"/>
      <c r="J403" s="23">
        <f t="shared" si="22"/>
        <v>0</v>
      </c>
      <c r="K403" s="12"/>
      <c r="L403" s="34"/>
      <c r="M403" s="12"/>
      <c r="N403" s="12"/>
      <c r="O403" s="12"/>
      <c r="P403" s="12"/>
      <c r="Q403" s="12"/>
      <c r="R403" s="23">
        <f t="shared" si="21"/>
        <v>7.8765943999999992</v>
      </c>
      <c r="S403" s="23">
        <v>0.64567004000000006</v>
      </c>
      <c r="T403" s="23">
        <v>7.2309243599999995</v>
      </c>
      <c r="U403" s="23"/>
      <c r="V403" s="28">
        <v>0</v>
      </c>
      <c r="W403" s="725">
        <v>2015</v>
      </c>
      <c r="X403" s="725">
        <v>33</v>
      </c>
      <c r="Y403" s="654" t="s">
        <v>587</v>
      </c>
      <c r="Z403" s="28">
        <v>0.16</v>
      </c>
      <c r="AA403" s="725">
        <v>2015</v>
      </c>
      <c r="AB403" s="725">
        <v>33</v>
      </c>
      <c r="AC403" s="654" t="s">
        <v>339</v>
      </c>
      <c r="AD403" s="654" t="s">
        <v>340</v>
      </c>
      <c r="AE403" s="35">
        <v>1.9900000000000002</v>
      </c>
    </row>
    <row r="404" spans="1:31" ht="47.25" x14ac:dyDescent="0.25">
      <c r="A404" s="741">
        <v>331</v>
      </c>
      <c r="B404" s="675" t="s">
        <v>579</v>
      </c>
      <c r="C404" s="72"/>
      <c r="D404" s="72"/>
      <c r="E404" s="12"/>
      <c r="F404" s="12"/>
      <c r="G404" s="12"/>
      <c r="H404" s="31">
        <v>0</v>
      </c>
      <c r="I404" s="23"/>
      <c r="J404" s="23">
        <f t="shared" si="22"/>
        <v>0</v>
      </c>
      <c r="K404" s="12"/>
      <c r="L404" s="34"/>
      <c r="M404" s="12"/>
      <c r="N404" s="12"/>
      <c r="O404" s="12"/>
      <c r="P404" s="12"/>
      <c r="Q404" s="12"/>
      <c r="R404" s="23">
        <f t="shared" si="21"/>
        <v>2.3401004800000003</v>
      </c>
      <c r="S404" s="23">
        <v>0.31503994000000002</v>
      </c>
      <c r="T404" s="23">
        <v>2.0250605400000001</v>
      </c>
      <c r="U404" s="23"/>
      <c r="V404" s="28">
        <v>0</v>
      </c>
      <c r="W404" s="12"/>
      <c r="X404" s="12"/>
      <c r="Y404" s="12"/>
      <c r="Z404" s="28"/>
      <c r="AA404" s="725">
        <v>2015</v>
      </c>
      <c r="AB404" s="725">
        <v>33</v>
      </c>
      <c r="AC404" s="654" t="s">
        <v>339</v>
      </c>
      <c r="AD404" s="654" t="s">
        <v>340</v>
      </c>
      <c r="AE404" s="35">
        <v>0.96</v>
      </c>
    </row>
    <row r="405" spans="1:31" ht="47.25" x14ac:dyDescent="0.25">
      <c r="A405" s="741">
        <v>332</v>
      </c>
      <c r="B405" s="677" t="s">
        <v>545</v>
      </c>
      <c r="C405" s="72"/>
      <c r="D405" s="72"/>
      <c r="E405" s="12"/>
      <c r="F405" s="12"/>
      <c r="G405" s="12"/>
      <c r="H405" s="31">
        <v>0</v>
      </c>
      <c r="I405" s="23"/>
      <c r="J405" s="23">
        <f t="shared" si="22"/>
        <v>0</v>
      </c>
      <c r="K405" s="12"/>
      <c r="L405" s="34"/>
      <c r="M405" s="12"/>
      <c r="N405" s="12"/>
      <c r="O405" s="12"/>
      <c r="P405" s="12"/>
      <c r="Q405" s="12"/>
      <c r="R405" s="23">
        <f t="shared" si="21"/>
        <v>0.95549555999999991</v>
      </c>
      <c r="S405" s="23">
        <v>0.15823091999999997</v>
      </c>
      <c r="T405" s="23">
        <v>0.79726463999999997</v>
      </c>
      <c r="U405" s="23"/>
      <c r="V405" s="28">
        <v>0</v>
      </c>
      <c r="W405" s="12"/>
      <c r="X405" s="12"/>
      <c r="Y405" s="12"/>
      <c r="Z405" s="28"/>
      <c r="AA405" s="725">
        <v>2015</v>
      </c>
      <c r="AB405" s="725">
        <v>33</v>
      </c>
      <c r="AC405" s="654" t="s">
        <v>339</v>
      </c>
      <c r="AD405" s="654" t="s">
        <v>340</v>
      </c>
      <c r="AE405" s="35">
        <v>0.23</v>
      </c>
    </row>
    <row r="406" spans="1:31" ht="63" x14ac:dyDescent="0.25">
      <c r="A406" s="741">
        <v>333</v>
      </c>
      <c r="B406" s="677" t="s">
        <v>546</v>
      </c>
      <c r="C406" s="72"/>
      <c r="D406" s="72"/>
      <c r="E406" s="12"/>
      <c r="F406" s="12"/>
      <c r="G406" s="12"/>
      <c r="H406" s="31">
        <v>0</v>
      </c>
      <c r="I406" s="23"/>
      <c r="J406" s="23">
        <f t="shared" si="22"/>
        <v>0</v>
      </c>
      <c r="K406" s="12"/>
      <c r="L406" s="34"/>
      <c r="M406" s="12"/>
      <c r="N406" s="12"/>
      <c r="O406" s="12"/>
      <c r="P406" s="12"/>
      <c r="Q406" s="12"/>
      <c r="R406" s="23">
        <f t="shared" si="21"/>
        <v>0.68530742</v>
      </c>
      <c r="S406" s="23">
        <v>0.11398327999999999</v>
      </c>
      <c r="T406" s="23">
        <v>0.57132413999999998</v>
      </c>
      <c r="U406" s="23"/>
      <c r="V406" s="28">
        <v>0</v>
      </c>
      <c r="W406" s="12"/>
      <c r="X406" s="12"/>
      <c r="Y406" s="12"/>
      <c r="Z406" s="28"/>
      <c r="AA406" s="725">
        <v>2015</v>
      </c>
      <c r="AB406" s="725">
        <v>33</v>
      </c>
      <c r="AC406" s="654"/>
      <c r="AD406" s="654" t="s">
        <v>341</v>
      </c>
      <c r="AE406" s="35">
        <v>0.14000000000000001</v>
      </c>
    </row>
    <row r="407" spans="1:31" ht="78.75" x14ac:dyDescent="0.25">
      <c r="A407" s="741">
        <v>334</v>
      </c>
      <c r="B407" s="675" t="s">
        <v>547</v>
      </c>
      <c r="C407" s="72"/>
      <c r="D407" s="72"/>
      <c r="E407" s="12"/>
      <c r="F407" s="12"/>
      <c r="G407" s="12"/>
      <c r="H407" s="31">
        <v>0</v>
      </c>
      <c r="I407" s="23"/>
      <c r="J407" s="23">
        <f t="shared" si="22"/>
        <v>0</v>
      </c>
      <c r="K407" s="12"/>
      <c r="L407" s="34"/>
      <c r="M407" s="12"/>
      <c r="N407" s="12"/>
      <c r="O407" s="12"/>
      <c r="P407" s="12"/>
      <c r="Q407" s="12"/>
      <c r="R407" s="23">
        <f t="shared" si="21"/>
        <v>0.46582151999999999</v>
      </c>
      <c r="S407" s="23">
        <v>7.7606239999999993E-2</v>
      </c>
      <c r="T407" s="23">
        <v>0.38821528</v>
      </c>
      <c r="U407" s="23"/>
      <c r="V407" s="28">
        <v>0</v>
      </c>
      <c r="W407" s="12"/>
      <c r="X407" s="12"/>
      <c r="Y407" s="12"/>
      <c r="Z407" s="28"/>
      <c r="AA407" s="725">
        <v>2015</v>
      </c>
      <c r="AB407" s="725">
        <v>33</v>
      </c>
      <c r="AC407" s="654" t="s">
        <v>339</v>
      </c>
      <c r="AD407" s="654" t="s">
        <v>340</v>
      </c>
      <c r="AE407" s="35">
        <v>0.05</v>
      </c>
    </row>
    <row r="408" spans="1:31" ht="78.75" x14ac:dyDescent="0.25">
      <c r="A408" s="741">
        <v>335</v>
      </c>
      <c r="B408" s="677" t="s">
        <v>548</v>
      </c>
      <c r="C408" s="72"/>
      <c r="D408" s="72"/>
      <c r="E408" s="12"/>
      <c r="F408" s="12"/>
      <c r="G408" s="12"/>
      <c r="H408" s="31">
        <v>0</v>
      </c>
      <c r="I408" s="23"/>
      <c r="J408" s="23">
        <f t="shared" si="22"/>
        <v>0</v>
      </c>
      <c r="K408" s="12"/>
      <c r="L408" s="34"/>
      <c r="M408" s="12"/>
      <c r="N408" s="12"/>
      <c r="O408" s="12"/>
      <c r="P408" s="12"/>
      <c r="Q408" s="12"/>
      <c r="R408" s="23">
        <f t="shared" si="21"/>
        <v>0.86425795999999988</v>
      </c>
      <c r="S408" s="23">
        <v>0.13727883999999999</v>
      </c>
      <c r="T408" s="23">
        <v>0.72697911999999987</v>
      </c>
      <c r="U408" s="23"/>
      <c r="V408" s="28">
        <v>0</v>
      </c>
      <c r="W408" s="12"/>
      <c r="X408" s="12"/>
      <c r="Y408" s="12"/>
      <c r="Z408" s="28"/>
      <c r="AA408" s="725">
        <v>2015</v>
      </c>
      <c r="AB408" s="725">
        <v>33</v>
      </c>
      <c r="AC408" s="654"/>
      <c r="AD408" s="654" t="s">
        <v>341</v>
      </c>
      <c r="AE408" s="35">
        <v>0.14000000000000001</v>
      </c>
    </row>
    <row r="409" spans="1:31" ht="94.5" x14ac:dyDescent="0.25">
      <c r="A409" s="741">
        <v>336</v>
      </c>
      <c r="B409" s="677" t="s">
        <v>549</v>
      </c>
      <c r="C409" s="72"/>
      <c r="D409" s="72"/>
      <c r="E409" s="12"/>
      <c r="F409" s="12"/>
      <c r="G409" s="12"/>
      <c r="H409" s="31">
        <v>0</v>
      </c>
      <c r="I409" s="23"/>
      <c r="J409" s="23">
        <f t="shared" si="22"/>
        <v>0</v>
      </c>
      <c r="K409" s="12"/>
      <c r="L409" s="34"/>
      <c r="M409" s="12"/>
      <c r="N409" s="12"/>
      <c r="O409" s="12"/>
      <c r="P409" s="12"/>
      <c r="Q409" s="12"/>
      <c r="R409" s="23">
        <f t="shared" si="21"/>
        <v>0.5369283199999999</v>
      </c>
      <c r="S409" s="23">
        <v>8.8870520000000008E-2</v>
      </c>
      <c r="T409" s="23">
        <v>0.44805779999999995</v>
      </c>
      <c r="U409" s="23"/>
      <c r="V409" s="28">
        <v>0</v>
      </c>
      <c r="W409" s="12"/>
      <c r="X409" s="12"/>
      <c r="Y409" s="12"/>
      <c r="Z409" s="28"/>
      <c r="AA409" s="725">
        <v>2015</v>
      </c>
      <c r="AB409" s="725">
        <v>33</v>
      </c>
      <c r="AC409" s="654" t="s">
        <v>339</v>
      </c>
      <c r="AD409" s="654" t="s">
        <v>340</v>
      </c>
      <c r="AE409" s="35">
        <v>0.14000000000000001</v>
      </c>
    </row>
    <row r="410" spans="1:31" ht="63" x14ac:dyDescent="0.25">
      <c r="A410" s="741">
        <v>337</v>
      </c>
      <c r="B410" s="677" t="s">
        <v>550</v>
      </c>
      <c r="C410" s="72"/>
      <c r="D410" s="72"/>
      <c r="E410" s="12"/>
      <c r="F410" s="12"/>
      <c r="G410" s="12"/>
      <c r="H410" s="31">
        <v>0</v>
      </c>
      <c r="I410" s="23"/>
      <c r="J410" s="23">
        <f t="shared" si="22"/>
        <v>0</v>
      </c>
      <c r="K410" s="12"/>
      <c r="L410" s="34"/>
      <c r="M410" s="12"/>
      <c r="N410" s="12"/>
      <c r="O410" s="12"/>
      <c r="P410" s="12"/>
      <c r="Q410" s="12"/>
      <c r="R410" s="23">
        <f t="shared" si="21"/>
        <v>0.6296456399999999</v>
      </c>
      <c r="S410" s="23">
        <v>0.10510731999999999</v>
      </c>
      <c r="T410" s="23">
        <v>0.52453831999999989</v>
      </c>
      <c r="U410" s="23"/>
      <c r="V410" s="28">
        <v>0</v>
      </c>
      <c r="W410" s="12"/>
      <c r="X410" s="12"/>
      <c r="Y410" s="12"/>
      <c r="Z410" s="28"/>
      <c r="AA410" s="725">
        <v>2015</v>
      </c>
      <c r="AB410" s="725">
        <v>33</v>
      </c>
      <c r="AC410" s="654" t="s">
        <v>339</v>
      </c>
      <c r="AD410" s="654" t="s">
        <v>340</v>
      </c>
      <c r="AE410" s="35">
        <v>0.1</v>
      </c>
    </row>
    <row r="411" spans="1:31" ht="78.75" x14ac:dyDescent="0.25">
      <c r="A411" s="741">
        <v>338</v>
      </c>
      <c r="B411" s="677" t="s">
        <v>551</v>
      </c>
      <c r="C411" s="72"/>
      <c r="D411" s="72"/>
      <c r="E411" s="12"/>
      <c r="F411" s="12"/>
      <c r="G411" s="12"/>
      <c r="H411" s="31">
        <v>0</v>
      </c>
      <c r="I411" s="23"/>
      <c r="J411" s="23">
        <f t="shared" si="22"/>
        <v>0</v>
      </c>
      <c r="K411" s="12"/>
      <c r="L411" s="34"/>
      <c r="M411" s="12"/>
      <c r="N411" s="12"/>
      <c r="O411" s="12"/>
      <c r="P411" s="12"/>
      <c r="Q411" s="12"/>
      <c r="R411" s="23">
        <f t="shared" si="21"/>
        <v>0.85377011999999997</v>
      </c>
      <c r="S411" s="23">
        <v>0.14170856000000001</v>
      </c>
      <c r="T411" s="23">
        <v>0.71206155999999998</v>
      </c>
      <c r="U411" s="23"/>
      <c r="V411" s="28">
        <v>0</v>
      </c>
      <c r="W411" s="12"/>
      <c r="X411" s="12"/>
      <c r="Y411" s="12"/>
      <c r="Z411" s="28"/>
      <c r="AA411" s="725">
        <v>2015</v>
      </c>
      <c r="AB411" s="725">
        <v>33</v>
      </c>
      <c r="AC411" s="654" t="s">
        <v>339</v>
      </c>
      <c r="AD411" s="654" t="s">
        <v>340</v>
      </c>
      <c r="AE411" s="35">
        <v>0.13</v>
      </c>
    </row>
    <row r="412" spans="1:31" ht="141.75" x14ac:dyDescent="0.25">
      <c r="A412" s="741">
        <v>339</v>
      </c>
      <c r="B412" s="675" t="s">
        <v>552</v>
      </c>
      <c r="C412" s="72"/>
      <c r="D412" s="72"/>
      <c r="E412" s="12"/>
      <c r="F412" s="12"/>
      <c r="G412" s="12"/>
      <c r="H412" s="31">
        <v>0</v>
      </c>
      <c r="I412" s="23"/>
      <c r="J412" s="23">
        <f t="shared" si="22"/>
        <v>0</v>
      </c>
      <c r="K412" s="12"/>
      <c r="L412" s="34"/>
      <c r="M412" s="12"/>
      <c r="N412" s="12"/>
      <c r="O412" s="12"/>
      <c r="P412" s="12"/>
      <c r="Q412" s="12"/>
      <c r="R412" s="23">
        <f t="shared" si="21"/>
        <v>0.95230719999999991</v>
      </c>
      <c r="S412" s="23">
        <v>0.15847164</v>
      </c>
      <c r="T412" s="23">
        <v>0.79383555999999988</v>
      </c>
      <c r="U412" s="23"/>
      <c r="V412" s="28">
        <v>0</v>
      </c>
      <c r="W412" s="12"/>
      <c r="X412" s="12"/>
      <c r="Y412" s="12"/>
      <c r="Z412" s="28"/>
      <c r="AA412" s="725">
        <v>2015</v>
      </c>
      <c r="AB412" s="725">
        <v>33</v>
      </c>
      <c r="AC412" s="654" t="s">
        <v>339</v>
      </c>
      <c r="AD412" s="654" t="s">
        <v>340</v>
      </c>
      <c r="AE412" s="35">
        <v>0.45</v>
      </c>
    </row>
    <row r="413" spans="1:31" ht="63" x14ac:dyDescent="0.25">
      <c r="A413" s="741">
        <v>340</v>
      </c>
      <c r="B413" s="675" t="s">
        <v>553</v>
      </c>
      <c r="C413" s="72"/>
      <c r="D413" s="72"/>
      <c r="E413" s="12"/>
      <c r="F413" s="12"/>
      <c r="G413" s="12"/>
      <c r="H413" s="31">
        <v>0</v>
      </c>
      <c r="I413" s="23"/>
      <c r="J413" s="23">
        <f t="shared" si="22"/>
        <v>0</v>
      </c>
      <c r="K413" s="12"/>
      <c r="L413" s="34"/>
      <c r="M413" s="12"/>
      <c r="N413" s="12"/>
      <c r="O413" s="12"/>
      <c r="P413" s="12"/>
      <c r="Q413" s="12"/>
      <c r="R413" s="23">
        <f t="shared" si="21"/>
        <v>0.55790282000000002</v>
      </c>
      <c r="S413" s="23">
        <v>9.2641799999999996E-2</v>
      </c>
      <c r="T413" s="23">
        <v>0.46526101999999997</v>
      </c>
      <c r="U413" s="23"/>
      <c r="V413" s="28">
        <v>0</v>
      </c>
      <c r="W413" s="12"/>
      <c r="X413" s="12"/>
      <c r="Y413" s="12"/>
      <c r="Z413" s="28"/>
      <c r="AA413" s="725">
        <v>2015</v>
      </c>
      <c r="AB413" s="725">
        <v>33</v>
      </c>
      <c r="AC413" s="654"/>
      <c r="AD413" s="654" t="s">
        <v>341</v>
      </c>
      <c r="AE413" s="35">
        <v>0.1</v>
      </c>
    </row>
    <row r="414" spans="1:31" ht="78.75" x14ac:dyDescent="0.25">
      <c r="A414" s="741">
        <v>341</v>
      </c>
      <c r="B414" s="677" t="s">
        <v>554</v>
      </c>
      <c r="C414" s="72"/>
      <c r="D414" s="72"/>
      <c r="E414" s="12"/>
      <c r="F414" s="12"/>
      <c r="G414" s="12"/>
      <c r="H414" s="31">
        <v>0</v>
      </c>
      <c r="I414" s="23"/>
      <c r="J414" s="23">
        <f t="shared" si="22"/>
        <v>0</v>
      </c>
      <c r="K414" s="12"/>
      <c r="L414" s="34"/>
      <c r="M414" s="12"/>
      <c r="N414" s="12"/>
      <c r="O414" s="12"/>
      <c r="P414" s="12"/>
      <c r="Q414" s="12"/>
      <c r="R414" s="23">
        <f t="shared" si="21"/>
        <v>0.12963952000000001</v>
      </c>
      <c r="S414" s="23">
        <v>2.1729700000000001E-2</v>
      </c>
      <c r="T414" s="23">
        <v>0.10790982</v>
      </c>
      <c r="U414" s="23"/>
      <c r="V414" s="28">
        <v>0</v>
      </c>
      <c r="W414" s="12"/>
      <c r="X414" s="12"/>
      <c r="Y414" s="12"/>
      <c r="Z414" s="28"/>
      <c r="AA414" s="725">
        <v>2015</v>
      </c>
      <c r="AB414" s="725">
        <v>33</v>
      </c>
      <c r="AC414" s="654" t="s">
        <v>339</v>
      </c>
      <c r="AD414" s="654" t="s">
        <v>340</v>
      </c>
      <c r="AE414" s="35">
        <v>0.03</v>
      </c>
    </row>
    <row r="415" spans="1:31" ht="94.5" x14ac:dyDescent="0.25">
      <c r="A415" s="741">
        <v>342</v>
      </c>
      <c r="B415" s="675" t="s">
        <v>555</v>
      </c>
      <c r="C415" s="72"/>
      <c r="D415" s="72"/>
      <c r="E415" s="12"/>
      <c r="F415" s="12"/>
      <c r="G415" s="12"/>
      <c r="H415" s="31">
        <v>0</v>
      </c>
      <c r="I415" s="23"/>
      <c r="J415" s="23">
        <f t="shared" si="22"/>
        <v>0</v>
      </c>
      <c r="K415" s="12"/>
      <c r="L415" s="34"/>
      <c r="M415" s="12"/>
      <c r="N415" s="12"/>
      <c r="O415" s="12"/>
      <c r="P415" s="12"/>
      <c r="Q415" s="12"/>
      <c r="R415" s="23">
        <f t="shared" si="21"/>
        <v>0.82308893999999999</v>
      </c>
      <c r="S415" s="23">
        <v>0.123074</v>
      </c>
      <c r="T415" s="23">
        <v>0.70001493999999997</v>
      </c>
      <c r="U415" s="23"/>
      <c r="V415" s="28">
        <v>0</v>
      </c>
      <c r="W415" s="12"/>
      <c r="X415" s="12"/>
      <c r="Y415" s="12"/>
      <c r="Z415" s="28"/>
      <c r="AA415" s="725">
        <v>2015</v>
      </c>
      <c r="AB415" s="725">
        <v>33</v>
      </c>
      <c r="AC415" s="654" t="s">
        <v>339</v>
      </c>
      <c r="AD415" s="654" t="s">
        <v>340</v>
      </c>
      <c r="AE415" s="35">
        <v>0.42</v>
      </c>
    </row>
    <row r="416" spans="1:31" ht="78.75" x14ac:dyDescent="0.25">
      <c r="A416" s="741">
        <v>343</v>
      </c>
      <c r="B416" s="677" t="s">
        <v>556</v>
      </c>
      <c r="C416" s="72"/>
      <c r="D416" s="72"/>
      <c r="E416" s="12"/>
      <c r="F416" s="12"/>
      <c r="G416" s="12"/>
      <c r="H416" s="31">
        <v>0</v>
      </c>
      <c r="I416" s="23"/>
      <c r="J416" s="23">
        <f t="shared" si="22"/>
        <v>0</v>
      </c>
      <c r="K416" s="12"/>
      <c r="L416" s="34"/>
      <c r="M416" s="12"/>
      <c r="N416" s="12"/>
      <c r="O416" s="12"/>
      <c r="P416" s="12"/>
      <c r="Q416" s="12"/>
      <c r="R416" s="23">
        <f t="shared" si="21"/>
        <v>0.30029348</v>
      </c>
      <c r="S416" s="23">
        <v>0.123074</v>
      </c>
      <c r="T416" s="23">
        <v>0.17721947999999998</v>
      </c>
      <c r="U416" s="23"/>
      <c r="V416" s="28">
        <v>0</v>
      </c>
      <c r="W416" s="12"/>
      <c r="X416" s="12"/>
      <c r="Y416" s="12"/>
      <c r="Z416" s="28"/>
      <c r="AA416" s="725">
        <v>2015</v>
      </c>
      <c r="AB416" s="725">
        <v>33</v>
      </c>
      <c r="AC416" s="654" t="s">
        <v>339</v>
      </c>
      <c r="AD416" s="654" t="s">
        <v>340</v>
      </c>
      <c r="AE416" s="35">
        <v>0.14000000000000001</v>
      </c>
    </row>
    <row r="417" spans="1:31" ht="63" x14ac:dyDescent="0.25">
      <c r="A417" s="741">
        <v>344</v>
      </c>
      <c r="B417" s="677" t="s">
        <v>557</v>
      </c>
      <c r="C417" s="72"/>
      <c r="D417" s="72"/>
      <c r="E417" s="12"/>
      <c r="F417" s="12"/>
      <c r="G417" s="12"/>
      <c r="H417" s="31">
        <v>0</v>
      </c>
      <c r="I417" s="23"/>
      <c r="J417" s="23">
        <f t="shared" si="22"/>
        <v>0</v>
      </c>
      <c r="K417" s="12"/>
      <c r="L417" s="34"/>
      <c r="M417" s="12"/>
      <c r="N417" s="12"/>
      <c r="O417" s="12"/>
      <c r="P417" s="12"/>
      <c r="Q417" s="12"/>
      <c r="R417" s="23">
        <f t="shared" si="21"/>
        <v>0.26612068</v>
      </c>
      <c r="S417" s="23">
        <v>4.4023439999999997E-2</v>
      </c>
      <c r="T417" s="23">
        <v>0.22209723999999997</v>
      </c>
      <c r="U417" s="23"/>
      <c r="V417" s="28">
        <v>0</v>
      </c>
      <c r="W417" s="12"/>
      <c r="X417" s="12"/>
      <c r="Y417" s="12"/>
      <c r="Z417" s="28"/>
      <c r="AA417" s="725">
        <v>2015</v>
      </c>
      <c r="AB417" s="725">
        <v>33</v>
      </c>
      <c r="AC417" s="654" t="s">
        <v>339</v>
      </c>
      <c r="AD417" s="654" t="s">
        <v>340</v>
      </c>
      <c r="AE417" s="35">
        <v>0.04</v>
      </c>
    </row>
    <row r="418" spans="1:31" ht="94.5" x14ac:dyDescent="0.25">
      <c r="A418" s="741">
        <v>345</v>
      </c>
      <c r="B418" s="677" t="s">
        <v>558</v>
      </c>
      <c r="C418" s="72"/>
      <c r="D418" s="72"/>
      <c r="E418" s="12"/>
      <c r="F418" s="12"/>
      <c r="G418" s="12"/>
      <c r="H418" s="31">
        <v>0</v>
      </c>
      <c r="I418" s="23"/>
      <c r="J418" s="23">
        <f t="shared" si="22"/>
        <v>0</v>
      </c>
      <c r="K418" s="12"/>
      <c r="L418" s="34"/>
      <c r="M418" s="12"/>
      <c r="N418" s="12"/>
      <c r="O418" s="12"/>
      <c r="P418" s="12"/>
      <c r="Q418" s="12"/>
      <c r="R418" s="23">
        <f t="shared" si="21"/>
        <v>0.35710457999999995</v>
      </c>
      <c r="S418" s="23">
        <v>5.8911499999999992E-2</v>
      </c>
      <c r="T418" s="23">
        <v>0.29819307999999994</v>
      </c>
      <c r="U418" s="23"/>
      <c r="V418" s="28">
        <v>0</v>
      </c>
      <c r="W418" s="12"/>
      <c r="X418" s="12"/>
      <c r="Y418" s="12"/>
      <c r="Z418" s="28"/>
      <c r="AA418" s="725">
        <v>2015</v>
      </c>
      <c r="AB418" s="725">
        <v>33</v>
      </c>
      <c r="AC418" s="654" t="s">
        <v>339</v>
      </c>
      <c r="AD418" s="654" t="s">
        <v>340</v>
      </c>
      <c r="AE418" s="35">
        <v>0.1</v>
      </c>
    </row>
    <row r="419" spans="1:31" ht="63" x14ac:dyDescent="0.25">
      <c r="A419" s="741">
        <v>346</v>
      </c>
      <c r="B419" s="677" t="s">
        <v>559</v>
      </c>
      <c r="C419" s="72"/>
      <c r="D419" s="72"/>
      <c r="E419" s="12"/>
      <c r="F419" s="12"/>
      <c r="G419" s="12"/>
      <c r="H419" s="31">
        <v>0</v>
      </c>
      <c r="I419" s="23"/>
      <c r="J419" s="23">
        <f t="shared" si="22"/>
        <v>0</v>
      </c>
      <c r="K419" s="12"/>
      <c r="L419" s="34"/>
      <c r="M419" s="12"/>
      <c r="N419" s="12"/>
      <c r="O419" s="12"/>
      <c r="P419" s="12"/>
      <c r="Q419" s="12"/>
      <c r="R419" s="23">
        <f t="shared" si="21"/>
        <v>0.28287313999999997</v>
      </c>
      <c r="S419" s="23">
        <v>4.6462499999999997E-2</v>
      </c>
      <c r="T419" s="23">
        <v>0.23641063999999998</v>
      </c>
      <c r="U419" s="23"/>
      <c r="V419" s="28">
        <v>0</v>
      </c>
      <c r="W419" s="12"/>
      <c r="X419" s="12"/>
      <c r="Y419" s="12"/>
      <c r="Z419" s="28"/>
      <c r="AA419" s="725">
        <v>2015</v>
      </c>
      <c r="AB419" s="725">
        <v>33</v>
      </c>
      <c r="AC419" s="654" t="s">
        <v>339</v>
      </c>
      <c r="AD419" s="654" t="s">
        <v>340</v>
      </c>
      <c r="AE419" s="35">
        <v>0.09</v>
      </c>
    </row>
    <row r="420" spans="1:31" ht="63" x14ac:dyDescent="0.25">
      <c r="A420" s="741">
        <v>347</v>
      </c>
      <c r="B420" s="677" t="s">
        <v>560</v>
      </c>
      <c r="C420" s="72"/>
      <c r="D420" s="72"/>
      <c r="E420" s="12"/>
      <c r="F420" s="12"/>
      <c r="G420" s="12"/>
      <c r="H420" s="31">
        <v>0</v>
      </c>
      <c r="I420" s="23"/>
      <c r="J420" s="23">
        <f t="shared" si="22"/>
        <v>0</v>
      </c>
      <c r="K420" s="12"/>
      <c r="L420" s="34"/>
      <c r="M420" s="12"/>
      <c r="N420" s="12"/>
      <c r="O420" s="12"/>
      <c r="P420" s="12"/>
      <c r="Q420" s="12"/>
      <c r="R420" s="23">
        <f t="shared" si="21"/>
        <v>0.35713171999999993</v>
      </c>
      <c r="S420" s="23">
        <v>5.9264319999999995E-2</v>
      </c>
      <c r="T420" s="23">
        <v>0.29786739999999995</v>
      </c>
      <c r="U420" s="23"/>
      <c r="V420" s="28">
        <v>0</v>
      </c>
      <c r="W420" s="12"/>
      <c r="X420" s="12"/>
      <c r="Y420" s="12"/>
      <c r="Z420" s="28"/>
      <c r="AA420" s="725">
        <v>2015</v>
      </c>
      <c r="AB420" s="725">
        <v>33</v>
      </c>
      <c r="AC420" s="654" t="s">
        <v>339</v>
      </c>
      <c r="AD420" s="654" t="s">
        <v>340</v>
      </c>
      <c r="AE420" s="35">
        <v>0.14000000000000001</v>
      </c>
    </row>
    <row r="421" spans="1:31" ht="63" x14ac:dyDescent="0.25">
      <c r="A421" s="741">
        <v>348</v>
      </c>
      <c r="B421" s="677" t="s">
        <v>561</v>
      </c>
      <c r="C421" s="72"/>
      <c r="D421" s="72"/>
      <c r="E421" s="12"/>
      <c r="F421" s="12"/>
      <c r="G421" s="12"/>
      <c r="H421" s="31">
        <v>0</v>
      </c>
      <c r="I421" s="23"/>
      <c r="J421" s="23">
        <f t="shared" si="22"/>
        <v>0</v>
      </c>
      <c r="K421" s="12"/>
      <c r="L421" s="34"/>
      <c r="M421" s="12"/>
      <c r="N421" s="12"/>
      <c r="O421" s="12"/>
      <c r="P421" s="12"/>
      <c r="Q421" s="12"/>
      <c r="R421" s="23">
        <f t="shared" si="21"/>
        <v>0.14171918</v>
      </c>
      <c r="S421" s="23">
        <v>2.3413559999999996E-2</v>
      </c>
      <c r="T421" s="23">
        <v>0.11830562</v>
      </c>
      <c r="U421" s="23"/>
      <c r="V421" s="28">
        <v>0</v>
      </c>
      <c r="W421" s="12"/>
      <c r="X421" s="12"/>
      <c r="Y421" s="12"/>
      <c r="Z421" s="28"/>
      <c r="AA421" s="725">
        <v>2015</v>
      </c>
      <c r="AB421" s="725">
        <v>33</v>
      </c>
      <c r="AC421" s="654" t="s">
        <v>339</v>
      </c>
      <c r="AD421" s="654" t="s">
        <v>340</v>
      </c>
      <c r="AE421" s="35">
        <v>0.04</v>
      </c>
    </row>
    <row r="422" spans="1:31" ht="63" x14ac:dyDescent="0.25">
      <c r="A422" s="741">
        <v>349</v>
      </c>
      <c r="B422" s="677" t="s">
        <v>562</v>
      </c>
      <c r="C422" s="72"/>
      <c r="D422" s="72"/>
      <c r="E422" s="12"/>
      <c r="F422" s="12"/>
      <c r="G422" s="12"/>
      <c r="H422" s="31">
        <v>0</v>
      </c>
      <c r="I422" s="23"/>
      <c r="J422" s="23">
        <f t="shared" si="22"/>
        <v>0</v>
      </c>
      <c r="K422" s="12"/>
      <c r="L422" s="34"/>
      <c r="M422" s="12"/>
      <c r="N422" s="12"/>
      <c r="O422" s="12"/>
      <c r="P422" s="12"/>
      <c r="Q422" s="12"/>
      <c r="R422" s="23">
        <f t="shared" si="21"/>
        <v>0.31009456000000002</v>
      </c>
      <c r="S422" s="23">
        <v>5.0895759999999991E-2</v>
      </c>
      <c r="T422" s="23">
        <v>0.25919880000000001</v>
      </c>
      <c r="U422" s="23"/>
      <c r="V422" s="28">
        <v>0</v>
      </c>
      <c r="W422" s="12"/>
      <c r="X422" s="12"/>
      <c r="Y422" s="12"/>
      <c r="Z422" s="28"/>
      <c r="AA422" s="725">
        <v>2015</v>
      </c>
      <c r="AB422" s="725">
        <v>33</v>
      </c>
      <c r="AC422" s="654" t="s">
        <v>339</v>
      </c>
      <c r="AD422" s="654" t="s">
        <v>340</v>
      </c>
      <c r="AE422" s="35">
        <v>0.9</v>
      </c>
    </row>
    <row r="423" spans="1:31" ht="63" x14ac:dyDescent="0.25">
      <c r="A423" s="741">
        <v>350</v>
      </c>
      <c r="B423" s="677" t="s">
        <v>563</v>
      </c>
      <c r="C423" s="72"/>
      <c r="D423" s="72"/>
      <c r="E423" s="12"/>
      <c r="F423" s="12"/>
      <c r="G423" s="12"/>
      <c r="H423" s="31">
        <v>0</v>
      </c>
      <c r="I423" s="23"/>
      <c r="J423" s="23">
        <f t="shared" si="22"/>
        <v>0</v>
      </c>
      <c r="K423" s="12"/>
      <c r="L423" s="34"/>
      <c r="M423" s="12"/>
      <c r="N423" s="12"/>
      <c r="O423" s="12"/>
      <c r="P423" s="12"/>
      <c r="Q423" s="12"/>
      <c r="R423" s="23">
        <f t="shared" si="21"/>
        <v>0.34643619999999997</v>
      </c>
      <c r="S423" s="23">
        <v>5.7689020000000001E-2</v>
      </c>
      <c r="T423" s="23">
        <v>0.28874717999999999</v>
      </c>
      <c r="U423" s="23"/>
      <c r="V423" s="28">
        <v>0</v>
      </c>
      <c r="W423" s="12"/>
      <c r="X423" s="12"/>
      <c r="Y423" s="12"/>
      <c r="Z423" s="28"/>
      <c r="AA423" s="725">
        <v>2015</v>
      </c>
      <c r="AB423" s="725">
        <v>33</v>
      </c>
      <c r="AC423" s="654" t="s">
        <v>339</v>
      </c>
      <c r="AD423" s="654" t="s">
        <v>340</v>
      </c>
      <c r="AE423" s="35">
        <v>0.11</v>
      </c>
    </row>
    <row r="424" spans="1:31" ht="63" x14ac:dyDescent="0.25">
      <c r="A424" s="741">
        <v>351</v>
      </c>
      <c r="B424" s="677" t="s">
        <v>564</v>
      </c>
      <c r="C424" s="72"/>
      <c r="D424" s="72"/>
      <c r="E424" s="12"/>
      <c r="F424" s="12"/>
      <c r="G424" s="12"/>
      <c r="H424" s="31">
        <v>1.6872109999999999E-2</v>
      </c>
      <c r="I424" s="23">
        <v>0.11301449999999999</v>
      </c>
      <c r="J424" s="23">
        <f t="shared" si="22"/>
        <v>-9.6142389999999994E-2</v>
      </c>
      <c r="K424" s="12"/>
      <c r="L424" s="34"/>
      <c r="M424" s="12"/>
      <c r="N424" s="12"/>
      <c r="O424" s="12"/>
      <c r="P424" s="12"/>
      <c r="Q424" s="12"/>
      <c r="R424" s="23">
        <f t="shared" si="21"/>
        <v>0.67522028000000012</v>
      </c>
      <c r="S424" s="23">
        <v>0.11301449999999999</v>
      </c>
      <c r="T424" s="23">
        <v>0.54790738000000005</v>
      </c>
      <c r="U424" s="23"/>
      <c r="V424" s="34">
        <v>1.4298399999999999E-2</v>
      </c>
      <c r="W424" s="12"/>
      <c r="X424" s="12"/>
      <c r="Y424" s="12"/>
      <c r="Z424" s="28"/>
      <c r="AA424" s="725">
        <v>2015</v>
      </c>
      <c r="AB424" s="725">
        <v>33</v>
      </c>
      <c r="AC424" s="654" t="s">
        <v>339</v>
      </c>
      <c r="AD424" s="654" t="s">
        <v>340</v>
      </c>
      <c r="AE424" s="35">
        <v>0.33</v>
      </c>
    </row>
    <row r="425" spans="1:31" ht="63" x14ac:dyDescent="0.25">
      <c r="A425" s="741">
        <v>352</v>
      </c>
      <c r="B425" s="677" t="s">
        <v>565</v>
      </c>
      <c r="C425" s="72"/>
      <c r="D425" s="72"/>
      <c r="E425" s="12"/>
      <c r="F425" s="12"/>
      <c r="G425" s="12"/>
      <c r="H425" s="31">
        <v>0</v>
      </c>
      <c r="I425" s="23"/>
      <c r="J425" s="23">
        <f t="shared" si="22"/>
        <v>0</v>
      </c>
      <c r="K425" s="12"/>
      <c r="L425" s="34"/>
      <c r="M425" s="12"/>
      <c r="N425" s="12"/>
      <c r="O425" s="12"/>
      <c r="P425" s="12"/>
      <c r="Q425" s="12"/>
      <c r="R425" s="23">
        <f t="shared" si="21"/>
        <v>0.94833649999999992</v>
      </c>
      <c r="S425" s="23">
        <v>0.15687509999999999</v>
      </c>
      <c r="T425" s="23">
        <v>0.79146139999999998</v>
      </c>
      <c r="U425" s="23"/>
      <c r="V425" s="28">
        <v>0</v>
      </c>
      <c r="W425" s="12"/>
      <c r="X425" s="12"/>
      <c r="Y425" s="12"/>
      <c r="Z425" s="28"/>
      <c r="AA425" s="725">
        <v>2015</v>
      </c>
      <c r="AB425" s="725">
        <v>33</v>
      </c>
      <c r="AC425" s="654" t="s">
        <v>339</v>
      </c>
      <c r="AD425" s="654" t="s">
        <v>340</v>
      </c>
      <c r="AE425" s="35">
        <v>0.44</v>
      </c>
    </row>
    <row r="426" spans="1:31" ht="78.75" x14ac:dyDescent="0.25">
      <c r="A426" s="741">
        <v>353</v>
      </c>
      <c r="B426" s="677" t="s">
        <v>566</v>
      </c>
      <c r="C426" s="72"/>
      <c r="D426" s="72"/>
      <c r="E426" s="12"/>
      <c r="F426" s="12"/>
      <c r="G426" s="12"/>
      <c r="H426" s="31">
        <v>0</v>
      </c>
      <c r="I426" s="23"/>
      <c r="J426" s="23">
        <f t="shared" si="22"/>
        <v>0</v>
      </c>
      <c r="K426" s="12"/>
      <c r="L426" s="34"/>
      <c r="M426" s="12"/>
      <c r="N426" s="12"/>
      <c r="O426" s="12"/>
      <c r="P426" s="12"/>
      <c r="Q426" s="12"/>
      <c r="R426" s="23">
        <f t="shared" si="21"/>
        <v>0.76579285999999991</v>
      </c>
      <c r="S426" s="23">
        <v>0.12699395999999999</v>
      </c>
      <c r="T426" s="23">
        <v>0.63879889999999995</v>
      </c>
      <c r="U426" s="23"/>
      <c r="V426" s="28">
        <v>0</v>
      </c>
      <c r="W426" s="12"/>
      <c r="X426" s="12"/>
      <c r="Y426" s="12"/>
      <c r="Z426" s="28"/>
      <c r="AA426" s="725">
        <v>2015</v>
      </c>
      <c r="AB426" s="725">
        <v>33</v>
      </c>
      <c r="AC426" s="654" t="s">
        <v>339</v>
      </c>
      <c r="AD426" s="654" t="s">
        <v>340</v>
      </c>
      <c r="AE426" s="35">
        <v>0.39</v>
      </c>
    </row>
    <row r="427" spans="1:31" ht="126" x14ac:dyDescent="0.25">
      <c r="A427" s="741">
        <v>354</v>
      </c>
      <c r="B427" s="677" t="s">
        <v>567</v>
      </c>
      <c r="C427" s="72"/>
      <c r="D427" s="72"/>
      <c r="E427" s="12"/>
      <c r="F427" s="12"/>
      <c r="G427" s="12"/>
      <c r="H427" s="31">
        <v>0</v>
      </c>
      <c r="I427" s="23"/>
      <c r="J427" s="23">
        <f t="shared" si="22"/>
        <v>0</v>
      </c>
      <c r="K427" s="12"/>
      <c r="L427" s="34"/>
      <c r="M427" s="12"/>
      <c r="N427" s="12"/>
      <c r="O427" s="12"/>
      <c r="P427" s="12"/>
      <c r="Q427" s="12"/>
      <c r="R427" s="23">
        <f t="shared" si="21"/>
        <v>0.73685453999999995</v>
      </c>
      <c r="S427" s="23">
        <v>0.12244033999999998</v>
      </c>
      <c r="T427" s="23">
        <v>0.61441419999999991</v>
      </c>
      <c r="U427" s="23"/>
      <c r="V427" s="28">
        <v>0</v>
      </c>
      <c r="W427" s="12"/>
      <c r="X427" s="12"/>
      <c r="Y427" s="12"/>
      <c r="Z427" s="28"/>
      <c r="AA427" s="725">
        <v>2015</v>
      </c>
      <c r="AB427" s="725">
        <v>33</v>
      </c>
      <c r="AC427" s="654" t="s">
        <v>339</v>
      </c>
      <c r="AD427" s="654" t="s">
        <v>340</v>
      </c>
      <c r="AE427" s="35">
        <v>0.25</v>
      </c>
    </row>
    <row r="428" spans="1:31" ht="78.75" x14ac:dyDescent="0.25">
      <c r="A428" s="741">
        <v>355</v>
      </c>
      <c r="B428" s="677" t="s">
        <v>568</v>
      </c>
      <c r="C428" s="72"/>
      <c r="D428" s="72"/>
      <c r="E428" s="12"/>
      <c r="F428" s="12"/>
      <c r="G428" s="12"/>
      <c r="H428" s="31">
        <v>0</v>
      </c>
      <c r="I428" s="23"/>
      <c r="J428" s="23">
        <f t="shared" si="22"/>
        <v>0</v>
      </c>
      <c r="K428" s="12"/>
      <c r="L428" s="34"/>
      <c r="M428" s="12"/>
      <c r="N428" s="12"/>
      <c r="O428" s="12"/>
      <c r="P428" s="12"/>
      <c r="Q428" s="12"/>
      <c r="R428" s="23">
        <f t="shared" si="21"/>
        <v>0.54282359999999996</v>
      </c>
      <c r="S428" s="23">
        <v>8.9747259999999995E-2</v>
      </c>
      <c r="T428" s="23">
        <v>0.45307633999999997</v>
      </c>
      <c r="U428" s="23"/>
      <c r="V428" s="28">
        <v>0</v>
      </c>
      <c r="W428" s="12"/>
      <c r="X428" s="12"/>
      <c r="Y428" s="12"/>
      <c r="Z428" s="28"/>
      <c r="AA428" s="725">
        <v>2015</v>
      </c>
      <c r="AB428" s="725">
        <v>33</v>
      </c>
      <c r="AC428" s="654" t="s">
        <v>339</v>
      </c>
      <c r="AD428" s="654" t="s">
        <v>340</v>
      </c>
      <c r="AE428" s="35">
        <v>0.21</v>
      </c>
    </row>
    <row r="429" spans="1:31" ht="78.75" x14ac:dyDescent="0.25">
      <c r="A429" s="741">
        <v>356</v>
      </c>
      <c r="B429" s="677" t="s">
        <v>569</v>
      </c>
      <c r="C429" s="72"/>
      <c r="D429" s="72"/>
      <c r="E429" s="12"/>
      <c r="F429" s="12"/>
      <c r="G429" s="12"/>
      <c r="H429" s="31">
        <v>0</v>
      </c>
      <c r="I429" s="23"/>
      <c r="J429" s="23">
        <f t="shared" si="22"/>
        <v>0</v>
      </c>
      <c r="K429" s="12"/>
      <c r="L429" s="34"/>
      <c r="M429" s="12"/>
      <c r="N429" s="12"/>
      <c r="O429" s="12"/>
      <c r="P429" s="12"/>
      <c r="Q429" s="12"/>
      <c r="R429" s="23">
        <f t="shared" si="21"/>
        <v>0.54343483999999997</v>
      </c>
      <c r="S429" s="23">
        <v>9.001039999999999E-2</v>
      </c>
      <c r="T429" s="23">
        <v>0.45342443999999998</v>
      </c>
      <c r="U429" s="23"/>
      <c r="V429" s="28">
        <v>0</v>
      </c>
      <c r="W429" s="12"/>
      <c r="X429" s="12"/>
      <c r="Y429" s="12"/>
      <c r="Z429" s="28"/>
      <c r="AA429" s="725">
        <v>2015</v>
      </c>
      <c r="AB429" s="725">
        <v>33</v>
      </c>
      <c r="AC429" s="654" t="s">
        <v>339</v>
      </c>
      <c r="AD429" s="654" t="s">
        <v>340</v>
      </c>
      <c r="AE429" s="35">
        <v>0.08</v>
      </c>
    </row>
    <row r="430" spans="1:31" ht="94.5" x14ac:dyDescent="0.25">
      <c r="A430" s="741">
        <v>357</v>
      </c>
      <c r="B430" s="677" t="s">
        <v>570</v>
      </c>
      <c r="C430" s="72"/>
      <c r="D430" s="72"/>
      <c r="E430" s="12"/>
      <c r="F430" s="12"/>
      <c r="G430" s="12"/>
      <c r="H430" s="31">
        <v>0</v>
      </c>
      <c r="I430" s="23"/>
      <c r="J430" s="23">
        <f t="shared" si="22"/>
        <v>0</v>
      </c>
      <c r="K430" s="12"/>
      <c r="L430" s="34"/>
      <c r="M430" s="12"/>
      <c r="N430" s="12"/>
      <c r="O430" s="12"/>
      <c r="P430" s="12"/>
      <c r="Q430" s="12"/>
      <c r="R430" s="23">
        <f t="shared" si="21"/>
        <v>3.4509855199999997</v>
      </c>
      <c r="S430" s="23">
        <v>0.26042954000000001</v>
      </c>
      <c r="T430" s="23">
        <v>3.1905559799999996</v>
      </c>
      <c r="U430" s="23"/>
      <c r="V430" s="28">
        <v>0</v>
      </c>
      <c r="W430" s="12"/>
      <c r="X430" s="12"/>
      <c r="Y430" s="12"/>
      <c r="Z430" s="28">
        <v>0.25</v>
      </c>
      <c r="AA430" s="725">
        <v>2015</v>
      </c>
      <c r="AB430" s="725">
        <v>33</v>
      </c>
      <c r="AC430" s="654" t="s">
        <v>339</v>
      </c>
      <c r="AD430" s="654" t="s">
        <v>340</v>
      </c>
      <c r="AE430" s="35">
        <v>0.22</v>
      </c>
    </row>
    <row r="431" spans="1:31" ht="94.5" x14ac:dyDescent="0.25">
      <c r="A431" s="741">
        <v>358</v>
      </c>
      <c r="B431" s="677" t="s">
        <v>571</v>
      </c>
      <c r="C431" s="72"/>
      <c r="D431" s="72"/>
      <c r="E431" s="12"/>
      <c r="F431" s="12"/>
      <c r="G431" s="12"/>
      <c r="H431" s="31">
        <v>0</v>
      </c>
      <c r="I431" s="23"/>
      <c r="J431" s="23">
        <f t="shared" si="22"/>
        <v>0</v>
      </c>
      <c r="K431" s="12"/>
      <c r="L431" s="34"/>
      <c r="M431" s="12"/>
      <c r="N431" s="12"/>
      <c r="O431" s="12"/>
      <c r="P431" s="12"/>
      <c r="Q431" s="12"/>
      <c r="R431" s="23">
        <f t="shared" si="21"/>
        <v>0.30576749999999997</v>
      </c>
      <c r="S431" s="23">
        <v>5.1072760000000002E-2</v>
      </c>
      <c r="T431" s="23">
        <v>0.25469473999999998</v>
      </c>
      <c r="U431" s="23"/>
      <c r="V431" s="28">
        <v>0</v>
      </c>
      <c r="W431" s="12"/>
      <c r="X431" s="12"/>
      <c r="Y431" s="12"/>
      <c r="Z431" s="28"/>
      <c r="AA431" s="725">
        <v>2015</v>
      </c>
      <c r="AB431" s="725">
        <v>33</v>
      </c>
      <c r="AC431" s="654" t="s">
        <v>339</v>
      </c>
      <c r="AD431" s="654" t="s">
        <v>340</v>
      </c>
      <c r="AE431" s="35">
        <v>7.0000000000000007E-2</v>
      </c>
    </row>
    <row r="432" spans="1:31" ht="78.75" x14ac:dyDescent="0.25">
      <c r="A432" s="741">
        <v>359</v>
      </c>
      <c r="B432" s="677" t="s">
        <v>572</v>
      </c>
      <c r="C432" s="72"/>
      <c r="D432" s="72"/>
      <c r="E432" s="12"/>
      <c r="F432" s="12"/>
      <c r="G432" s="12"/>
      <c r="H432" s="31">
        <v>0</v>
      </c>
      <c r="I432" s="23"/>
      <c r="J432" s="23">
        <f t="shared" si="22"/>
        <v>0</v>
      </c>
      <c r="K432" s="12"/>
      <c r="L432" s="34"/>
      <c r="M432" s="12"/>
      <c r="N432" s="12"/>
      <c r="O432" s="12"/>
      <c r="P432" s="12"/>
      <c r="Q432" s="12"/>
      <c r="R432" s="23">
        <f t="shared" si="21"/>
        <v>0.84716093999999997</v>
      </c>
      <c r="S432" s="23">
        <v>0.14059817999999999</v>
      </c>
      <c r="T432" s="23">
        <v>0.70656275999999996</v>
      </c>
      <c r="U432" s="23"/>
      <c r="V432" s="28">
        <v>0</v>
      </c>
      <c r="W432" s="12"/>
      <c r="X432" s="12"/>
      <c r="Y432" s="12"/>
      <c r="Z432" s="28"/>
      <c r="AA432" s="725">
        <v>2015</v>
      </c>
      <c r="AB432" s="725">
        <v>33</v>
      </c>
      <c r="AC432" s="654" t="s">
        <v>339</v>
      </c>
      <c r="AD432" s="654" t="s">
        <v>340</v>
      </c>
      <c r="AE432" s="35">
        <v>0.16</v>
      </c>
    </row>
    <row r="433" spans="1:31" ht="78.75" x14ac:dyDescent="0.25">
      <c r="A433" s="741">
        <v>360</v>
      </c>
      <c r="B433" s="675" t="s">
        <v>573</v>
      </c>
      <c r="C433" s="72"/>
      <c r="D433" s="72"/>
      <c r="E433" s="12"/>
      <c r="F433" s="12"/>
      <c r="G433" s="12"/>
      <c r="H433" s="31">
        <v>0</v>
      </c>
      <c r="I433" s="23"/>
      <c r="J433" s="23">
        <f t="shared" si="22"/>
        <v>0</v>
      </c>
      <c r="K433" s="12"/>
      <c r="L433" s="34"/>
      <c r="M433" s="12"/>
      <c r="N433" s="12"/>
      <c r="O433" s="12"/>
      <c r="P433" s="12"/>
      <c r="Q433" s="12"/>
      <c r="R433" s="23">
        <f t="shared" si="21"/>
        <v>0.10656108</v>
      </c>
      <c r="S433" s="23">
        <v>1.7926560000000001E-2</v>
      </c>
      <c r="T433" s="23">
        <v>8.8634519999999994E-2</v>
      </c>
      <c r="U433" s="23"/>
      <c r="V433" s="28">
        <v>0</v>
      </c>
      <c r="W433" s="12"/>
      <c r="X433" s="12"/>
      <c r="Y433" s="12"/>
      <c r="Z433" s="28"/>
      <c r="AA433" s="725">
        <v>2015</v>
      </c>
      <c r="AB433" s="725">
        <v>33</v>
      </c>
      <c r="AC433" s="654" t="s">
        <v>339</v>
      </c>
      <c r="AD433" s="654" t="s">
        <v>340</v>
      </c>
      <c r="AE433" s="35">
        <v>0.03</v>
      </c>
    </row>
    <row r="434" spans="1:31" ht="78.75" x14ac:dyDescent="0.25">
      <c r="A434" s="741">
        <v>361</v>
      </c>
      <c r="B434" s="675" t="s">
        <v>574</v>
      </c>
      <c r="C434" s="72"/>
      <c r="D434" s="72"/>
      <c r="E434" s="12"/>
      <c r="F434" s="12"/>
      <c r="G434" s="12"/>
      <c r="H434" s="31">
        <v>0</v>
      </c>
      <c r="I434" s="23"/>
      <c r="J434" s="23">
        <f t="shared" si="22"/>
        <v>0</v>
      </c>
      <c r="K434" s="12"/>
      <c r="L434" s="34"/>
      <c r="M434" s="12"/>
      <c r="N434" s="12"/>
      <c r="O434" s="12"/>
      <c r="P434" s="12"/>
      <c r="Q434" s="12"/>
      <c r="R434" s="23">
        <f t="shared" si="21"/>
        <v>1.2496837199999999</v>
      </c>
      <c r="S434" s="23">
        <v>0.16243172</v>
      </c>
      <c r="T434" s="23">
        <v>1.0872519999999999</v>
      </c>
      <c r="U434" s="23"/>
      <c r="V434" s="28">
        <v>0</v>
      </c>
      <c r="W434" s="12"/>
      <c r="X434" s="12"/>
      <c r="Y434" s="12"/>
      <c r="Z434" s="28"/>
      <c r="AA434" s="725">
        <v>2015</v>
      </c>
      <c r="AB434" s="725">
        <v>33</v>
      </c>
      <c r="AC434" s="654"/>
      <c r="AD434" s="654" t="s">
        <v>341</v>
      </c>
      <c r="AE434" s="35">
        <v>0.19</v>
      </c>
    </row>
    <row r="435" spans="1:31" ht="78.75" x14ac:dyDescent="0.25">
      <c r="A435" s="741">
        <v>362</v>
      </c>
      <c r="B435" s="677" t="s">
        <v>575</v>
      </c>
      <c r="C435" s="72"/>
      <c r="D435" s="72"/>
      <c r="E435" s="12"/>
      <c r="F435" s="12"/>
      <c r="G435" s="12"/>
      <c r="H435" s="31">
        <v>0</v>
      </c>
      <c r="I435" s="23"/>
      <c r="J435" s="23">
        <f t="shared" si="22"/>
        <v>0</v>
      </c>
      <c r="K435" s="12"/>
      <c r="L435" s="34"/>
      <c r="M435" s="12"/>
      <c r="N435" s="12"/>
      <c r="O435" s="12"/>
      <c r="P435" s="12"/>
      <c r="Q435" s="12"/>
      <c r="R435" s="23">
        <f t="shared" si="21"/>
        <v>0.47054859999999998</v>
      </c>
      <c r="S435" s="23">
        <v>7.8185619999999997E-2</v>
      </c>
      <c r="T435" s="23">
        <v>0.39236297999999997</v>
      </c>
      <c r="U435" s="23"/>
      <c r="V435" s="28">
        <v>0</v>
      </c>
      <c r="W435" s="12"/>
      <c r="X435" s="12"/>
      <c r="Y435" s="12"/>
      <c r="Z435" s="28"/>
      <c r="AA435" s="725">
        <v>2015</v>
      </c>
      <c r="AB435" s="725">
        <v>33</v>
      </c>
      <c r="AC435" s="654" t="s">
        <v>339</v>
      </c>
      <c r="AD435" s="654" t="s">
        <v>340</v>
      </c>
      <c r="AE435" s="35">
        <v>0.06</v>
      </c>
    </row>
    <row r="436" spans="1:31" ht="78.75" x14ac:dyDescent="0.25">
      <c r="A436" s="741">
        <v>363</v>
      </c>
      <c r="B436" s="677" t="s">
        <v>576</v>
      </c>
      <c r="C436" s="72"/>
      <c r="D436" s="72"/>
      <c r="E436" s="12"/>
      <c r="F436" s="12"/>
      <c r="G436" s="12"/>
      <c r="H436" s="31">
        <v>0</v>
      </c>
      <c r="I436" s="23"/>
      <c r="J436" s="23">
        <f t="shared" si="22"/>
        <v>0</v>
      </c>
      <c r="K436" s="12"/>
      <c r="L436" s="34"/>
      <c r="M436" s="12"/>
      <c r="N436" s="12"/>
      <c r="O436" s="12"/>
      <c r="P436" s="12"/>
      <c r="Q436" s="12"/>
      <c r="R436" s="23">
        <f t="shared" si="21"/>
        <v>0.77679871999999994</v>
      </c>
      <c r="S436" s="23">
        <v>0.12972329999999999</v>
      </c>
      <c r="T436" s="23">
        <v>0.64707541999999996</v>
      </c>
      <c r="U436" s="23"/>
      <c r="V436" s="28">
        <v>0</v>
      </c>
      <c r="W436" s="12"/>
      <c r="X436" s="12"/>
      <c r="Y436" s="12"/>
      <c r="Z436" s="28"/>
      <c r="AA436" s="725">
        <v>2015</v>
      </c>
      <c r="AB436" s="725">
        <v>33</v>
      </c>
      <c r="AC436" s="654" t="s">
        <v>339</v>
      </c>
      <c r="AD436" s="654" t="s">
        <v>340</v>
      </c>
      <c r="AE436" s="35">
        <v>0.31</v>
      </c>
    </row>
    <row r="437" spans="1:31" ht="63" x14ac:dyDescent="0.25">
      <c r="A437" s="741">
        <v>364</v>
      </c>
      <c r="B437" s="677" t="s">
        <v>580</v>
      </c>
      <c r="C437" s="72"/>
      <c r="D437" s="72"/>
      <c r="E437" s="12"/>
      <c r="F437" s="12"/>
      <c r="G437" s="12"/>
      <c r="H437" s="31">
        <v>0</v>
      </c>
      <c r="I437" s="23"/>
      <c r="J437" s="23">
        <f t="shared" si="22"/>
        <v>0</v>
      </c>
      <c r="K437" s="12"/>
      <c r="L437" s="34"/>
      <c r="M437" s="12"/>
      <c r="N437" s="12"/>
      <c r="O437" s="12"/>
      <c r="P437" s="12"/>
      <c r="Q437" s="12"/>
      <c r="R437" s="23">
        <f t="shared" si="21"/>
        <v>2.1693450399999996</v>
      </c>
      <c r="S437" s="23">
        <v>0.32914920000000003</v>
      </c>
      <c r="T437" s="23">
        <v>1.8401958399999998</v>
      </c>
      <c r="U437" s="23"/>
      <c r="V437" s="28">
        <v>0</v>
      </c>
      <c r="W437" s="12"/>
      <c r="X437" s="12"/>
      <c r="Y437" s="12"/>
      <c r="Z437" s="28"/>
      <c r="AA437" s="725">
        <v>2015</v>
      </c>
      <c r="AB437" s="725">
        <v>33</v>
      </c>
      <c r="AC437" s="654" t="s">
        <v>339</v>
      </c>
      <c r="AD437" s="654" t="s">
        <v>340</v>
      </c>
      <c r="AE437" s="35">
        <v>0.87</v>
      </c>
    </row>
    <row r="438" spans="1:31" x14ac:dyDescent="0.25">
      <c r="A438" s="810"/>
      <c r="B438" s="465"/>
      <c r="C438" s="72"/>
      <c r="D438" s="72"/>
      <c r="E438" s="12"/>
      <c r="F438" s="12"/>
      <c r="G438" s="12"/>
      <c r="H438" s="31"/>
      <c r="I438" s="28"/>
      <c r="J438" s="23">
        <f t="shared" ref="J438" si="23">H438-I438</f>
        <v>0</v>
      </c>
      <c r="K438" s="12"/>
      <c r="L438" s="34"/>
      <c r="M438" s="12"/>
      <c r="N438" s="12"/>
      <c r="O438" s="12"/>
      <c r="P438" s="12"/>
      <c r="Q438" s="12"/>
      <c r="R438" s="23"/>
      <c r="S438" s="23"/>
      <c r="T438" s="23"/>
      <c r="U438" s="23"/>
      <c r="V438" s="28"/>
      <c r="W438" s="12"/>
      <c r="X438" s="12"/>
      <c r="Y438" s="12"/>
      <c r="Z438" s="28"/>
      <c r="AA438" s="12"/>
      <c r="AB438" s="12"/>
      <c r="AC438" s="12"/>
      <c r="AD438" s="12"/>
      <c r="AE438" s="35"/>
    </row>
    <row r="439" spans="1:31" x14ac:dyDescent="0.25">
      <c r="A439" s="810"/>
      <c r="B439" s="465"/>
      <c r="C439" s="72"/>
      <c r="D439" s="72"/>
      <c r="E439" s="12"/>
      <c r="F439" s="12"/>
      <c r="G439" s="12"/>
      <c r="H439" s="31"/>
      <c r="I439" s="28"/>
      <c r="J439" s="28"/>
      <c r="K439" s="12"/>
      <c r="L439" s="34"/>
      <c r="M439" s="12"/>
      <c r="N439" s="12"/>
      <c r="O439" s="12"/>
      <c r="P439" s="12"/>
      <c r="Q439" s="12"/>
      <c r="R439" s="23"/>
      <c r="S439" s="23"/>
      <c r="T439" s="23"/>
      <c r="U439" s="23"/>
      <c r="V439" s="28"/>
      <c r="W439" s="12"/>
      <c r="X439" s="12"/>
      <c r="Y439" s="12"/>
      <c r="Z439" s="28"/>
      <c r="AA439" s="12"/>
      <c r="AB439" s="12"/>
      <c r="AC439" s="12"/>
      <c r="AD439" s="12"/>
      <c r="AE439" s="35"/>
    </row>
    <row r="440" spans="1:31" x14ac:dyDescent="0.25">
      <c r="A440" s="811" t="s">
        <v>4</v>
      </c>
      <c r="B440" s="12"/>
      <c r="C440" s="72"/>
      <c r="D440" s="72"/>
      <c r="E440" s="12"/>
      <c r="F440" s="12"/>
      <c r="G440" s="12"/>
      <c r="H440" s="23"/>
      <c r="I440" s="28"/>
      <c r="J440" s="28"/>
      <c r="K440" s="12"/>
      <c r="L440" s="34"/>
      <c r="M440" s="12"/>
      <c r="N440" s="12"/>
      <c r="O440" s="12"/>
      <c r="P440" s="12"/>
      <c r="Q440" s="12"/>
      <c r="R440" s="23"/>
      <c r="S440" s="23"/>
      <c r="T440" s="23"/>
      <c r="U440" s="32"/>
      <c r="V440" s="34"/>
      <c r="W440" s="12"/>
      <c r="X440" s="12"/>
      <c r="Y440" s="12"/>
      <c r="Z440" s="28"/>
      <c r="AA440" s="12"/>
      <c r="AB440" s="12"/>
      <c r="AC440" s="12"/>
      <c r="AD440" s="12"/>
      <c r="AE440" s="35"/>
    </row>
    <row r="441" spans="1:31" ht="47.25" x14ac:dyDescent="0.25">
      <c r="A441" s="812"/>
      <c r="B441" s="839" t="s">
        <v>11</v>
      </c>
      <c r="C441" s="72"/>
      <c r="D441" s="72"/>
      <c r="E441" s="12"/>
      <c r="F441" s="12"/>
      <c r="G441" s="12"/>
      <c r="H441" s="23"/>
      <c r="I441" s="28"/>
      <c r="J441" s="28"/>
      <c r="K441" s="12"/>
      <c r="L441" s="34"/>
      <c r="M441" s="12"/>
      <c r="N441" s="12"/>
      <c r="O441" s="12"/>
      <c r="P441" s="12"/>
      <c r="Q441" s="12"/>
      <c r="R441" s="23"/>
      <c r="S441" s="23"/>
      <c r="T441" s="23"/>
      <c r="U441" s="32"/>
      <c r="V441" s="34"/>
      <c r="W441" s="12"/>
      <c r="X441" s="12"/>
      <c r="Y441" s="12"/>
      <c r="Z441" s="28"/>
      <c r="AA441" s="12"/>
      <c r="AB441" s="12"/>
      <c r="AC441" s="12"/>
      <c r="AD441" s="12"/>
      <c r="AE441" s="35"/>
    </row>
    <row r="442" spans="1:31" x14ac:dyDescent="0.25">
      <c r="A442" s="812"/>
      <c r="B442" s="49" t="s">
        <v>3</v>
      </c>
      <c r="C442" s="72"/>
      <c r="D442" s="72"/>
      <c r="E442" s="12"/>
      <c r="F442" s="12"/>
      <c r="G442" s="12"/>
      <c r="H442" s="23"/>
      <c r="I442" s="28"/>
      <c r="J442" s="28"/>
      <c r="K442" s="12"/>
      <c r="L442" s="34"/>
      <c r="M442" s="12"/>
      <c r="N442" s="12"/>
      <c r="O442" s="12"/>
      <c r="P442" s="12"/>
      <c r="Q442" s="12"/>
      <c r="R442" s="23"/>
      <c r="S442" s="23"/>
      <c r="T442" s="23"/>
      <c r="U442" s="32"/>
      <c r="V442" s="34"/>
      <c r="W442" s="12"/>
      <c r="X442" s="12"/>
      <c r="Y442" s="12"/>
      <c r="Z442" s="28"/>
      <c r="AA442" s="12"/>
      <c r="AB442" s="12"/>
      <c r="AC442" s="12"/>
      <c r="AD442" s="12"/>
      <c r="AE442" s="35"/>
    </row>
    <row r="443" spans="1:31" x14ac:dyDescent="0.25">
      <c r="A443" s="812"/>
      <c r="B443" s="49" t="s">
        <v>5</v>
      </c>
      <c r="C443" s="72"/>
      <c r="D443" s="72"/>
      <c r="E443" s="12"/>
      <c r="F443" s="12"/>
      <c r="G443" s="12"/>
      <c r="H443" s="23"/>
      <c r="I443" s="28"/>
      <c r="J443" s="28"/>
      <c r="K443" s="12"/>
      <c r="L443" s="34"/>
      <c r="M443" s="12"/>
      <c r="N443" s="12"/>
      <c r="O443" s="12"/>
      <c r="P443" s="12"/>
      <c r="Q443" s="12"/>
      <c r="R443" s="23"/>
      <c r="S443" s="23"/>
      <c r="T443" s="23"/>
      <c r="U443" s="32"/>
      <c r="V443" s="34"/>
      <c r="W443" s="12"/>
      <c r="X443" s="12"/>
      <c r="Y443" s="12"/>
      <c r="Z443" s="28"/>
      <c r="AA443" s="12"/>
      <c r="AB443" s="12"/>
      <c r="AC443" s="12"/>
      <c r="AD443" s="12"/>
      <c r="AE443" s="35"/>
    </row>
    <row r="444" spans="1:31" ht="16.5" thickBot="1" x14ac:dyDescent="0.3">
      <c r="A444" s="813" t="s">
        <v>4</v>
      </c>
      <c r="B444" s="15"/>
      <c r="C444" s="81"/>
      <c r="D444" s="81"/>
      <c r="E444" s="15"/>
      <c r="F444" s="15"/>
      <c r="G444" s="15"/>
      <c r="H444" s="790"/>
      <c r="I444" s="37"/>
      <c r="J444" s="37"/>
      <c r="K444" s="15"/>
      <c r="L444" s="471"/>
      <c r="M444" s="15"/>
      <c r="N444" s="15"/>
      <c r="O444" s="15"/>
      <c r="P444" s="15"/>
      <c r="Q444" s="15"/>
      <c r="R444" s="790"/>
      <c r="S444" s="790"/>
      <c r="T444" s="790"/>
      <c r="U444" s="801"/>
      <c r="V444" s="471"/>
      <c r="W444" s="15"/>
      <c r="X444" s="15"/>
      <c r="Y444" s="15"/>
      <c r="Z444" s="37"/>
      <c r="AA444" s="15"/>
      <c r="AB444" s="15"/>
      <c r="AC444" s="15"/>
      <c r="AD444" s="15"/>
      <c r="AE444" s="474"/>
    </row>
    <row r="445" spans="1:31" x14ac:dyDescent="0.25">
      <c r="C445" s="840"/>
      <c r="D445" s="840"/>
      <c r="L445" s="469"/>
      <c r="R445" s="125"/>
      <c r="S445" s="125"/>
      <c r="T445" s="125"/>
      <c r="V445" s="469"/>
    </row>
    <row r="446" spans="1:31" x14ac:dyDescent="0.25">
      <c r="B446" s="1054" t="s">
        <v>77</v>
      </c>
      <c r="C446" s="1054"/>
      <c r="D446" s="1054"/>
      <c r="E446" s="1054"/>
      <c r="F446" s="1054"/>
      <c r="G446" s="1054"/>
      <c r="H446" s="1054"/>
      <c r="I446" s="1054"/>
      <c r="J446" s="1054"/>
      <c r="K446" s="1054"/>
      <c r="L446" s="1054"/>
      <c r="M446" s="1054"/>
      <c r="N446" s="1054"/>
      <c r="O446" s="1054"/>
      <c r="P446" s="1054"/>
      <c r="Q446" s="1054"/>
      <c r="R446" s="1054"/>
      <c r="S446" s="1054"/>
      <c r="T446" s="1054"/>
      <c r="U446" s="1054"/>
      <c r="V446" s="469"/>
    </row>
    <row r="447" spans="1:31" x14ac:dyDescent="0.25">
      <c r="B447" s="22" t="s">
        <v>78</v>
      </c>
      <c r="L447" s="469"/>
      <c r="R447" s="125"/>
      <c r="S447" s="125"/>
      <c r="T447" s="125"/>
      <c r="V447" s="469"/>
    </row>
    <row r="448" spans="1:31" x14ac:dyDescent="0.25">
      <c r="C448" s="840"/>
      <c r="D448" s="840"/>
      <c r="L448" s="469"/>
      <c r="R448" s="125"/>
      <c r="S448" s="125"/>
      <c r="T448" s="125"/>
      <c r="V448" s="469"/>
      <c r="Z448" s="125"/>
      <c r="AC448" s="25"/>
    </row>
    <row r="449" spans="3:32" ht="18.75" x14ac:dyDescent="0.3">
      <c r="C449" s="83"/>
      <c r="D449" s="83"/>
      <c r="E449" s="40"/>
      <c r="S449" s="802"/>
      <c r="T449" s="802"/>
      <c r="U449" s="803"/>
      <c r="V449" s="469"/>
      <c r="AA449" s="25"/>
    </row>
    <row r="450" spans="3:32" ht="23.25" x14ac:dyDescent="0.3">
      <c r="E450" s="40"/>
      <c r="F450" s="56" t="s">
        <v>639</v>
      </c>
      <c r="G450" s="17"/>
      <c r="H450" s="16"/>
      <c r="I450" s="18"/>
      <c r="J450" s="19"/>
      <c r="K450" s="20"/>
      <c r="L450" s="21"/>
      <c r="M450" s="20"/>
      <c r="N450" s="20"/>
      <c r="Q450" s="807"/>
      <c r="R450" s="16" t="s">
        <v>640</v>
      </c>
      <c r="S450" s="16"/>
      <c r="T450" s="218"/>
      <c r="U450" s="336"/>
      <c r="V450" s="336"/>
      <c r="W450" s="336"/>
      <c r="X450" s="763"/>
      <c r="Y450" s="763"/>
      <c r="Z450" s="218"/>
      <c r="AA450" s="763"/>
      <c r="AD450" s="218"/>
      <c r="AE450" s="218"/>
      <c r="AF450" s="218"/>
    </row>
    <row r="451" spans="3:32" ht="23.25" x14ac:dyDescent="0.3">
      <c r="E451" s="40"/>
      <c r="F451" s="56"/>
      <c r="G451" s="17"/>
      <c r="H451" s="892"/>
      <c r="I451" s="18"/>
      <c r="J451" s="19"/>
      <c r="K451" s="20"/>
      <c r="L451" s="21"/>
      <c r="M451" s="20"/>
      <c r="N451" s="20"/>
      <c r="Q451" s="807"/>
      <c r="R451" s="19"/>
      <c r="S451" s="19"/>
      <c r="T451" s="819"/>
      <c r="U451" s="336"/>
      <c r="V451" s="336"/>
      <c r="W451" s="336"/>
      <c r="X451" s="815"/>
      <c r="Y451" s="816"/>
      <c r="Z451" s="817"/>
      <c r="AA451" s="818"/>
      <c r="AD451" s="218"/>
      <c r="AE451" s="819"/>
      <c r="AF451" s="819"/>
    </row>
    <row r="452" spans="3:32" ht="23.25" x14ac:dyDescent="0.3">
      <c r="E452" s="40"/>
      <c r="F452" s="56"/>
      <c r="G452" s="17"/>
      <c r="H452" s="892"/>
      <c r="I452" s="18"/>
      <c r="J452" s="19"/>
      <c r="K452" s="20"/>
      <c r="L452" s="21"/>
      <c r="M452" s="20"/>
      <c r="N452" s="20"/>
      <c r="Q452" s="807"/>
      <c r="R452" s="1039"/>
      <c r="S452" s="1039"/>
      <c r="T452" s="218"/>
      <c r="U452" s="336"/>
      <c r="V452" s="336"/>
      <c r="W452" s="336"/>
      <c r="X452" s="763"/>
      <c r="Y452" s="763"/>
      <c r="Z452" s="218"/>
      <c r="AA452" s="763"/>
      <c r="AD452" s="218"/>
      <c r="AE452" s="218"/>
      <c r="AF452" s="218"/>
    </row>
    <row r="453" spans="3:32" ht="23.25" x14ac:dyDescent="0.3">
      <c r="E453" s="40"/>
      <c r="F453" s="56" t="s">
        <v>30</v>
      </c>
      <c r="G453" s="17"/>
      <c r="H453" s="16"/>
      <c r="I453" s="18"/>
      <c r="J453" s="19"/>
      <c r="K453" s="20"/>
      <c r="L453" s="21"/>
      <c r="M453" s="20"/>
      <c r="N453" s="20"/>
      <c r="Q453" s="807"/>
      <c r="R453" s="1039" t="s">
        <v>641</v>
      </c>
      <c r="S453" s="1039"/>
      <c r="T453" s="819"/>
      <c r="U453" s="336"/>
      <c r="V453" s="336"/>
      <c r="W453" s="336"/>
      <c r="X453" s="815"/>
      <c r="Y453" s="816"/>
      <c r="Z453" s="817"/>
      <c r="AA453" s="818"/>
      <c r="AD453" s="218"/>
      <c r="AE453" s="819"/>
      <c r="AF453" s="819"/>
    </row>
    <row r="454" spans="3:32" ht="23.25" x14ac:dyDescent="0.3">
      <c r="E454" s="40"/>
      <c r="F454" s="56"/>
      <c r="G454" s="17"/>
      <c r="H454" s="892"/>
      <c r="I454" s="18"/>
      <c r="J454" s="19"/>
      <c r="K454" s="20"/>
      <c r="L454" s="21"/>
      <c r="M454" s="20"/>
      <c r="N454" s="20"/>
      <c r="Q454" s="807"/>
      <c r="R454" s="1039"/>
      <c r="S454" s="1039"/>
      <c r="T454" s="218"/>
      <c r="U454" s="218"/>
      <c r="V454" s="218"/>
      <c r="W454" s="218"/>
      <c r="X454" s="763"/>
      <c r="Y454" s="763"/>
      <c r="Z454" s="218"/>
      <c r="AA454" s="763"/>
      <c r="AD454" s="218"/>
      <c r="AE454" s="218"/>
      <c r="AF454" s="218"/>
    </row>
    <row r="455" spans="3:32" ht="23.25" x14ac:dyDescent="0.3">
      <c r="E455" s="40"/>
      <c r="F455" s="56"/>
      <c r="G455" s="17"/>
      <c r="H455" s="892"/>
      <c r="I455" s="18"/>
      <c r="J455" s="19"/>
      <c r="K455" s="20"/>
      <c r="L455" s="21"/>
      <c r="M455" s="20"/>
      <c r="N455" s="20"/>
      <c r="Q455" s="807"/>
      <c r="R455" s="1039"/>
      <c r="S455" s="1039"/>
      <c r="T455" s="218"/>
      <c r="U455" s="218"/>
      <c r="V455" s="218"/>
      <c r="W455" s="218"/>
      <c r="X455" s="763"/>
      <c r="Y455" s="763"/>
      <c r="Z455" s="218"/>
      <c r="AA455" s="763"/>
      <c r="AD455" s="218"/>
      <c r="AE455" s="218"/>
      <c r="AF455" s="218"/>
    </row>
    <row r="456" spans="3:32" ht="23.25" x14ac:dyDescent="0.3">
      <c r="F456" s="56" t="s">
        <v>22</v>
      </c>
      <c r="G456" s="17"/>
      <c r="H456" s="16"/>
      <c r="I456" s="18"/>
      <c r="J456" s="19"/>
      <c r="K456" s="20"/>
      <c r="L456" s="21"/>
      <c r="M456" s="20"/>
      <c r="N456" s="20"/>
      <c r="Q456" s="807"/>
      <c r="R456" s="16" t="s">
        <v>23</v>
      </c>
      <c r="S456" s="16"/>
      <c r="T456" s="218"/>
      <c r="U456" s="218"/>
      <c r="V456" s="218"/>
      <c r="W456" s="218"/>
      <c r="X456" s="763"/>
      <c r="Y456" s="763"/>
      <c r="Z456" s="218"/>
      <c r="AA456" s="763"/>
      <c r="AD456" s="218"/>
      <c r="AE456" s="218"/>
      <c r="AF456" s="218"/>
    </row>
  </sheetData>
  <mergeCells count="19">
    <mergeCell ref="R16:V17"/>
    <mergeCell ref="W16:AE16"/>
    <mergeCell ref="W17:Z17"/>
    <mergeCell ref="AA17:AE17"/>
    <mergeCell ref="A16:A18"/>
    <mergeCell ref="B16:B18"/>
    <mergeCell ref="C16:G17"/>
    <mergeCell ref="H16:L17"/>
    <mergeCell ref="M16:Q17"/>
    <mergeCell ref="A6:AE6"/>
    <mergeCell ref="U9:AE9"/>
    <mergeCell ref="AB10:AE10"/>
    <mergeCell ref="AD12:AE12"/>
    <mergeCell ref="H15:L15"/>
    <mergeCell ref="B446:U446"/>
    <mergeCell ref="R452:S452"/>
    <mergeCell ref="R453:S453"/>
    <mergeCell ref="R454:S454"/>
    <mergeCell ref="R455:S455"/>
  </mergeCells>
  <conditionalFormatting sqref="B438:B439">
    <cfRule type="duplicateValues" dxfId="1" priority="20"/>
  </conditionalFormatting>
  <conditionalFormatting sqref="B313:B437">
    <cfRule type="duplicateValues" dxfId="0" priority="3"/>
  </conditionalFormatting>
  <pageMargins left="0.70866141732283472" right="0.31496062992125984" top="0.74803149606299213" bottom="0.74803149606299213" header="0.31496062992125984" footer="0.31496062992125984"/>
  <pageSetup paperSize="9" scale="44" fitToHeight="0" orientation="landscape" horizontalDpi="0" verticalDpi="0"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0000"/>
    <pageSetUpPr fitToPage="1"/>
  </sheetPr>
  <dimension ref="A1:BM154"/>
  <sheetViews>
    <sheetView showZeros="0" topLeftCell="A7" zoomScale="60" zoomScaleNormal="60" zoomScaleSheetLayoutView="50" zoomScalePageLayoutView="40" workbookViewId="0">
      <selection activeCell="H58" sqref="H58"/>
    </sheetView>
  </sheetViews>
  <sheetFormatPr defaultRowHeight="15.75" x14ac:dyDescent="0.25"/>
  <cols>
    <col min="1" max="1" width="9" style="22"/>
    <col min="2" max="2" width="32.875" style="22" customWidth="1"/>
    <col min="3" max="3" width="9.75" style="22" customWidth="1"/>
    <col min="4" max="4" width="8.5" style="22" customWidth="1"/>
    <col min="5" max="5" width="9.875" style="22" customWidth="1"/>
    <col min="6" max="6" width="7.875" style="22" customWidth="1"/>
    <col min="7" max="7" width="7.5" style="22" customWidth="1"/>
    <col min="8" max="8" width="8" style="125" customWidth="1"/>
    <col min="9" max="9" width="8.75" style="59" customWidth="1"/>
    <col min="10" max="10" width="9.875" style="59" customWidth="1"/>
    <col min="11" max="11" width="8.125" style="22" customWidth="1"/>
    <col min="12" max="12" width="7.25" style="59" customWidth="1"/>
    <col min="13" max="13" width="8.625" style="22" customWidth="1"/>
    <col min="14" max="14" width="6.875" style="22" customWidth="1"/>
    <col min="15" max="15" width="6.25" style="22" customWidth="1"/>
    <col min="16" max="16" width="6.75" style="22" customWidth="1"/>
    <col min="17" max="17" width="6.125" style="22" customWidth="1"/>
    <col min="18" max="18" width="9.75" style="25" customWidth="1"/>
    <col min="19" max="21" width="9" style="25"/>
    <col min="22" max="22" width="9" style="59"/>
    <col min="23" max="25" width="9" style="22"/>
    <col min="26" max="26" width="9" style="59"/>
    <col min="27" max="28" width="9" style="22"/>
    <col min="29" max="29" width="7.875" style="22" customWidth="1"/>
    <col min="30" max="30" width="8.75" style="22" customWidth="1"/>
    <col min="31" max="31" width="9" style="59"/>
    <col min="32" max="32" width="14.375" style="22" customWidth="1"/>
    <col min="33" max="33" width="11" style="22" hidden="1" customWidth="1"/>
    <col min="34" max="41" width="0" style="22" hidden="1" customWidth="1"/>
    <col min="42" max="42" width="6.375" style="22" hidden="1" customWidth="1"/>
    <col min="43" max="16384" width="9" style="22"/>
  </cols>
  <sheetData>
    <row r="1" spans="1:31" ht="18.75" x14ac:dyDescent="0.3">
      <c r="L1" s="469"/>
      <c r="R1" s="125"/>
      <c r="S1" s="125"/>
      <c r="T1" s="125"/>
      <c r="V1" s="469"/>
      <c r="AA1" s="40"/>
      <c r="AB1" s="503" t="s">
        <v>79</v>
      </c>
      <c r="AD1" s="40"/>
    </row>
    <row r="2" spans="1:31" ht="18.75" x14ac:dyDescent="0.3">
      <c r="L2" s="469"/>
      <c r="R2" s="125"/>
      <c r="S2" s="125"/>
      <c r="T2" s="125"/>
      <c r="V2" s="469"/>
      <c r="AA2" s="40"/>
      <c r="AB2" s="503" t="s">
        <v>14</v>
      </c>
      <c r="AD2" s="40"/>
    </row>
    <row r="3" spans="1:31" ht="18.75" x14ac:dyDescent="0.3">
      <c r="L3" s="469"/>
      <c r="R3" s="125"/>
      <c r="S3" s="125"/>
      <c r="T3" s="125"/>
      <c r="V3" s="469"/>
      <c r="AA3" s="40"/>
      <c r="AB3" s="504" t="s">
        <v>24</v>
      </c>
      <c r="AD3" s="40"/>
    </row>
    <row r="4" spans="1:31" x14ac:dyDescent="0.25">
      <c r="L4" s="469"/>
      <c r="R4" s="125"/>
      <c r="S4" s="125"/>
      <c r="T4" s="125"/>
      <c r="V4" s="469"/>
      <c r="AD4" s="29"/>
    </row>
    <row r="5" spans="1:31" x14ac:dyDescent="0.25">
      <c r="L5" s="469"/>
      <c r="R5" s="125"/>
      <c r="S5" s="125"/>
      <c r="T5" s="125"/>
      <c r="V5" s="469"/>
    </row>
    <row r="6" spans="1:31" ht="25.5" x14ac:dyDescent="0.35">
      <c r="A6" s="1043" t="s">
        <v>85</v>
      </c>
      <c r="B6" s="1044"/>
      <c r="C6" s="1044"/>
      <c r="D6" s="1044"/>
      <c r="E6" s="1044"/>
      <c r="F6" s="1044"/>
      <c r="G6" s="1044"/>
      <c r="H6" s="1044"/>
      <c r="I6" s="1044"/>
      <c r="J6" s="1044"/>
      <c r="K6" s="1044"/>
      <c r="L6" s="1044"/>
      <c r="M6" s="1044"/>
      <c r="N6" s="1044"/>
      <c r="O6" s="1044"/>
      <c r="P6" s="1044"/>
      <c r="Q6" s="1044"/>
      <c r="R6" s="1044"/>
      <c r="S6" s="1044"/>
      <c r="T6" s="1044"/>
      <c r="U6" s="1044"/>
      <c r="V6" s="1044"/>
      <c r="W6" s="1044"/>
      <c r="X6" s="1044"/>
      <c r="Y6" s="1044"/>
      <c r="Z6" s="1044"/>
      <c r="AA6" s="1044"/>
      <c r="AB6" s="1044"/>
      <c r="AC6" s="1044"/>
      <c r="AD6" s="1044"/>
      <c r="AE6" s="1044"/>
    </row>
    <row r="7" spans="1:31" ht="25.5" x14ac:dyDescent="0.35">
      <c r="A7" s="62"/>
      <c r="B7" s="62"/>
      <c r="C7" s="62"/>
      <c r="D7" s="62"/>
      <c r="E7" s="62"/>
      <c r="F7" s="62"/>
      <c r="G7" s="62"/>
      <c r="H7" s="793"/>
      <c r="I7" s="473"/>
      <c r="J7" s="473"/>
      <c r="K7" s="62"/>
      <c r="L7" s="470"/>
      <c r="M7" s="63" t="s">
        <v>600</v>
      </c>
      <c r="N7" s="896"/>
      <c r="O7" s="62"/>
      <c r="P7" s="62"/>
      <c r="Q7" s="62"/>
      <c r="R7" s="793"/>
      <c r="S7" s="793"/>
      <c r="T7" s="793"/>
      <c r="U7" s="794"/>
      <c r="V7" s="470"/>
      <c r="W7" s="62"/>
      <c r="X7" s="62"/>
      <c r="Y7" s="62"/>
      <c r="Z7" s="473"/>
      <c r="AA7" s="62"/>
      <c r="AB7" s="62"/>
      <c r="AC7" s="62"/>
      <c r="AD7" s="62"/>
      <c r="AE7" s="473"/>
    </row>
    <row r="8" spans="1:31" ht="18.75" x14ac:dyDescent="0.25">
      <c r="L8" s="469"/>
      <c r="R8" s="125"/>
      <c r="S8" s="125"/>
      <c r="T8" s="125"/>
      <c r="V8" s="469"/>
      <c r="AB8" s="472" t="s">
        <v>15</v>
      </c>
    </row>
    <row r="9" spans="1:31" ht="18.75" customHeight="1" x14ac:dyDescent="0.25">
      <c r="L9" s="469"/>
      <c r="R9" s="125"/>
      <c r="S9" s="125"/>
      <c r="T9" s="125"/>
      <c r="U9" s="1083" t="s">
        <v>27</v>
      </c>
      <c r="V9" s="1084"/>
      <c r="W9" s="1084"/>
      <c r="X9" s="1084"/>
      <c r="Y9" s="1084"/>
      <c r="Z9" s="1084"/>
      <c r="AA9" s="1084"/>
      <c r="AB9" s="1084"/>
      <c r="AC9" s="1084"/>
      <c r="AD9" s="1084"/>
      <c r="AE9" s="1084"/>
    </row>
    <row r="10" spans="1:31" ht="18.75" x14ac:dyDescent="0.3">
      <c r="L10" s="469"/>
      <c r="R10" s="125"/>
      <c r="S10" s="125"/>
      <c r="T10" s="125"/>
      <c r="U10" s="796"/>
      <c r="V10" s="477"/>
      <c r="W10" s="903"/>
      <c r="X10" s="903"/>
      <c r="Y10" s="903"/>
      <c r="Z10" s="477"/>
      <c r="AA10" s="903"/>
      <c r="AB10" s="1045" t="s">
        <v>28</v>
      </c>
      <c r="AC10" s="1045"/>
      <c r="AD10" s="1045"/>
      <c r="AE10" s="1045"/>
    </row>
    <row r="11" spans="1:31" x14ac:dyDescent="0.25">
      <c r="L11" s="469"/>
      <c r="R11" s="125"/>
      <c r="S11" s="125"/>
      <c r="T11" s="125"/>
      <c r="V11" s="469"/>
    </row>
    <row r="12" spans="1:31" ht="19.5" thickBot="1" x14ac:dyDescent="0.35">
      <c r="C12" s="39"/>
      <c r="D12" s="39"/>
      <c r="E12" s="39"/>
      <c r="F12" s="39"/>
      <c r="G12" s="39"/>
      <c r="H12" s="352"/>
      <c r="I12" s="353"/>
      <c r="J12" s="353"/>
      <c r="K12" s="39"/>
      <c r="L12" s="117"/>
      <c r="M12" s="39"/>
      <c r="N12" s="39"/>
      <c r="O12" s="39"/>
      <c r="P12" s="39"/>
      <c r="Q12" s="39"/>
      <c r="R12" s="352"/>
      <c r="S12" s="352"/>
      <c r="T12" s="352"/>
      <c r="U12" s="118"/>
      <c r="V12" s="469"/>
      <c r="AA12" s="64"/>
      <c r="AB12" s="65"/>
      <c r="AC12" s="65"/>
      <c r="AD12" s="1068" t="s">
        <v>16</v>
      </c>
      <c r="AE12" s="1068"/>
    </row>
    <row r="13" spans="1:31" ht="18.75" x14ac:dyDescent="0.3">
      <c r="C13" s="39"/>
      <c r="D13" s="39"/>
      <c r="E13" s="39"/>
      <c r="F13" s="39"/>
      <c r="G13" s="39"/>
      <c r="H13" s="352"/>
      <c r="I13" s="353"/>
      <c r="J13" s="353"/>
      <c r="K13" s="39"/>
      <c r="L13" s="117"/>
      <c r="M13" s="39"/>
      <c r="N13" s="39"/>
      <c r="O13" s="39"/>
      <c r="P13" s="39"/>
      <c r="Q13" s="39"/>
      <c r="R13" s="352"/>
      <c r="S13" s="352"/>
      <c r="T13" s="352"/>
      <c r="U13" s="118"/>
      <c r="V13" s="469"/>
      <c r="AB13" s="40"/>
      <c r="AE13" s="906" t="s">
        <v>601</v>
      </c>
    </row>
    <row r="14" spans="1:31" ht="18.75" x14ac:dyDescent="0.3">
      <c r="C14" s="909"/>
      <c r="D14" s="909"/>
      <c r="E14" s="909"/>
      <c r="F14" s="39"/>
      <c r="G14" s="39"/>
      <c r="H14" s="910"/>
      <c r="I14" s="911"/>
      <c r="J14" s="911"/>
      <c r="K14" s="39"/>
      <c r="L14" s="117"/>
      <c r="M14" s="39"/>
      <c r="N14" s="39"/>
      <c r="O14" s="39"/>
      <c r="P14" s="39"/>
      <c r="Q14" s="39"/>
      <c r="R14" s="908"/>
      <c r="S14" s="908"/>
      <c r="T14" s="908"/>
      <c r="U14" s="118"/>
      <c r="V14" s="469"/>
      <c r="AB14" s="40"/>
      <c r="AC14" s="40"/>
      <c r="AD14" s="40"/>
      <c r="AE14" s="472" t="s">
        <v>17</v>
      </c>
    </row>
    <row r="15" spans="1:31" ht="16.5" thickBot="1" x14ac:dyDescent="0.3">
      <c r="H15" s="1080"/>
      <c r="I15" s="1080"/>
      <c r="J15" s="1080"/>
      <c r="K15" s="1080"/>
      <c r="L15" s="1080"/>
      <c r="R15" s="125"/>
      <c r="S15" s="125"/>
      <c r="T15" s="125"/>
      <c r="V15" s="469"/>
    </row>
    <row r="16" spans="1:31" x14ac:dyDescent="0.25">
      <c r="A16" s="1069" t="s">
        <v>35</v>
      </c>
      <c r="B16" s="1071" t="s">
        <v>59</v>
      </c>
      <c r="C16" s="1071" t="s">
        <v>642</v>
      </c>
      <c r="D16" s="1071"/>
      <c r="E16" s="1071"/>
      <c r="F16" s="1071"/>
      <c r="G16" s="1071"/>
      <c r="H16" s="1071" t="s">
        <v>84</v>
      </c>
      <c r="I16" s="1071"/>
      <c r="J16" s="1071"/>
      <c r="K16" s="1071"/>
      <c r="L16" s="1071"/>
      <c r="M16" s="1071" t="s">
        <v>61</v>
      </c>
      <c r="N16" s="1071"/>
      <c r="O16" s="1071"/>
      <c r="P16" s="1071"/>
      <c r="Q16" s="1071"/>
      <c r="R16" s="1081" t="s">
        <v>83</v>
      </c>
      <c r="S16" s="1081"/>
      <c r="T16" s="1081"/>
      <c r="U16" s="1081"/>
      <c r="V16" s="1081"/>
      <c r="W16" s="1063" t="s">
        <v>62</v>
      </c>
      <c r="X16" s="1063"/>
      <c r="Y16" s="1063"/>
      <c r="Z16" s="1063"/>
      <c r="AA16" s="1063"/>
      <c r="AB16" s="1063"/>
      <c r="AC16" s="1063"/>
      <c r="AD16" s="1063"/>
      <c r="AE16" s="1064"/>
    </row>
    <row r="17" spans="1:65" x14ac:dyDescent="0.25">
      <c r="A17" s="1070"/>
      <c r="B17" s="1072"/>
      <c r="C17" s="1072"/>
      <c r="D17" s="1072"/>
      <c r="E17" s="1072"/>
      <c r="F17" s="1072"/>
      <c r="G17" s="1072"/>
      <c r="H17" s="1072"/>
      <c r="I17" s="1072"/>
      <c r="J17" s="1072"/>
      <c r="K17" s="1072"/>
      <c r="L17" s="1072"/>
      <c r="M17" s="1072"/>
      <c r="N17" s="1072"/>
      <c r="O17" s="1072"/>
      <c r="P17" s="1072"/>
      <c r="Q17" s="1072"/>
      <c r="R17" s="1082"/>
      <c r="S17" s="1082"/>
      <c r="T17" s="1082"/>
      <c r="U17" s="1082"/>
      <c r="V17" s="1082"/>
      <c r="W17" s="1065" t="s">
        <v>63</v>
      </c>
      <c r="X17" s="1065"/>
      <c r="Y17" s="1065"/>
      <c r="Z17" s="1065"/>
      <c r="AA17" s="1065" t="s">
        <v>64</v>
      </c>
      <c r="AB17" s="1065"/>
      <c r="AC17" s="1065"/>
      <c r="AD17" s="1065"/>
      <c r="AE17" s="1066"/>
    </row>
    <row r="18" spans="1:65" ht="110.25" x14ac:dyDescent="0.25">
      <c r="A18" s="1070"/>
      <c r="B18" s="1072"/>
      <c r="C18" s="904" t="s">
        <v>65</v>
      </c>
      <c r="D18" s="904" t="s">
        <v>66</v>
      </c>
      <c r="E18" s="904" t="s">
        <v>67</v>
      </c>
      <c r="F18" s="904" t="s">
        <v>68</v>
      </c>
      <c r="G18" s="904" t="s">
        <v>69</v>
      </c>
      <c r="H18" s="797" t="s">
        <v>65</v>
      </c>
      <c r="I18" s="904" t="s">
        <v>66</v>
      </c>
      <c r="J18" s="904" t="s">
        <v>67</v>
      </c>
      <c r="K18" s="904" t="s">
        <v>68</v>
      </c>
      <c r="L18" s="905" t="s">
        <v>69</v>
      </c>
      <c r="M18" s="904" t="s">
        <v>65</v>
      </c>
      <c r="N18" s="904" t="s">
        <v>66</v>
      </c>
      <c r="O18" s="904" t="s">
        <v>67</v>
      </c>
      <c r="P18" s="904" t="s">
        <v>68</v>
      </c>
      <c r="Q18" s="904" t="s">
        <v>69</v>
      </c>
      <c r="R18" s="797" t="s">
        <v>65</v>
      </c>
      <c r="S18" s="797" t="s">
        <v>66</v>
      </c>
      <c r="T18" s="797" t="s">
        <v>67</v>
      </c>
      <c r="U18" s="797" t="s">
        <v>68</v>
      </c>
      <c r="V18" s="905" t="s">
        <v>69</v>
      </c>
      <c r="W18" s="904" t="s">
        <v>70</v>
      </c>
      <c r="X18" s="67" t="s">
        <v>71</v>
      </c>
      <c r="Y18" s="67" t="s">
        <v>72</v>
      </c>
      <c r="Z18" s="905" t="s">
        <v>73</v>
      </c>
      <c r="AA18" s="904" t="s">
        <v>74</v>
      </c>
      <c r="AB18" s="67" t="s">
        <v>71</v>
      </c>
      <c r="AC18" s="84" t="s">
        <v>75</v>
      </c>
      <c r="AD18" s="84" t="s">
        <v>76</v>
      </c>
      <c r="AE18" s="904" t="s">
        <v>82</v>
      </c>
      <c r="AL18" s="103"/>
    </row>
    <row r="19" spans="1:65" ht="18.75" x14ac:dyDescent="0.3">
      <c r="A19" s="930">
        <v>1</v>
      </c>
      <c r="B19" s="904">
        <v>2</v>
      </c>
      <c r="C19" s="904">
        <v>3</v>
      </c>
      <c r="D19" s="904">
        <v>4</v>
      </c>
      <c r="E19" s="904">
        <v>5</v>
      </c>
      <c r="F19" s="904">
        <v>6</v>
      </c>
      <c r="G19" s="904">
        <v>7</v>
      </c>
      <c r="H19" s="904">
        <v>8</v>
      </c>
      <c r="I19" s="904">
        <v>9</v>
      </c>
      <c r="J19" s="904">
        <v>10</v>
      </c>
      <c r="K19" s="904">
        <v>11</v>
      </c>
      <c r="L19" s="904">
        <v>12</v>
      </c>
      <c r="M19" s="904">
        <v>13</v>
      </c>
      <c r="N19" s="904">
        <v>14</v>
      </c>
      <c r="O19" s="904">
        <v>15</v>
      </c>
      <c r="P19" s="904">
        <v>16</v>
      </c>
      <c r="Q19" s="904">
        <v>17</v>
      </c>
      <c r="R19" s="904">
        <v>18</v>
      </c>
      <c r="S19" s="904">
        <v>19</v>
      </c>
      <c r="T19" s="904">
        <v>20</v>
      </c>
      <c r="U19" s="904">
        <v>21</v>
      </c>
      <c r="V19" s="904">
        <v>22</v>
      </c>
      <c r="W19" s="904">
        <v>23</v>
      </c>
      <c r="X19" s="904">
        <v>24</v>
      </c>
      <c r="Y19" s="904">
        <v>25</v>
      </c>
      <c r="Z19" s="904">
        <v>26</v>
      </c>
      <c r="AA19" s="904">
        <v>27</v>
      </c>
      <c r="AB19" s="904">
        <v>28</v>
      </c>
      <c r="AC19" s="904">
        <v>29</v>
      </c>
      <c r="AD19" s="904">
        <v>30</v>
      </c>
      <c r="AE19" s="904">
        <v>31</v>
      </c>
      <c r="AG19" s="129"/>
      <c r="AH19" s="87"/>
      <c r="AI19" s="87"/>
      <c r="AJ19" s="87"/>
      <c r="AK19" s="87"/>
      <c r="AL19" s="87"/>
    </row>
    <row r="20" spans="1:65" x14ac:dyDescent="0.25">
      <c r="A20" s="929"/>
      <c r="B20" s="899" t="s">
        <v>65</v>
      </c>
      <c r="C20" s="902">
        <f t="shared" ref="C20:W20" si="0">C21+C76</f>
        <v>1597.6607100000001</v>
      </c>
      <c r="D20" s="902">
        <f t="shared" si="0"/>
        <v>192.44788774999995</v>
      </c>
      <c r="E20" s="902">
        <f t="shared" si="0"/>
        <v>1312.5238222500002</v>
      </c>
      <c r="F20" s="907">
        <f t="shared" si="0"/>
        <v>92.688999999999993</v>
      </c>
      <c r="G20" s="902">
        <f t="shared" si="0"/>
        <v>0</v>
      </c>
      <c r="H20" s="902">
        <f t="shared" si="0"/>
        <v>544.64632838700004</v>
      </c>
      <c r="I20" s="902">
        <f t="shared" si="0"/>
        <v>57.012306272400004</v>
      </c>
      <c r="J20" s="902">
        <f t="shared" si="0"/>
        <v>400.37894002859997</v>
      </c>
      <c r="K20" s="902">
        <f t="shared" si="0"/>
        <v>86.927179999999993</v>
      </c>
      <c r="L20" s="902">
        <f t="shared" si="0"/>
        <v>0.32790208599999993</v>
      </c>
      <c r="M20" s="902">
        <f t="shared" si="0"/>
        <v>0</v>
      </c>
      <c r="N20" s="902">
        <f t="shared" si="0"/>
        <v>0</v>
      </c>
      <c r="O20" s="902">
        <f t="shared" si="0"/>
        <v>0</v>
      </c>
      <c r="P20" s="902">
        <f t="shared" si="0"/>
        <v>0</v>
      </c>
      <c r="Q20" s="902">
        <f t="shared" si="0"/>
        <v>0</v>
      </c>
      <c r="R20" s="902">
        <f t="shared" si="0"/>
        <v>877.19644643380002</v>
      </c>
      <c r="S20" s="902">
        <f t="shared" si="0"/>
        <v>40.402341892399996</v>
      </c>
      <c r="T20" s="902">
        <f t="shared" si="0"/>
        <v>749.60219558439996</v>
      </c>
      <c r="U20" s="902">
        <f t="shared" si="0"/>
        <v>86.927179999999993</v>
      </c>
      <c r="V20" s="902">
        <f t="shared" si="0"/>
        <v>0.26472895699999993</v>
      </c>
      <c r="W20" s="902">
        <f t="shared" si="0"/>
        <v>0</v>
      </c>
      <c r="X20" s="902"/>
      <c r="Y20" s="902">
        <f>Y21+Y76</f>
        <v>0</v>
      </c>
      <c r="Z20" s="902">
        <f>Z21+Z76</f>
        <v>15.57</v>
      </c>
      <c r="AA20" s="902">
        <f>AA21+AA76</f>
        <v>0</v>
      </c>
      <c r="AB20" s="902"/>
      <c r="AC20" s="902">
        <f>AC21+AC76</f>
        <v>0</v>
      </c>
      <c r="AD20" s="902">
        <f>AD21+AD76</f>
        <v>0</v>
      </c>
      <c r="AE20" s="902">
        <f>AE21+AE76</f>
        <v>132.24900000000002</v>
      </c>
    </row>
    <row r="21" spans="1:65" ht="31.5" x14ac:dyDescent="0.3">
      <c r="A21" s="929">
        <v>1</v>
      </c>
      <c r="B21" s="899" t="s">
        <v>13</v>
      </c>
      <c r="C21" s="902">
        <f>SUM(C23:C58)</f>
        <v>1323.77071</v>
      </c>
      <c r="D21" s="902">
        <f>SUM(D23:D58)</f>
        <v>149.20682688999995</v>
      </c>
      <c r="E21" s="902">
        <f>SUM(E23:E58)</f>
        <v>1081.8748831100002</v>
      </c>
      <c r="F21" s="907">
        <f t="shared" ref="F21:V21" si="1">SUM(F23:F58)</f>
        <v>92.688999999999993</v>
      </c>
      <c r="G21" s="902">
        <f t="shared" si="1"/>
        <v>0</v>
      </c>
      <c r="H21" s="902">
        <f t="shared" si="1"/>
        <v>249.09667962999998</v>
      </c>
      <c r="I21" s="902">
        <f t="shared" si="1"/>
        <v>16.591424940000003</v>
      </c>
      <c r="J21" s="902">
        <f t="shared" si="1"/>
        <v>145.57807468999997</v>
      </c>
      <c r="K21" s="902">
        <f t="shared" si="1"/>
        <v>86.927179999999993</v>
      </c>
      <c r="L21" s="902">
        <f t="shared" si="1"/>
        <v>0</v>
      </c>
      <c r="M21" s="902">
        <f t="shared" si="1"/>
        <v>0</v>
      </c>
      <c r="N21" s="902">
        <f t="shared" si="1"/>
        <v>0</v>
      </c>
      <c r="O21" s="902">
        <f t="shared" si="1"/>
        <v>0</v>
      </c>
      <c r="P21" s="902">
        <f t="shared" si="1"/>
        <v>0</v>
      </c>
      <c r="Q21" s="902">
        <f t="shared" si="1"/>
        <v>0</v>
      </c>
      <c r="R21" s="902">
        <f t="shared" si="1"/>
        <v>666.98332647000007</v>
      </c>
      <c r="S21" s="902">
        <f t="shared" si="1"/>
        <v>13.733846079999999</v>
      </c>
      <c r="T21" s="902">
        <f t="shared" si="1"/>
        <v>566.32230039000001</v>
      </c>
      <c r="U21" s="902">
        <f t="shared" si="1"/>
        <v>86.927179999999993</v>
      </c>
      <c r="V21" s="902">
        <f t="shared" si="1"/>
        <v>0</v>
      </c>
      <c r="W21" s="902"/>
      <c r="X21" s="902"/>
      <c r="Y21" s="902">
        <f>SUM(Y23:Y58)</f>
        <v>0</v>
      </c>
      <c r="Z21" s="902">
        <f>SUM(Z23:Z58)</f>
        <v>11.47</v>
      </c>
      <c r="AA21" s="902"/>
      <c r="AB21" s="902"/>
      <c r="AC21" s="902">
        <f>SUM(AC23:AC58)</f>
        <v>0</v>
      </c>
      <c r="AD21" s="902">
        <f>SUM(AD23:AD58)</f>
        <v>0</v>
      </c>
      <c r="AE21" s="902">
        <f>SUM(AE23:AE58)</f>
        <v>77.329000000000022</v>
      </c>
      <c r="AG21" s="103"/>
      <c r="AH21" s="103"/>
      <c r="AJ21" s="40"/>
    </row>
    <row r="22" spans="1:65" ht="31.5" x14ac:dyDescent="0.25">
      <c r="A22" s="70" t="s">
        <v>1</v>
      </c>
      <c r="B22" s="899" t="s">
        <v>12</v>
      </c>
      <c r="C22" s="902">
        <f>SUM(C24:C56)</f>
        <v>568.77700000000016</v>
      </c>
      <c r="D22" s="907">
        <f t="shared" ref="D22" si="2">SUM(D24:D56)</f>
        <v>82.976355889999965</v>
      </c>
      <c r="E22" s="907">
        <f>SUM(E24:E56)</f>
        <v>485.80064411000012</v>
      </c>
      <c r="F22" s="902"/>
      <c r="G22" s="902">
        <f t="shared" ref="G22:V22" si="3">SUM(G24:G56)</f>
        <v>0</v>
      </c>
      <c r="H22" s="902">
        <f>SUM(H24:H56)</f>
        <v>162.16949962999999</v>
      </c>
      <c r="I22" s="902">
        <f t="shared" si="3"/>
        <v>16.591424940000003</v>
      </c>
      <c r="J22" s="902">
        <f t="shared" si="3"/>
        <v>145.57807468999997</v>
      </c>
      <c r="K22" s="902">
        <f t="shared" si="3"/>
        <v>0</v>
      </c>
      <c r="L22" s="902">
        <f t="shared" si="3"/>
        <v>0</v>
      </c>
      <c r="M22" s="902">
        <f t="shared" si="3"/>
        <v>0</v>
      </c>
      <c r="N22" s="902">
        <f t="shared" si="3"/>
        <v>0</v>
      </c>
      <c r="O22" s="902">
        <f t="shared" si="3"/>
        <v>0</v>
      </c>
      <c r="P22" s="902">
        <f t="shared" si="3"/>
        <v>0</v>
      </c>
      <c r="Q22" s="902">
        <f t="shared" si="3"/>
        <v>0</v>
      </c>
      <c r="R22" s="902">
        <f t="shared" si="3"/>
        <v>580.05614647000004</v>
      </c>
      <c r="S22" s="902">
        <f t="shared" si="3"/>
        <v>13.733846079999999</v>
      </c>
      <c r="T22" s="902">
        <f t="shared" si="3"/>
        <v>566.32230039000001</v>
      </c>
      <c r="U22" s="902">
        <f t="shared" si="3"/>
        <v>0</v>
      </c>
      <c r="V22" s="902">
        <f t="shared" si="3"/>
        <v>0</v>
      </c>
      <c r="W22" s="902"/>
      <c r="X22" s="902"/>
      <c r="Y22" s="902">
        <f>SUM(Y24:Y56)</f>
        <v>0</v>
      </c>
      <c r="Z22" s="902">
        <f>SUM(Z24:Z56)</f>
        <v>11.47</v>
      </c>
      <c r="AA22" s="902"/>
      <c r="AB22" s="902"/>
      <c r="AC22" s="902">
        <f>SUM(AC24:AC56)</f>
        <v>0</v>
      </c>
      <c r="AD22" s="902">
        <f>SUM(AD24:AD56)</f>
        <v>0</v>
      </c>
      <c r="AE22" s="902">
        <f>SUM(AE24:AE56)</f>
        <v>77.329000000000022</v>
      </c>
      <c r="AF22" s="121"/>
      <c r="AG22" s="120"/>
      <c r="AH22" s="12"/>
      <c r="AJ22" s="104"/>
      <c r="AK22" s="104"/>
      <c r="AL22" s="104"/>
      <c r="AM22" s="104"/>
      <c r="AN22" s="104"/>
      <c r="AO22" s="104"/>
      <c r="AP22" s="104"/>
      <c r="AV22" s="348"/>
      <c r="BC22" s="348" t="s">
        <v>108</v>
      </c>
    </row>
    <row r="23" spans="1:65" x14ac:dyDescent="0.25">
      <c r="A23" s="933">
        <v>1</v>
      </c>
      <c r="B23" s="43" t="s">
        <v>122</v>
      </c>
      <c r="C23" s="49"/>
      <c r="D23" s="49"/>
      <c r="E23" s="49"/>
      <c r="F23" s="12"/>
      <c r="G23" s="12"/>
      <c r="H23" s="23"/>
      <c r="I23" s="28"/>
      <c r="J23" s="34"/>
      <c r="K23" s="12"/>
      <c r="L23" s="34"/>
      <c r="M23" s="12"/>
      <c r="N23" s="12"/>
      <c r="O23" s="12"/>
      <c r="P23" s="12"/>
      <c r="Q23" s="12"/>
      <c r="R23" s="23"/>
      <c r="S23" s="23"/>
      <c r="T23" s="23"/>
      <c r="U23" s="32"/>
      <c r="V23" s="34"/>
      <c r="W23" s="12"/>
      <c r="X23" s="12"/>
      <c r="Y23" s="12"/>
      <c r="Z23" s="28"/>
      <c r="AA23" s="12"/>
      <c r="AB23" s="12"/>
      <c r="AC23" s="12"/>
      <c r="AD23" s="12"/>
      <c r="AE23" s="78"/>
      <c r="AF23" s="348"/>
      <c r="AH23" s="12"/>
      <c r="AQ23" s="348"/>
      <c r="AR23" s="348"/>
      <c r="AS23" s="348"/>
      <c r="AT23" s="348"/>
      <c r="AU23" s="348"/>
      <c r="AV23" s="380"/>
      <c r="AW23" s="348"/>
      <c r="AX23" s="348"/>
      <c r="AY23" s="348"/>
      <c r="AZ23" s="348"/>
      <c r="BA23" s="380"/>
      <c r="BC23" s="348" t="s">
        <v>109</v>
      </c>
      <c r="BD23" s="348" t="s">
        <v>110</v>
      </c>
      <c r="BE23" s="348" t="s">
        <v>111</v>
      </c>
      <c r="BF23" s="348" t="s">
        <v>112</v>
      </c>
      <c r="BG23" s="348" t="s">
        <v>113</v>
      </c>
      <c r="BH23" s="348" t="s">
        <v>114</v>
      </c>
      <c r="BI23" s="348" t="s">
        <v>100</v>
      </c>
      <c r="BJ23" s="348" t="s">
        <v>101</v>
      </c>
      <c r="BK23" s="348" t="s">
        <v>116</v>
      </c>
      <c r="BL23" s="348" t="s">
        <v>115</v>
      </c>
      <c r="BM23" s="348" t="s">
        <v>102</v>
      </c>
    </row>
    <row r="24" spans="1:65" ht="31.5" x14ac:dyDescent="0.25">
      <c r="A24" s="933">
        <v>2</v>
      </c>
      <c r="B24" s="509" t="s">
        <v>123</v>
      </c>
      <c r="C24" s="31">
        <v>10.92</v>
      </c>
      <c r="D24" s="34">
        <v>1.3078883999999997</v>
      </c>
      <c r="E24" s="34">
        <v>9.6121116000000004</v>
      </c>
      <c r="F24" s="34"/>
      <c r="G24" s="899"/>
      <c r="H24" s="23"/>
      <c r="I24" s="23"/>
      <c r="J24" s="72"/>
      <c r="K24" s="798"/>
      <c r="L24" s="72"/>
      <c r="M24" s="73"/>
      <c r="N24" s="73"/>
      <c r="O24" s="73"/>
      <c r="P24" s="73"/>
      <c r="Q24" s="73"/>
      <c r="R24" s="31">
        <v>10.914363980000001</v>
      </c>
      <c r="S24" s="31">
        <v>0</v>
      </c>
      <c r="T24" s="31">
        <v>10.914363980000001</v>
      </c>
      <c r="U24" s="31"/>
      <c r="V24" s="34"/>
      <c r="W24" s="76"/>
      <c r="X24" s="28"/>
      <c r="Y24" s="74"/>
      <c r="Z24" s="23">
        <v>0</v>
      </c>
      <c r="AA24" s="76"/>
      <c r="AB24" s="28"/>
      <c r="AC24" s="74"/>
      <c r="AD24" s="74"/>
      <c r="AE24" s="78">
        <v>0</v>
      </c>
      <c r="AG24" s="105"/>
      <c r="AH24" s="12"/>
      <c r="AJ24" s="25"/>
      <c r="AN24" s="112"/>
      <c r="AP24" s="112"/>
      <c r="AQ24" s="25"/>
      <c r="AT24" s="25"/>
      <c r="BC24" s="22">
        <v>0</v>
      </c>
      <c r="BD24" s="22">
        <v>0</v>
      </c>
      <c r="BE24" s="22">
        <v>0</v>
      </c>
      <c r="BF24" s="22">
        <v>2.25</v>
      </c>
      <c r="BG24" s="22">
        <v>0</v>
      </c>
      <c r="BH24" s="22">
        <f t="array" ref="BH24">SUM(BC24,BD24,BE24,BF24,BG24)</f>
        <v>2.25</v>
      </c>
      <c r="BI24" s="22">
        <f t="array" ref="BI24">IF(ISNA(INDEX('приложение 7.2 1 квартал'!AE:AE,MATCH(B24,'приложение 7.2 1 квартал'!B:B,0))),0,INDEX('приложение 7.2 1 квартал'!AE:AE,MATCH(B24,'приложение 7.2 1 квартал'!B:B,0)))</f>
        <v>0</v>
      </c>
      <c r="BJ24" s="22">
        <f t="array" ref="BJ24">IF(ISNA(INDEX('приложение 7.2 2 квартал'!AE:AE,MATCH(B24,'приложение 7.2 2 квартал'!B:B,0))),0,INDEX('приложение 7.2 2 квартал'!AE:AE,MATCH(B24,'приложение 7.2 2 квартал'!B:B,0)))</f>
        <v>0</v>
      </c>
      <c r="BK24" s="22" t="str">
        <f t="array" ref="BK24">IF(ISNA(INDEX('приложение 7.2 3 квартал'!AE:AE,MATCH(B24,'приложение 7.2 3 квартал'!B:B,0))),0,INDEX('приложение 7.2 3 квартал'!AE:AE,MATCH(B24,'приложение 7.2 3 квартал'!B:B,0)))</f>
        <v/>
      </c>
      <c r="BL24" s="22">
        <f t="array" ref="BL24">SUM(BI24,BJ24,BK24)</f>
        <v>0</v>
      </c>
      <c r="BM24" s="22">
        <f t="array" ref="BM24">IFERROR(IF(BH24="","",BH24-BL24),"")</f>
        <v>2.25</v>
      </c>
    </row>
    <row r="25" spans="1:65" ht="31.5" x14ac:dyDescent="0.25">
      <c r="A25" s="933">
        <v>3</v>
      </c>
      <c r="B25" s="509" t="s">
        <v>602</v>
      </c>
      <c r="C25" s="31">
        <v>10.8</v>
      </c>
      <c r="D25" s="34">
        <v>1.2935160000000001</v>
      </c>
      <c r="E25" s="34">
        <v>9.5064840000000004</v>
      </c>
      <c r="F25" s="34"/>
      <c r="G25" s="73"/>
      <c r="H25" s="23">
        <v>5.8221211799999999</v>
      </c>
      <c r="I25" s="23">
        <v>0.42375452000000002</v>
      </c>
      <c r="J25" s="72">
        <v>5.3983666599999998</v>
      </c>
      <c r="K25" s="798"/>
      <c r="L25" s="72"/>
      <c r="M25" s="73"/>
      <c r="N25" s="73"/>
      <c r="O25" s="73"/>
      <c r="P25" s="73"/>
      <c r="Q25" s="73"/>
      <c r="R25" s="31">
        <v>5.8221211799999999</v>
      </c>
      <c r="S25" s="31">
        <v>1.0297329</v>
      </c>
      <c r="T25" s="31">
        <v>4.7923882799999999</v>
      </c>
      <c r="U25" s="31"/>
      <c r="V25" s="34"/>
      <c r="W25" s="76"/>
      <c r="X25" s="28"/>
      <c r="Y25" s="74"/>
      <c r="Z25" s="23">
        <v>0</v>
      </c>
      <c r="AA25" s="76"/>
      <c r="AB25" s="28"/>
      <c r="AC25" s="74"/>
      <c r="AD25" s="74"/>
      <c r="AE25" s="78">
        <v>0</v>
      </c>
      <c r="AG25" s="105"/>
      <c r="AH25" s="12"/>
      <c r="AJ25" s="25"/>
      <c r="AN25" s="112"/>
      <c r="AP25" s="112"/>
    </row>
    <row r="26" spans="1:65" x14ac:dyDescent="0.25">
      <c r="A26" s="933">
        <v>4</v>
      </c>
      <c r="B26" s="849" t="s">
        <v>127</v>
      </c>
      <c r="C26" s="31"/>
      <c r="D26" s="34"/>
      <c r="E26" s="34"/>
      <c r="F26" s="34"/>
      <c r="G26" s="12"/>
      <c r="H26" s="23">
        <v>0</v>
      </c>
      <c r="I26" s="23">
        <v>0</v>
      </c>
      <c r="J26" s="72">
        <v>0</v>
      </c>
      <c r="K26" s="798"/>
      <c r="L26" s="72"/>
      <c r="M26" s="73"/>
      <c r="N26" s="73"/>
      <c r="O26" s="73"/>
      <c r="P26" s="73"/>
      <c r="Q26" s="73"/>
      <c r="R26" s="31">
        <v>0</v>
      </c>
      <c r="S26" s="31">
        <v>0</v>
      </c>
      <c r="T26" s="31">
        <v>0</v>
      </c>
      <c r="U26" s="31"/>
      <c r="V26" s="34"/>
      <c r="W26" s="76"/>
      <c r="X26" s="28"/>
      <c r="Y26" s="74"/>
      <c r="Z26" s="23">
        <v>0</v>
      </c>
      <c r="AA26" s="76"/>
      <c r="AB26" s="28"/>
      <c r="AC26" s="74"/>
      <c r="AD26" s="74"/>
      <c r="AE26" s="78">
        <v>0</v>
      </c>
      <c r="AG26" s="106"/>
      <c r="AH26" s="12"/>
      <c r="AJ26" s="25"/>
      <c r="AN26" s="112"/>
      <c r="AP26" s="112"/>
    </row>
    <row r="27" spans="1:65" ht="45" x14ac:dyDescent="0.25">
      <c r="A27" s="933">
        <v>5</v>
      </c>
      <c r="B27" s="850" t="s">
        <v>588</v>
      </c>
      <c r="C27" s="31">
        <v>22.3</v>
      </c>
      <c r="D27" s="34">
        <v>2.6708709999999996</v>
      </c>
      <c r="E27" s="34">
        <v>19.629129000000002</v>
      </c>
      <c r="F27" s="34"/>
      <c r="G27" s="12"/>
      <c r="H27" s="23">
        <v>22.296818620000003</v>
      </c>
      <c r="I27" s="23">
        <v>1.86490504</v>
      </c>
      <c r="J27" s="72">
        <v>20.43191358</v>
      </c>
      <c r="K27" s="798"/>
      <c r="L27" s="72"/>
      <c r="M27" s="73"/>
      <c r="N27" s="73"/>
      <c r="O27" s="73"/>
      <c r="P27" s="73"/>
      <c r="Q27" s="73"/>
      <c r="R27" s="31">
        <v>22.29681862</v>
      </c>
      <c r="S27" s="31">
        <v>1.86490504</v>
      </c>
      <c r="T27" s="31">
        <v>20.43191358</v>
      </c>
      <c r="U27" s="31"/>
      <c r="V27" s="34"/>
      <c r="W27" s="76">
        <v>2015</v>
      </c>
      <c r="X27" s="28">
        <v>33</v>
      </c>
      <c r="Y27" s="508" t="s">
        <v>621</v>
      </c>
      <c r="Z27" s="23">
        <v>0.4</v>
      </c>
      <c r="AA27" s="76">
        <v>2015</v>
      </c>
      <c r="AB27" s="28">
        <v>33</v>
      </c>
      <c r="AC27" s="508" t="s">
        <v>339</v>
      </c>
      <c r="AD27" s="508" t="s">
        <v>340</v>
      </c>
      <c r="AE27" s="78">
        <v>6.1</v>
      </c>
      <c r="AG27" s="106"/>
      <c r="AH27" s="12"/>
      <c r="AJ27" s="25"/>
      <c r="AN27" s="112"/>
      <c r="AP27" s="112"/>
    </row>
    <row r="28" spans="1:65" ht="45" x14ac:dyDescent="0.25">
      <c r="A28" s="933">
        <v>6</v>
      </c>
      <c r="B28" s="850" t="s">
        <v>581</v>
      </c>
      <c r="C28" s="31">
        <v>12.46</v>
      </c>
      <c r="D28" s="34">
        <v>1.4923341999999999</v>
      </c>
      <c r="E28" s="34">
        <v>10.967665800000001</v>
      </c>
      <c r="F28" s="34"/>
      <c r="G28" s="12"/>
      <c r="H28" s="23">
        <v>10.940151839999999</v>
      </c>
      <c r="I28" s="23">
        <v>0.74095975999999997</v>
      </c>
      <c r="J28" s="72">
        <v>10.19919208</v>
      </c>
      <c r="K28" s="798"/>
      <c r="L28" s="72"/>
      <c r="M28" s="73"/>
      <c r="N28" s="73"/>
      <c r="O28" s="73"/>
      <c r="P28" s="73"/>
      <c r="Q28" s="73"/>
      <c r="R28" s="31">
        <v>12.458232319999999</v>
      </c>
      <c r="S28" s="31">
        <v>0</v>
      </c>
      <c r="T28" s="31">
        <v>12.458232319999999</v>
      </c>
      <c r="U28" s="31"/>
      <c r="V28" s="34"/>
      <c r="W28" s="76">
        <v>2015</v>
      </c>
      <c r="X28" s="28">
        <v>33</v>
      </c>
      <c r="Y28" s="508" t="s">
        <v>622</v>
      </c>
      <c r="Z28" s="23">
        <v>0.25</v>
      </c>
      <c r="AA28" s="76">
        <v>2015</v>
      </c>
      <c r="AB28" s="28">
        <v>33</v>
      </c>
      <c r="AC28" s="508" t="s">
        <v>339</v>
      </c>
      <c r="AD28" s="508" t="s">
        <v>340</v>
      </c>
      <c r="AE28" s="78">
        <v>4.3</v>
      </c>
      <c r="AG28" s="106"/>
      <c r="AH28" s="12"/>
      <c r="AJ28" s="25"/>
      <c r="AN28" s="112"/>
      <c r="AP28" s="112"/>
    </row>
    <row r="29" spans="1:65" ht="30" x14ac:dyDescent="0.25">
      <c r="A29" s="933">
        <v>7</v>
      </c>
      <c r="B29" s="850" t="s">
        <v>582</v>
      </c>
      <c r="C29" s="31">
        <v>13.88</v>
      </c>
      <c r="D29" s="34">
        <v>1.6624075999999999</v>
      </c>
      <c r="E29" s="34">
        <v>12.217592400000001</v>
      </c>
      <c r="F29" s="72"/>
      <c r="G29" s="12"/>
      <c r="H29" s="23">
        <v>11.422388650000002</v>
      </c>
      <c r="I29" s="23">
        <v>0.75013248999999993</v>
      </c>
      <c r="J29" s="72">
        <v>10.672256160000002</v>
      </c>
      <c r="K29" s="798"/>
      <c r="L29" s="72"/>
      <c r="M29" s="73"/>
      <c r="N29" s="73"/>
      <c r="O29" s="73"/>
      <c r="P29" s="73"/>
      <c r="Q29" s="73"/>
      <c r="R29" s="31">
        <v>13.87682596</v>
      </c>
      <c r="S29" s="31">
        <v>0</v>
      </c>
      <c r="T29" s="31">
        <v>13.87682596</v>
      </c>
      <c r="U29" s="31"/>
      <c r="V29" s="34"/>
      <c r="W29" s="76">
        <v>2015</v>
      </c>
      <c r="X29" s="28">
        <v>33</v>
      </c>
      <c r="Y29" s="508" t="s">
        <v>622</v>
      </c>
      <c r="Z29" s="23">
        <v>0.25</v>
      </c>
      <c r="AA29" s="76">
        <v>2015</v>
      </c>
      <c r="AB29" s="28">
        <v>33</v>
      </c>
      <c r="AC29" s="508" t="s">
        <v>339</v>
      </c>
      <c r="AD29" s="508" t="s">
        <v>340</v>
      </c>
      <c r="AE29" s="78">
        <v>4.08</v>
      </c>
      <c r="AG29" s="106"/>
      <c r="AH29" s="12"/>
      <c r="AJ29" s="25"/>
      <c r="AN29" s="112"/>
      <c r="AP29" s="112"/>
    </row>
    <row r="30" spans="1:65" ht="31.5" x14ac:dyDescent="0.25">
      <c r="A30" s="933">
        <v>8</v>
      </c>
      <c r="B30" s="465" t="s">
        <v>583</v>
      </c>
      <c r="C30" s="31">
        <v>12.26</v>
      </c>
      <c r="D30" s="34">
        <v>1.4683801999999997</v>
      </c>
      <c r="E30" s="34">
        <v>10.791619799999999</v>
      </c>
      <c r="F30" s="72"/>
      <c r="G30" s="12"/>
      <c r="H30" s="23">
        <v>13.601057600000001</v>
      </c>
      <c r="I30" s="23">
        <v>1.3735200000000001</v>
      </c>
      <c r="J30" s="72">
        <v>12.2275376</v>
      </c>
      <c r="K30" s="798"/>
      <c r="L30" s="72"/>
      <c r="M30" s="73"/>
      <c r="N30" s="73"/>
      <c r="O30" s="73"/>
      <c r="P30" s="73"/>
      <c r="Q30" s="73"/>
      <c r="R30" s="31">
        <v>12.2275376</v>
      </c>
      <c r="S30" s="31">
        <v>0</v>
      </c>
      <c r="T30" s="31">
        <v>12.2275376</v>
      </c>
      <c r="U30" s="31"/>
      <c r="V30" s="34"/>
      <c r="W30" s="76"/>
      <c r="X30" s="28"/>
      <c r="Y30" s="74"/>
      <c r="Z30" s="23">
        <v>0</v>
      </c>
      <c r="AA30" s="76">
        <v>2015</v>
      </c>
      <c r="AB30" s="28">
        <v>33</v>
      </c>
      <c r="AC30" s="508" t="s">
        <v>620</v>
      </c>
      <c r="AD30" s="508" t="s">
        <v>625</v>
      </c>
      <c r="AE30" s="78">
        <v>4.0599999999999996</v>
      </c>
      <c r="AG30" s="106"/>
      <c r="AH30" s="12"/>
      <c r="AJ30" s="25"/>
      <c r="AM30" s="109"/>
      <c r="AN30" s="112"/>
      <c r="AP30" s="112"/>
    </row>
    <row r="31" spans="1:65" ht="78.75" x14ac:dyDescent="0.25">
      <c r="A31" s="933">
        <v>9</v>
      </c>
      <c r="B31" s="465" t="s">
        <v>595</v>
      </c>
      <c r="C31" s="31">
        <v>24.13</v>
      </c>
      <c r="D31" s="34">
        <v>2.8900500999999998</v>
      </c>
      <c r="E31" s="34">
        <v>21.239949899999999</v>
      </c>
      <c r="F31" s="34"/>
      <c r="G31" s="12"/>
      <c r="H31" s="23">
        <v>12.92200536</v>
      </c>
      <c r="I31" s="23">
        <v>2.0419817399999998</v>
      </c>
      <c r="J31" s="72">
        <v>10.880023619999999</v>
      </c>
      <c r="K31" s="798"/>
      <c r="L31" s="72"/>
      <c r="M31" s="73"/>
      <c r="N31" s="73"/>
      <c r="O31" s="73"/>
      <c r="P31" s="73"/>
      <c r="Q31" s="73"/>
      <c r="R31" s="31">
        <v>26.281711660000003</v>
      </c>
      <c r="S31" s="31">
        <v>2.0419817399999998</v>
      </c>
      <c r="T31" s="31">
        <v>24.239729920000002</v>
      </c>
      <c r="U31" s="31"/>
      <c r="V31" s="34"/>
      <c r="W31" s="76">
        <v>2015</v>
      </c>
      <c r="X31" s="28">
        <v>33</v>
      </c>
      <c r="Y31" s="508" t="s">
        <v>621</v>
      </c>
      <c r="Z31" s="23">
        <v>0.4</v>
      </c>
      <c r="AA31" s="76">
        <v>2015</v>
      </c>
      <c r="AB31" s="28">
        <v>33</v>
      </c>
      <c r="AE31" s="78">
        <v>6.1</v>
      </c>
      <c r="AG31" s="106"/>
      <c r="AH31" s="12"/>
      <c r="AJ31" s="25"/>
      <c r="AM31" s="126"/>
      <c r="AN31" s="112"/>
      <c r="AP31" s="112"/>
    </row>
    <row r="32" spans="1:65" x14ac:dyDescent="0.25">
      <c r="A32" s="933">
        <v>10</v>
      </c>
      <c r="B32" s="46" t="s">
        <v>128</v>
      </c>
      <c r="C32" s="31"/>
      <c r="D32" s="34"/>
      <c r="E32" s="34"/>
      <c r="F32" s="34"/>
      <c r="G32" s="12"/>
      <c r="H32" s="23">
        <v>0</v>
      </c>
      <c r="I32" s="23">
        <v>0</v>
      </c>
      <c r="J32" s="72">
        <v>0</v>
      </c>
      <c r="K32" s="798"/>
      <c r="L32" s="72"/>
      <c r="M32" s="73"/>
      <c r="N32" s="73"/>
      <c r="O32" s="73"/>
      <c r="P32" s="73"/>
      <c r="Q32" s="73"/>
      <c r="R32" s="31">
        <v>0</v>
      </c>
      <c r="S32" s="31">
        <v>0</v>
      </c>
      <c r="T32" s="31">
        <v>0</v>
      </c>
      <c r="U32" s="31"/>
      <c r="V32" s="34"/>
      <c r="W32" s="76"/>
      <c r="X32" s="28"/>
      <c r="Y32" s="74"/>
      <c r="Z32" s="23">
        <v>0</v>
      </c>
      <c r="AA32" s="76"/>
      <c r="AB32" s="28"/>
      <c r="AC32" s="74"/>
      <c r="AD32" s="74"/>
      <c r="AE32" s="78">
        <v>0</v>
      </c>
      <c r="AG32" s="106"/>
      <c r="AH32" s="12"/>
      <c r="AJ32" s="25"/>
      <c r="AM32" s="126"/>
      <c r="AN32" s="112"/>
      <c r="AP32" s="112"/>
    </row>
    <row r="33" spans="1:42" ht="31.5" x14ac:dyDescent="0.25">
      <c r="A33" s="933">
        <v>11</v>
      </c>
      <c r="B33" s="465" t="s">
        <v>589</v>
      </c>
      <c r="C33" s="31">
        <v>11.94</v>
      </c>
      <c r="D33" s="34">
        <v>1.4300537999999998</v>
      </c>
      <c r="E33" s="34">
        <v>10.5099462</v>
      </c>
      <c r="F33" s="34"/>
      <c r="G33" s="12"/>
      <c r="H33" s="23">
        <v>11.684500420000001</v>
      </c>
      <c r="I33" s="23">
        <v>0.90320504000000001</v>
      </c>
      <c r="J33" s="72">
        <v>10.78129538</v>
      </c>
      <c r="K33" s="798"/>
      <c r="L33" s="72"/>
      <c r="M33" s="73"/>
      <c r="N33" s="73"/>
      <c r="O33" s="73"/>
      <c r="P33" s="73"/>
      <c r="Q33" s="73"/>
      <c r="R33" s="31">
        <v>11.684500419999999</v>
      </c>
      <c r="S33" s="31">
        <v>0.90320504000000001</v>
      </c>
      <c r="T33" s="31">
        <v>10.78129538</v>
      </c>
      <c r="U33" s="31"/>
      <c r="V33" s="34"/>
      <c r="W33" s="76">
        <v>2015</v>
      </c>
      <c r="X33" s="28">
        <v>33</v>
      </c>
      <c r="Y33" s="508" t="s">
        <v>622</v>
      </c>
      <c r="Z33" s="23">
        <v>0.25</v>
      </c>
      <c r="AA33" s="76">
        <v>2015</v>
      </c>
      <c r="AB33" s="28">
        <v>33</v>
      </c>
      <c r="AC33" s="508" t="s">
        <v>339</v>
      </c>
      <c r="AD33" s="508" t="s">
        <v>340</v>
      </c>
      <c r="AE33" s="78">
        <v>3.46</v>
      </c>
      <c r="AG33" s="106"/>
      <c r="AH33" s="12"/>
      <c r="AJ33" s="25"/>
      <c r="AM33" s="126"/>
      <c r="AN33" s="112"/>
      <c r="AP33" s="112"/>
    </row>
    <row r="34" spans="1:42" ht="31.5" x14ac:dyDescent="0.25">
      <c r="A34" s="933">
        <v>12</v>
      </c>
      <c r="B34" s="465" t="s">
        <v>596</v>
      </c>
      <c r="C34" s="31">
        <v>9.5</v>
      </c>
      <c r="D34" s="34">
        <v>1.1378149999999998</v>
      </c>
      <c r="E34" s="34">
        <v>8.3621850000000002</v>
      </c>
      <c r="F34" s="34"/>
      <c r="G34" s="12"/>
      <c r="H34" s="23">
        <v>4.6895158800000001</v>
      </c>
      <c r="I34" s="23">
        <v>1.1311904799999999</v>
      </c>
      <c r="J34" s="72">
        <v>3.5583254000000002</v>
      </c>
      <c r="K34" s="798"/>
      <c r="L34" s="72"/>
      <c r="M34" s="73"/>
      <c r="N34" s="73"/>
      <c r="O34" s="73"/>
      <c r="P34" s="73"/>
      <c r="Q34" s="73"/>
      <c r="R34" s="31">
        <v>11.371061739999998</v>
      </c>
      <c r="S34" s="31">
        <v>1.1311904799999999</v>
      </c>
      <c r="T34" s="31">
        <v>10.239871259999999</v>
      </c>
      <c r="U34" s="31"/>
      <c r="V34" s="34"/>
      <c r="W34" s="76">
        <v>2015</v>
      </c>
      <c r="X34" s="28">
        <v>33</v>
      </c>
      <c r="Y34" s="508" t="s">
        <v>622</v>
      </c>
      <c r="Z34" s="23">
        <v>0.25</v>
      </c>
      <c r="AA34" s="76">
        <v>2015</v>
      </c>
      <c r="AB34" s="28">
        <v>33</v>
      </c>
      <c r="AC34" s="508" t="s">
        <v>339</v>
      </c>
      <c r="AD34" s="508" t="s">
        <v>340</v>
      </c>
      <c r="AE34" s="78">
        <v>2.98</v>
      </c>
      <c r="AG34" s="106"/>
      <c r="AH34" s="12"/>
      <c r="AJ34" s="25"/>
      <c r="AM34" s="126"/>
      <c r="AN34" s="112"/>
      <c r="AP34" s="112"/>
    </row>
    <row r="35" spans="1:42" x14ac:dyDescent="0.25">
      <c r="A35" s="933">
        <v>13</v>
      </c>
      <c r="B35" s="46" t="s">
        <v>131</v>
      </c>
      <c r="C35" s="31"/>
      <c r="D35" s="34"/>
      <c r="E35" s="34"/>
      <c r="F35" s="34"/>
      <c r="G35" s="12"/>
      <c r="H35" s="23">
        <v>0</v>
      </c>
      <c r="I35" s="23">
        <v>0</v>
      </c>
      <c r="J35" s="72">
        <v>0</v>
      </c>
      <c r="K35" s="798"/>
      <c r="L35" s="72"/>
      <c r="M35" s="73"/>
      <c r="N35" s="73"/>
      <c r="O35" s="73"/>
      <c r="P35" s="73"/>
      <c r="Q35" s="73"/>
      <c r="R35" s="31">
        <v>0</v>
      </c>
      <c r="S35" s="31">
        <v>0</v>
      </c>
      <c r="T35" s="31">
        <v>0</v>
      </c>
      <c r="U35" s="31"/>
      <c r="V35" s="34"/>
      <c r="W35" s="76"/>
      <c r="X35" s="28"/>
      <c r="Y35" s="74"/>
      <c r="Z35" s="23">
        <v>0</v>
      </c>
      <c r="AA35" s="76"/>
      <c r="AB35" s="28"/>
      <c r="AC35" s="74"/>
      <c r="AD35" s="74"/>
      <c r="AE35" s="78">
        <v>0</v>
      </c>
      <c r="AG35" s="106"/>
      <c r="AH35" s="12"/>
      <c r="AJ35" s="25"/>
      <c r="AM35" s="126"/>
      <c r="AN35" s="112"/>
      <c r="AP35" s="112"/>
    </row>
    <row r="36" spans="1:42" ht="31.5" x14ac:dyDescent="0.25">
      <c r="A36" s="933">
        <v>14</v>
      </c>
      <c r="B36" s="525" t="s">
        <v>584</v>
      </c>
      <c r="C36" s="31">
        <v>18.260000000000002</v>
      </c>
      <c r="D36" s="34">
        <v>2.1870001999999999</v>
      </c>
      <c r="E36" s="34">
        <v>16.072999800000002</v>
      </c>
      <c r="F36" s="34"/>
      <c r="G36" s="12"/>
      <c r="H36" s="23">
        <v>13.456743880000001</v>
      </c>
      <c r="I36" s="23">
        <v>0.59894499000000001</v>
      </c>
      <c r="J36" s="72">
        <v>12.857798890000002</v>
      </c>
      <c r="K36" s="798"/>
      <c r="L36" s="72"/>
      <c r="M36" s="73"/>
      <c r="N36" s="73"/>
      <c r="O36" s="73"/>
      <c r="P36" s="73"/>
      <c r="Q36" s="73"/>
      <c r="R36" s="31">
        <v>18.258853899999998</v>
      </c>
      <c r="S36" s="31">
        <v>0</v>
      </c>
      <c r="T36" s="31">
        <v>18.258853899999998</v>
      </c>
      <c r="U36" s="31"/>
      <c r="V36" s="34"/>
      <c r="W36" s="76"/>
      <c r="X36" s="28"/>
      <c r="Y36" s="74"/>
      <c r="Z36" s="23">
        <v>0</v>
      </c>
      <c r="AA36" s="76">
        <v>2015</v>
      </c>
      <c r="AB36" s="28">
        <v>33</v>
      </c>
      <c r="AC36" s="508" t="s">
        <v>620</v>
      </c>
      <c r="AD36" s="508" t="s">
        <v>626</v>
      </c>
      <c r="AE36" s="78">
        <v>5.55</v>
      </c>
      <c r="AG36" s="106"/>
      <c r="AH36" s="12"/>
      <c r="AJ36" s="25"/>
      <c r="AM36" s="126"/>
      <c r="AN36" s="112"/>
      <c r="AP36" s="112"/>
    </row>
    <row r="37" spans="1:42" x14ac:dyDescent="0.25">
      <c r="A37" s="933">
        <v>15</v>
      </c>
      <c r="B37" s="525" t="s">
        <v>590</v>
      </c>
      <c r="C37" s="31">
        <v>15.5</v>
      </c>
      <c r="D37" s="34">
        <v>1.8564349999999996</v>
      </c>
      <c r="E37" s="34">
        <v>13.643565000000001</v>
      </c>
      <c r="F37" s="34"/>
      <c r="G37" s="12"/>
      <c r="H37" s="23">
        <v>15.11804626</v>
      </c>
      <c r="I37" s="23">
        <v>1.64461864</v>
      </c>
      <c r="J37" s="72">
        <v>13.473427619999999</v>
      </c>
      <c r="K37" s="798"/>
      <c r="L37" s="72"/>
      <c r="M37" s="73"/>
      <c r="N37" s="73"/>
      <c r="O37" s="73"/>
      <c r="P37" s="73"/>
      <c r="Q37" s="73"/>
      <c r="R37" s="31">
        <v>15.11804626</v>
      </c>
      <c r="S37" s="31">
        <v>1.64461864</v>
      </c>
      <c r="T37" s="31">
        <v>13.473427620000001</v>
      </c>
      <c r="U37" s="31"/>
      <c r="V37" s="34"/>
      <c r="W37" s="76"/>
      <c r="X37" s="28"/>
      <c r="Y37" s="74"/>
      <c r="Z37" s="23">
        <v>0</v>
      </c>
      <c r="AA37" s="76">
        <v>2015</v>
      </c>
      <c r="AB37" s="28">
        <v>33</v>
      </c>
      <c r="AC37" s="508" t="s">
        <v>620</v>
      </c>
      <c r="AD37" s="508" t="s">
        <v>340</v>
      </c>
      <c r="AE37" s="78">
        <v>5.6</v>
      </c>
      <c r="AG37" s="106"/>
      <c r="AH37" s="12"/>
      <c r="AJ37" s="25"/>
      <c r="AM37" s="126"/>
      <c r="AN37" s="112"/>
      <c r="AP37" s="112"/>
    </row>
    <row r="38" spans="1:42" x14ac:dyDescent="0.25">
      <c r="A38" s="933">
        <v>16</v>
      </c>
      <c r="B38" s="43" t="s">
        <v>189</v>
      </c>
      <c r="C38" s="31"/>
      <c r="D38" s="34"/>
      <c r="E38" s="34"/>
      <c r="F38" s="34"/>
      <c r="G38" s="12"/>
      <c r="H38" s="23">
        <v>0</v>
      </c>
      <c r="I38" s="23">
        <v>0</v>
      </c>
      <c r="J38" s="72">
        <v>0</v>
      </c>
      <c r="K38" s="798"/>
      <c r="L38" s="72"/>
      <c r="M38" s="73"/>
      <c r="N38" s="73"/>
      <c r="O38" s="73"/>
      <c r="P38" s="73"/>
      <c r="Q38" s="73"/>
      <c r="R38" s="31">
        <v>0</v>
      </c>
      <c r="S38" s="31">
        <v>0</v>
      </c>
      <c r="T38" s="31">
        <v>0</v>
      </c>
      <c r="U38" s="31"/>
      <c r="V38" s="34"/>
      <c r="W38" s="76"/>
      <c r="X38" s="28"/>
      <c r="Y38" s="74"/>
      <c r="Z38" s="23">
        <v>0</v>
      </c>
      <c r="AA38" s="76"/>
      <c r="AB38" s="28"/>
      <c r="AC38" s="74"/>
      <c r="AD38" s="74"/>
      <c r="AE38" s="78">
        <v>0</v>
      </c>
      <c r="AG38" s="106"/>
      <c r="AH38" s="12"/>
      <c r="AJ38" s="25"/>
      <c r="AM38" s="126"/>
      <c r="AN38" s="112"/>
      <c r="AP38" s="112"/>
    </row>
    <row r="39" spans="1:42" ht="31.5" x14ac:dyDescent="0.25">
      <c r="A39" s="933">
        <v>17</v>
      </c>
      <c r="B39" s="465" t="s">
        <v>592</v>
      </c>
      <c r="C39" s="31">
        <v>18.556999999999999</v>
      </c>
      <c r="D39" s="34">
        <v>2.2225718899999998</v>
      </c>
      <c r="E39" s="34">
        <v>16.334428109999998</v>
      </c>
      <c r="F39" s="34"/>
      <c r="G39" s="12"/>
      <c r="H39" s="23">
        <v>9.2786751199999991</v>
      </c>
      <c r="I39" s="23">
        <v>0.91231345999999991</v>
      </c>
      <c r="J39" s="72">
        <v>8.3663616600000008</v>
      </c>
      <c r="K39" s="798"/>
      <c r="L39" s="72"/>
      <c r="M39" s="73"/>
      <c r="N39" s="73"/>
      <c r="O39" s="73"/>
      <c r="P39" s="73"/>
      <c r="Q39" s="73"/>
      <c r="R39" s="31">
        <v>18.557350239999998</v>
      </c>
      <c r="S39" s="31">
        <v>0.91231345999999991</v>
      </c>
      <c r="T39" s="31">
        <v>17.645036779999998</v>
      </c>
      <c r="U39" s="31"/>
      <c r="V39" s="34"/>
      <c r="W39" s="76">
        <v>2015</v>
      </c>
      <c r="X39" s="28">
        <v>33</v>
      </c>
      <c r="Y39" s="508" t="s">
        <v>627</v>
      </c>
      <c r="Z39" s="23">
        <v>2.5</v>
      </c>
      <c r="AA39" s="76"/>
      <c r="AB39" s="28"/>
      <c r="AC39" s="74"/>
      <c r="AD39" s="74"/>
      <c r="AE39" s="78">
        <v>0</v>
      </c>
      <c r="AG39" s="106"/>
      <c r="AH39" s="12"/>
      <c r="AJ39" s="25"/>
      <c r="AM39" s="110"/>
      <c r="AN39" s="112"/>
      <c r="AP39" s="112"/>
    </row>
    <row r="40" spans="1:42" ht="94.5" x14ac:dyDescent="0.25">
      <c r="A40" s="933">
        <v>18</v>
      </c>
      <c r="B40" s="465" t="s">
        <v>603</v>
      </c>
      <c r="C40" s="31">
        <v>30.5</v>
      </c>
      <c r="D40" s="34">
        <v>4.5750000000000002</v>
      </c>
      <c r="E40" s="34">
        <v>25.925000000000001</v>
      </c>
      <c r="F40" s="34"/>
      <c r="G40" s="12"/>
      <c r="H40" s="23">
        <v>0</v>
      </c>
      <c r="I40" s="23">
        <v>0</v>
      </c>
      <c r="J40" s="72">
        <v>0</v>
      </c>
      <c r="K40" s="798"/>
      <c r="L40" s="72"/>
      <c r="M40" s="73"/>
      <c r="N40" s="73"/>
      <c r="O40" s="73"/>
      <c r="P40" s="73"/>
      <c r="Q40" s="73"/>
      <c r="R40" s="31">
        <v>20.419384659999999</v>
      </c>
      <c r="S40" s="31">
        <v>0</v>
      </c>
      <c r="T40" s="31">
        <v>20.419384659999999</v>
      </c>
      <c r="U40" s="31"/>
      <c r="V40" s="34"/>
      <c r="W40" s="76">
        <v>2015</v>
      </c>
      <c r="X40" s="28">
        <v>33</v>
      </c>
      <c r="Y40" s="508" t="s">
        <v>629</v>
      </c>
      <c r="Z40" s="23">
        <v>2</v>
      </c>
      <c r="AA40" s="76"/>
      <c r="AB40" s="28"/>
      <c r="AC40" s="74"/>
      <c r="AD40" s="74"/>
      <c r="AE40" s="78">
        <v>0</v>
      </c>
      <c r="AG40" s="106"/>
      <c r="AH40" s="12"/>
      <c r="AJ40" s="25"/>
      <c r="AM40" s="110"/>
      <c r="AN40" s="112"/>
      <c r="AP40" s="112"/>
    </row>
    <row r="41" spans="1:42" ht="78.75" x14ac:dyDescent="0.25">
      <c r="A41" s="933">
        <v>19</v>
      </c>
      <c r="B41" s="465" t="s">
        <v>604</v>
      </c>
      <c r="C41" s="31">
        <v>188.45</v>
      </c>
      <c r="D41" s="34">
        <v>28.267499999999998</v>
      </c>
      <c r="E41" s="34">
        <v>160.1825</v>
      </c>
      <c r="F41" s="34"/>
      <c r="G41" s="12"/>
      <c r="H41" s="23">
        <v>0</v>
      </c>
      <c r="I41" s="23">
        <v>0</v>
      </c>
      <c r="J41" s="72">
        <v>0</v>
      </c>
      <c r="K41" s="798"/>
      <c r="L41" s="72"/>
      <c r="M41" s="73"/>
      <c r="N41" s="73"/>
      <c r="O41" s="73"/>
      <c r="P41" s="73"/>
      <c r="Q41" s="73"/>
      <c r="R41" s="31">
        <v>0</v>
      </c>
      <c r="S41" s="31">
        <v>0</v>
      </c>
      <c r="T41" s="31">
        <v>0</v>
      </c>
      <c r="U41" s="31"/>
      <c r="V41" s="34"/>
      <c r="W41" s="76"/>
      <c r="X41" s="28"/>
      <c r="Y41" s="74"/>
      <c r="Z41" s="23">
        <v>0</v>
      </c>
      <c r="AA41" s="76">
        <v>2015</v>
      </c>
      <c r="AB41" s="28">
        <v>33</v>
      </c>
      <c r="AC41" s="74"/>
      <c r="AD41" s="508" t="s">
        <v>630</v>
      </c>
      <c r="AE41" s="78">
        <v>1.524</v>
      </c>
      <c r="AG41" s="106"/>
      <c r="AH41" s="12"/>
      <c r="AJ41" s="25"/>
      <c r="AM41" s="110"/>
      <c r="AN41" s="112"/>
      <c r="AP41" s="112"/>
    </row>
    <row r="42" spans="1:42" ht="31.5" x14ac:dyDescent="0.25">
      <c r="A42" s="933">
        <v>20</v>
      </c>
      <c r="B42" s="465" t="s">
        <v>605</v>
      </c>
      <c r="C42" s="31">
        <v>2.25</v>
      </c>
      <c r="D42" s="34">
        <v>0.33749999999999997</v>
      </c>
      <c r="E42" s="34">
        <v>1.9125000000000001</v>
      </c>
      <c r="F42" s="34"/>
      <c r="G42" s="12"/>
      <c r="H42" s="23">
        <v>0</v>
      </c>
      <c r="I42" s="23">
        <v>0</v>
      </c>
      <c r="J42" s="72">
        <v>0</v>
      </c>
      <c r="K42" s="798"/>
      <c r="L42" s="72"/>
      <c r="M42" s="73"/>
      <c r="N42" s="73"/>
      <c r="O42" s="73"/>
      <c r="P42" s="73"/>
      <c r="Q42" s="73"/>
      <c r="R42" s="31">
        <v>188.45174322</v>
      </c>
      <c r="S42" s="31">
        <v>0</v>
      </c>
      <c r="T42" s="31">
        <v>188.45174322</v>
      </c>
      <c r="U42" s="31"/>
      <c r="V42" s="34"/>
      <c r="W42" s="76"/>
      <c r="X42" s="28"/>
      <c r="Y42" s="74"/>
      <c r="Z42" s="23">
        <v>0</v>
      </c>
      <c r="AA42" s="76">
        <v>2015</v>
      </c>
      <c r="AB42" s="28">
        <v>33</v>
      </c>
      <c r="AC42" s="74"/>
      <c r="AD42" s="508" t="s">
        <v>631</v>
      </c>
      <c r="AE42" s="78">
        <v>23.939</v>
      </c>
      <c r="AG42" s="106"/>
      <c r="AH42" s="12"/>
      <c r="AJ42" s="25"/>
      <c r="AM42" s="110"/>
      <c r="AN42" s="112"/>
      <c r="AP42" s="112"/>
    </row>
    <row r="43" spans="1:42" ht="31.5" x14ac:dyDescent="0.25">
      <c r="A43" s="933">
        <v>21</v>
      </c>
      <c r="B43" s="465" t="s">
        <v>606</v>
      </c>
      <c r="C43" s="31">
        <v>18.7</v>
      </c>
      <c r="D43" s="34">
        <v>2.8049999999999997</v>
      </c>
      <c r="E43" s="34">
        <v>15.895</v>
      </c>
      <c r="F43" s="34"/>
      <c r="G43" s="12"/>
      <c r="H43" s="23">
        <v>0</v>
      </c>
      <c r="I43" s="23">
        <v>0</v>
      </c>
      <c r="J43" s="72">
        <v>0</v>
      </c>
      <c r="K43" s="798"/>
      <c r="L43" s="72"/>
      <c r="M43" s="73"/>
      <c r="N43" s="73"/>
      <c r="O43" s="73"/>
      <c r="P43" s="73"/>
      <c r="Q43" s="73"/>
      <c r="R43" s="31">
        <v>31.602148469999999</v>
      </c>
      <c r="S43" s="31">
        <v>0</v>
      </c>
      <c r="T43" s="31">
        <v>31.602148469999999</v>
      </c>
      <c r="U43" s="31"/>
      <c r="V43" s="34"/>
      <c r="W43" s="76"/>
      <c r="X43" s="28"/>
      <c r="Y43" s="74"/>
      <c r="Z43" s="23">
        <v>0</v>
      </c>
      <c r="AA43" s="76">
        <v>2015</v>
      </c>
      <c r="AB43" s="28">
        <v>33</v>
      </c>
      <c r="AC43" s="74"/>
      <c r="AD43" s="508" t="s">
        <v>631</v>
      </c>
      <c r="AE43" s="78">
        <v>3.37</v>
      </c>
      <c r="AG43" s="106"/>
      <c r="AH43" s="12"/>
      <c r="AJ43" s="25"/>
      <c r="AM43" s="110"/>
      <c r="AN43" s="112"/>
      <c r="AP43" s="112"/>
    </row>
    <row r="44" spans="1:42" ht="31.5" x14ac:dyDescent="0.25">
      <c r="A44" s="933">
        <v>22</v>
      </c>
      <c r="B44" s="465" t="s">
        <v>607</v>
      </c>
      <c r="C44" s="31">
        <v>38.340000000000003</v>
      </c>
      <c r="D44" s="34">
        <v>5.7510000000000003</v>
      </c>
      <c r="E44" s="34">
        <v>32.589000000000006</v>
      </c>
      <c r="F44" s="34"/>
      <c r="G44" s="12"/>
      <c r="H44" s="23">
        <v>0</v>
      </c>
      <c r="I44" s="23">
        <v>0</v>
      </c>
      <c r="J44" s="72">
        <v>0</v>
      </c>
      <c r="K44" s="798"/>
      <c r="L44" s="72"/>
      <c r="M44" s="73"/>
      <c r="N44" s="73"/>
      <c r="O44" s="73"/>
      <c r="P44" s="73"/>
      <c r="Q44" s="73"/>
      <c r="R44" s="31">
        <v>34.936555650000003</v>
      </c>
      <c r="S44" s="31">
        <v>0</v>
      </c>
      <c r="T44" s="31">
        <v>34.936555650000003</v>
      </c>
      <c r="U44" s="31"/>
      <c r="V44" s="34"/>
      <c r="W44" s="76"/>
      <c r="X44" s="28"/>
      <c r="Y44" s="74"/>
      <c r="Z44" s="23">
        <v>0</v>
      </c>
      <c r="AA44" s="76">
        <v>2015</v>
      </c>
      <c r="AB44" s="28">
        <v>33</v>
      </c>
      <c r="AC44" s="74"/>
      <c r="AD44" s="508" t="s">
        <v>631</v>
      </c>
      <c r="AE44" s="78">
        <v>3.464</v>
      </c>
      <c r="AG44" s="106"/>
      <c r="AH44" s="12"/>
      <c r="AJ44" s="25"/>
      <c r="AM44" s="111"/>
      <c r="AN44" s="112"/>
      <c r="AP44" s="112"/>
    </row>
    <row r="45" spans="1:42" ht="31.5" x14ac:dyDescent="0.25">
      <c r="A45" s="933">
        <v>23</v>
      </c>
      <c r="B45" s="465" t="s">
        <v>608</v>
      </c>
      <c r="C45" s="31">
        <v>20.76</v>
      </c>
      <c r="D45" s="34">
        <v>3.1140000000000003</v>
      </c>
      <c r="E45" s="34">
        <v>17.646000000000001</v>
      </c>
      <c r="F45" s="34"/>
      <c r="G45" s="12"/>
      <c r="H45" s="23">
        <v>0</v>
      </c>
      <c r="I45" s="23">
        <v>0</v>
      </c>
      <c r="J45" s="72">
        <v>0</v>
      </c>
      <c r="K45" s="798"/>
      <c r="L45" s="72"/>
      <c r="M45" s="73"/>
      <c r="N45" s="73"/>
      <c r="O45" s="73"/>
      <c r="P45" s="73"/>
      <c r="Q45" s="73"/>
      <c r="R45" s="31">
        <v>12.83969952</v>
      </c>
      <c r="S45" s="31">
        <v>0</v>
      </c>
      <c r="T45" s="31">
        <v>12.83969952</v>
      </c>
      <c r="U45" s="31"/>
      <c r="V45" s="34"/>
      <c r="W45" s="76">
        <v>2015</v>
      </c>
      <c r="X45" s="28">
        <v>33</v>
      </c>
      <c r="Y45" s="508" t="s">
        <v>632</v>
      </c>
      <c r="Z45" s="23">
        <v>1.26</v>
      </c>
      <c r="AA45" s="76"/>
      <c r="AB45" s="28"/>
      <c r="AC45" s="74"/>
      <c r="AD45" s="74"/>
      <c r="AE45" s="78">
        <v>0</v>
      </c>
      <c r="AG45" s="106"/>
      <c r="AH45" s="12"/>
      <c r="AJ45" s="25"/>
      <c r="AM45" s="111"/>
      <c r="AN45" s="112"/>
      <c r="AP45" s="112"/>
    </row>
    <row r="46" spans="1:42" ht="49.5" customHeight="1" x14ac:dyDescent="0.25">
      <c r="A46" s="933">
        <v>24</v>
      </c>
      <c r="B46" s="465" t="s">
        <v>609</v>
      </c>
      <c r="C46" s="31">
        <v>5.43</v>
      </c>
      <c r="D46" s="34">
        <v>0.81449999999999989</v>
      </c>
      <c r="E46" s="34">
        <v>4.6154999999999999</v>
      </c>
      <c r="F46" s="34"/>
      <c r="G46" s="12"/>
      <c r="H46" s="23">
        <v>0</v>
      </c>
      <c r="I46" s="23">
        <v>0</v>
      </c>
      <c r="J46" s="72">
        <v>0</v>
      </c>
      <c r="K46" s="798"/>
      <c r="L46" s="72"/>
      <c r="M46" s="73"/>
      <c r="N46" s="73"/>
      <c r="O46" s="73"/>
      <c r="P46" s="73"/>
      <c r="Q46" s="73"/>
      <c r="R46" s="31">
        <v>11.15735428</v>
      </c>
      <c r="S46" s="31">
        <v>0</v>
      </c>
      <c r="T46" s="31">
        <v>11.15735428</v>
      </c>
      <c r="U46" s="31"/>
      <c r="V46" s="34"/>
      <c r="W46" s="76">
        <v>2015</v>
      </c>
      <c r="X46" s="28">
        <v>33</v>
      </c>
      <c r="Y46" s="508" t="s">
        <v>633</v>
      </c>
      <c r="Z46" s="23">
        <v>0.8</v>
      </c>
      <c r="AA46" s="76"/>
      <c r="AB46" s="28"/>
      <c r="AC46" s="74"/>
      <c r="AD46" s="74"/>
      <c r="AE46" s="78">
        <v>0</v>
      </c>
      <c r="AG46" s="106"/>
      <c r="AH46" s="12"/>
      <c r="AJ46" s="25"/>
      <c r="AM46" s="111"/>
      <c r="AN46" s="112"/>
      <c r="AP46" s="112"/>
    </row>
    <row r="47" spans="1:42" ht="31.5" x14ac:dyDescent="0.25">
      <c r="A47" s="933">
        <v>25</v>
      </c>
      <c r="B47" s="465" t="s">
        <v>610</v>
      </c>
      <c r="C47" s="31">
        <v>5.54</v>
      </c>
      <c r="D47" s="34">
        <v>0.83099999999999996</v>
      </c>
      <c r="E47" s="34">
        <v>4.7089999999999996</v>
      </c>
      <c r="F47" s="34"/>
      <c r="G47" s="12"/>
      <c r="H47" s="23">
        <v>0</v>
      </c>
      <c r="I47" s="23">
        <v>0</v>
      </c>
      <c r="J47" s="72">
        <v>0</v>
      </c>
      <c r="K47" s="798"/>
      <c r="L47" s="72"/>
      <c r="M47" s="73"/>
      <c r="N47" s="73"/>
      <c r="O47" s="73"/>
      <c r="P47" s="73"/>
      <c r="Q47" s="73"/>
      <c r="R47" s="31">
        <v>2.2533030300000001</v>
      </c>
      <c r="S47" s="31">
        <v>0</v>
      </c>
      <c r="T47" s="31">
        <v>2.2533030300000001</v>
      </c>
      <c r="U47" s="31"/>
      <c r="V47" s="34"/>
      <c r="W47" s="76"/>
      <c r="X47" s="28"/>
      <c r="Y47" s="74"/>
      <c r="Z47" s="23">
        <v>0</v>
      </c>
      <c r="AA47" s="76">
        <v>2015</v>
      </c>
      <c r="AB47" s="28">
        <v>33</v>
      </c>
      <c r="AC47" s="508" t="s">
        <v>635</v>
      </c>
      <c r="AD47" s="508" t="s">
        <v>634</v>
      </c>
      <c r="AE47" s="78">
        <v>0.432</v>
      </c>
      <c r="AG47" s="106"/>
      <c r="AH47" s="12"/>
      <c r="AJ47" s="25"/>
      <c r="AM47" s="111"/>
      <c r="AN47" s="112"/>
      <c r="AP47" s="112"/>
    </row>
    <row r="48" spans="1:42" x14ac:dyDescent="0.25">
      <c r="A48" s="933">
        <v>26</v>
      </c>
      <c r="B48" s="465" t="s">
        <v>611</v>
      </c>
      <c r="C48" s="31">
        <v>18.45</v>
      </c>
      <c r="D48" s="34">
        <v>2.7674999999999996</v>
      </c>
      <c r="E48" s="34">
        <v>15.682499999999999</v>
      </c>
      <c r="F48" s="34"/>
      <c r="G48" s="12"/>
      <c r="H48" s="23">
        <v>0</v>
      </c>
      <c r="I48" s="23">
        <v>0</v>
      </c>
      <c r="J48" s="72">
        <v>0</v>
      </c>
      <c r="K48" s="798"/>
      <c r="L48" s="72"/>
      <c r="M48" s="73"/>
      <c r="N48" s="73"/>
      <c r="O48" s="73"/>
      <c r="P48" s="73"/>
      <c r="Q48" s="73"/>
      <c r="R48" s="31">
        <v>35.925743520000005</v>
      </c>
      <c r="S48" s="31">
        <v>0</v>
      </c>
      <c r="T48" s="31">
        <v>35.925743520000005</v>
      </c>
      <c r="U48" s="31"/>
      <c r="V48" s="34"/>
      <c r="W48" s="76"/>
      <c r="X48" s="28"/>
      <c r="Y48" s="74"/>
      <c r="Z48" s="23">
        <v>0</v>
      </c>
      <c r="AA48" s="76"/>
      <c r="AB48" s="28"/>
      <c r="AC48" s="74"/>
      <c r="AD48" s="74"/>
      <c r="AE48" s="78">
        <v>0</v>
      </c>
      <c r="AG48" s="106"/>
      <c r="AH48" s="12"/>
      <c r="AJ48" s="25"/>
      <c r="AM48" s="111"/>
      <c r="AN48" s="112"/>
      <c r="AP48" s="112"/>
    </row>
    <row r="49" spans="1:44" ht="31.5" x14ac:dyDescent="0.25">
      <c r="A49" s="933">
        <v>27</v>
      </c>
      <c r="B49" s="465" t="s">
        <v>612</v>
      </c>
      <c r="C49" s="31">
        <v>15.63</v>
      </c>
      <c r="D49" s="34">
        <v>2.3445</v>
      </c>
      <c r="E49" s="34">
        <v>13.285500000000001</v>
      </c>
      <c r="F49" s="34"/>
      <c r="G49" s="12"/>
      <c r="H49" s="23">
        <v>0</v>
      </c>
      <c r="I49" s="23">
        <v>0</v>
      </c>
      <c r="J49" s="72">
        <v>0</v>
      </c>
      <c r="K49" s="798"/>
      <c r="L49" s="72"/>
      <c r="M49" s="73"/>
      <c r="N49" s="73"/>
      <c r="O49" s="73"/>
      <c r="P49" s="73"/>
      <c r="Q49" s="73"/>
      <c r="R49" s="31">
        <v>19.57453018</v>
      </c>
      <c r="S49" s="31">
        <v>0</v>
      </c>
      <c r="T49" s="31">
        <v>19.57453018</v>
      </c>
      <c r="U49" s="31"/>
      <c r="V49" s="34"/>
      <c r="W49" s="76">
        <v>2015</v>
      </c>
      <c r="X49" s="28">
        <v>33</v>
      </c>
      <c r="Y49" s="508" t="s">
        <v>636</v>
      </c>
      <c r="Z49" s="23">
        <v>0.8</v>
      </c>
      <c r="AA49" s="76"/>
      <c r="AB49" s="28"/>
      <c r="AC49" s="74"/>
      <c r="AD49" s="74"/>
      <c r="AE49" s="78">
        <v>0</v>
      </c>
      <c r="AG49" s="106"/>
      <c r="AH49" s="12"/>
      <c r="AJ49" s="25"/>
      <c r="AM49" s="110"/>
      <c r="AN49" s="112"/>
      <c r="AP49" s="112"/>
    </row>
    <row r="50" spans="1:44" ht="78.75" x14ac:dyDescent="0.25">
      <c r="A50" s="933">
        <v>28</v>
      </c>
      <c r="B50" s="465" t="s">
        <v>613</v>
      </c>
      <c r="C50" s="31">
        <v>1.71</v>
      </c>
      <c r="D50" s="34">
        <v>1.71</v>
      </c>
      <c r="E50" s="34">
        <v>0</v>
      </c>
      <c r="F50" s="34"/>
      <c r="G50" s="12"/>
      <c r="H50" s="23">
        <v>0</v>
      </c>
      <c r="I50" s="23">
        <v>0</v>
      </c>
      <c r="J50" s="72">
        <v>0</v>
      </c>
      <c r="K50" s="798"/>
      <c r="L50" s="72"/>
      <c r="M50" s="73"/>
      <c r="N50" s="73"/>
      <c r="O50" s="73"/>
      <c r="P50" s="73"/>
      <c r="Q50" s="73"/>
      <c r="R50" s="31">
        <v>0</v>
      </c>
      <c r="S50" s="31">
        <v>0</v>
      </c>
      <c r="T50" s="31">
        <v>0</v>
      </c>
      <c r="U50" s="31"/>
      <c r="V50" s="34"/>
      <c r="W50" s="76">
        <v>2015</v>
      </c>
      <c r="X50" s="28">
        <v>33</v>
      </c>
      <c r="Y50" s="74"/>
      <c r="Z50" s="23">
        <v>0</v>
      </c>
      <c r="AA50" s="76"/>
      <c r="AB50" s="28"/>
      <c r="AC50" s="74"/>
      <c r="AD50" s="74"/>
      <c r="AE50" s="78">
        <v>0</v>
      </c>
      <c r="AG50" s="106"/>
      <c r="AH50" s="12"/>
      <c r="AJ50" s="25"/>
      <c r="AM50" s="110"/>
      <c r="AN50" s="112"/>
      <c r="AP50" s="112"/>
    </row>
    <row r="51" spans="1:44" ht="31.5" x14ac:dyDescent="0.25">
      <c r="A51" s="933">
        <v>29</v>
      </c>
      <c r="B51" s="465" t="s">
        <v>614</v>
      </c>
      <c r="C51" s="31">
        <v>22.69</v>
      </c>
      <c r="D51" s="34">
        <v>3.4035000000000002</v>
      </c>
      <c r="E51" s="34">
        <v>19.2865</v>
      </c>
      <c r="F51" s="34"/>
      <c r="G51" s="12"/>
      <c r="H51" s="23">
        <v>0</v>
      </c>
      <c r="I51" s="23">
        <v>0</v>
      </c>
      <c r="J51" s="72">
        <v>0</v>
      </c>
      <c r="K51" s="798"/>
      <c r="L51" s="72"/>
      <c r="M51" s="73"/>
      <c r="N51" s="73"/>
      <c r="O51" s="73"/>
      <c r="P51" s="73"/>
      <c r="Q51" s="73"/>
      <c r="R51" s="31">
        <v>24.173390080000001</v>
      </c>
      <c r="S51" s="31">
        <v>0</v>
      </c>
      <c r="T51" s="31">
        <v>24.173390080000001</v>
      </c>
      <c r="U51" s="31"/>
      <c r="V51" s="34"/>
      <c r="W51" s="76">
        <v>2015</v>
      </c>
      <c r="X51" s="28">
        <v>33</v>
      </c>
      <c r="Y51" s="508" t="s">
        <v>632</v>
      </c>
      <c r="Z51" s="23">
        <v>1.26</v>
      </c>
      <c r="AA51" s="76"/>
      <c r="AB51" s="28"/>
      <c r="AC51" s="74"/>
      <c r="AD51" s="74"/>
      <c r="AE51" s="78">
        <v>0</v>
      </c>
      <c r="AG51" s="106"/>
      <c r="AH51" s="12"/>
      <c r="AJ51" s="25"/>
      <c r="AM51" s="110"/>
      <c r="AN51" s="112"/>
      <c r="AP51" s="112"/>
    </row>
    <row r="52" spans="1:44" x14ac:dyDescent="0.25">
      <c r="A52" s="933">
        <v>30</v>
      </c>
      <c r="B52" s="849" t="s">
        <v>136</v>
      </c>
      <c r="C52" s="31"/>
      <c r="D52" s="34"/>
      <c r="E52" s="34"/>
      <c r="F52" s="34"/>
      <c r="G52" s="12"/>
      <c r="H52" s="23">
        <v>0</v>
      </c>
      <c r="I52" s="23">
        <v>0</v>
      </c>
      <c r="J52" s="72">
        <v>0</v>
      </c>
      <c r="K52" s="798"/>
      <c r="L52" s="72"/>
      <c r="M52" s="73"/>
      <c r="N52" s="73"/>
      <c r="O52" s="73"/>
      <c r="P52" s="73"/>
      <c r="Q52" s="73"/>
      <c r="R52" s="31">
        <v>0</v>
      </c>
      <c r="S52" s="31">
        <v>0</v>
      </c>
      <c r="T52" s="31">
        <v>0</v>
      </c>
      <c r="U52" s="31"/>
      <c r="V52" s="34"/>
      <c r="W52" s="76"/>
      <c r="X52" s="28"/>
      <c r="Y52" s="74"/>
      <c r="Z52" s="23">
        <v>0</v>
      </c>
      <c r="AA52" s="76"/>
      <c r="AB52" s="28"/>
      <c r="AC52" s="74"/>
      <c r="AD52" s="74"/>
      <c r="AE52" s="78">
        <v>0</v>
      </c>
      <c r="AG52" s="106"/>
      <c r="AH52" s="12"/>
      <c r="AJ52" s="25"/>
      <c r="AM52" s="110"/>
      <c r="AN52" s="112"/>
      <c r="AP52" s="112"/>
    </row>
    <row r="53" spans="1:44" ht="47.25" x14ac:dyDescent="0.25">
      <c r="A53" s="933">
        <v>31</v>
      </c>
      <c r="B53" s="509" t="s">
        <v>593</v>
      </c>
      <c r="C53" s="31">
        <v>12.72</v>
      </c>
      <c r="D53" s="34">
        <v>1.5234744000000002</v>
      </c>
      <c r="E53" s="34">
        <v>11.196525600000001</v>
      </c>
      <c r="F53" s="34"/>
      <c r="G53" s="12"/>
      <c r="H53" s="23">
        <v>12.758207199999999</v>
      </c>
      <c r="I53" s="23">
        <v>1.6361880000000002</v>
      </c>
      <c r="J53" s="72">
        <v>11.122019199999999</v>
      </c>
      <c r="K53" s="798"/>
      <c r="L53" s="72"/>
      <c r="M53" s="73"/>
      <c r="N53" s="73"/>
      <c r="O53" s="73"/>
      <c r="P53" s="73"/>
      <c r="Q53" s="73"/>
      <c r="R53" s="31">
        <v>12.758207200000001</v>
      </c>
      <c r="S53" s="31">
        <v>1.6361880000000002</v>
      </c>
      <c r="T53" s="31">
        <v>11.1220192</v>
      </c>
      <c r="U53" s="31"/>
      <c r="V53" s="34"/>
      <c r="W53" s="76">
        <v>2015</v>
      </c>
      <c r="X53" s="28">
        <v>33</v>
      </c>
      <c r="Y53" s="508" t="s">
        <v>628</v>
      </c>
      <c r="Z53" s="23">
        <v>1.05</v>
      </c>
      <c r="AA53" s="76">
        <v>2015</v>
      </c>
      <c r="AB53" s="28">
        <v>33</v>
      </c>
      <c r="AC53" s="508" t="s">
        <v>623</v>
      </c>
      <c r="AD53" s="508" t="s">
        <v>624</v>
      </c>
      <c r="AE53" s="78">
        <v>2.37</v>
      </c>
      <c r="AG53" s="106"/>
      <c r="AH53" s="12"/>
      <c r="AJ53" s="25"/>
      <c r="AM53" s="110"/>
      <c r="AN53" s="112"/>
      <c r="AP53" s="112"/>
    </row>
    <row r="54" spans="1:44" ht="63" x14ac:dyDescent="0.25">
      <c r="A54" s="933">
        <v>32</v>
      </c>
      <c r="B54" s="509" t="s">
        <v>615</v>
      </c>
      <c r="C54" s="31">
        <v>2.57</v>
      </c>
      <c r="D54" s="34">
        <v>2.57</v>
      </c>
      <c r="E54" s="34">
        <v>0</v>
      </c>
      <c r="F54" s="34"/>
      <c r="G54" s="12"/>
      <c r="H54" s="23">
        <v>13.65231562</v>
      </c>
      <c r="I54" s="23">
        <v>2.5697107799999999</v>
      </c>
      <c r="J54" s="72">
        <v>11.08260484</v>
      </c>
      <c r="K54" s="798"/>
      <c r="L54" s="72"/>
      <c r="M54" s="73"/>
      <c r="N54" s="73"/>
      <c r="O54" s="73"/>
      <c r="P54" s="73"/>
      <c r="Q54" s="73"/>
      <c r="R54" s="31">
        <v>2.5697107799999999</v>
      </c>
      <c r="S54" s="31">
        <v>2.5697107799999999</v>
      </c>
      <c r="T54" s="31">
        <v>0</v>
      </c>
      <c r="U54" s="31"/>
      <c r="V54" s="34"/>
      <c r="W54" s="76"/>
      <c r="X54" s="28"/>
      <c r="Y54" s="74"/>
      <c r="Z54" s="23">
        <v>0</v>
      </c>
      <c r="AA54" s="76"/>
      <c r="AB54" s="28"/>
      <c r="AC54" s="74"/>
      <c r="AD54" s="74"/>
      <c r="AE54" s="78">
        <v>0</v>
      </c>
      <c r="AG54" s="106"/>
      <c r="AH54" s="12"/>
      <c r="AJ54" s="25"/>
      <c r="AM54" s="110"/>
      <c r="AN54" s="112"/>
      <c r="AP54" s="112"/>
    </row>
    <row r="55" spans="1:44" x14ac:dyDescent="0.25">
      <c r="A55" s="933">
        <v>33</v>
      </c>
      <c r="B55" s="849" t="s">
        <v>137</v>
      </c>
      <c r="C55" s="31"/>
      <c r="D55" s="34"/>
      <c r="E55" s="34"/>
      <c r="F55" s="34"/>
      <c r="G55" s="12"/>
      <c r="H55" s="23">
        <v>0</v>
      </c>
      <c r="I55" s="23">
        <v>0</v>
      </c>
      <c r="J55" s="72">
        <v>0</v>
      </c>
      <c r="K55" s="798"/>
      <c r="L55" s="72"/>
      <c r="M55" s="73"/>
      <c r="N55" s="73"/>
      <c r="O55" s="73"/>
      <c r="P55" s="73"/>
      <c r="Q55" s="73"/>
      <c r="R55" s="31">
        <v>0</v>
      </c>
      <c r="S55" s="31">
        <v>0</v>
      </c>
      <c r="T55" s="31">
        <v>0</v>
      </c>
      <c r="U55" s="31"/>
      <c r="V55" s="34"/>
      <c r="W55" s="76"/>
      <c r="X55" s="28"/>
      <c r="Y55" s="74"/>
      <c r="Z55" s="23"/>
      <c r="AA55" s="76"/>
      <c r="AB55" s="28"/>
      <c r="AC55" s="74"/>
      <c r="AD55" s="74"/>
      <c r="AE55" s="78">
        <v>0</v>
      </c>
      <c r="AG55" s="106"/>
      <c r="AH55" s="12"/>
      <c r="AJ55" s="25"/>
      <c r="AM55" s="110"/>
      <c r="AN55" s="112"/>
      <c r="AP55" s="112"/>
    </row>
    <row r="56" spans="1:44" ht="31.5" x14ac:dyDescent="0.25">
      <c r="A56" s="933">
        <v>34</v>
      </c>
      <c r="B56" s="465" t="s">
        <v>138</v>
      </c>
      <c r="C56" s="31">
        <v>4.53</v>
      </c>
      <c r="D56" s="34">
        <v>0.54255809999999993</v>
      </c>
      <c r="E56" s="34">
        <v>3.9874419000000003</v>
      </c>
      <c r="F56" s="34"/>
      <c r="G56" s="12"/>
      <c r="H56" s="23">
        <v>4.5269520000000005</v>
      </c>
      <c r="I56" s="23">
        <v>0</v>
      </c>
      <c r="J56" s="72">
        <v>4.5269520000000005</v>
      </c>
      <c r="K56" s="798"/>
      <c r="L56" s="72"/>
      <c r="M56" s="73"/>
      <c r="N56" s="73"/>
      <c r="O56" s="73"/>
      <c r="P56" s="73"/>
      <c r="Q56" s="73"/>
      <c r="R56" s="31">
        <v>4.5269520000000005</v>
      </c>
      <c r="S56" s="31">
        <v>0</v>
      </c>
      <c r="T56" s="31">
        <v>4.5269520000000005</v>
      </c>
      <c r="U56" s="31"/>
      <c r="V56" s="34"/>
      <c r="W56" s="76"/>
      <c r="X56" s="28"/>
      <c r="Y56" s="74"/>
      <c r="Z56" s="23"/>
      <c r="AA56" s="76"/>
      <c r="AB56" s="28"/>
      <c r="AC56" s="74"/>
      <c r="AD56" s="74"/>
      <c r="AE56" s="78">
        <v>0</v>
      </c>
      <c r="AG56" s="106"/>
      <c r="AH56" s="12"/>
      <c r="AJ56" s="25"/>
      <c r="AM56" s="110"/>
      <c r="AN56" s="112"/>
      <c r="AP56" s="112"/>
    </row>
    <row r="57" spans="1:44" ht="63" x14ac:dyDescent="0.25">
      <c r="A57" s="933">
        <v>35</v>
      </c>
      <c r="B57" s="41" t="s">
        <v>643</v>
      </c>
      <c r="C57" s="655">
        <v>662.30470999999989</v>
      </c>
      <c r="D57" s="34">
        <f>C57*0.1</f>
        <v>66.230470999999994</v>
      </c>
      <c r="E57" s="34">
        <f>C57-D57</f>
        <v>596.07423899999992</v>
      </c>
      <c r="F57" s="34"/>
      <c r="G57" s="12"/>
      <c r="H57" s="23"/>
      <c r="I57" s="23"/>
      <c r="J57" s="72"/>
      <c r="K57" s="798"/>
      <c r="L57" s="72"/>
      <c r="M57" s="73"/>
      <c r="N57" s="73"/>
      <c r="O57" s="73"/>
      <c r="P57" s="73"/>
      <c r="Q57" s="73"/>
      <c r="R57" s="31"/>
      <c r="S57" s="31"/>
      <c r="T57" s="31"/>
      <c r="U57" s="31"/>
      <c r="V57" s="34"/>
      <c r="W57" s="76"/>
      <c r="X57" s="28"/>
      <c r="Y57" s="74"/>
      <c r="Z57" s="23"/>
      <c r="AA57" s="76"/>
      <c r="AB57" s="28"/>
      <c r="AC57" s="74"/>
      <c r="AD57" s="74"/>
      <c r="AE57" s="78"/>
      <c r="AF57" s="22">
        <f>C57*0.1</f>
        <v>66.230470999999994</v>
      </c>
      <c r="AG57" s="106"/>
      <c r="AH57" s="12"/>
      <c r="AJ57" s="25"/>
      <c r="AM57" s="110"/>
      <c r="AN57" s="112"/>
      <c r="AP57" s="112"/>
      <c r="AQ57" s="22">
        <f>C57/5.2</f>
        <v>127.36629038461535</v>
      </c>
      <c r="AR57" s="25">
        <f>C57-AQ57</f>
        <v>534.93841961538453</v>
      </c>
    </row>
    <row r="58" spans="1:44" ht="31.5" x14ac:dyDescent="0.25">
      <c r="A58" s="933">
        <v>36</v>
      </c>
      <c r="B58" s="43" t="s">
        <v>142</v>
      </c>
      <c r="C58" s="31">
        <v>92.688999999999993</v>
      </c>
      <c r="D58" s="34"/>
      <c r="E58" s="34"/>
      <c r="F58" s="31">
        <v>92.688999999999993</v>
      </c>
      <c r="G58" s="12"/>
      <c r="H58" s="31">
        <v>86.927179999999993</v>
      </c>
      <c r="I58" s="31"/>
      <c r="J58" s="31"/>
      <c r="K58" s="31">
        <v>86.927179999999993</v>
      </c>
      <c r="L58" s="72"/>
      <c r="M58" s="73"/>
      <c r="N58" s="73"/>
      <c r="O58" s="73"/>
      <c r="P58" s="73"/>
      <c r="Q58" s="73"/>
      <c r="R58" s="31">
        <v>86.927179999999993</v>
      </c>
      <c r="S58" s="31"/>
      <c r="T58" s="31"/>
      <c r="U58" s="31">
        <v>86.927179999999993</v>
      </c>
      <c r="V58" s="34"/>
      <c r="W58" s="76"/>
      <c r="X58" s="28"/>
      <c r="Y58" s="74"/>
      <c r="Z58" s="23"/>
      <c r="AA58" s="76"/>
      <c r="AB58" s="28"/>
      <c r="AC58" s="74"/>
      <c r="AD58" s="74"/>
      <c r="AE58" s="78"/>
      <c r="AG58" s="106"/>
      <c r="AH58" s="12"/>
      <c r="AJ58" s="25"/>
      <c r="AM58" s="110"/>
      <c r="AN58" s="112"/>
      <c r="AP58" s="112"/>
    </row>
    <row r="59" spans="1:44" x14ac:dyDescent="0.25">
      <c r="A59" s="2"/>
      <c r="B59" s="58"/>
      <c r="C59" s="31"/>
      <c r="D59" s="34"/>
      <c r="E59" s="34"/>
      <c r="F59" s="34"/>
      <c r="G59" s="12"/>
      <c r="H59" s="23"/>
      <c r="I59" s="23"/>
      <c r="J59" s="72"/>
      <c r="K59" s="798"/>
      <c r="L59" s="72"/>
      <c r="M59" s="73"/>
      <c r="N59" s="73"/>
      <c r="O59" s="73"/>
      <c r="P59" s="73"/>
      <c r="Q59" s="73"/>
      <c r="R59" s="31"/>
      <c r="S59" s="31"/>
      <c r="T59" s="31"/>
      <c r="U59" s="31"/>
      <c r="V59" s="34"/>
      <c r="W59" s="76"/>
      <c r="X59" s="28"/>
      <c r="Y59" s="74"/>
      <c r="Z59" s="23"/>
      <c r="AA59" s="76"/>
      <c r="AB59" s="28"/>
      <c r="AC59" s="74"/>
      <c r="AD59" s="74"/>
      <c r="AE59" s="78"/>
      <c r="AG59" s="106"/>
      <c r="AH59" s="12"/>
      <c r="AJ59" s="25"/>
      <c r="AM59" s="110"/>
      <c r="AN59" s="112"/>
      <c r="AP59" s="112"/>
    </row>
    <row r="60" spans="1:44" x14ac:dyDescent="0.25">
      <c r="A60" s="2"/>
      <c r="B60" s="45"/>
      <c r="C60" s="31"/>
      <c r="D60" s="34"/>
      <c r="E60" s="34"/>
      <c r="F60" s="34"/>
      <c r="G60" s="12"/>
      <c r="H60" s="23"/>
      <c r="I60" s="23"/>
      <c r="J60" s="72"/>
      <c r="K60" s="798"/>
      <c r="L60" s="72"/>
      <c r="M60" s="73"/>
      <c r="N60" s="73"/>
      <c r="O60" s="73"/>
      <c r="P60" s="73"/>
      <c r="Q60" s="73"/>
      <c r="R60" s="31"/>
      <c r="S60" s="31"/>
      <c r="T60" s="31"/>
      <c r="U60" s="31"/>
      <c r="V60" s="34"/>
      <c r="W60" s="76"/>
      <c r="X60" s="28"/>
      <c r="Y60" s="74"/>
      <c r="Z60" s="23"/>
      <c r="AA60" s="76"/>
      <c r="AB60" s="28"/>
      <c r="AC60" s="74"/>
      <c r="AD60" s="74"/>
      <c r="AE60" s="78"/>
      <c r="AG60" s="106"/>
      <c r="AH60" s="12"/>
      <c r="AJ60" s="25"/>
      <c r="AM60" s="110"/>
      <c r="AN60" s="112"/>
      <c r="AP60" s="112"/>
    </row>
    <row r="61" spans="1:44" x14ac:dyDescent="0.25">
      <c r="A61" s="2"/>
      <c r="B61" s="127"/>
      <c r="C61" s="31"/>
      <c r="D61" s="34"/>
      <c r="E61" s="34"/>
      <c r="F61" s="34"/>
      <c r="G61" s="12"/>
      <c r="H61" s="23"/>
      <c r="I61" s="23"/>
      <c r="J61" s="72"/>
      <c r="K61" s="798"/>
      <c r="L61" s="72"/>
      <c r="M61" s="73"/>
      <c r="N61" s="73"/>
      <c r="O61" s="73"/>
      <c r="P61" s="73"/>
      <c r="Q61" s="73"/>
      <c r="R61" s="31"/>
      <c r="S61" s="31"/>
      <c r="T61" s="31"/>
      <c r="U61" s="31"/>
      <c r="V61" s="34"/>
      <c r="W61" s="76"/>
      <c r="X61" s="28"/>
      <c r="Y61" s="74"/>
      <c r="Z61" s="23"/>
      <c r="AA61" s="76"/>
      <c r="AB61" s="28"/>
      <c r="AC61" s="74"/>
      <c r="AD61" s="74"/>
      <c r="AE61" s="78"/>
      <c r="AG61" s="106"/>
      <c r="AH61" s="12"/>
      <c r="AJ61" s="25"/>
      <c r="AM61" s="110"/>
      <c r="AN61" s="112"/>
      <c r="AP61" s="112"/>
    </row>
    <row r="62" spans="1:44" x14ac:dyDescent="0.25">
      <c r="A62" s="2"/>
      <c r="B62" s="49"/>
      <c r="C62" s="72"/>
      <c r="D62" s="72"/>
      <c r="E62" s="72"/>
      <c r="F62" s="71"/>
      <c r="G62" s="71"/>
      <c r="H62" s="31"/>
      <c r="I62" s="34"/>
      <c r="J62" s="34"/>
      <c r="K62" s="71"/>
      <c r="L62" s="34"/>
      <c r="M62" s="71"/>
      <c r="N62" s="71"/>
      <c r="O62" s="71"/>
      <c r="P62" s="71"/>
      <c r="Q62" s="71"/>
      <c r="R62" s="23"/>
      <c r="S62" s="32"/>
      <c r="T62" s="23"/>
      <c r="U62" s="32"/>
      <c r="V62" s="34"/>
      <c r="W62" s="74"/>
      <c r="X62" s="74"/>
      <c r="Y62" s="74"/>
      <c r="Z62" s="74"/>
      <c r="AA62" s="74"/>
      <c r="AB62" s="74"/>
      <c r="AC62" s="74"/>
      <c r="AD62" s="74"/>
      <c r="AE62" s="78"/>
    </row>
    <row r="63" spans="1:44" ht="47.25" x14ac:dyDescent="0.25">
      <c r="A63" s="9" t="s">
        <v>143</v>
      </c>
      <c r="B63" s="51" t="s">
        <v>144</v>
      </c>
      <c r="C63" s="72"/>
      <c r="D63" s="72"/>
      <c r="E63" s="72"/>
      <c r="F63" s="71"/>
      <c r="G63" s="71"/>
      <c r="H63" s="31"/>
      <c r="I63" s="34"/>
      <c r="J63" s="34"/>
      <c r="K63" s="71"/>
      <c r="L63" s="34"/>
      <c r="M63" s="71"/>
      <c r="N63" s="71"/>
      <c r="O63" s="71"/>
      <c r="P63" s="71"/>
      <c r="Q63" s="71"/>
      <c r="R63" s="23"/>
      <c r="S63" s="32"/>
      <c r="T63" s="23"/>
      <c r="U63" s="32"/>
      <c r="V63" s="34"/>
      <c r="W63" s="74"/>
      <c r="X63" s="74"/>
      <c r="Y63" s="74"/>
      <c r="Z63" s="74"/>
      <c r="AA63" s="74"/>
      <c r="AB63" s="74"/>
      <c r="AC63" s="74"/>
      <c r="AD63" s="74"/>
      <c r="AE63" s="78"/>
    </row>
    <row r="64" spans="1:44" x14ac:dyDescent="0.25">
      <c r="A64" s="8">
        <v>1</v>
      </c>
      <c r="B64" s="893" t="s">
        <v>3</v>
      </c>
      <c r="C64" s="72"/>
      <c r="D64" s="72"/>
      <c r="E64" s="72"/>
      <c r="F64" s="71"/>
      <c r="G64" s="71"/>
      <c r="H64" s="31"/>
      <c r="I64" s="34"/>
      <c r="J64" s="34"/>
      <c r="K64" s="71"/>
      <c r="L64" s="34"/>
      <c r="M64" s="71"/>
      <c r="N64" s="71"/>
      <c r="O64" s="71"/>
      <c r="P64" s="71"/>
      <c r="Q64" s="71"/>
      <c r="R64" s="23"/>
      <c r="S64" s="32"/>
      <c r="T64" s="23"/>
      <c r="U64" s="32"/>
      <c r="V64" s="34"/>
      <c r="W64" s="74"/>
      <c r="X64" s="74"/>
      <c r="Y64" s="74"/>
      <c r="Z64" s="74"/>
      <c r="AA64" s="74"/>
      <c r="AB64" s="74"/>
      <c r="AC64" s="74"/>
      <c r="AD64" s="74"/>
      <c r="AE64" s="78"/>
    </row>
    <row r="65" spans="1:31" x14ac:dyDescent="0.25">
      <c r="A65" s="2">
        <v>2</v>
      </c>
      <c r="B65" s="46" t="s">
        <v>5</v>
      </c>
      <c r="C65" s="72"/>
      <c r="D65" s="72"/>
      <c r="E65" s="72"/>
      <c r="F65" s="71"/>
      <c r="G65" s="71"/>
      <c r="H65" s="31"/>
      <c r="I65" s="34"/>
      <c r="J65" s="34"/>
      <c r="K65" s="71"/>
      <c r="L65" s="34"/>
      <c r="M65" s="71"/>
      <c r="N65" s="71"/>
      <c r="O65" s="71"/>
      <c r="P65" s="71"/>
      <c r="Q65" s="71"/>
      <c r="R65" s="23"/>
      <c r="S65" s="32"/>
      <c r="T65" s="23"/>
      <c r="U65" s="32"/>
      <c r="V65" s="34"/>
      <c r="W65" s="74"/>
      <c r="X65" s="74"/>
      <c r="Y65" s="74"/>
      <c r="Z65" s="74"/>
      <c r="AA65" s="74"/>
      <c r="AB65" s="74"/>
      <c r="AC65" s="74"/>
      <c r="AD65" s="74"/>
      <c r="AE65" s="78"/>
    </row>
    <row r="66" spans="1:31" x14ac:dyDescent="0.25">
      <c r="A66" s="2" t="s">
        <v>4</v>
      </c>
      <c r="B66" s="3"/>
      <c r="C66" s="72"/>
      <c r="D66" s="72"/>
      <c r="E66" s="72"/>
      <c r="F66" s="71"/>
      <c r="G66" s="71"/>
      <c r="H66" s="31"/>
      <c r="I66" s="34"/>
      <c r="J66" s="34"/>
      <c r="K66" s="71"/>
      <c r="L66" s="34"/>
      <c r="M66" s="71"/>
      <c r="N66" s="71"/>
      <c r="O66" s="71"/>
      <c r="P66" s="71"/>
      <c r="Q66" s="71"/>
      <c r="R66" s="23"/>
      <c r="S66" s="32"/>
      <c r="T66" s="23"/>
      <c r="U66" s="32"/>
      <c r="V66" s="34"/>
      <c r="W66" s="74"/>
      <c r="X66" s="74"/>
      <c r="Y66" s="74"/>
      <c r="Z66" s="74"/>
      <c r="AA66" s="74"/>
      <c r="AB66" s="74"/>
      <c r="AC66" s="74"/>
      <c r="AD66" s="74"/>
      <c r="AE66" s="78"/>
    </row>
    <row r="67" spans="1:31" ht="31.5" x14ac:dyDescent="0.25">
      <c r="A67" s="10" t="s">
        <v>145</v>
      </c>
      <c r="B67" s="46" t="s">
        <v>146</v>
      </c>
      <c r="C67" s="72"/>
      <c r="D67" s="72"/>
      <c r="E67" s="72"/>
      <c r="F67" s="71"/>
      <c r="G67" s="71"/>
      <c r="H67" s="31"/>
      <c r="I67" s="34"/>
      <c r="J67" s="34"/>
      <c r="K67" s="71"/>
      <c r="L67" s="34"/>
      <c r="M67" s="71"/>
      <c r="N67" s="71"/>
      <c r="O67" s="71"/>
      <c r="P67" s="71"/>
      <c r="Q67" s="71"/>
      <c r="R67" s="23"/>
      <c r="S67" s="32"/>
      <c r="T67" s="23"/>
      <c r="U67" s="32"/>
      <c r="V67" s="34"/>
      <c r="W67" s="74"/>
      <c r="X67" s="74"/>
      <c r="Y67" s="74"/>
      <c r="Z67" s="74"/>
      <c r="AA67" s="74"/>
      <c r="AB67" s="74"/>
      <c r="AC67" s="74"/>
      <c r="AD67" s="74"/>
      <c r="AE67" s="78"/>
    </row>
    <row r="68" spans="1:31" x14ac:dyDescent="0.25">
      <c r="A68" s="10">
        <v>1</v>
      </c>
      <c r="B68" s="50" t="s">
        <v>3</v>
      </c>
      <c r="C68" s="72"/>
      <c r="D68" s="72"/>
      <c r="E68" s="72"/>
      <c r="F68" s="71"/>
      <c r="G68" s="71"/>
      <c r="H68" s="31"/>
      <c r="I68" s="34"/>
      <c r="J68" s="34"/>
      <c r="K68" s="71"/>
      <c r="L68" s="34"/>
      <c r="M68" s="71"/>
      <c r="N68" s="71"/>
      <c r="O68" s="71"/>
      <c r="P68" s="71"/>
      <c r="Q68" s="71"/>
      <c r="R68" s="23"/>
      <c r="S68" s="32"/>
      <c r="T68" s="23"/>
      <c r="U68" s="32"/>
      <c r="V68" s="34"/>
      <c r="W68" s="74"/>
      <c r="X68" s="74"/>
      <c r="Y68" s="74"/>
      <c r="Z68" s="74"/>
      <c r="AA68" s="74"/>
      <c r="AB68" s="74"/>
      <c r="AC68" s="74"/>
      <c r="AD68" s="74"/>
      <c r="AE68" s="78"/>
    </row>
    <row r="69" spans="1:31" x14ac:dyDescent="0.25">
      <c r="A69" s="2">
        <v>2</v>
      </c>
      <c r="B69" s="47" t="s">
        <v>5</v>
      </c>
      <c r="C69" s="72"/>
      <c r="D69" s="72"/>
      <c r="E69" s="72"/>
      <c r="F69" s="71"/>
      <c r="G69" s="71"/>
      <c r="H69" s="31"/>
      <c r="I69" s="34"/>
      <c r="J69" s="34"/>
      <c r="K69" s="71"/>
      <c r="L69" s="34"/>
      <c r="M69" s="71"/>
      <c r="N69" s="71"/>
      <c r="O69" s="71"/>
      <c r="P69" s="71"/>
      <c r="Q69" s="71"/>
      <c r="R69" s="23"/>
      <c r="S69" s="32"/>
      <c r="T69" s="23"/>
      <c r="U69" s="32"/>
      <c r="V69" s="34"/>
      <c r="W69" s="76"/>
      <c r="X69" s="74"/>
      <c r="Y69" s="74"/>
      <c r="Z69" s="74"/>
      <c r="AA69" s="76"/>
      <c r="AB69" s="74"/>
      <c r="AC69" s="74"/>
      <c r="AD69" s="74"/>
      <c r="AE69" s="78"/>
    </row>
    <row r="70" spans="1:31" x14ac:dyDescent="0.25">
      <c r="A70" s="2" t="s">
        <v>4</v>
      </c>
      <c r="B70" s="42"/>
      <c r="C70" s="72"/>
      <c r="D70" s="72"/>
      <c r="E70" s="72"/>
      <c r="F70" s="71"/>
      <c r="G70" s="71"/>
      <c r="H70" s="31"/>
      <c r="I70" s="34"/>
      <c r="J70" s="34"/>
      <c r="K70" s="71"/>
      <c r="L70" s="34"/>
      <c r="M70" s="71"/>
      <c r="N70" s="71"/>
      <c r="O70" s="71"/>
      <c r="P70" s="71"/>
      <c r="Q70" s="71"/>
      <c r="R70" s="23"/>
      <c r="S70" s="32"/>
      <c r="T70" s="23"/>
      <c r="U70" s="32"/>
      <c r="V70" s="34"/>
      <c r="W70" s="76"/>
      <c r="X70" s="74"/>
      <c r="Y70" s="74"/>
      <c r="Z70" s="74"/>
      <c r="AA70" s="76"/>
      <c r="AB70" s="74"/>
      <c r="AC70" s="74"/>
      <c r="AD70" s="74"/>
      <c r="AE70" s="78"/>
    </row>
    <row r="71" spans="1:31" ht="63" x14ac:dyDescent="0.25">
      <c r="A71" s="10" t="s">
        <v>147</v>
      </c>
      <c r="B71" s="51" t="s">
        <v>148</v>
      </c>
      <c r="C71" s="72"/>
      <c r="D71" s="72"/>
      <c r="E71" s="72"/>
      <c r="F71" s="71"/>
      <c r="G71" s="71"/>
      <c r="H71" s="31"/>
      <c r="I71" s="34"/>
      <c r="J71" s="34"/>
      <c r="K71" s="71"/>
      <c r="L71" s="34"/>
      <c r="M71" s="71"/>
      <c r="N71" s="71"/>
      <c r="O71" s="71"/>
      <c r="P71" s="71"/>
      <c r="Q71" s="71"/>
      <c r="R71" s="23"/>
      <c r="S71" s="32"/>
      <c r="T71" s="23"/>
      <c r="U71" s="32"/>
      <c r="V71" s="34"/>
      <c r="W71" s="76"/>
      <c r="X71" s="74"/>
      <c r="Y71" s="74"/>
      <c r="Z71" s="74"/>
      <c r="AA71" s="76"/>
      <c r="AB71" s="74"/>
      <c r="AC71" s="74"/>
      <c r="AD71" s="74"/>
      <c r="AE71" s="78"/>
    </row>
    <row r="72" spans="1:31" x14ac:dyDescent="0.25">
      <c r="A72" s="10">
        <v>1</v>
      </c>
      <c r="B72" s="50" t="s">
        <v>3</v>
      </c>
      <c r="C72" s="72"/>
      <c r="D72" s="72"/>
      <c r="E72" s="72"/>
      <c r="F72" s="71"/>
      <c r="G72" s="71"/>
      <c r="H72" s="31"/>
      <c r="I72" s="34"/>
      <c r="J72" s="34"/>
      <c r="K72" s="71"/>
      <c r="L72" s="34"/>
      <c r="M72" s="71"/>
      <c r="N72" s="71"/>
      <c r="O72" s="71"/>
      <c r="P72" s="71"/>
      <c r="Q72" s="71"/>
      <c r="R72" s="23"/>
      <c r="S72" s="32"/>
      <c r="T72" s="23"/>
      <c r="U72" s="32"/>
      <c r="V72" s="34"/>
      <c r="W72" s="76"/>
      <c r="X72" s="74"/>
      <c r="Y72" s="74"/>
      <c r="Z72" s="74"/>
      <c r="AA72" s="76"/>
      <c r="AB72" s="74"/>
      <c r="AC72" s="74"/>
      <c r="AD72" s="74"/>
      <c r="AE72" s="78"/>
    </row>
    <row r="73" spans="1:31" x14ac:dyDescent="0.25">
      <c r="A73" s="2">
        <v>2</v>
      </c>
      <c r="B73" s="50" t="s">
        <v>5</v>
      </c>
      <c r="C73" s="72"/>
      <c r="D73" s="72"/>
      <c r="E73" s="72"/>
      <c r="F73" s="71"/>
      <c r="G73" s="71"/>
      <c r="H73" s="31"/>
      <c r="I73" s="34"/>
      <c r="J73" s="34"/>
      <c r="K73" s="71"/>
      <c r="L73" s="34"/>
      <c r="M73" s="71"/>
      <c r="N73" s="71"/>
      <c r="O73" s="71"/>
      <c r="P73" s="71"/>
      <c r="Q73" s="71"/>
      <c r="R73" s="23"/>
      <c r="S73" s="32"/>
      <c r="T73" s="23"/>
      <c r="U73" s="32"/>
      <c r="V73" s="34"/>
      <c r="W73" s="76"/>
      <c r="X73" s="74"/>
      <c r="Y73" s="74"/>
      <c r="Z73" s="74"/>
      <c r="AA73" s="76"/>
      <c r="AB73" s="74"/>
      <c r="AC73" s="74"/>
      <c r="AD73" s="74"/>
      <c r="AE73" s="78"/>
    </row>
    <row r="74" spans="1:31" x14ac:dyDescent="0.25">
      <c r="A74" s="2"/>
      <c r="B74" s="50"/>
      <c r="C74" s="72"/>
      <c r="D74" s="72"/>
      <c r="E74" s="72"/>
      <c r="F74" s="71"/>
      <c r="G74" s="71"/>
      <c r="H74" s="31"/>
      <c r="I74" s="34"/>
      <c r="J74" s="34"/>
      <c r="K74" s="71"/>
      <c r="L74" s="34"/>
      <c r="M74" s="71"/>
      <c r="N74" s="71"/>
      <c r="O74" s="71"/>
      <c r="P74" s="71"/>
      <c r="Q74" s="71"/>
      <c r="R74" s="23"/>
      <c r="S74" s="32"/>
      <c r="T74" s="23"/>
      <c r="U74" s="32"/>
      <c r="V74" s="34"/>
      <c r="W74" s="76"/>
      <c r="X74" s="74"/>
      <c r="Y74" s="74"/>
      <c r="Z74" s="74"/>
      <c r="AA74" s="76"/>
      <c r="AB74" s="74"/>
      <c r="AC74" s="74"/>
      <c r="AD74" s="74"/>
      <c r="AE74" s="78"/>
    </row>
    <row r="75" spans="1:31" x14ac:dyDescent="0.25">
      <c r="A75" s="2" t="s">
        <v>4</v>
      </c>
      <c r="B75" s="52"/>
      <c r="C75" s="72"/>
      <c r="D75" s="72"/>
      <c r="E75" s="72"/>
      <c r="F75" s="71"/>
      <c r="G75" s="71"/>
      <c r="H75" s="31"/>
      <c r="I75" s="34"/>
      <c r="J75" s="34"/>
      <c r="K75" s="71"/>
      <c r="L75" s="34"/>
      <c r="M75" s="71"/>
      <c r="N75" s="71"/>
      <c r="O75" s="71"/>
      <c r="P75" s="71"/>
      <c r="Q75" s="71"/>
      <c r="R75" s="23"/>
      <c r="S75" s="32"/>
      <c r="T75" s="23"/>
      <c r="U75" s="32"/>
      <c r="V75" s="34"/>
      <c r="W75" s="76"/>
      <c r="X75" s="74"/>
      <c r="Y75" s="74"/>
      <c r="Z75" s="74"/>
      <c r="AA75" s="76"/>
      <c r="AB75" s="74"/>
      <c r="AC75" s="74"/>
      <c r="AD75" s="74"/>
      <c r="AE75" s="78"/>
    </row>
    <row r="76" spans="1:31" x14ac:dyDescent="0.25">
      <c r="A76" s="8" t="s">
        <v>149</v>
      </c>
      <c r="B76" s="899" t="s">
        <v>150</v>
      </c>
      <c r="C76" s="902">
        <f>C81</f>
        <v>273.89000000000004</v>
      </c>
      <c r="D76" s="902">
        <f t="shared" ref="D76:AE76" si="4">D81</f>
        <v>43.24106085999999</v>
      </c>
      <c r="E76" s="902">
        <f t="shared" si="4"/>
        <v>230.64893914000004</v>
      </c>
      <c r="F76" s="902">
        <f t="shared" si="4"/>
        <v>0</v>
      </c>
      <c r="G76" s="902">
        <f t="shared" si="4"/>
        <v>0</v>
      </c>
      <c r="H76" s="902">
        <f t="shared" si="4"/>
        <v>295.549648757</v>
      </c>
      <c r="I76" s="902">
        <f t="shared" si="4"/>
        <v>40.4208813324</v>
      </c>
      <c r="J76" s="902">
        <f t="shared" si="4"/>
        <v>254.8008653386</v>
      </c>
      <c r="K76" s="902">
        <f t="shared" si="4"/>
        <v>0</v>
      </c>
      <c r="L76" s="902">
        <f t="shared" si="4"/>
        <v>0.32790208599999993</v>
      </c>
      <c r="M76" s="902">
        <f t="shared" si="4"/>
        <v>0</v>
      </c>
      <c r="N76" s="902">
        <f t="shared" si="4"/>
        <v>0</v>
      </c>
      <c r="O76" s="902">
        <f t="shared" si="4"/>
        <v>0</v>
      </c>
      <c r="P76" s="902">
        <f t="shared" si="4"/>
        <v>0</v>
      </c>
      <c r="Q76" s="902">
        <f t="shared" si="4"/>
        <v>0</v>
      </c>
      <c r="R76" s="902">
        <f t="shared" si="4"/>
        <v>210.21311996379995</v>
      </c>
      <c r="S76" s="902">
        <f t="shared" si="4"/>
        <v>26.668495812399996</v>
      </c>
      <c r="T76" s="902">
        <f t="shared" si="4"/>
        <v>183.27989519439998</v>
      </c>
      <c r="U76" s="902">
        <f t="shared" si="4"/>
        <v>0</v>
      </c>
      <c r="V76" s="902">
        <f t="shared" si="4"/>
        <v>0.26472895699999993</v>
      </c>
      <c r="W76" s="902">
        <f t="shared" si="4"/>
        <v>0</v>
      </c>
      <c r="X76" s="902">
        <f t="shared" si="4"/>
        <v>0</v>
      </c>
      <c r="Y76" s="902">
        <f t="shared" si="4"/>
        <v>0</v>
      </c>
      <c r="Z76" s="902">
        <f t="shared" si="4"/>
        <v>4.0999999999999996</v>
      </c>
      <c r="AA76" s="902">
        <f t="shared" si="4"/>
        <v>0</v>
      </c>
      <c r="AB76" s="902">
        <f t="shared" si="4"/>
        <v>0</v>
      </c>
      <c r="AC76" s="902">
        <f t="shared" si="4"/>
        <v>0</v>
      </c>
      <c r="AD76" s="902">
        <f t="shared" si="4"/>
        <v>0</v>
      </c>
      <c r="AE76" s="902">
        <f t="shared" si="4"/>
        <v>54.92</v>
      </c>
    </row>
    <row r="77" spans="1:31" ht="31.5" x14ac:dyDescent="0.25">
      <c r="A77" s="8" t="s">
        <v>151</v>
      </c>
      <c r="B77" s="899" t="s">
        <v>12</v>
      </c>
      <c r="C77" s="72"/>
      <c r="D77" s="72"/>
      <c r="E77" s="72"/>
      <c r="F77" s="71"/>
      <c r="G77" s="71"/>
      <c r="H77" s="31"/>
      <c r="I77" s="34"/>
      <c r="J77" s="34"/>
      <c r="K77" s="71"/>
      <c r="L77" s="34"/>
      <c r="M77" s="71"/>
      <c r="N77" s="71"/>
      <c r="O77" s="71"/>
      <c r="P77" s="71"/>
      <c r="Q77" s="71"/>
      <c r="R77" s="23"/>
      <c r="S77" s="23"/>
      <c r="T77" s="23"/>
      <c r="U77" s="32"/>
      <c r="V77" s="34"/>
      <c r="W77" s="76"/>
      <c r="X77" s="74"/>
      <c r="Y77" s="74"/>
      <c r="Z77" s="74"/>
      <c r="AA77" s="76"/>
      <c r="AB77" s="74"/>
      <c r="AC77" s="74"/>
      <c r="AD77" s="74"/>
      <c r="AE77" s="78"/>
    </row>
    <row r="78" spans="1:31" x14ac:dyDescent="0.25">
      <c r="A78" s="547">
        <v>1</v>
      </c>
      <c r="B78" s="548" t="s">
        <v>3</v>
      </c>
      <c r="C78" s="72"/>
      <c r="D78" s="72"/>
      <c r="E78" s="72"/>
      <c r="F78" s="71"/>
      <c r="G78" s="71"/>
      <c r="H78" s="31"/>
      <c r="I78" s="34"/>
      <c r="J78" s="34"/>
      <c r="K78" s="71"/>
      <c r="L78" s="34"/>
      <c r="M78" s="71"/>
      <c r="N78" s="71"/>
      <c r="O78" s="71"/>
      <c r="P78" s="71"/>
      <c r="Q78" s="71"/>
      <c r="R78" s="23"/>
      <c r="S78" s="32"/>
      <c r="T78" s="23"/>
      <c r="U78" s="32"/>
      <c r="V78" s="34"/>
      <c r="W78" s="76"/>
      <c r="X78" s="74"/>
      <c r="Y78" s="74"/>
      <c r="Z78" s="74"/>
      <c r="AA78" s="76"/>
      <c r="AB78" s="74"/>
      <c r="AC78" s="74"/>
      <c r="AD78" s="74"/>
      <c r="AE78" s="78"/>
    </row>
    <row r="79" spans="1:31" x14ac:dyDescent="0.25">
      <c r="A79" s="547">
        <v>2</v>
      </c>
      <c r="B79" s="548" t="s">
        <v>5</v>
      </c>
      <c r="C79" s="72"/>
      <c r="D79" s="72"/>
      <c r="E79" s="72"/>
      <c r="F79" s="71"/>
      <c r="G79" s="71"/>
      <c r="H79" s="31"/>
      <c r="I79" s="34"/>
      <c r="J79" s="34"/>
      <c r="K79" s="71"/>
      <c r="L79" s="34"/>
      <c r="M79" s="71"/>
      <c r="N79" s="71"/>
      <c r="O79" s="71"/>
      <c r="P79" s="71"/>
      <c r="Q79" s="71"/>
      <c r="R79" s="23"/>
      <c r="S79" s="32"/>
      <c r="T79" s="23"/>
      <c r="U79" s="32"/>
      <c r="V79" s="34"/>
      <c r="W79" s="74"/>
      <c r="X79" s="74"/>
      <c r="Y79" s="74"/>
      <c r="Z79" s="74"/>
      <c r="AA79" s="74"/>
      <c r="AB79" s="74"/>
      <c r="AC79" s="74"/>
      <c r="AD79" s="74"/>
      <c r="AE79" s="78"/>
    </row>
    <row r="80" spans="1:31" x14ac:dyDescent="0.25">
      <c r="A80" s="547" t="s">
        <v>4</v>
      </c>
      <c r="B80" s="549"/>
      <c r="C80" s="72"/>
      <c r="D80" s="72"/>
      <c r="E80" s="72"/>
      <c r="F80" s="71"/>
      <c r="G80" s="71"/>
      <c r="H80" s="31"/>
      <c r="I80" s="34"/>
      <c r="J80" s="34"/>
      <c r="K80" s="71"/>
      <c r="L80" s="34"/>
      <c r="M80" s="71"/>
      <c r="N80" s="71"/>
      <c r="O80" s="71"/>
      <c r="P80" s="71"/>
      <c r="Q80" s="71"/>
      <c r="R80" s="23"/>
      <c r="S80" s="32"/>
      <c r="T80" s="23"/>
      <c r="U80" s="32"/>
      <c r="V80" s="34"/>
      <c r="W80" s="74"/>
      <c r="X80" s="74"/>
      <c r="Y80" s="74"/>
      <c r="Z80" s="74"/>
      <c r="AA80" s="74"/>
      <c r="AB80" s="74"/>
      <c r="AC80" s="74"/>
      <c r="AD80" s="74"/>
      <c r="AE80" s="78"/>
    </row>
    <row r="81" spans="1:31" s="87" customFormat="1" x14ac:dyDescent="0.25">
      <c r="A81" s="8" t="s">
        <v>152</v>
      </c>
      <c r="B81" s="899" t="s">
        <v>153</v>
      </c>
      <c r="C81" s="902">
        <f>SUM(C83:C136)</f>
        <v>273.89000000000004</v>
      </c>
      <c r="D81" s="902">
        <f t="shared" ref="D81:AE81" si="5">SUM(D83:D136)</f>
        <v>43.24106085999999</v>
      </c>
      <c r="E81" s="902">
        <f t="shared" si="5"/>
        <v>230.64893914000004</v>
      </c>
      <c r="F81" s="902">
        <f t="shared" si="5"/>
        <v>0</v>
      </c>
      <c r="G81" s="902">
        <f t="shared" si="5"/>
        <v>0</v>
      </c>
      <c r="H81" s="902">
        <f t="shared" si="5"/>
        <v>295.549648757</v>
      </c>
      <c r="I81" s="902">
        <f>SUM(I83:I136)</f>
        <v>40.4208813324</v>
      </c>
      <c r="J81" s="902">
        <f t="shared" si="5"/>
        <v>254.8008653386</v>
      </c>
      <c r="K81" s="902">
        <f t="shared" si="5"/>
        <v>0</v>
      </c>
      <c r="L81" s="902">
        <f>SUM(L83:L136)</f>
        <v>0.32790208599999993</v>
      </c>
      <c r="M81" s="902">
        <f t="shared" si="5"/>
        <v>0</v>
      </c>
      <c r="N81" s="902">
        <f t="shared" si="5"/>
        <v>0</v>
      </c>
      <c r="O81" s="902">
        <f t="shared" si="5"/>
        <v>0</v>
      </c>
      <c r="P81" s="902">
        <f t="shared" si="5"/>
        <v>0</v>
      </c>
      <c r="Q81" s="902">
        <f t="shared" si="5"/>
        <v>0</v>
      </c>
      <c r="R81" s="902">
        <f t="shared" si="5"/>
        <v>210.21311996379995</v>
      </c>
      <c r="S81" s="902">
        <f t="shared" si="5"/>
        <v>26.668495812399996</v>
      </c>
      <c r="T81" s="902">
        <f t="shared" si="5"/>
        <v>183.27989519439998</v>
      </c>
      <c r="U81" s="902">
        <f t="shared" si="5"/>
        <v>0</v>
      </c>
      <c r="V81" s="902">
        <f>SUM(V83:V136)</f>
        <v>0.26472895699999993</v>
      </c>
      <c r="W81" s="902">
        <f t="shared" si="5"/>
        <v>0</v>
      </c>
      <c r="X81" s="902">
        <f t="shared" si="5"/>
        <v>0</v>
      </c>
      <c r="Y81" s="902">
        <f t="shared" si="5"/>
        <v>0</v>
      </c>
      <c r="Z81" s="902">
        <f t="shared" si="5"/>
        <v>4.0999999999999996</v>
      </c>
      <c r="AA81" s="902">
        <f t="shared" si="5"/>
        <v>0</v>
      </c>
      <c r="AB81" s="902">
        <f t="shared" si="5"/>
        <v>0</v>
      </c>
      <c r="AC81" s="902">
        <f t="shared" si="5"/>
        <v>0</v>
      </c>
      <c r="AD81" s="902">
        <f t="shared" si="5"/>
        <v>0</v>
      </c>
      <c r="AE81" s="902">
        <f t="shared" si="5"/>
        <v>54.92</v>
      </c>
    </row>
    <row r="82" spans="1:31" x14ac:dyDescent="0.25">
      <c r="A82" s="547">
        <v>1</v>
      </c>
      <c r="B82" s="46" t="s">
        <v>120</v>
      </c>
      <c r="C82" s="72"/>
      <c r="D82" s="72"/>
      <c r="E82" s="72"/>
      <c r="F82" s="71"/>
      <c r="G82" s="71"/>
      <c r="H82" s="31"/>
      <c r="I82" s="34"/>
      <c r="J82" s="72"/>
      <c r="K82" s="71"/>
      <c r="L82" s="34"/>
      <c r="M82" s="71"/>
      <c r="N82" s="71"/>
      <c r="O82" s="71"/>
      <c r="P82" s="71"/>
      <c r="Q82" s="71"/>
      <c r="R82" s="23"/>
      <c r="S82" s="32"/>
      <c r="T82" s="23"/>
      <c r="U82" s="32"/>
      <c r="V82" s="34"/>
      <c r="W82" s="76"/>
      <c r="X82" s="74"/>
      <c r="Y82" s="74"/>
      <c r="Z82" s="74"/>
      <c r="AA82" s="76"/>
      <c r="AB82" s="74"/>
      <c r="AC82" s="74"/>
      <c r="AD82" s="74"/>
      <c r="AE82" s="78"/>
    </row>
    <row r="83" spans="1:31" ht="63" x14ac:dyDescent="0.25">
      <c r="A83" s="547">
        <v>2</v>
      </c>
      <c r="B83" s="550" t="s">
        <v>212</v>
      </c>
      <c r="C83" s="31">
        <v>6.49</v>
      </c>
      <c r="D83" s="31">
        <v>6.49</v>
      </c>
      <c r="E83" s="31"/>
      <c r="F83" s="32"/>
      <c r="G83" s="32"/>
      <c r="H83" s="31"/>
      <c r="I83" s="23"/>
      <c r="J83" s="31"/>
      <c r="K83" s="32"/>
      <c r="L83" s="23"/>
      <c r="M83" s="32"/>
      <c r="N83" s="32"/>
      <c r="O83" s="32"/>
      <c r="P83" s="32"/>
      <c r="Q83" s="32"/>
      <c r="R83" s="23"/>
      <c r="S83" s="32"/>
      <c r="T83" s="23"/>
      <c r="U83" s="32"/>
      <c r="V83" s="23"/>
      <c r="W83" s="31"/>
      <c r="X83" s="31"/>
      <c r="Y83" s="31"/>
      <c r="Z83" s="31"/>
      <c r="AA83" s="31"/>
      <c r="AB83" s="31"/>
      <c r="AC83" s="31"/>
      <c r="AD83" s="31"/>
      <c r="AE83" s="625"/>
    </row>
    <row r="84" spans="1:31" x14ac:dyDescent="0.25">
      <c r="A84" s="547">
        <v>3</v>
      </c>
      <c r="B84" s="47" t="s">
        <v>213</v>
      </c>
      <c r="C84" s="31"/>
      <c r="D84" s="31"/>
      <c r="E84" s="31"/>
      <c r="F84" s="32"/>
      <c r="G84" s="32"/>
      <c r="H84" s="31"/>
      <c r="I84" s="23"/>
      <c r="J84" s="31"/>
      <c r="K84" s="32"/>
      <c r="L84" s="23"/>
      <c r="M84" s="32"/>
      <c r="N84" s="32"/>
      <c r="O84" s="32"/>
      <c r="P84" s="32"/>
      <c r="Q84" s="32"/>
      <c r="R84" s="23"/>
      <c r="S84" s="32"/>
      <c r="T84" s="23"/>
      <c r="U84" s="32"/>
      <c r="V84" s="23"/>
      <c r="W84" s="31"/>
      <c r="X84" s="31"/>
      <c r="Y84" s="31"/>
      <c r="Z84" s="31"/>
      <c r="AA84" s="31"/>
      <c r="AB84" s="31"/>
      <c r="AC84" s="31"/>
      <c r="AD84" s="31"/>
      <c r="AE84" s="625"/>
    </row>
    <row r="85" spans="1:31" ht="78.75" x14ac:dyDescent="0.25">
      <c r="A85" s="547">
        <v>4</v>
      </c>
      <c r="B85" s="465" t="s">
        <v>214</v>
      </c>
      <c r="C85" s="31">
        <v>14.61</v>
      </c>
      <c r="D85" s="31">
        <v>2.3634939799999999</v>
      </c>
      <c r="E85" s="31">
        <v>12.24650602</v>
      </c>
      <c r="F85" s="32"/>
      <c r="G85" s="32"/>
      <c r="H85" s="31"/>
      <c r="I85" s="23"/>
      <c r="J85" s="31"/>
      <c r="K85" s="32"/>
      <c r="L85" s="23"/>
      <c r="M85" s="32"/>
      <c r="N85" s="32"/>
      <c r="O85" s="32"/>
      <c r="P85" s="32"/>
      <c r="Q85" s="32"/>
      <c r="R85" s="23"/>
      <c r="S85" s="32"/>
      <c r="T85" s="23"/>
      <c r="U85" s="32"/>
      <c r="V85" s="23"/>
      <c r="W85" s="31"/>
      <c r="X85" s="31"/>
      <c r="Y85" s="31"/>
      <c r="Z85" s="31"/>
      <c r="AA85" s="31"/>
      <c r="AB85" s="31"/>
      <c r="AC85" s="31"/>
      <c r="AD85" s="31"/>
      <c r="AE85" s="625"/>
    </row>
    <row r="86" spans="1:31" x14ac:dyDescent="0.25">
      <c r="A86" s="547">
        <v>5</v>
      </c>
      <c r="B86" s="51" t="s">
        <v>215</v>
      </c>
      <c r="C86" s="31"/>
      <c r="D86" s="31"/>
      <c r="E86" s="31"/>
      <c r="F86" s="32"/>
      <c r="G86" s="32"/>
      <c r="H86" s="31"/>
      <c r="I86" s="23"/>
      <c r="J86" s="31"/>
      <c r="K86" s="32"/>
      <c r="L86" s="23"/>
      <c r="M86" s="32"/>
      <c r="N86" s="32"/>
      <c r="O86" s="32"/>
      <c r="P86" s="32"/>
      <c r="Q86" s="32"/>
      <c r="R86" s="23"/>
      <c r="S86" s="32"/>
      <c r="T86" s="23"/>
      <c r="U86" s="32"/>
      <c r="V86" s="23"/>
      <c r="W86" s="31"/>
      <c r="X86" s="31"/>
      <c r="Y86" s="31"/>
      <c r="Z86" s="31"/>
      <c r="AA86" s="31"/>
      <c r="AB86" s="31"/>
      <c r="AC86" s="31"/>
      <c r="AD86" s="31"/>
      <c r="AE86" s="625"/>
    </row>
    <row r="87" spans="1:31" ht="63" x14ac:dyDescent="0.25">
      <c r="A87" s="547">
        <v>6</v>
      </c>
      <c r="B87" s="550" t="s">
        <v>216</v>
      </c>
      <c r="C87" s="31">
        <v>5.9</v>
      </c>
      <c r="D87" s="31">
        <v>0.95426829999999996</v>
      </c>
      <c r="E87" s="31">
        <v>4.9457317000000005</v>
      </c>
      <c r="F87" s="32"/>
      <c r="G87" s="32"/>
      <c r="H87" s="31"/>
      <c r="I87" s="23"/>
      <c r="J87" s="31"/>
      <c r="K87" s="32"/>
      <c r="L87" s="23"/>
      <c r="M87" s="32"/>
      <c r="N87" s="32"/>
      <c r="O87" s="32"/>
      <c r="P87" s="32"/>
      <c r="Q87" s="32"/>
      <c r="R87" s="23"/>
      <c r="S87" s="32"/>
      <c r="T87" s="23"/>
      <c r="U87" s="32"/>
      <c r="V87" s="23"/>
      <c r="W87" s="31"/>
      <c r="X87" s="31"/>
      <c r="Y87" s="31"/>
      <c r="Z87" s="31"/>
      <c r="AA87" s="31"/>
      <c r="AB87" s="31"/>
      <c r="AC87" s="31"/>
      <c r="AD87" s="31"/>
      <c r="AE87" s="625"/>
    </row>
    <row r="88" spans="1:31" x14ac:dyDescent="0.25">
      <c r="A88" s="547">
        <v>7</v>
      </c>
      <c r="B88" s="52" t="s">
        <v>124</v>
      </c>
      <c r="C88" s="31"/>
      <c r="D88" s="31"/>
      <c r="E88" s="31"/>
      <c r="F88" s="32"/>
      <c r="G88" s="32"/>
      <c r="H88" s="31"/>
      <c r="I88" s="23"/>
      <c r="J88" s="31"/>
      <c r="K88" s="32"/>
      <c r="L88" s="23"/>
      <c r="M88" s="32"/>
      <c r="N88" s="32"/>
      <c r="O88" s="32"/>
      <c r="P88" s="32"/>
      <c r="Q88" s="32"/>
      <c r="R88" s="23"/>
      <c r="S88" s="32"/>
      <c r="T88" s="23"/>
      <c r="U88" s="32"/>
      <c r="V88" s="23"/>
      <c r="W88" s="31"/>
      <c r="X88" s="31"/>
      <c r="Y88" s="31"/>
      <c r="Z88" s="31"/>
      <c r="AA88" s="31"/>
      <c r="AB88" s="31"/>
      <c r="AC88" s="31"/>
      <c r="AD88" s="31"/>
      <c r="AE88" s="625"/>
    </row>
    <row r="89" spans="1:31" ht="63" x14ac:dyDescent="0.25">
      <c r="A89" s="547">
        <v>8</v>
      </c>
      <c r="B89" s="552" t="s">
        <v>217</v>
      </c>
      <c r="C89" s="31">
        <v>5.65</v>
      </c>
      <c r="D89" s="31">
        <v>0.92663700000000004</v>
      </c>
      <c r="E89" s="31">
        <v>4.723363</v>
      </c>
      <c r="F89" s="32"/>
      <c r="G89" s="32"/>
      <c r="H89" s="31"/>
      <c r="I89" s="23"/>
      <c r="J89" s="31"/>
      <c r="K89" s="32"/>
      <c r="L89" s="23"/>
      <c r="M89" s="32"/>
      <c r="N89" s="32"/>
      <c r="O89" s="32"/>
      <c r="P89" s="32"/>
      <c r="Q89" s="32"/>
      <c r="R89" s="23"/>
      <c r="S89" s="32"/>
      <c r="T89" s="23"/>
      <c r="U89" s="32"/>
      <c r="V89" s="23"/>
      <c r="W89" s="31"/>
      <c r="X89" s="31"/>
      <c r="Y89" s="31"/>
      <c r="Z89" s="31"/>
      <c r="AA89" s="31"/>
      <c r="AB89" s="31"/>
      <c r="AC89" s="31"/>
      <c r="AD89" s="31"/>
      <c r="AE89" s="625"/>
    </row>
    <row r="90" spans="1:31" x14ac:dyDescent="0.25">
      <c r="A90" s="547">
        <v>9</v>
      </c>
      <c r="B90" s="4" t="s">
        <v>218</v>
      </c>
      <c r="C90" s="31"/>
      <c r="D90" s="31"/>
      <c r="E90" s="31"/>
      <c r="F90" s="32"/>
      <c r="G90" s="32"/>
      <c r="H90" s="31"/>
      <c r="I90" s="23"/>
      <c r="J90" s="31"/>
      <c r="K90" s="32"/>
      <c r="L90" s="23"/>
      <c r="M90" s="32"/>
      <c r="N90" s="32"/>
      <c r="O90" s="32"/>
      <c r="P90" s="32"/>
      <c r="Q90" s="32"/>
      <c r="R90" s="23"/>
      <c r="S90" s="32"/>
      <c r="T90" s="23"/>
      <c r="U90" s="32"/>
      <c r="V90" s="23"/>
      <c r="W90" s="31"/>
      <c r="X90" s="31"/>
      <c r="Y90" s="31"/>
      <c r="Z90" s="31"/>
      <c r="AA90" s="31"/>
      <c r="AB90" s="31"/>
      <c r="AC90" s="31"/>
      <c r="AD90" s="31"/>
      <c r="AE90" s="625"/>
    </row>
    <row r="91" spans="1:31" ht="47.25" x14ac:dyDescent="0.25">
      <c r="A91" s="547">
        <v>10</v>
      </c>
      <c r="B91" s="513" t="s">
        <v>219</v>
      </c>
      <c r="C91" s="31">
        <v>5.93</v>
      </c>
      <c r="D91" s="31">
        <v>0.95966560000000001</v>
      </c>
      <c r="E91" s="31">
        <v>4.9703343999999996</v>
      </c>
      <c r="F91" s="32"/>
      <c r="G91" s="32"/>
      <c r="H91" s="31"/>
      <c r="I91" s="23"/>
      <c r="J91" s="31"/>
      <c r="K91" s="32"/>
      <c r="L91" s="23"/>
      <c r="M91" s="32"/>
      <c r="N91" s="32"/>
      <c r="O91" s="32"/>
      <c r="P91" s="32"/>
      <c r="Q91" s="32"/>
      <c r="R91" s="23"/>
      <c r="S91" s="32"/>
      <c r="T91" s="23"/>
      <c r="U91" s="32"/>
      <c r="V91" s="23"/>
      <c r="W91" s="31"/>
      <c r="X91" s="31"/>
      <c r="Y91" s="31"/>
      <c r="Z91" s="31"/>
      <c r="AA91" s="31"/>
      <c r="AB91" s="31"/>
      <c r="AC91" s="31"/>
      <c r="AD91" s="31"/>
      <c r="AE91" s="625"/>
    </row>
    <row r="92" spans="1:31" x14ac:dyDescent="0.25">
      <c r="A92" s="547">
        <v>11</v>
      </c>
      <c r="B92" s="4" t="s">
        <v>129</v>
      </c>
      <c r="C92" s="31"/>
      <c r="D92" s="31"/>
      <c r="E92" s="31"/>
      <c r="F92" s="32"/>
      <c r="G92" s="32"/>
      <c r="H92" s="31"/>
      <c r="I92" s="23"/>
      <c r="J92" s="31"/>
      <c r="K92" s="32"/>
      <c r="L92" s="23"/>
      <c r="M92" s="32"/>
      <c r="N92" s="32"/>
      <c r="O92" s="32"/>
      <c r="P92" s="32"/>
      <c r="Q92" s="32"/>
      <c r="R92" s="23"/>
      <c r="S92" s="32"/>
      <c r="T92" s="23"/>
      <c r="U92" s="32"/>
      <c r="V92" s="23"/>
      <c r="W92" s="31"/>
      <c r="X92" s="31"/>
      <c r="Y92" s="31"/>
      <c r="Z92" s="31"/>
      <c r="AA92" s="31"/>
      <c r="AB92" s="31"/>
      <c r="AC92" s="31"/>
      <c r="AD92" s="31"/>
      <c r="AE92" s="625"/>
    </row>
    <row r="93" spans="1:31" ht="63" x14ac:dyDescent="0.25">
      <c r="A93" s="547">
        <v>12</v>
      </c>
      <c r="B93" s="553" t="s">
        <v>220</v>
      </c>
      <c r="C93" s="31">
        <v>4.6399999999999997</v>
      </c>
      <c r="D93" s="31">
        <v>0.751</v>
      </c>
      <c r="E93" s="31">
        <v>3.8889999999999998</v>
      </c>
      <c r="F93" s="32"/>
      <c r="G93" s="32"/>
      <c r="H93" s="31"/>
      <c r="I93" s="23"/>
      <c r="J93" s="31"/>
      <c r="K93" s="32"/>
      <c r="L93" s="23"/>
      <c r="M93" s="32"/>
      <c r="N93" s="32"/>
      <c r="O93" s="32"/>
      <c r="P93" s="32"/>
      <c r="Q93" s="32"/>
      <c r="R93" s="23"/>
      <c r="S93" s="32"/>
      <c r="T93" s="23"/>
      <c r="U93" s="32"/>
      <c r="V93" s="23"/>
      <c r="W93" s="31"/>
      <c r="X93" s="31"/>
      <c r="Y93" s="31"/>
      <c r="Z93" s="31"/>
      <c r="AA93" s="31"/>
      <c r="AB93" s="31"/>
      <c r="AC93" s="31"/>
      <c r="AD93" s="31"/>
      <c r="AE93" s="625"/>
    </row>
    <row r="94" spans="1:31" x14ac:dyDescent="0.25">
      <c r="A94" s="547">
        <v>13</v>
      </c>
      <c r="B94" s="4" t="s">
        <v>125</v>
      </c>
      <c r="C94" s="31"/>
      <c r="D94" s="31"/>
      <c r="E94" s="31"/>
      <c r="F94" s="32"/>
      <c r="G94" s="32"/>
      <c r="H94" s="31"/>
      <c r="I94" s="23"/>
      <c r="J94" s="31"/>
      <c r="K94" s="32"/>
      <c r="L94" s="23"/>
      <c r="M94" s="32"/>
      <c r="N94" s="32"/>
      <c r="O94" s="32"/>
      <c r="P94" s="32"/>
      <c r="Q94" s="32"/>
      <c r="R94" s="23"/>
      <c r="S94" s="32"/>
      <c r="T94" s="23"/>
      <c r="U94" s="32"/>
      <c r="V94" s="23"/>
      <c r="W94" s="31"/>
      <c r="X94" s="31"/>
      <c r="Y94" s="31"/>
      <c r="Z94" s="31"/>
      <c r="AA94" s="31"/>
      <c r="AB94" s="31"/>
      <c r="AC94" s="31"/>
      <c r="AD94" s="31"/>
      <c r="AE94" s="625"/>
    </row>
    <row r="95" spans="1:31" ht="63" x14ac:dyDescent="0.25">
      <c r="A95" s="547">
        <v>14</v>
      </c>
      <c r="B95" s="553" t="s">
        <v>221</v>
      </c>
      <c r="C95" s="31">
        <v>3.79</v>
      </c>
      <c r="D95" s="31">
        <v>0.61271799999999998</v>
      </c>
      <c r="E95" s="31">
        <v>3.1772819999999999</v>
      </c>
      <c r="F95" s="32"/>
      <c r="G95" s="32"/>
      <c r="H95" s="31"/>
      <c r="I95" s="23"/>
      <c r="J95" s="31"/>
      <c r="K95" s="32"/>
      <c r="L95" s="23"/>
      <c r="M95" s="32"/>
      <c r="N95" s="32"/>
      <c r="O95" s="32"/>
      <c r="P95" s="32"/>
      <c r="Q95" s="32"/>
      <c r="R95" s="23"/>
      <c r="S95" s="32"/>
      <c r="T95" s="23"/>
      <c r="U95" s="32"/>
      <c r="V95" s="23"/>
      <c r="W95" s="31"/>
      <c r="X95" s="31"/>
      <c r="Y95" s="31"/>
      <c r="Z95" s="31"/>
      <c r="AA95" s="31"/>
      <c r="AB95" s="31"/>
      <c r="AC95" s="31"/>
      <c r="AD95" s="31"/>
      <c r="AE95" s="625"/>
    </row>
    <row r="96" spans="1:31" x14ac:dyDescent="0.25">
      <c r="A96" s="547">
        <v>15</v>
      </c>
      <c r="B96" s="54" t="s">
        <v>222</v>
      </c>
      <c r="C96" s="31"/>
      <c r="D96" s="31"/>
      <c r="E96" s="31"/>
      <c r="F96" s="32"/>
      <c r="G96" s="32"/>
      <c r="H96" s="31"/>
      <c r="I96" s="23"/>
      <c r="J96" s="31"/>
      <c r="K96" s="32"/>
      <c r="L96" s="23"/>
      <c r="M96" s="32"/>
      <c r="N96" s="32"/>
      <c r="O96" s="32"/>
      <c r="P96" s="32"/>
      <c r="Q96" s="32"/>
      <c r="R96" s="23"/>
      <c r="S96" s="32"/>
      <c r="T96" s="23"/>
      <c r="U96" s="32"/>
      <c r="V96" s="23"/>
      <c r="W96" s="31"/>
      <c r="X96" s="31"/>
      <c r="Y96" s="31"/>
      <c r="Z96" s="31"/>
      <c r="AA96" s="31"/>
      <c r="AB96" s="31"/>
      <c r="AC96" s="31"/>
      <c r="AD96" s="31"/>
      <c r="AE96" s="625"/>
    </row>
    <row r="97" spans="1:31" ht="63" x14ac:dyDescent="0.25">
      <c r="A97" s="547">
        <v>16</v>
      </c>
      <c r="B97" s="553" t="s">
        <v>223</v>
      </c>
      <c r="C97" s="31">
        <v>55.55</v>
      </c>
      <c r="D97" s="31">
        <v>7.5743999999999998</v>
      </c>
      <c r="E97" s="31">
        <v>47.9756</v>
      </c>
      <c r="F97" s="32"/>
      <c r="G97" s="32"/>
      <c r="H97" s="31"/>
      <c r="I97" s="23"/>
      <c r="J97" s="31"/>
      <c r="K97" s="32"/>
      <c r="L97" s="23"/>
      <c r="M97" s="32"/>
      <c r="N97" s="32"/>
      <c r="O97" s="32"/>
      <c r="P97" s="32"/>
      <c r="Q97" s="32"/>
      <c r="R97" s="23"/>
      <c r="S97" s="32"/>
      <c r="T97" s="23"/>
      <c r="U97" s="32"/>
      <c r="V97" s="23"/>
      <c r="W97" s="31"/>
      <c r="X97" s="31"/>
      <c r="Y97" s="31"/>
      <c r="Z97" s="31"/>
      <c r="AA97" s="31"/>
      <c r="AB97" s="31"/>
      <c r="AC97" s="31"/>
      <c r="AD97" s="31"/>
      <c r="AE97" s="625"/>
    </row>
    <row r="98" spans="1:31" x14ac:dyDescent="0.25">
      <c r="A98" s="547">
        <v>17</v>
      </c>
      <c r="B98" s="4" t="s">
        <v>126</v>
      </c>
      <c r="C98" s="31"/>
      <c r="D98" s="31"/>
      <c r="E98" s="31"/>
      <c r="F98" s="32"/>
      <c r="G98" s="32"/>
      <c r="H98" s="31"/>
      <c r="I98" s="23"/>
      <c r="J98" s="31"/>
      <c r="K98" s="32"/>
      <c r="L98" s="23"/>
      <c r="M98" s="32"/>
      <c r="N98" s="32"/>
      <c r="O98" s="32"/>
      <c r="P98" s="32"/>
      <c r="Q98" s="32"/>
      <c r="R98" s="23"/>
      <c r="S98" s="32"/>
      <c r="T98" s="23"/>
      <c r="U98" s="32"/>
      <c r="V98" s="23"/>
      <c r="W98" s="31"/>
      <c r="X98" s="31"/>
      <c r="Y98" s="31"/>
      <c r="Z98" s="31"/>
      <c r="AA98" s="31"/>
      <c r="AB98" s="31"/>
      <c r="AC98" s="31"/>
      <c r="AD98" s="31"/>
      <c r="AE98" s="625"/>
    </row>
    <row r="99" spans="1:31" ht="63" x14ac:dyDescent="0.25">
      <c r="A99" s="547">
        <v>18</v>
      </c>
      <c r="B99" s="553" t="s">
        <v>224</v>
      </c>
      <c r="C99" s="31">
        <v>1.76</v>
      </c>
      <c r="D99" s="31">
        <v>0.28770600000000002</v>
      </c>
      <c r="E99" s="31">
        <v>1.472294</v>
      </c>
      <c r="F99" s="32"/>
      <c r="G99" s="32"/>
      <c r="H99" s="31"/>
      <c r="I99" s="23"/>
      <c r="J99" s="31"/>
      <c r="K99" s="32"/>
      <c r="L99" s="23"/>
      <c r="M99" s="32"/>
      <c r="N99" s="32"/>
      <c r="O99" s="32"/>
      <c r="P99" s="32"/>
      <c r="Q99" s="32"/>
      <c r="R99" s="23"/>
      <c r="S99" s="32"/>
      <c r="T99" s="23"/>
      <c r="U99" s="32"/>
      <c r="V99" s="23"/>
      <c r="W99" s="31"/>
      <c r="X99" s="31"/>
      <c r="Y99" s="31"/>
      <c r="Z99" s="31"/>
      <c r="AA99" s="31"/>
      <c r="AB99" s="31"/>
      <c r="AC99" s="31"/>
      <c r="AD99" s="31"/>
      <c r="AE99" s="625"/>
    </row>
    <row r="100" spans="1:31" x14ac:dyDescent="0.25">
      <c r="A100" s="547">
        <v>19</v>
      </c>
      <c r="B100" s="54" t="s">
        <v>128</v>
      </c>
      <c r="C100" s="31"/>
      <c r="D100" s="31"/>
      <c r="E100" s="31"/>
      <c r="F100" s="32"/>
      <c r="G100" s="32"/>
      <c r="H100" s="31"/>
      <c r="I100" s="23"/>
      <c r="J100" s="31"/>
      <c r="K100" s="32"/>
      <c r="L100" s="23"/>
      <c r="M100" s="32"/>
      <c r="N100" s="32"/>
      <c r="O100" s="32"/>
      <c r="P100" s="32"/>
      <c r="Q100" s="32"/>
      <c r="R100" s="23"/>
      <c r="S100" s="32"/>
      <c r="T100" s="23"/>
      <c r="U100" s="32"/>
      <c r="V100" s="23"/>
      <c r="W100" s="31"/>
      <c r="X100" s="31"/>
      <c r="Y100" s="31"/>
      <c r="Z100" s="31"/>
      <c r="AA100" s="31"/>
      <c r="AB100" s="31"/>
      <c r="AC100" s="31"/>
      <c r="AD100" s="31"/>
      <c r="AE100" s="625"/>
    </row>
    <row r="101" spans="1:31" ht="63" x14ac:dyDescent="0.25">
      <c r="A101" s="547">
        <v>20</v>
      </c>
      <c r="B101" s="513" t="s">
        <v>225</v>
      </c>
      <c r="C101" s="31">
        <v>4.03</v>
      </c>
      <c r="D101" s="31">
        <v>0.65168999999999999</v>
      </c>
      <c r="E101" s="31">
        <v>3.3783100000000004</v>
      </c>
      <c r="F101" s="32"/>
      <c r="G101" s="32"/>
      <c r="H101" s="31"/>
      <c r="I101" s="23"/>
      <c r="J101" s="31"/>
      <c r="K101" s="32"/>
      <c r="L101" s="23"/>
      <c r="M101" s="32"/>
      <c r="N101" s="32"/>
      <c r="O101" s="32"/>
      <c r="P101" s="32"/>
      <c r="Q101" s="32"/>
      <c r="R101" s="23"/>
      <c r="S101" s="32"/>
      <c r="T101" s="23"/>
      <c r="U101" s="32"/>
      <c r="V101" s="23"/>
      <c r="W101" s="31"/>
      <c r="X101" s="31"/>
      <c r="Y101" s="31"/>
      <c r="Z101" s="31"/>
      <c r="AA101" s="31"/>
      <c r="AB101" s="31"/>
      <c r="AC101" s="31"/>
      <c r="AD101" s="31"/>
      <c r="AE101" s="625"/>
    </row>
    <row r="102" spans="1:31" x14ac:dyDescent="0.25">
      <c r="A102" s="547">
        <v>21</v>
      </c>
      <c r="B102" s="55" t="s">
        <v>130</v>
      </c>
      <c r="C102" s="31"/>
      <c r="D102" s="31"/>
      <c r="E102" s="31"/>
      <c r="F102" s="32"/>
      <c r="G102" s="32"/>
      <c r="H102" s="31"/>
      <c r="I102" s="23"/>
      <c r="J102" s="31"/>
      <c r="K102" s="32"/>
      <c r="L102" s="23"/>
      <c r="M102" s="32"/>
      <c r="N102" s="32"/>
      <c r="O102" s="32"/>
      <c r="P102" s="32"/>
      <c r="Q102" s="32"/>
      <c r="R102" s="23"/>
      <c r="S102" s="32"/>
      <c r="T102" s="23"/>
      <c r="U102" s="32"/>
      <c r="V102" s="23"/>
      <c r="W102" s="31"/>
      <c r="X102" s="31"/>
      <c r="Y102" s="31"/>
      <c r="Z102" s="31"/>
      <c r="AA102" s="31"/>
      <c r="AB102" s="31"/>
      <c r="AC102" s="31"/>
      <c r="AD102" s="31"/>
      <c r="AE102" s="625"/>
    </row>
    <row r="103" spans="1:31" ht="63" x14ac:dyDescent="0.25">
      <c r="A103" s="547">
        <v>22</v>
      </c>
      <c r="B103" s="553" t="s">
        <v>226</v>
      </c>
      <c r="C103" s="31">
        <v>3.36</v>
      </c>
      <c r="D103" s="31">
        <v>0.54339999999999999</v>
      </c>
      <c r="E103" s="31">
        <v>2.8165999999999998</v>
      </c>
      <c r="F103" s="32"/>
      <c r="G103" s="32"/>
      <c r="H103" s="31"/>
      <c r="I103" s="23"/>
      <c r="J103" s="31"/>
      <c r="K103" s="32"/>
      <c r="L103" s="23"/>
      <c r="M103" s="32"/>
      <c r="N103" s="32"/>
      <c r="O103" s="32"/>
      <c r="P103" s="32"/>
      <c r="Q103" s="32"/>
      <c r="R103" s="23"/>
      <c r="S103" s="32"/>
      <c r="T103" s="23"/>
      <c r="U103" s="32"/>
      <c r="V103" s="23"/>
      <c r="W103" s="31"/>
      <c r="X103" s="31"/>
      <c r="Y103" s="31"/>
      <c r="Z103" s="31"/>
      <c r="AA103" s="31"/>
      <c r="AB103" s="31"/>
      <c r="AC103" s="31"/>
      <c r="AD103" s="31"/>
      <c r="AE103" s="625"/>
    </row>
    <row r="104" spans="1:31" x14ac:dyDescent="0.25">
      <c r="A104" s="547">
        <v>23</v>
      </c>
      <c r="B104" s="54" t="s">
        <v>131</v>
      </c>
      <c r="C104" s="31"/>
      <c r="D104" s="31"/>
      <c r="E104" s="31"/>
      <c r="F104" s="32"/>
      <c r="G104" s="32"/>
      <c r="H104" s="31"/>
      <c r="I104" s="23"/>
      <c r="J104" s="31"/>
      <c r="K104" s="32"/>
      <c r="L104" s="23"/>
      <c r="M104" s="32"/>
      <c r="N104" s="32"/>
      <c r="O104" s="32"/>
      <c r="P104" s="32"/>
      <c r="Q104" s="32"/>
      <c r="R104" s="23"/>
      <c r="S104" s="32"/>
      <c r="T104" s="23"/>
      <c r="U104" s="32"/>
      <c r="V104" s="23"/>
      <c r="W104" s="31"/>
      <c r="X104" s="31"/>
      <c r="Y104" s="31"/>
      <c r="Z104" s="31"/>
      <c r="AA104" s="31"/>
      <c r="AB104" s="31"/>
      <c r="AC104" s="31"/>
      <c r="AD104" s="31"/>
      <c r="AE104" s="625"/>
    </row>
    <row r="105" spans="1:31" ht="47.25" x14ac:dyDescent="0.25">
      <c r="A105" s="547">
        <v>24</v>
      </c>
      <c r="B105" s="553" t="s">
        <v>227</v>
      </c>
      <c r="C105" s="31">
        <v>3.48</v>
      </c>
      <c r="D105" s="31">
        <v>0.56306999999999996</v>
      </c>
      <c r="E105" s="31">
        <v>2.9169299999999998</v>
      </c>
      <c r="F105" s="32"/>
      <c r="G105" s="32"/>
      <c r="H105" s="31"/>
      <c r="I105" s="23"/>
      <c r="J105" s="31"/>
      <c r="K105" s="32"/>
      <c r="L105" s="23"/>
      <c r="M105" s="32"/>
      <c r="N105" s="32"/>
      <c r="O105" s="32"/>
      <c r="P105" s="32"/>
      <c r="Q105" s="32"/>
      <c r="R105" s="23"/>
      <c r="S105" s="32"/>
      <c r="T105" s="23"/>
      <c r="U105" s="32"/>
      <c r="V105" s="23"/>
      <c r="W105" s="31"/>
      <c r="X105" s="31"/>
      <c r="Y105" s="31"/>
      <c r="Z105" s="31"/>
      <c r="AA105" s="31"/>
      <c r="AB105" s="31"/>
      <c r="AC105" s="31"/>
      <c r="AD105" s="31"/>
      <c r="AE105" s="625"/>
    </row>
    <row r="106" spans="1:31" ht="47.25" x14ac:dyDescent="0.25">
      <c r="A106" s="547">
        <v>25</v>
      </c>
      <c r="B106" s="553" t="s">
        <v>228</v>
      </c>
      <c r="C106" s="31">
        <v>5.88</v>
      </c>
      <c r="D106" s="31">
        <v>0.95177383999999998</v>
      </c>
      <c r="E106" s="31">
        <v>4.9282261599999995</v>
      </c>
      <c r="F106" s="32"/>
      <c r="G106" s="32"/>
      <c r="H106" s="31"/>
      <c r="I106" s="23"/>
      <c r="J106" s="31"/>
      <c r="K106" s="32"/>
      <c r="L106" s="23"/>
      <c r="M106" s="32"/>
      <c r="N106" s="32"/>
      <c r="O106" s="32"/>
      <c r="P106" s="32"/>
      <c r="Q106" s="32"/>
      <c r="R106" s="23"/>
      <c r="S106" s="32"/>
      <c r="T106" s="23"/>
      <c r="U106" s="32"/>
      <c r="V106" s="23"/>
      <c r="W106" s="31"/>
      <c r="X106" s="31"/>
      <c r="Y106" s="31"/>
      <c r="Z106" s="31"/>
      <c r="AA106" s="31"/>
      <c r="AB106" s="31"/>
      <c r="AC106" s="31"/>
      <c r="AD106" s="31"/>
      <c r="AE106" s="625"/>
    </row>
    <row r="107" spans="1:31" x14ac:dyDescent="0.25">
      <c r="A107" s="547">
        <v>26</v>
      </c>
      <c r="B107" s="47" t="s">
        <v>229</v>
      </c>
      <c r="C107" s="31"/>
      <c r="D107" s="31"/>
      <c r="E107" s="31"/>
      <c r="F107" s="32"/>
      <c r="G107" s="32"/>
      <c r="H107" s="31"/>
      <c r="I107" s="23"/>
      <c r="J107" s="31"/>
      <c r="K107" s="32"/>
      <c r="L107" s="23"/>
      <c r="M107" s="32"/>
      <c r="N107" s="32"/>
      <c r="O107" s="32"/>
      <c r="P107" s="32"/>
      <c r="Q107" s="32"/>
      <c r="R107" s="23"/>
      <c r="S107" s="32"/>
      <c r="T107" s="23"/>
      <c r="U107" s="32"/>
      <c r="V107" s="23"/>
      <c r="W107" s="31"/>
      <c r="X107" s="31"/>
      <c r="Y107" s="31"/>
      <c r="Z107" s="31"/>
      <c r="AA107" s="31"/>
      <c r="AB107" s="31"/>
      <c r="AC107" s="31"/>
      <c r="AD107" s="31"/>
      <c r="AE107" s="625"/>
    </row>
    <row r="108" spans="1:31" ht="47.25" x14ac:dyDescent="0.25">
      <c r="A108" s="547">
        <v>27</v>
      </c>
      <c r="B108" s="553" t="s">
        <v>230</v>
      </c>
      <c r="C108" s="31">
        <v>8.08</v>
      </c>
      <c r="D108" s="31">
        <v>0.94867999999999997</v>
      </c>
      <c r="E108" s="31">
        <v>7.1313200000000005</v>
      </c>
      <c r="F108" s="32"/>
      <c r="G108" s="32"/>
      <c r="H108" s="31"/>
      <c r="I108" s="23"/>
      <c r="J108" s="31"/>
      <c r="K108" s="32"/>
      <c r="L108" s="23"/>
      <c r="M108" s="32"/>
      <c r="N108" s="32"/>
      <c r="O108" s="32"/>
      <c r="P108" s="32"/>
      <c r="Q108" s="32"/>
      <c r="R108" s="23"/>
      <c r="S108" s="32"/>
      <c r="T108" s="23"/>
      <c r="U108" s="32"/>
      <c r="V108" s="23"/>
      <c r="W108" s="31"/>
      <c r="X108" s="31"/>
      <c r="Y108" s="31"/>
      <c r="Z108" s="31"/>
      <c r="AA108" s="31"/>
      <c r="AB108" s="31"/>
      <c r="AC108" s="31"/>
      <c r="AD108" s="31"/>
      <c r="AE108" s="625"/>
    </row>
    <row r="109" spans="1:31" ht="63" x14ac:dyDescent="0.25">
      <c r="A109" s="547">
        <v>28</v>
      </c>
      <c r="B109" s="553" t="s">
        <v>231</v>
      </c>
      <c r="C109" s="31">
        <v>8.3800000000000008</v>
      </c>
      <c r="D109" s="31">
        <v>0.63591969999999998</v>
      </c>
      <c r="E109" s="31">
        <v>7.7440803000000011</v>
      </c>
      <c r="F109" s="32"/>
      <c r="G109" s="32"/>
      <c r="H109" s="31"/>
      <c r="I109" s="23"/>
      <c r="J109" s="31"/>
      <c r="K109" s="32"/>
      <c r="L109" s="23"/>
      <c r="M109" s="32"/>
      <c r="N109" s="32"/>
      <c r="O109" s="32"/>
      <c r="P109" s="32"/>
      <c r="Q109" s="32"/>
      <c r="R109" s="23"/>
      <c r="S109" s="32"/>
      <c r="T109" s="23"/>
      <c r="U109" s="32"/>
      <c r="V109" s="23"/>
      <c r="W109" s="31"/>
      <c r="X109" s="31"/>
      <c r="Y109" s="31"/>
      <c r="Z109" s="31"/>
      <c r="AA109" s="31"/>
      <c r="AB109" s="31"/>
      <c r="AC109" s="31"/>
      <c r="AD109" s="31"/>
      <c r="AE109" s="625"/>
    </row>
    <row r="110" spans="1:31" ht="78.75" x14ac:dyDescent="0.25">
      <c r="A110" s="547">
        <v>29</v>
      </c>
      <c r="B110" s="553" t="s">
        <v>232</v>
      </c>
      <c r="C110" s="31">
        <v>8.3800000000000008</v>
      </c>
      <c r="D110" s="31">
        <v>0.63591969999999998</v>
      </c>
      <c r="E110" s="31">
        <v>7.7440803000000011</v>
      </c>
      <c r="F110" s="32"/>
      <c r="G110" s="32"/>
      <c r="H110" s="31"/>
      <c r="I110" s="23"/>
      <c r="J110" s="31"/>
      <c r="K110" s="32"/>
      <c r="L110" s="23"/>
      <c r="M110" s="32"/>
      <c r="N110" s="32"/>
      <c r="O110" s="32"/>
      <c r="P110" s="32"/>
      <c r="Q110" s="32"/>
      <c r="R110" s="23"/>
      <c r="S110" s="32"/>
      <c r="T110" s="23"/>
      <c r="U110" s="32"/>
      <c r="V110" s="23"/>
      <c r="W110" s="31"/>
      <c r="X110" s="31"/>
      <c r="Y110" s="31"/>
      <c r="Z110" s="31"/>
      <c r="AA110" s="31"/>
      <c r="AB110" s="31"/>
      <c r="AC110" s="31"/>
      <c r="AD110" s="31"/>
      <c r="AE110" s="625"/>
    </row>
    <row r="111" spans="1:31" x14ac:dyDescent="0.25">
      <c r="A111" s="547">
        <v>30</v>
      </c>
      <c r="B111" s="47" t="s">
        <v>233</v>
      </c>
      <c r="C111" s="31"/>
      <c r="D111" s="31"/>
      <c r="E111" s="31"/>
      <c r="F111" s="32"/>
      <c r="G111" s="32"/>
      <c r="H111" s="31"/>
      <c r="I111" s="23"/>
      <c r="J111" s="31"/>
      <c r="K111" s="32"/>
      <c r="L111" s="23"/>
      <c r="M111" s="32"/>
      <c r="N111" s="32"/>
      <c r="O111" s="32"/>
      <c r="P111" s="32"/>
      <c r="Q111" s="32"/>
      <c r="R111" s="23"/>
      <c r="S111" s="32"/>
      <c r="T111" s="23"/>
      <c r="U111" s="32"/>
      <c r="V111" s="23"/>
      <c r="W111" s="31"/>
      <c r="X111" s="31"/>
      <c r="Y111" s="31"/>
      <c r="Z111" s="31"/>
      <c r="AA111" s="31"/>
      <c r="AB111" s="31"/>
      <c r="AC111" s="31"/>
      <c r="AD111" s="31"/>
      <c r="AE111" s="625"/>
    </row>
    <row r="112" spans="1:31" ht="63" x14ac:dyDescent="0.25">
      <c r="A112" s="547">
        <v>31</v>
      </c>
      <c r="B112" s="513" t="s">
        <v>234</v>
      </c>
      <c r="C112" s="31">
        <v>5.78</v>
      </c>
      <c r="D112" s="31">
        <v>0.57152473999999998</v>
      </c>
      <c r="E112" s="31">
        <v>5.2084752600000002</v>
      </c>
      <c r="F112" s="32"/>
      <c r="G112" s="32"/>
      <c r="H112" s="31"/>
      <c r="I112" s="23"/>
      <c r="J112" s="31"/>
      <c r="K112" s="32"/>
      <c r="L112" s="23"/>
      <c r="M112" s="32"/>
      <c r="N112" s="32"/>
      <c r="O112" s="32"/>
      <c r="P112" s="32"/>
      <c r="Q112" s="32"/>
      <c r="R112" s="23"/>
      <c r="S112" s="32"/>
      <c r="T112" s="23"/>
      <c r="U112" s="32"/>
      <c r="V112" s="23"/>
      <c r="W112" s="31"/>
      <c r="X112" s="31"/>
      <c r="Y112" s="31"/>
      <c r="Z112" s="31"/>
      <c r="AA112" s="31"/>
      <c r="AB112" s="31"/>
      <c r="AC112" s="31"/>
      <c r="AD112" s="31"/>
      <c r="AE112" s="625"/>
    </row>
    <row r="113" spans="1:31" ht="63" x14ac:dyDescent="0.25">
      <c r="A113" s="547">
        <v>32</v>
      </c>
      <c r="B113" s="513" t="s">
        <v>235</v>
      </c>
      <c r="C113" s="31">
        <v>4.05</v>
      </c>
      <c r="D113" s="31">
        <v>0.40461374</v>
      </c>
      <c r="E113" s="31">
        <v>3.64538626</v>
      </c>
      <c r="F113" s="32"/>
      <c r="G113" s="32"/>
      <c r="H113" s="31"/>
      <c r="I113" s="23"/>
      <c r="J113" s="31"/>
      <c r="K113" s="32"/>
      <c r="L113" s="23"/>
      <c r="M113" s="32"/>
      <c r="N113" s="32"/>
      <c r="O113" s="32"/>
      <c r="P113" s="32"/>
      <c r="Q113" s="32"/>
      <c r="R113" s="23"/>
      <c r="S113" s="32"/>
      <c r="T113" s="23"/>
      <c r="U113" s="32"/>
      <c r="V113" s="23"/>
      <c r="W113" s="31"/>
      <c r="X113" s="31"/>
      <c r="Y113" s="31"/>
      <c r="Z113" s="31"/>
      <c r="AA113" s="31"/>
      <c r="AB113" s="31"/>
      <c r="AC113" s="31"/>
      <c r="AD113" s="31"/>
      <c r="AE113" s="625"/>
    </row>
    <row r="114" spans="1:31" ht="78.75" x14ac:dyDescent="0.25">
      <c r="A114" s="547">
        <v>33</v>
      </c>
      <c r="B114" s="513" t="s">
        <v>236</v>
      </c>
      <c r="C114" s="31">
        <v>5.3</v>
      </c>
      <c r="D114" s="31">
        <v>0.68825033999999996</v>
      </c>
      <c r="E114" s="31">
        <v>4.6117496600000001</v>
      </c>
      <c r="F114" s="32"/>
      <c r="G114" s="32"/>
      <c r="H114" s="31"/>
      <c r="I114" s="23"/>
      <c r="J114" s="31"/>
      <c r="K114" s="32"/>
      <c r="L114" s="23"/>
      <c r="M114" s="32"/>
      <c r="N114" s="32"/>
      <c r="O114" s="32"/>
      <c r="P114" s="32"/>
      <c r="Q114" s="32"/>
      <c r="R114" s="23"/>
      <c r="S114" s="32"/>
      <c r="T114" s="23"/>
      <c r="U114" s="32"/>
      <c r="V114" s="23"/>
      <c r="W114" s="31"/>
      <c r="X114" s="31"/>
      <c r="Y114" s="31"/>
      <c r="Z114" s="31"/>
      <c r="AA114" s="31"/>
      <c r="AB114" s="31"/>
      <c r="AC114" s="31"/>
      <c r="AD114" s="31"/>
      <c r="AE114" s="625"/>
    </row>
    <row r="115" spans="1:31" ht="78.75" x14ac:dyDescent="0.25">
      <c r="A115" s="547">
        <v>34</v>
      </c>
      <c r="B115" s="513" t="s">
        <v>237</v>
      </c>
      <c r="C115" s="31">
        <v>4.54</v>
      </c>
      <c r="D115" s="31">
        <v>0.37669258</v>
      </c>
      <c r="E115" s="31">
        <v>4.1633074199999998</v>
      </c>
      <c r="F115" s="32"/>
      <c r="G115" s="32"/>
      <c r="H115" s="31"/>
      <c r="I115" s="23"/>
      <c r="J115" s="31"/>
      <c r="K115" s="32"/>
      <c r="L115" s="23"/>
      <c r="M115" s="32"/>
      <c r="N115" s="32"/>
      <c r="O115" s="32"/>
      <c r="P115" s="32"/>
      <c r="Q115" s="32"/>
      <c r="R115" s="23"/>
      <c r="S115" s="32"/>
      <c r="T115" s="23"/>
      <c r="U115" s="32"/>
      <c r="V115" s="23"/>
      <c r="W115" s="31"/>
      <c r="X115" s="31"/>
      <c r="Y115" s="31"/>
      <c r="Z115" s="31"/>
      <c r="AA115" s="31"/>
      <c r="AB115" s="31"/>
      <c r="AC115" s="31"/>
      <c r="AD115" s="31"/>
      <c r="AE115" s="625"/>
    </row>
    <row r="116" spans="1:31" ht="63" x14ac:dyDescent="0.25">
      <c r="A116" s="547">
        <v>35</v>
      </c>
      <c r="B116" s="513" t="s">
        <v>238</v>
      </c>
      <c r="C116" s="31">
        <v>5.75</v>
      </c>
      <c r="D116" s="31">
        <v>0.74987702000000001</v>
      </c>
      <c r="E116" s="31">
        <v>5.0001229800000004</v>
      </c>
      <c r="F116" s="32"/>
      <c r="G116" s="32"/>
      <c r="H116" s="31"/>
      <c r="I116" s="23"/>
      <c r="J116" s="31"/>
      <c r="K116" s="32"/>
      <c r="L116" s="23"/>
      <c r="M116" s="32"/>
      <c r="N116" s="32"/>
      <c r="O116" s="32"/>
      <c r="P116" s="32"/>
      <c r="Q116" s="32"/>
      <c r="R116" s="23"/>
      <c r="S116" s="32"/>
      <c r="T116" s="23"/>
      <c r="U116" s="32"/>
      <c r="V116" s="23"/>
      <c r="W116" s="31"/>
      <c r="X116" s="31"/>
      <c r="Y116" s="31"/>
      <c r="Z116" s="31"/>
      <c r="AA116" s="31"/>
      <c r="AB116" s="31"/>
      <c r="AC116" s="31"/>
      <c r="AD116" s="31"/>
      <c r="AE116" s="625"/>
    </row>
    <row r="117" spans="1:31" x14ac:dyDescent="0.25">
      <c r="A117" s="547">
        <v>36</v>
      </c>
      <c r="B117" s="4" t="s">
        <v>132</v>
      </c>
      <c r="C117" s="31"/>
      <c r="D117" s="31"/>
      <c r="E117" s="31"/>
      <c r="F117" s="32"/>
      <c r="G117" s="32"/>
      <c r="H117" s="31"/>
      <c r="I117" s="23"/>
      <c r="J117" s="31"/>
      <c r="K117" s="32"/>
      <c r="L117" s="23"/>
      <c r="M117" s="32"/>
      <c r="N117" s="32"/>
      <c r="O117" s="32"/>
      <c r="P117" s="32"/>
      <c r="Q117" s="32"/>
      <c r="R117" s="23"/>
      <c r="S117" s="32"/>
      <c r="T117" s="23"/>
      <c r="U117" s="32"/>
      <c r="V117" s="23"/>
      <c r="W117" s="31"/>
      <c r="X117" s="31"/>
      <c r="Y117" s="31"/>
      <c r="Z117" s="31"/>
      <c r="AA117" s="31"/>
      <c r="AB117" s="31"/>
      <c r="AC117" s="31"/>
      <c r="AD117" s="31"/>
      <c r="AE117" s="625"/>
    </row>
    <row r="118" spans="1:31" ht="47.25" x14ac:dyDescent="0.25">
      <c r="A118" s="547">
        <v>37</v>
      </c>
      <c r="B118" s="554" t="s">
        <v>239</v>
      </c>
      <c r="C118" s="31">
        <v>6.26</v>
      </c>
      <c r="D118" s="31">
        <v>1.01273854</v>
      </c>
      <c r="E118" s="31">
        <v>5.2472614599999998</v>
      </c>
      <c r="F118" s="32"/>
      <c r="G118" s="32"/>
      <c r="H118" s="31"/>
      <c r="I118" s="23"/>
      <c r="J118" s="31"/>
      <c r="K118" s="32"/>
      <c r="L118" s="23"/>
      <c r="M118" s="32"/>
      <c r="N118" s="32"/>
      <c r="O118" s="32"/>
      <c r="P118" s="32"/>
      <c r="Q118" s="32"/>
      <c r="R118" s="23"/>
      <c r="S118" s="32"/>
      <c r="T118" s="23"/>
      <c r="U118" s="32"/>
      <c r="V118" s="23"/>
      <c r="W118" s="31"/>
      <c r="X118" s="31"/>
      <c r="Y118" s="31"/>
      <c r="Z118" s="31"/>
      <c r="AA118" s="31"/>
      <c r="AB118" s="31"/>
      <c r="AC118" s="31"/>
      <c r="AD118" s="31"/>
      <c r="AE118" s="625"/>
    </row>
    <row r="119" spans="1:31" x14ac:dyDescent="0.25">
      <c r="A119" s="547">
        <v>38</v>
      </c>
      <c r="B119" s="45" t="s">
        <v>133</v>
      </c>
      <c r="C119" s="31"/>
      <c r="D119" s="31"/>
      <c r="E119" s="31"/>
      <c r="F119" s="32"/>
      <c r="G119" s="32"/>
      <c r="H119" s="31"/>
      <c r="I119" s="23"/>
      <c r="J119" s="31"/>
      <c r="K119" s="32"/>
      <c r="L119" s="23"/>
      <c r="M119" s="32"/>
      <c r="N119" s="32"/>
      <c r="O119" s="32"/>
      <c r="P119" s="32"/>
      <c r="Q119" s="32"/>
      <c r="R119" s="23"/>
      <c r="S119" s="32"/>
      <c r="T119" s="23"/>
      <c r="U119" s="32"/>
      <c r="V119" s="23"/>
      <c r="W119" s="31"/>
      <c r="X119" s="31"/>
      <c r="Y119" s="31"/>
      <c r="Z119" s="31"/>
      <c r="AA119" s="31"/>
      <c r="AB119" s="31"/>
      <c r="AC119" s="31"/>
      <c r="AD119" s="31"/>
      <c r="AE119" s="625"/>
    </row>
    <row r="120" spans="1:31" ht="63" x14ac:dyDescent="0.25">
      <c r="A120" s="547">
        <v>39</v>
      </c>
      <c r="B120" s="554" t="s">
        <v>240</v>
      </c>
      <c r="C120" s="31">
        <v>2.41</v>
      </c>
      <c r="D120" s="31">
        <v>0.39468049999999999</v>
      </c>
      <c r="E120" s="31">
        <v>2.0153195000000004</v>
      </c>
      <c r="F120" s="32"/>
      <c r="G120" s="32"/>
      <c r="H120" s="31"/>
      <c r="I120" s="23"/>
      <c r="J120" s="31"/>
      <c r="K120" s="32"/>
      <c r="L120" s="23"/>
      <c r="M120" s="32"/>
      <c r="N120" s="32"/>
      <c r="O120" s="32"/>
      <c r="P120" s="32"/>
      <c r="Q120" s="32"/>
      <c r="R120" s="23"/>
      <c r="S120" s="32"/>
      <c r="T120" s="23"/>
      <c r="U120" s="32"/>
      <c r="V120" s="23"/>
      <c r="W120" s="31"/>
      <c r="X120" s="31"/>
      <c r="Y120" s="31"/>
      <c r="Z120" s="31"/>
      <c r="AA120" s="31"/>
      <c r="AB120" s="31"/>
      <c r="AC120" s="31"/>
      <c r="AD120" s="31"/>
      <c r="AE120" s="625"/>
    </row>
    <row r="121" spans="1:31" x14ac:dyDescent="0.25">
      <c r="A121" s="547">
        <v>40</v>
      </c>
      <c r="B121" s="47" t="s">
        <v>134</v>
      </c>
      <c r="C121" s="31"/>
      <c r="D121" s="31"/>
      <c r="E121" s="31"/>
      <c r="F121" s="32"/>
      <c r="G121" s="32"/>
      <c r="H121" s="31"/>
      <c r="I121" s="23"/>
      <c r="J121" s="31"/>
      <c r="K121" s="32"/>
      <c r="L121" s="23"/>
      <c r="M121" s="32"/>
      <c r="N121" s="32"/>
      <c r="O121" s="32"/>
      <c r="P121" s="32"/>
      <c r="Q121" s="32"/>
      <c r="R121" s="23"/>
      <c r="S121" s="32"/>
      <c r="T121" s="23"/>
      <c r="U121" s="32"/>
      <c r="V121" s="23"/>
      <c r="W121" s="31"/>
      <c r="X121" s="31"/>
      <c r="Y121" s="31"/>
      <c r="Z121" s="31"/>
      <c r="AA121" s="31"/>
      <c r="AB121" s="31"/>
      <c r="AC121" s="31"/>
      <c r="AD121" s="31"/>
      <c r="AE121" s="625"/>
    </row>
    <row r="122" spans="1:31" ht="110.25" x14ac:dyDescent="0.25">
      <c r="A122" s="547">
        <v>41</v>
      </c>
      <c r="B122" s="554" t="s">
        <v>241</v>
      </c>
      <c r="C122" s="31">
        <v>44.08</v>
      </c>
      <c r="D122" s="31">
        <v>5.3370499999999996</v>
      </c>
      <c r="E122" s="31">
        <v>38.74295</v>
      </c>
      <c r="F122" s="32"/>
      <c r="G122" s="32"/>
      <c r="H122" s="31"/>
      <c r="I122" s="23"/>
      <c r="J122" s="31"/>
      <c r="K122" s="32"/>
      <c r="L122" s="23"/>
      <c r="M122" s="32"/>
      <c r="N122" s="32"/>
      <c r="O122" s="32"/>
      <c r="P122" s="32"/>
      <c r="Q122" s="32"/>
      <c r="R122" s="23"/>
      <c r="S122" s="32"/>
      <c r="T122" s="23"/>
      <c r="U122" s="32"/>
      <c r="V122" s="23"/>
      <c r="W122" s="31"/>
      <c r="X122" s="31"/>
      <c r="Y122" s="31"/>
      <c r="Z122" s="31"/>
      <c r="AA122" s="31"/>
      <c r="AB122" s="31"/>
      <c r="AC122" s="31"/>
      <c r="AD122" s="31"/>
      <c r="AE122" s="625"/>
    </row>
    <row r="123" spans="1:31" x14ac:dyDescent="0.25">
      <c r="A123" s="547">
        <v>42</v>
      </c>
      <c r="B123" s="47" t="s">
        <v>135</v>
      </c>
      <c r="C123" s="31"/>
      <c r="D123" s="31"/>
      <c r="E123" s="31"/>
      <c r="F123" s="32"/>
      <c r="G123" s="32"/>
      <c r="H123" s="31"/>
      <c r="I123" s="23"/>
      <c r="J123" s="31"/>
      <c r="K123" s="32"/>
      <c r="L123" s="23"/>
      <c r="M123" s="32"/>
      <c r="N123" s="32"/>
      <c r="O123" s="32"/>
      <c r="P123" s="32"/>
      <c r="Q123" s="32"/>
      <c r="R123" s="23"/>
      <c r="S123" s="32"/>
      <c r="T123" s="23"/>
      <c r="U123" s="32"/>
      <c r="V123" s="23"/>
      <c r="W123" s="31"/>
      <c r="X123" s="31"/>
      <c r="Y123" s="31"/>
      <c r="Z123" s="31"/>
      <c r="AA123" s="31"/>
      <c r="AB123" s="31"/>
      <c r="AC123" s="31"/>
      <c r="AD123" s="31"/>
      <c r="AE123" s="625"/>
    </row>
    <row r="124" spans="1:31" ht="47.25" x14ac:dyDescent="0.25">
      <c r="A124" s="547">
        <v>43</v>
      </c>
      <c r="B124" s="465" t="s">
        <v>242</v>
      </c>
      <c r="C124" s="31">
        <v>2.64</v>
      </c>
      <c r="D124" s="31">
        <v>0.42758000000000002</v>
      </c>
      <c r="E124" s="31">
        <v>2.2124200000000003</v>
      </c>
      <c r="F124" s="32"/>
      <c r="G124" s="32"/>
      <c r="H124" s="31"/>
      <c r="I124" s="23"/>
      <c r="J124" s="31"/>
      <c r="K124" s="32"/>
      <c r="L124" s="23"/>
      <c r="M124" s="32"/>
      <c r="N124" s="32"/>
      <c r="O124" s="32"/>
      <c r="P124" s="32"/>
      <c r="Q124" s="32"/>
      <c r="R124" s="23"/>
      <c r="S124" s="32"/>
      <c r="T124" s="23"/>
      <c r="U124" s="32"/>
      <c r="V124" s="23"/>
      <c r="W124" s="31"/>
      <c r="X124" s="31"/>
      <c r="Y124" s="31"/>
      <c r="Z124" s="31"/>
      <c r="AA124" s="31"/>
      <c r="AB124" s="31"/>
      <c r="AC124" s="31"/>
      <c r="AD124" s="31"/>
      <c r="AE124" s="625"/>
    </row>
    <row r="125" spans="1:31" ht="47.25" x14ac:dyDescent="0.25">
      <c r="A125" s="547">
        <v>44</v>
      </c>
      <c r="B125" s="465" t="s">
        <v>243</v>
      </c>
      <c r="C125" s="31">
        <v>3.96</v>
      </c>
      <c r="D125" s="31">
        <v>0.64028569999999996</v>
      </c>
      <c r="E125" s="31">
        <v>3.3197143000000002</v>
      </c>
      <c r="F125" s="32"/>
      <c r="G125" s="32"/>
      <c r="H125" s="31"/>
      <c r="I125" s="23"/>
      <c r="J125" s="31"/>
      <c r="K125" s="32"/>
      <c r="L125" s="23"/>
      <c r="M125" s="32"/>
      <c r="N125" s="32"/>
      <c r="O125" s="32"/>
      <c r="P125" s="32"/>
      <c r="Q125" s="32"/>
      <c r="R125" s="23"/>
      <c r="S125" s="32"/>
      <c r="T125" s="23"/>
      <c r="U125" s="32"/>
      <c r="V125" s="23"/>
      <c r="W125" s="31"/>
      <c r="X125" s="31"/>
      <c r="Y125" s="31"/>
      <c r="Z125" s="31"/>
      <c r="AA125" s="31"/>
      <c r="AB125" s="31"/>
      <c r="AC125" s="31"/>
      <c r="AD125" s="31"/>
      <c r="AE125" s="625"/>
    </row>
    <row r="126" spans="1:31" ht="47.25" x14ac:dyDescent="0.25">
      <c r="A126" s="547">
        <v>45</v>
      </c>
      <c r="B126" s="465" t="s">
        <v>244</v>
      </c>
      <c r="C126" s="31">
        <v>4.4000000000000004</v>
      </c>
      <c r="D126" s="31">
        <v>0.71187984000000004</v>
      </c>
      <c r="E126" s="31">
        <v>3.6881201600000004</v>
      </c>
      <c r="F126" s="32"/>
      <c r="G126" s="32"/>
      <c r="H126" s="31"/>
      <c r="I126" s="23"/>
      <c r="J126" s="31"/>
      <c r="K126" s="32"/>
      <c r="L126" s="23"/>
      <c r="M126" s="32"/>
      <c r="N126" s="32"/>
      <c r="O126" s="32"/>
      <c r="P126" s="32"/>
      <c r="Q126" s="32"/>
      <c r="R126" s="23"/>
      <c r="S126" s="32"/>
      <c r="T126" s="23"/>
      <c r="U126" s="32"/>
      <c r="V126" s="23"/>
      <c r="W126" s="31"/>
      <c r="X126" s="31"/>
      <c r="Y126" s="31"/>
      <c r="Z126" s="31"/>
      <c r="AA126" s="31"/>
      <c r="AB126" s="31"/>
      <c r="AC126" s="31"/>
      <c r="AD126" s="31"/>
      <c r="AE126" s="625"/>
    </row>
    <row r="127" spans="1:31" x14ac:dyDescent="0.25">
      <c r="A127" s="547">
        <v>46</v>
      </c>
      <c r="B127" s="47" t="s">
        <v>245</v>
      </c>
      <c r="C127" s="31"/>
      <c r="D127" s="31"/>
      <c r="E127" s="31"/>
      <c r="F127" s="32"/>
      <c r="G127" s="32"/>
      <c r="H127" s="31"/>
      <c r="I127" s="23"/>
      <c r="J127" s="31"/>
      <c r="K127" s="32"/>
      <c r="L127" s="23"/>
      <c r="M127" s="32"/>
      <c r="N127" s="32"/>
      <c r="O127" s="32"/>
      <c r="P127" s="32"/>
      <c r="Q127" s="32"/>
      <c r="R127" s="23"/>
      <c r="S127" s="32"/>
      <c r="T127" s="23"/>
      <c r="U127" s="32"/>
      <c r="V127" s="23"/>
      <c r="W127" s="31"/>
      <c r="X127" s="31"/>
      <c r="Y127" s="31"/>
      <c r="Z127" s="31"/>
      <c r="AA127" s="31"/>
      <c r="AB127" s="31"/>
      <c r="AC127" s="31"/>
      <c r="AD127" s="31"/>
      <c r="AE127" s="625"/>
    </row>
    <row r="128" spans="1:31" ht="47.25" x14ac:dyDescent="0.25">
      <c r="A128" s="547">
        <v>47</v>
      </c>
      <c r="B128" s="513" t="s">
        <v>246</v>
      </c>
      <c r="C128" s="31">
        <v>11.31</v>
      </c>
      <c r="D128" s="31">
        <v>1.83</v>
      </c>
      <c r="E128" s="31">
        <v>9.48</v>
      </c>
      <c r="F128" s="32"/>
      <c r="G128" s="32"/>
      <c r="H128" s="31"/>
      <c r="I128" s="23"/>
      <c r="J128" s="31"/>
      <c r="K128" s="32"/>
      <c r="L128" s="23"/>
      <c r="M128" s="32"/>
      <c r="N128" s="32"/>
      <c r="O128" s="32"/>
      <c r="P128" s="32"/>
      <c r="Q128" s="32"/>
      <c r="R128" s="23"/>
      <c r="S128" s="32"/>
      <c r="T128" s="23"/>
      <c r="U128" s="32"/>
      <c r="V128" s="23"/>
      <c r="W128" s="31"/>
      <c r="X128" s="31"/>
      <c r="Y128" s="31"/>
      <c r="Z128" s="31"/>
      <c r="AA128" s="31"/>
      <c r="AB128" s="31"/>
      <c r="AC128" s="31"/>
      <c r="AD128" s="31"/>
      <c r="AE128" s="625"/>
    </row>
    <row r="129" spans="1:31" x14ac:dyDescent="0.25">
      <c r="A129" s="547">
        <v>48</v>
      </c>
      <c r="B129" s="4" t="s">
        <v>247</v>
      </c>
      <c r="C129" s="31"/>
      <c r="D129" s="31"/>
      <c r="E129" s="31"/>
      <c r="F129" s="32"/>
      <c r="G129" s="32"/>
      <c r="H129" s="31"/>
      <c r="I129" s="23"/>
      <c r="J129" s="31"/>
      <c r="K129" s="32"/>
      <c r="L129" s="23"/>
      <c r="M129" s="32"/>
      <c r="N129" s="32"/>
      <c r="O129" s="32"/>
      <c r="P129" s="32"/>
      <c r="Q129" s="32"/>
      <c r="R129" s="23"/>
      <c r="S129" s="32"/>
      <c r="T129" s="23"/>
      <c r="U129" s="32"/>
      <c r="V129" s="23"/>
      <c r="W129" s="31"/>
      <c r="X129" s="31"/>
      <c r="Y129" s="31"/>
      <c r="Z129" s="31"/>
      <c r="AA129" s="31"/>
      <c r="AB129" s="31"/>
      <c r="AC129" s="31"/>
      <c r="AD129" s="31"/>
      <c r="AE129" s="625"/>
    </row>
    <row r="130" spans="1:31" ht="78.75" x14ac:dyDescent="0.25">
      <c r="A130" s="547">
        <v>49</v>
      </c>
      <c r="B130" s="513" t="s">
        <v>248</v>
      </c>
      <c r="C130" s="31">
        <v>7.18</v>
      </c>
      <c r="D130" s="31">
        <v>0.98458000000000001</v>
      </c>
      <c r="E130" s="31">
        <v>6.1954199999999995</v>
      </c>
      <c r="F130" s="32"/>
      <c r="G130" s="32"/>
      <c r="H130" s="31"/>
      <c r="I130" s="23"/>
      <c r="J130" s="31"/>
      <c r="K130" s="32"/>
      <c r="L130" s="23"/>
      <c r="M130" s="32"/>
      <c r="N130" s="32"/>
      <c r="O130" s="32"/>
      <c r="P130" s="32"/>
      <c r="Q130" s="32"/>
      <c r="R130" s="23"/>
      <c r="S130" s="32"/>
      <c r="T130" s="23"/>
      <c r="U130" s="32"/>
      <c r="V130" s="23"/>
      <c r="W130" s="31"/>
      <c r="X130" s="31"/>
      <c r="Y130" s="31"/>
      <c r="Z130" s="31"/>
      <c r="AA130" s="31"/>
      <c r="AB130" s="31"/>
      <c r="AC130" s="31"/>
      <c r="AD130" s="31"/>
      <c r="AE130" s="625"/>
    </row>
    <row r="131" spans="1:31" ht="78.75" x14ac:dyDescent="0.25">
      <c r="A131" s="547">
        <v>50</v>
      </c>
      <c r="B131" s="513" t="s">
        <v>249</v>
      </c>
      <c r="C131" s="31">
        <v>6.24</v>
      </c>
      <c r="D131" s="31">
        <v>0.97755999999999998</v>
      </c>
      <c r="E131" s="31">
        <v>5.2624399999999998</v>
      </c>
      <c r="F131" s="32"/>
      <c r="G131" s="32"/>
      <c r="H131" s="31"/>
      <c r="I131" s="23"/>
      <c r="J131" s="31"/>
      <c r="K131" s="32"/>
      <c r="L131" s="23"/>
      <c r="M131" s="32"/>
      <c r="N131" s="32"/>
      <c r="O131" s="32"/>
      <c r="P131" s="32"/>
      <c r="Q131" s="32"/>
      <c r="R131" s="23"/>
      <c r="S131" s="32"/>
      <c r="T131" s="23"/>
      <c r="U131" s="32"/>
      <c r="V131" s="23"/>
      <c r="W131" s="31"/>
      <c r="X131" s="31"/>
      <c r="Y131" s="31"/>
      <c r="Z131" s="31"/>
      <c r="AA131" s="31"/>
      <c r="AB131" s="31"/>
      <c r="AC131" s="31"/>
      <c r="AD131" s="31"/>
      <c r="AE131" s="625"/>
    </row>
    <row r="132" spans="1:31" x14ac:dyDescent="0.25">
      <c r="A132" s="547">
        <v>51</v>
      </c>
      <c r="B132" s="4" t="s">
        <v>140</v>
      </c>
      <c r="C132" s="31"/>
      <c r="D132" s="31"/>
      <c r="E132" s="31"/>
      <c r="F132" s="32"/>
      <c r="G132" s="32"/>
      <c r="H132" s="31"/>
      <c r="I132" s="23"/>
      <c r="J132" s="31"/>
      <c r="K132" s="32"/>
      <c r="L132" s="23"/>
      <c r="M132" s="32"/>
      <c r="N132" s="32"/>
      <c r="O132" s="32"/>
      <c r="P132" s="32"/>
      <c r="Q132" s="32"/>
      <c r="R132" s="23"/>
      <c r="S132" s="32"/>
      <c r="T132" s="23"/>
      <c r="U132" s="32"/>
      <c r="V132" s="23"/>
      <c r="W132" s="31"/>
      <c r="X132" s="31"/>
      <c r="Y132" s="31"/>
      <c r="Z132" s="31"/>
      <c r="AA132" s="31"/>
      <c r="AB132" s="31"/>
      <c r="AC132" s="31"/>
      <c r="AD132" s="31"/>
      <c r="AE132" s="625"/>
    </row>
    <row r="133" spans="1:31" ht="47.25" x14ac:dyDescent="0.25">
      <c r="A133" s="547">
        <v>52</v>
      </c>
      <c r="B133" s="554" t="s">
        <v>250</v>
      </c>
      <c r="C133" s="31">
        <v>3.16</v>
      </c>
      <c r="D133" s="31">
        <v>0.51718573999999995</v>
      </c>
      <c r="E133" s="31">
        <v>2.6428142600000002</v>
      </c>
      <c r="F133" s="32"/>
      <c r="G133" s="32"/>
      <c r="H133" s="31"/>
      <c r="I133" s="23"/>
      <c r="J133" s="31"/>
      <c r="K133" s="32"/>
      <c r="L133" s="23"/>
      <c r="M133" s="32"/>
      <c r="N133" s="32"/>
      <c r="O133" s="32"/>
      <c r="P133" s="32"/>
      <c r="Q133" s="32"/>
      <c r="R133" s="23"/>
      <c r="S133" s="32"/>
      <c r="T133" s="23"/>
      <c r="U133" s="32"/>
      <c r="V133" s="23"/>
      <c r="W133" s="31"/>
      <c r="X133" s="31"/>
      <c r="Y133" s="31"/>
      <c r="Z133" s="31"/>
      <c r="AA133" s="31"/>
      <c r="AB133" s="31"/>
      <c r="AC133" s="31"/>
      <c r="AD133" s="31"/>
      <c r="AE133" s="625"/>
    </row>
    <row r="134" spans="1:31" x14ac:dyDescent="0.25">
      <c r="A134" s="547">
        <v>53</v>
      </c>
      <c r="B134" s="47" t="s">
        <v>251</v>
      </c>
      <c r="C134" s="31"/>
      <c r="D134" s="31"/>
      <c r="E134" s="31"/>
      <c r="F134" s="32"/>
      <c r="G134" s="32"/>
      <c r="H134" s="31"/>
      <c r="I134" s="23"/>
      <c r="J134" s="31"/>
      <c r="K134" s="32"/>
      <c r="L134" s="23"/>
      <c r="M134" s="32"/>
      <c r="N134" s="32"/>
      <c r="O134" s="32"/>
      <c r="P134" s="32"/>
      <c r="Q134" s="32"/>
      <c r="R134" s="23"/>
      <c r="S134" s="32"/>
      <c r="T134" s="23"/>
      <c r="U134" s="32"/>
      <c r="V134" s="23"/>
      <c r="W134" s="31"/>
      <c r="X134" s="31"/>
      <c r="Y134" s="31"/>
      <c r="Z134" s="31"/>
      <c r="AA134" s="31"/>
      <c r="AB134" s="31"/>
      <c r="AC134" s="31"/>
      <c r="AD134" s="31"/>
      <c r="AE134" s="625"/>
    </row>
    <row r="135" spans="1:31" ht="63" x14ac:dyDescent="0.25">
      <c r="A135" s="547">
        <v>54</v>
      </c>
      <c r="B135" s="554" t="s">
        <v>252</v>
      </c>
      <c r="C135" s="31">
        <v>10.92</v>
      </c>
      <c r="D135" s="31">
        <v>1.7662199999999999</v>
      </c>
      <c r="E135" s="31">
        <v>9.1537799999999994</v>
      </c>
      <c r="F135" s="32"/>
      <c r="G135" s="32"/>
      <c r="H135" s="31"/>
      <c r="I135" s="23"/>
      <c r="J135" s="31"/>
      <c r="K135" s="32"/>
      <c r="L135" s="23"/>
      <c r="M135" s="32"/>
      <c r="N135" s="32"/>
      <c r="O135" s="32"/>
      <c r="P135" s="32"/>
      <c r="Q135" s="32"/>
      <c r="R135" s="23"/>
      <c r="S135" s="32"/>
      <c r="T135" s="23"/>
      <c r="U135" s="32"/>
      <c r="V135" s="23"/>
      <c r="W135" s="31"/>
      <c r="X135" s="31"/>
      <c r="Y135" s="31"/>
      <c r="Z135" s="31"/>
      <c r="AA135" s="31"/>
      <c r="AB135" s="31"/>
      <c r="AC135" s="31"/>
      <c r="AD135" s="31"/>
      <c r="AE135" s="625"/>
    </row>
    <row r="136" spans="1:31" ht="63" x14ac:dyDescent="0.25">
      <c r="A136" s="547">
        <v>55</v>
      </c>
      <c r="B136" s="45" t="s">
        <v>638</v>
      </c>
      <c r="C136" s="31"/>
      <c r="D136" s="31"/>
      <c r="E136" s="31"/>
      <c r="F136" s="32"/>
      <c r="G136" s="32"/>
      <c r="H136" s="31">
        <f>I136+J136+L136</f>
        <v>295.549648757</v>
      </c>
      <c r="I136" s="23">
        <v>40.4208813324</v>
      </c>
      <c r="J136" s="654">
        <v>254.8008653386</v>
      </c>
      <c r="L136" s="654">
        <v>0.32790208599999993</v>
      </c>
      <c r="M136" s="32"/>
      <c r="N136" s="32"/>
      <c r="O136" s="32"/>
      <c r="P136" s="32"/>
      <c r="Q136" s="32"/>
      <c r="R136" s="31">
        <f>S136+T136+V136</f>
        <v>210.21311996379995</v>
      </c>
      <c r="S136" s="31">
        <v>26.668495812399996</v>
      </c>
      <c r="T136" s="31">
        <v>183.27989519439998</v>
      </c>
      <c r="U136" s="32"/>
      <c r="V136" s="31">
        <v>0.26472895699999993</v>
      </c>
      <c r="W136" s="31"/>
      <c r="X136" s="31"/>
      <c r="Y136" s="31"/>
      <c r="Z136" s="31">
        <v>4.0999999999999996</v>
      </c>
      <c r="AA136" s="31"/>
      <c r="AB136" s="31"/>
      <c r="AC136" s="31"/>
      <c r="AD136" s="31"/>
      <c r="AE136" s="625">
        <v>54.92</v>
      </c>
    </row>
    <row r="137" spans="1:31" x14ac:dyDescent="0.25">
      <c r="A137" s="2"/>
      <c r="B137" s="53"/>
      <c r="C137" s="31"/>
      <c r="D137" s="31"/>
      <c r="E137" s="31"/>
      <c r="F137" s="32"/>
      <c r="G137" s="32"/>
      <c r="H137" s="31"/>
      <c r="I137" s="23"/>
      <c r="J137" s="31"/>
      <c r="K137" s="32"/>
      <c r="L137" s="23"/>
      <c r="M137" s="32"/>
      <c r="N137" s="32"/>
      <c r="O137" s="32"/>
      <c r="P137" s="32"/>
      <c r="Q137" s="32"/>
      <c r="R137" s="23"/>
      <c r="S137" s="32"/>
      <c r="T137" s="23"/>
      <c r="U137" s="32"/>
      <c r="V137" s="32"/>
      <c r="W137" s="31"/>
      <c r="X137" s="31"/>
      <c r="Y137" s="31"/>
      <c r="Z137" s="31"/>
      <c r="AA137" s="31"/>
      <c r="AB137" s="31"/>
      <c r="AC137" s="31"/>
      <c r="AD137" s="31"/>
      <c r="AE137" s="625"/>
    </row>
    <row r="138" spans="1:31" x14ac:dyDescent="0.25">
      <c r="A138" s="11" t="s">
        <v>4</v>
      </c>
      <c r="B138" s="12"/>
      <c r="C138" s="31"/>
      <c r="D138" s="31"/>
      <c r="E138" s="32"/>
      <c r="F138" s="32"/>
      <c r="G138" s="32"/>
      <c r="H138" s="23"/>
      <c r="I138" s="23"/>
      <c r="J138" s="23"/>
      <c r="K138" s="657"/>
      <c r="L138" s="655"/>
      <c r="M138" s="657"/>
      <c r="N138" s="657"/>
      <c r="O138" s="657"/>
      <c r="P138" s="657"/>
      <c r="Q138" s="657"/>
      <c r="R138" s="655"/>
      <c r="S138" s="23"/>
      <c r="T138" s="23"/>
      <c r="U138" s="32"/>
      <c r="V138" s="23"/>
      <c r="W138" s="32"/>
      <c r="X138" s="32"/>
      <c r="Y138" s="32"/>
      <c r="Z138" s="23"/>
      <c r="AA138" s="32"/>
      <c r="AB138" s="32"/>
      <c r="AC138" s="32"/>
      <c r="AD138" s="32"/>
      <c r="AE138" s="33"/>
    </row>
    <row r="139" spans="1:31" ht="47.25" x14ac:dyDescent="0.25">
      <c r="A139" s="13"/>
      <c r="B139" s="899" t="s">
        <v>11</v>
      </c>
      <c r="C139" s="31"/>
      <c r="D139" s="31"/>
      <c r="E139" s="32"/>
      <c r="F139" s="32"/>
      <c r="G139" s="32"/>
      <c r="H139" s="23"/>
      <c r="I139" s="23"/>
      <c r="J139" s="23"/>
      <c r="K139" s="657"/>
      <c r="L139" s="655"/>
      <c r="M139" s="657"/>
      <c r="N139" s="657"/>
      <c r="O139" s="657"/>
      <c r="P139" s="657"/>
      <c r="Q139" s="657"/>
      <c r="R139" s="655"/>
      <c r="S139" s="23"/>
      <c r="T139" s="23"/>
      <c r="U139" s="32"/>
      <c r="V139" s="23"/>
      <c r="W139" s="32"/>
      <c r="X139" s="32"/>
      <c r="Y139" s="32"/>
      <c r="Z139" s="23"/>
      <c r="AA139" s="32"/>
      <c r="AB139" s="32"/>
      <c r="AC139" s="32"/>
      <c r="AD139" s="32"/>
      <c r="AE139" s="33"/>
    </row>
    <row r="140" spans="1:31" x14ac:dyDescent="0.25">
      <c r="A140" s="13"/>
      <c r="B140" s="49" t="s">
        <v>3</v>
      </c>
      <c r="C140" s="31"/>
      <c r="D140" s="31"/>
      <c r="E140" s="32"/>
      <c r="F140" s="32"/>
      <c r="G140" s="32"/>
      <c r="H140" s="23"/>
      <c r="I140" s="23"/>
      <c r="J140" s="23"/>
      <c r="K140" s="32"/>
      <c r="L140" s="23"/>
      <c r="M140" s="32"/>
      <c r="N140" s="32"/>
      <c r="O140" s="32"/>
      <c r="P140" s="32"/>
      <c r="Q140" s="32"/>
      <c r="R140" s="23"/>
      <c r="S140" s="23"/>
      <c r="T140" s="23"/>
      <c r="U140" s="32"/>
      <c r="V140" s="23"/>
      <c r="W140" s="32"/>
      <c r="X140" s="32"/>
      <c r="Y140" s="32"/>
      <c r="Z140" s="23"/>
      <c r="AA140" s="32"/>
      <c r="AB140" s="32"/>
      <c r="AC140" s="32"/>
      <c r="AD140" s="32"/>
      <c r="AE140" s="33"/>
    </row>
    <row r="141" spans="1:31" x14ac:dyDescent="0.25">
      <c r="A141" s="13"/>
      <c r="B141" s="49" t="s">
        <v>5</v>
      </c>
      <c r="C141" s="72"/>
      <c r="D141" s="72"/>
      <c r="E141" s="12"/>
      <c r="F141" s="12"/>
      <c r="G141" s="12"/>
      <c r="H141" s="23"/>
      <c r="I141" s="28"/>
      <c r="J141" s="28"/>
      <c r="K141" s="12"/>
      <c r="L141" s="34"/>
      <c r="M141" s="12"/>
      <c r="N141" s="12"/>
      <c r="O141" s="12"/>
      <c r="P141" s="12"/>
      <c r="Q141" s="12"/>
      <c r="R141" s="23"/>
      <c r="S141" s="23"/>
      <c r="T141" s="23"/>
      <c r="U141" s="32"/>
      <c r="V141" s="34"/>
      <c r="W141" s="12"/>
      <c r="X141" s="12"/>
      <c r="Y141" s="12"/>
      <c r="Z141" s="28"/>
      <c r="AA141" s="12"/>
      <c r="AB141" s="12"/>
      <c r="AC141" s="12"/>
      <c r="AD141" s="12"/>
      <c r="AE141" s="35"/>
    </row>
    <row r="142" spans="1:31" ht="16.5" thickBot="1" x14ac:dyDescent="0.3">
      <c r="A142" s="14" t="s">
        <v>4</v>
      </c>
      <c r="B142" s="15"/>
      <c r="C142" s="81"/>
      <c r="D142" s="81"/>
      <c r="E142" s="15"/>
      <c r="F142" s="15"/>
      <c r="G142" s="15"/>
      <c r="H142" s="790"/>
      <c r="I142" s="37"/>
      <c r="J142" s="37"/>
      <c r="K142" s="15"/>
      <c r="L142" s="471"/>
      <c r="M142" s="15"/>
      <c r="N142" s="15"/>
      <c r="O142" s="15"/>
      <c r="P142" s="15"/>
      <c r="Q142" s="15"/>
      <c r="R142" s="790"/>
      <c r="S142" s="790"/>
      <c r="T142" s="790"/>
      <c r="U142" s="801"/>
      <c r="V142" s="471"/>
      <c r="W142" s="15"/>
      <c r="X142" s="15"/>
      <c r="Y142" s="15"/>
      <c r="Z142" s="37"/>
      <c r="AA142" s="15"/>
      <c r="AB142" s="15"/>
      <c r="AC142" s="15"/>
      <c r="AD142" s="15"/>
      <c r="AE142" s="474"/>
    </row>
    <row r="143" spans="1:31" x14ac:dyDescent="0.25">
      <c r="C143" s="900"/>
      <c r="D143" s="900"/>
      <c r="L143" s="469"/>
      <c r="R143" s="125"/>
      <c r="S143" s="125"/>
      <c r="T143" s="125"/>
      <c r="V143" s="469"/>
    </row>
    <row r="144" spans="1:31" x14ac:dyDescent="0.25">
      <c r="B144" s="1054" t="s">
        <v>77</v>
      </c>
      <c r="C144" s="1054"/>
      <c r="D144" s="1054"/>
      <c r="E144" s="1054"/>
      <c r="F144" s="1054"/>
      <c r="G144" s="1054"/>
      <c r="H144" s="1054"/>
      <c r="I144" s="1054"/>
      <c r="J144" s="1054"/>
      <c r="K144" s="1054"/>
      <c r="L144" s="1054"/>
      <c r="M144" s="1054"/>
      <c r="N144" s="1054"/>
      <c r="O144" s="1054"/>
      <c r="P144" s="1054"/>
      <c r="Q144" s="1054"/>
      <c r="R144" s="1054"/>
      <c r="S144" s="1054"/>
      <c r="T144" s="1054"/>
      <c r="U144" s="1054"/>
      <c r="V144" s="469"/>
    </row>
    <row r="145" spans="2:29" x14ac:dyDescent="0.25">
      <c r="B145" s="22" t="s">
        <v>78</v>
      </c>
      <c r="L145" s="469"/>
      <c r="R145" s="125"/>
      <c r="S145" s="125"/>
      <c r="T145" s="125"/>
      <c r="V145" s="469"/>
    </row>
    <row r="146" spans="2:29" x14ac:dyDescent="0.25">
      <c r="C146" s="900"/>
      <c r="D146" s="900"/>
      <c r="L146" s="469"/>
      <c r="R146" s="125"/>
      <c r="S146" s="125"/>
      <c r="T146" s="125"/>
      <c r="V146" s="469"/>
      <c r="Z146" s="125"/>
      <c r="AC146" s="25"/>
    </row>
    <row r="147" spans="2:29" ht="18.75" x14ac:dyDescent="0.3">
      <c r="C147" s="83"/>
      <c r="D147" s="83"/>
      <c r="E147" s="40"/>
      <c r="S147" s="802"/>
      <c r="T147" s="802"/>
      <c r="U147" s="803"/>
      <c r="V147" s="469"/>
      <c r="AA147" s="25"/>
    </row>
    <row r="148" spans="2:29" ht="23.25" x14ac:dyDescent="0.3">
      <c r="E148" s="40"/>
      <c r="F148" s="56" t="s">
        <v>639</v>
      </c>
      <c r="G148" s="17"/>
      <c r="H148" s="16"/>
      <c r="I148" s="18"/>
      <c r="J148" s="19"/>
      <c r="K148" s="20"/>
      <c r="L148" s="21"/>
      <c r="M148" s="20"/>
      <c r="N148" s="20"/>
      <c r="Q148" s="807"/>
      <c r="R148" s="16" t="s">
        <v>640</v>
      </c>
      <c r="S148" s="16"/>
      <c r="T148" s="857"/>
      <c r="U148" s="858"/>
      <c r="V148" s="469"/>
    </row>
    <row r="149" spans="2:29" ht="23.25" x14ac:dyDescent="0.3">
      <c r="E149" s="40"/>
      <c r="F149" s="56"/>
      <c r="G149" s="17"/>
      <c r="H149" s="895"/>
      <c r="I149" s="18"/>
      <c r="J149" s="19"/>
      <c r="K149" s="20"/>
      <c r="L149" s="21"/>
      <c r="M149" s="20"/>
      <c r="N149" s="20"/>
      <c r="Q149" s="807"/>
      <c r="R149" s="19"/>
      <c r="S149" s="19"/>
      <c r="T149" s="859"/>
      <c r="U149" s="858"/>
      <c r="V149" s="469"/>
      <c r="Z149" s="125"/>
    </row>
    <row r="150" spans="2:29" ht="23.25" x14ac:dyDescent="0.3">
      <c r="E150" s="40"/>
      <c r="F150" s="56"/>
      <c r="G150" s="17"/>
      <c r="H150" s="895"/>
      <c r="I150" s="18"/>
      <c r="J150" s="19"/>
      <c r="K150" s="20"/>
      <c r="L150" s="21"/>
      <c r="M150" s="20"/>
      <c r="N150" s="20"/>
      <c r="Q150" s="807"/>
      <c r="R150" s="1039"/>
      <c r="S150" s="1039"/>
      <c r="T150" s="857"/>
      <c r="U150" s="858"/>
      <c r="V150" s="469"/>
    </row>
    <row r="151" spans="2:29" ht="23.25" x14ac:dyDescent="0.3">
      <c r="E151" s="40"/>
      <c r="F151" s="56" t="s">
        <v>30</v>
      </c>
      <c r="G151" s="17"/>
      <c r="H151" s="16"/>
      <c r="I151" s="18"/>
      <c r="J151" s="19"/>
      <c r="K151" s="20"/>
      <c r="L151" s="21"/>
      <c r="M151" s="20"/>
      <c r="N151" s="20"/>
      <c r="Q151" s="807"/>
      <c r="R151" s="16" t="s">
        <v>641</v>
      </c>
      <c r="S151" s="16"/>
      <c r="T151" s="857"/>
      <c r="U151" s="858"/>
      <c r="V151" s="469"/>
    </row>
    <row r="152" spans="2:29" ht="23.25" x14ac:dyDescent="0.3">
      <c r="E152" s="40"/>
      <c r="F152" s="56"/>
      <c r="G152" s="17"/>
      <c r="H152" s="895"/>
      <c r="I152" s="18"/>
      <c r="J152" s="19"/>
      <c r="K152" s="20"/>
      <c r="L152" s="21"/>
      <c r="M152" s="20"/>
      <c r="N152" s="20"/>
      <c r="Q152" s="807"/>
      <c r="R152" s="1039"/>
      <c r="S152" s="1039"/>
      <c r="T152" s="857"/>
      <c r="U152" s="857"/>
      <c r="V152" s="469"/>
    </row>
    <row r="153" spans="2:29" ht="23.25" x14ac:dyDescent="0.3">
      <c r="E153" s="40"/>
      <c r="F153" s="56"/>
      <c r="G153" s="17"/>
      <c r="H153" s="895"/>
      <c r="I153" s="18"/>
      <c r="J153" s="19"/>
      <c r="K153" s="20"/>
      <c r="L153" s="21"/>
      <c r="M153" s="20"/>
      <c r="N153" s="20"/>
      <c r="Q153" s="807"/>
      <c r="R153" s="1039"/>
      <c r="S153" s="1039"/>
      <c r="T153" s="802"/>
      <c r="U153" s="803"/>
      <c r="V153" s="469"/>
    </row>
    <row r="154" spans="2:29" ht="23.25" x14ac:dyDescent="0.3">
      <c r="F154" s="56" t="s">
        <v>22</v>
      </c>
      <c r="G154" s="17"/>
      <c r="H154" s="16"/>
      <c r="I154" s="18"/>
      <c r="J154" s="19"/>
      <c r="K154" s="20"/>
      <c r="L154" s="21"/>
      <c r="M154" s="20"/>
      <c r="N154" s="20"/>
      <c r="Q154" s="807"/>
      <c r="R154" s="16" t="s">
        <v>23</v>
      </c>
      <c r="S154" s="16"/>
    </row>
  </sheetData>
  <mergeCells count="18">
    <mergeCell ref="A16:A18"/>
    <mergeCell ref="B16:B18"/>
    <mergeCell ref="C16:G17"/>
    <mergeCell ref="H16:L17"/>
    <mergeCell ref="M16:Q17"/>
    <mergeCell ref="A6:AE6"/>
    <mergeCell ref="U9:AE9"/>
    <mergeCell ref="AB10:AE10"/>
    <mergeCell ref="AD12:AE12"/>
    <mergeCell ref="H15:L15"/>
    <mergeCell ref="AA17:AE17"/>
    <mergeCell ref="B144:U144"/>
    <mergeCell ref="R150:S150"/>
    <mergeCell ref="R152:S152"/>
    <mergeCell ref="R153:S153"/>
    <mergeCell ref="R16:V17"/>
    <mergeCell ref="W16:AE16"/>
    <mergeCell ref="W17:Z17"/>
  </mergeCells>
  <pageMargins left="0.70866141732283472" right="0.31496062992125984" top="0.74803149606299213" bottom="0.74803149606299213" header="0.31496062992125984" footer="0.31496062992125984"/>
  <pageSetup paperSize="9" scale="25" fitToHeight="0"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B376"/>
  <sheetViews>
    <sheetView showZeros="0" topLeftCell="A12" zoomScale="50" zoomScaleNormal="50" zoomScalePageLayoutView="70" workbookViewId="0">
      <pane xSplit="2" ySplit="8" topLeftCell="C360" activePane="bottomRight" state="frozen"/>
      <selection activeCell="A12" sqref="A12"/>
      <selection pane="topRight" activeCell="C12" sqref="C12"/>
      <selection pane="bottomLeft" activeCell="A20" sqref="A20"/>
      <selection pane="bottomRight" activeCell="BE374" sqref="BE374"/>
    </sheetView>
  </sheetViews>
  <sheetFormatPr defaultRowHeight="15.75" x14ac:dyDescent="0.25"/>
  <cols>
    <col min="1" max="1" width="6.375" style="218" customWidth="1"/>
    <col min="2" max="2" width="31.25" style="218" customWidth="1"/>
    <col min="3" max="3" width="5.375" style="218" customWidth="1"/>
    <col min="4" max="4" width="1.5" style="218" customWidth="1"/>
    <col min="5" max="5" width="4.625" style="218" customWidth="1"/>
    <col min="6" max="6" width="1.375" style="218" customWidth="1"/>
    <col min="7" max="7" width="5.625" style="218" customWidth="1"/>
    <col min="8" max="8" width="5.375" style="218" customWidth="1"/>
    <col min="9" max="9" width="2.375" style="218" customWidth="1"/>
    <col min="10" max="10" width="3.875" style="218" customWidth="1"/>
    <col min="11" max="11" width="2" style="218" customWidth="1"/>
    <col min="12" max="12" width="6" style="218" customWidth="1"/>
    <col min="13" max="13" width="5.5" style="218" customWidth="1"/>
    <col min="14" max="14" width="2" style="218" customWidth="1"/>
    <col min="15" max="15" width="3.375" style="218" customWidth="1"/>
    <col min="16" max="16" width="2.25" style="218" customWidth="1"/>
    <col min="17" max="17" width="5.5" style="218" customWidth="1"/>
    <col min="18" max="18" width="6.125" style="218" customWidth="1"/>
    <col min="19" max="19" width="1.5" style="218" customWidth="1"/>
    <col min="20" max="20" width="7.25" style="218" customWidth="1"/>
    <col min="21" max="21" width="1.375" style="218" customWidth="1"/>
    <col min="22" max="22" width="5.75" style="218" customWidth="1"/>
    <col min="23" max="23" width="5.625" style="218" customWidth="1"/>
    <col min="24" max="24" width="1.375" style="218" customWidth="1"/>
    <col min="25" max="25" width="7" style="218" customWidth="1"/>
    <col min="26" max="26" width="1.75" style="218" customWidth="1"/>
    <col min="27" max="27" width="7.25" style="218" customWidth="1"/>
    <col min="28" max="28" width="6.5" style="394" customWidth="1"/>
    <col min="29" max="29" width="1.875" style="394" customWidth="1"/>
    <col min="30" max="30" width="4.875" style="444" customWidth="1"/>
    <col min="31" max="31" width="7.5" style="444" customWidth="1"/>
    <col min="32" max="32" width="2.125" style="394" customWidth="1"/>
    <col min="33" max="33" width="6.75" style="444" customWidth="1"/>
    <col min="34" max="34" width="6.375" style="394" customWidth="1"/>
    <col min="35" max="35" width="1.375" style="394" customWidth="1"/>
    <col min="36" max="36" width="5" style="394" customWidth="1"/>
    <col min="37" max="37" width="5.25" style="394" customWidth="1"/>
    <col min="38" max="38" width="2.125" style="394" customWidth="1"/>
    <col min="39" max="39" width="4.75" style="394" customWidth="1"/>
    <col min="40" max="40" width="7" style="409" customWidth="1"/>
    <col min="41" max="41" width="1.25" style="394" customWidth="1"/>
    <col min="42" max="42" width="6.125" style="444" customWidth="1"/>
    <col min="43" max="43" width="3.625" style="218" customWidth="1"/>
    <col min="44" max="44" width="3.25" style="218" customWidth="1"/>
    <col min="45" max="45" width="2.625" style="218" customWidth="1"/>
    <col min="46" max="46" width="2.875" style="218" customWidth="1"/>
    <col min="47" max="47" width="3" style="218" customWidth="1"/>
    <col min="48" max="48" width="2.875" style="218" customWidth="1"/>
    <col min="49" max="49" width="4.25" style="218" customWidth="1"/>
    <col min="50" max="50" width="2.5" style="218" customWidth="1"/>
    <col min="51" max="51" width="2.875" style="218" customWidth="1"/>
    <col min="52" max="52" width="7" style="218" customWidth="1"/>
    <col min="53" max="53" width="1.625" style="220" customWidth="1"/>
    <col min="54" max="54" width="6" style="218" customWidth="1"/>
    <col min="55" max="55" width="7.125" style="218" customWidth="1"/>
    <col min="56" max="56" width="1.625" style="220" customWidth="1"/>
    <col min="57" max="57" width="5.625" style="221" customWidth="1"/>
    <col min="58" max="58" width="3.75" style="218" customWidth="1"/>
    <col min="59" max="59" width="2" style="218" customWidth="1"/>
    <col min="60" max="60" width="3.875" style="218" customWidth="1"/>
    <col min="61" max="61" width="4.875" style="218" customWidth="1"/>
    <col min="62" max="62" width="1.625" style="220" customWidth="1"/>
    <col min="63" max="63" width="4.75" style="218" customWidth="1"/>
    <col min="64" max="64" width="5.875" style="218" customWidth="1"/>
    <col min="65" max="65" width="1.25" style="220" customWidth="1"/>
    <col min="66" max="66" width="4.625" style="218" customWidth="1"/>
    <col min="67" max="67" width="4.75" style="218" customWidth="1"/>
    <col min="68" max="68" width="1.375" style="220" customWidth="1"/>
    <col min="69" max="69" width="4.75" style="218" customWidth="1"/>
    <col min="70" max="70" width="5.875" style="226" customWidth="1"/>
    <col min="71" max="71" width="1.125" style="224" customWidth="1"/>
    <col min="72" max="72" width="4.75" style="226" customWidth="1"/>
    <col min="73" max="75" width="9" style="218"/>
    <col min="76" max="76" width="1.75" style="218" customWidth="1"/>
    <col min="77" max="77" width="5" style="218" customWidth="1"/>
    <col min="78" max="255" width="9" style="218"/>
    <col min="256" max="256" width="6.375" style="218" customWidth="1"/>
    <col min="257" max="257" width="31.25" style="218" customWidth="1"/>
    <col min="258" max="258" width="5.375" style="218" customWidth="1"/>
    <col min="259" max="259" width="1.5" style="218" customWidth="1"/>
    <col min="260" max="260" width="4.625" style="218" customWidth="1"/>
    <col min="261" max="261" width="1.375" style="218" customWidth="1"/>
    <col min="262" max="262" width="5.625" style="218" customWidth="1"/>
    <col min="263" max="263" width="5.375" style="218" customWidth="1"/>
    <col min="264" max="264" width="2.375" style="218" customWidth="1"/>
    <col min="265" max="265" width="3.875" style="218" customWidth="1"/>
    <col min="266" max="266" width="2" style="218" customWidth="1"/>
    <col min="267" max="267" width="6" style="218" customWidth="1"/>
    <col min="268" max="268" width="5.5" style="218" customWidth="1"/>
    <col min="269" max="269" width="2" style="218" customWidth="1"/>
    <col min="270" max="270" width="3.375" style="218" customWidth="1"/>
    <col min="271" max="271" width="2.25" style="218" customWidth="1"/>
    <col min="272" max="272" width="5.5" style="218" customWidth="1"/>
    <col min="273" max="273" width="6.125" style="218" customWidth="1"/>
    <col min="274" max="274" width="1.5" style="218" customWidth="1"/>
    <col min="275" max="275" width="7.25" style="218" customWidth="1"/>
    <col min="276" max="276" width="1.375" style="218" customWidth="1"/>
    <col min="277" max="277" width="5.75" style="218" customWidth="1"/>
    <col min="278" max="278" width="5.625" style="218" customWidth="1"/>
    <col min="279" max="279" width="1.375" style="218" customWidth="1"/>
    <col min="280" max="280" width="7" style="218" customWidth="1"/>
    <col min="281" max="281" width="1.75" style="218" customWidth="1"/>
    <col min="282" max="282" width="5.625" style="218" customWidth="1"/>
    <col min="283" max="283" width="5" style="218" customWidth="1"/>
    <col min="284" max="284" width="1.875" style="218" customWidth="1"/>
    <col min="285" max="285" width="4.875" style="218" customWidth="1"/>
    <col min="286" max="286" width="7.875" style="218" customWidth="1"/>
    <col min="287" max="287" width="2.5" style="218" customWidth="1"/>
    <col min="288" max="288" width="5.125" style="218" customWidth="1"/>
    <col min="289" max="289" width="6.375" style="218" customWidth="1"/>
    <col min="290" max="290" width="1.375" style="218" customWidth="1"/>
    <col min="291" max="291" width="5" style="218" customWidth="1"/>
    <col min="292" max="292" width="4.625" style="218" customWidth="1"/>
    <col min="293" max="293" width="2.125" style="218" customWidth="1"/>
    <col min="294" max="294" width="4.75" style="218" customWidth="1"/>
    <col min="295" max="295" width="7" style="218" customWidth="1"/>
    <col min="296" max="296" width="1.25" style="218" customWidth="1"/>
    <col min="297" max="297" width="4.875" style="218" customWidth="1"/>
    <col min="298" max="298" width="3.625" style="218" customWidth="1"/>
    <col min="299" max="299" width="3.25" style="218" customWidth="1"/>
    <col min="300" max="300" width="2.625" style="218" customWidth="1"/>
    <col min="301" max="301" width="2.875" style="218" customWidth="1"/>
    <col min="302" max="302" width="3" style="218" customWidth="1"/>
    <col min="303" max="303" width="2.875" style="218" customWidth="1"/>
    <col min="304" max="304" width="4.25" style="218" customWidth="1"/>
    <col min="305" max="305" width="2.5" style="218" customWidth="1"/>
    <col min="306" max="306" width="2.875" style="218" customWidth="1"/>
    <col min="307" max="307" width="7" style="218" customWidth="1"/>
    <col min="308" max="308" width="1.625" style="218" customWidth="1"/>
    <col min="309" max="309" width="6" style="218" customWidth="1"/>
    <col min="310" max="310" width="7.125" style="218" customWidth="1"/>
    <col min="311" max="311" width="1.625" style="218" customWidth="1"/>
    <col min="312" max="312" width="5.625" style="218" customWidth="1"/>
    <col min="313" max="313" width="3.75" style="218" customWidth="1"/>
    <col min="314" max="314" width="2" style="218" customWidth="1"/>
    <col min="315" max="315" width="3.875" style="218" customWidth="1"/>
    <col min="316" max="316" width="4.875" style="218" customWidth="1"/>
    <col min="317" max="317" width="1.625" style="218" customWidth="1"/>
    <col min="318" max="318" width="4.75" style="218" customWidth="1"/>
    <col min="319" max="319" width="5.875" style="218" customWidth="1"/>
    <col min="320" max="320" width="1.25" style="218" customWidth="1"/>
    <col min="321" max="321" width="4.625" style="218" customWidth="1"/>
    <col min="322" max="322" width="4.75" style="218" customWidth="1"/>
    <col min="323" max="323" width="1.375" style="218" customWidth="1"/>
    <col min="324" max="324" width="4.75" style="218" customWidth="1"/>
    <col min="325" max="325" width="5.875" style="218" customWidth="1"/>
    <col min="326" max="326" width="1.125" style="218" customWidth="1"/>
    <col min="327" max="327" width="4.75" style="218" customWidth="1"/>
    <col min="328" max="328" width="9.625" style="218" customWidth="1"/>
    <col min="329" max="331" width="9" style="218"/>
    <col min="332" max="332" width="1.75" style="218" customWidth="1"/>
    <col min="333" max="333" width="5" style="218" customWidth="1"/>
    <col min="334" max="511" width="9" style="218"/>
    <col min="512" max="512" width="6.375" style="218" customWidth="1"/>
    <col min="513" max="513" width="31.25" style="218" customWidth="1"/>
    <col min="514" max="514" width="5.375" style="218" customWidth="1"/>
    <col min="515" max="515" width="1.5" style="218" customWidth="1"/>
    <col min="516" max="516" width="4.625" style="218" customWidth="1"/>
    <col min="517" max="517" width="1.375" style="218" customWidth="1"/>
    <col min="518" max="518" width="5.625" style="218" customWidth="1"/>
    <col min="519" max="519" width="5.375" style="218" customWidth="1"/>
    <col min="520" max="520" width="2.375" style="218" customWidth="1"/>
    <col min="521" max="521" width="3.875" style="218" customWidth="1"/>
    <col min="522" max="522" width="2" style="218" customWidth="1"/>
    <col min="523" max="523" width="6" style="218" customWidth="1"/>
    <col min="524" max="524" width="5.5" style="218" customWidth="1"/>
    <col min="525" max="525" width="2" style="218" customWidth="1"/>
    <col min="526" max="526" width="3.375" style="218" customWidth="1"/>
    <col min="527" max="527" width="2.25" style="218" customWidth="1"/>
    <col min="528" max="528" width="5.5" style="218" customWidth="1"/>
    <col min="529" max="529" width="6.125" style="218" customWidth="1"/>
    <col min="530" max="530" width="1.5" style="218" customWidth="1"/>
    <col min="531" max="531" width="7.25" style="218" customWidth="1"/>
    <col min="532" max="532" width="1.375" style="218" customWidth="1"/>
    <col min="533" max="533" width="5.75" style="218" customWidth="1"/>
    <col min="534" max="534" width="5.625" style="218" customWidth="1"/>
    <col min="535" max="535" width="1.375" style="218" customWidth="1"/>
    <col min="536" max="536" width="7" style="218" customWidth="1"/>
    <col min="537" max="537" width="1.75" style="218" customWidth="1"/>
    <col min="538" max="538" width="5.625" style="218" customWidth="1"/>
    <col min="539" max="539" width="5" style="218" customWidth="1"/>
    <col min="540" max="540" width="1.875" style="218" customWidth="1"/>
    <col min="541" max="541" width="4.875" style="218" customWidth="1"/>
    <col min="542" max="542" width="7.875" style="218" customWidth="1"/>
    <col min="543" max="543" width="2.5" style="218" customWidth="1"/>
    <col min="544" max="544" width="5.125" style="218" customWidth="1"/>
    <col min="545" max="545" width="6.375" style="218" customWidth="1"/>
    <col min="546" max="546" width="1.375" style="218" customWidth="1"/>
    <col min="547" max="547" width="5" style="218" customWidth="1"/>
    <col min="548" max="548" width="4.625" style="218" customWidth="1"/>
    <col min="549" max="549" width="2.125" style="218" customWidth="1"/>
    <col min="550" max="550" width="4.75" style="218" customWidth="1"/>
    <col min="551" max="551" width="7" style="218" customWidth="1"/>
    <col min="552" max="552" width="1.25" style="218" customWidth="1"/>
    <col min="553" max="553" width="4.875" style="218" customWidth="1"/>
    <col min="554" max="554" width="3.625" style="218" customWidth="1"/>
    <col min="555" max="555" width="3.25" style="218" customWidth="1"/>
    <col min="556" max="556" width="2.625" style="218" customWidth="1"/>
    <col min="557" max="557" width="2.875" style="218" customWidth="1"/>
    <col min="558" max="558" width="3" style="218" customWidth="1"/>
    <col min="559" max="559" width="2.875" style="218" customWidth="1"/>
    <col min="560" max="560" width="4.25" style="218" customWidth="1"/>
    <col min="561" max="561" width="2.5" style="218" customWidth="1"/>
    <col min="562" max="562" width="2.875" style="218" customWidth="1"/>
    <col min="563" max="563" width="7" style="218" customWidth="1"/>
    <col min="564" max="564" width="1.625" style="218" customWidth="1"/>
    <col min="565" max="565" width="6" style="218" customWidth="1"/>
    <col min="566" max="566" width="7.125" style="218" customWidth="1"/>
    <col min="567" max="567" width="1.625" style="218" customWidth="1"/>
    <col min="568" max="568" width="5.625" style="218" customWidth="1"/>
    <col min="569" max="569" width="3.75" style="218" customWidth="1"/>
    <col min="570" max="570" width="2" style="218" customWidth="1"/>
    <col min="571" max="571" width="3.875" style="218" customWidth="1"/>
    <col min="572" max="572" width="4.875" style="218" customWidth="1"/>
    <col min="573" max="573" width="1.625" style="218" customWidth="1"/>
    <col min="574" max="574" width="4.75" style="218" customWidth="1"/>
    <col min="575" max="575" width="5.875" style="218" customWidth="1"/>
    <col min="576" max="576" width="1.25" style="218" customWidth="1"/>
    <col min="577" max="577" width="4.625" style="218" customWidth="1"/>
    <col min="578" max="578" width="4.75" style="218" customWidth="1"/>
    <col min="579" max="579" width="1.375" style="218" customWidth="1"/>
    <col min="580" max="580" width="4.75" style="218" customWidth="1"/>
    <col min="581" max="581" width="5.875" style="218" customWidth="1"/>
    <col min="582" max="582" width="1.125" style="218" customWidth="1"/>
    <col min="583" max="583" width="4.75" style="218" customWidth="1"/>
    <col min="584" max="584" width="9.625" style="218" customWidth="1"/>
    <col min="585" max="587" width="9" style="218"/>
    <col min="588" max="588" width="1.75" style="218" customWidth="1"/>
    <col min="589" max="589" width="5" style="218" customWidth="1"/>
    <col min="590" max="767" width="9" style="218"/>
    <col min="768" max="768" width="6.375" style="218" customWidth="1"/>
    <col min="769" max="769" width="31.25" style="218" customWidth="1"/>
    <col min="770" max="770" width="5.375" style="218" customWidth="1"/>
    <col min="771" max="771" width="1.5" style="218" customWidth="1"/>
    <col min="772" max="772" width="4.625" style="218" customWidth="1"/>
    <col min="773" max="773" width="1.375" style="218" customWidth="1"/>
    <col min="774" max="774" width="5.625" style="218" customWidth="1"/>
    <col min="775" max="775" width="5.375" style="218" customWidth="1"/>
    <col min="776" max="776" width="2.375" style="218" customWidth="1"/>
    <col min="777" max="777" width="3.875" style="218" customWidth="1"/>
    <col min="778" max="778" width="2" style="218" customWidth="1"/>
    <col min="779" max="779" width="6" style="218" customWidth="1"/>
    <col min="780" max="780" width="5.5" style="218" customWidth="1"/>
    <col min="781" max="781" width="2" style="218" customWidth="1"/>
    <col min="782" max="782" width="3.375" style="218" customWidth="1"/>
    <col min="783" max="783" width="2.25" style="218" customWidth="1"/>
    <col min="784" max="784" width="5.5" style="218" customWidth="1"/>
    <col min="785" max="785" width="6.125" style="218" customWidth="1"/>
    <col min="786" max="786" width="1.5" style="218" customWidth="1"/>
    <col min="787" max="787" width="7.25" style="218" customWidth="1"/>
    <col min="788" max="788" width="1.375" style="218" customWidth="1"/>
    <col min="789" max="789" width="5.75" style="218" customWidth="1"/>
    <col min="790" max="790" width="5.625" style="218" customWidth="1"/>
    <col min="791" max="791" width="1.375" style="218" customWidth="1"/>
    <col min="792" max="792" width="7" style="218" customWidth="1"/>
    <col min="793" max="793" width="1.75" style="218" customWidth="1"/>
    <col min="794" max="794" width="5.625" style="218" customWidth="1"/>
    <col min="795" max="795" width="5" style="218" customWidth="1"/>
    <col min="796" max="796" width="1.875" style="218" customWidth="1"/>
    <col min="797" max="797" width="4.875" style="218" customWidth="1"/>
    <col min="798" max="798" width="7.875" style="218" customWidth="1"/>
    <col min="799" max="799" width="2.5" style="218" customWidth="1"/>
    <col min="800" max="800" width="5.125" style="218" customWidth="1"/>
    <col min="801" max="801" width="6.375" style="218" customWidth="1"/>
    <col min="802" max="802" width="1.375" style="218" customWidth="1"/>
    <col min="803" max="803" width="5" style="218" customWidth="1"/>
    <col min="804" max="804" width="4.625" style="218" customWidth="1"/>
    <col min="805" max="805" width="2.125" style="218" customWidth="1"/>
    <col min="806" max="806" width="4.75" style="218" customWidth="1"/>
    <col min="807" max="807" width="7" style="218" customWidth="1"/>
    <col min="808" max="808" width="1.25" style="218" customWidth="1"/>
    <col min="809" max="809" width="4.875" style="218" customWidth="1"/>
    <col min="810" max="810" width="3.625" style="218" customWidth="1"/>
    <col min="811" max="811" width="3.25" style="218" customWidth="1"/>
    <col min="812" max="812" width="2.625" style="218" customWidth="1"/>
    <col min="813" max="813" width="2.875" style="218" customWidth="1"/>
    <col min="814" max="814" width="3" style="218" customWidth="1"/>
    <col min="815" max="815" width="2.875" style="218" customWidth="1"/>
    <col min="816" max="816" width="4.25" style="218" customWidth="1"/>
    <col min="817" max="817" width="2.5" style="218" customWidth="1"/>
    <col min="818" max="818" width="2.875" style="218" customWidth="1"/>
    <col min="819" max="819" width="7" style="218" customWidth="1"/>
    <col min="820" max="820" width="1.625" style="218" customWidth="1"/>
    <col min="821" max="821" width="6" style="218" customWidth="1"/>
    <col min="822" max="822" width="7.125" style="218" customWidth="1"/>
    <col min="823" max="823" width="1.625" style="218" customWidth="1"/>
    <col min="824" max="824" width="5.625" style="218" customWidth="1"/>
    <col min="825" max="825" width="3.75" style="218" customWidth="1"/>
    <col min="826" max="826" width="2" style="218" customWidth="1"/>
    <col min="827" max="827" width="3.875" style="218" customWidth="1"/>
    <col min="828" max="828" width="4.875" style="218" customWidth="1"/>
    <col min="829" max="829" width="1.625" style="218" customWidth="1"/>
    <col min="830" max="830" width="4.75" style="218" customWidth="1"/>
    <col min="831" max="831" width="5.875" style="218" customWidth="1"/>
    <col min="832" max="832" width="1.25" style="218" customWidth="1"/>
    <col min="833" max="833" width="4.625" style="218" customWidth="1"/>
    <col min="834" max="834" width="4.75" style="218" customWidth="1"/>
    <col min="835" max="835" width="1.375" style="218" customWidth="1"/>
    <col min="836" max="836" width="4.75" style="218" customWidth="1"/>
    <col min="837" max="837" width="5.875" style="218" customWidth="1"/>
    <col min="838" max="838" width="1.125" style="218" customWidth="1"/>
    <col min="839" max="839" width="4.75" style="218" customWidth="1"/>
    <col min="840" max="840" width="9.625" style="218" customWidth="1"/>
    <col min="841" max="843" width="9" style="218"/>
    <col min="844" max="844" width="1.75" style="218" customWidth="1"/>
    <col min="845" max="845" width="5" style="218" customWidth="1"/>
    <col min="846" max="1023" width="9" style="218"/>
    <col min="1024" max="1024" width="6.375" style="218" customWidth="1"/>
    <col min="1025" max="1025" width="31.25" style="218" customWidth="1"/>
    <col min="1026" max="1026" width="5.375" style="218" customWidth="1"/>
    <col min="1027" max="1027" width="1.5" style="218" customWidth="1"/>
    <col min="1028" max="1028" width="4.625" style="218" customWidth="1"/>
    <col min="1029" max="1029" width="1.375" style="218" customWidth="1"/>
    <col min="1030" max="1030" width="5.625" style="218" customWidth="1"/>
    <col min="1031" max="1031" width="5.375" style="218" customWidth="1"/>
    <col min="1032" max="1032" width="2.375" style="218" customWidth="1"/>
    <col min="1033" max="1033" width="3.875" style="218" customWidth="1"/>
    <col min="1034" max="1034" width="2" style="218" customWidth="1"/>
    <col min="1035" max="1035" width="6" style="218" customWidth="1"/>
    <col min="1036" max="1036" width="5.5" style="218" customWidth="1"/>
    <col min="1037" max="1037" width="2" style="218" customWidth="1"/>
    <col min="1038" max="1038" width="3.375" style="218" customWidth="1"/>
    <col min="1039" max="1039" width="2.25" style="218" customWidth="1"/>
    <col min="1040" max="1040" width="5.5" style="218" customWidth="1"/>
    <col min="1041" max="1041" width="6.125" style="218" customWidth="1"/>
    <col min="1042" max="1042" width="1.5" style="218" customWidth="1"/>
    <col min="1043" max="1043" width="7.25" style="218" customWidth="1"/>
    <col min="1044" max="1044" width="1.375" style="218" customWidth="1"/>
    <col min="1045" max="1045" width="5.75" style="218" customWidth="1"/>
    <col min="1046" max="1046" width="5.625" style="218" customWidth="1"/>
    <col min="1047" max="1047" width="1.375" style="218" customWidth="1"/>
    <col min="1048" max="1048" width="7" style="218" customWidth="1"/>
    <col min="1049" max="1049" width="1.75" style="218" customWidth="1"/>
    <col min="1050" max="1050" width="5.625" style="218" customWidth="1"/>
    <col min="1051" max="1051" width="5" style="218" customWidth="1"/>
    <col min="1052" max="1052" width="1.875" style="218" customWidth="1"/>
    <col min="1053" max="1053" width="4.875" style="218" customWidth="1"/>
    <col min="1054" max="1054" width="7.875" style="218" customWidth="1"/>
    <col min="1055" max="1055" width="2.5" style="218" customWidth="1"/>
    <col min="1056" max="1056" width="5.125" style="218" customWidth="1"/>
    <col min="1057" max="1057" width="6.375" style="218" customWidth="1"/>
    <col min="1058" max="1058" width="1.375" style="218" customWidth="1"/>
    <col min="1059" max="1059" width="5" style="218" customWidth="1"/>
    <col min="1060" max="1060" width="4.625" style="218" customWidth="1"/>
    <col min="1061" max="1061" width="2.125" style="218" customWidth="1"/>
    <col min="1062" max="1062" width="4.75" style="218" customWidth="1"/>
    <col min="1063" max="1063" width="7" style="218" customWidth="1"/>
    <col min="1064" max="1064" width="1.25" style="218" customWidth="1"/>
    <col min="1065" max="1065" width="4.875" style="218" customWidth="1"/>
    <col min="1066" max="1066" width="3.625" style="218" customWidth="1"/>
    <col min="1067" max="1067" width="3.25" style="218" customWidth="1"/>
    <col min="1068" max="1068" width="2.625" style="218" customWidth="1"/>
    <col min="1069" max="1069" width="2.875" style="218" customWidth="1"/>
    <col min="1070" max="1070" width="3" style="218" customWidth="1"/>
    <col min="1071" max="1071" width="2.875" style="218" customWidth="1"/>
    <col min="1072" max="1072" width="4.25" style="218" customWidth="1"/>
    <col min="1073" max="1073" width="2.5" style="218" customWidth="1"/>
    <col min="1074" max="1074" width="2.875" style="218" customWidth="1"/>
    <col min="1075" max="1075" width="7" style="218" customWidth="1"/>
    <col min="1076" max="1076" width="1.625" style="218" customWidth="1"/>
    <col min="1077" max="1077" width="6" style="218" customWidth="1"/>
    <col min="1078" max="1078" width="7.125" style="218" customWidth="1"/>
    <col min="1079" max="1079" width="1.625" style="218" customWidth="1"/>
    <col min="1080" max="1080" width="5.625" style="218" customWidth="1"/>
    <col min="1081" max="1081" width="3.75" style="218" customWidth="1"/>
    <col min="1082" max="1082" width="2" style="218" customWidth="1"/>
    <col min="1083" max="1083" width="3.875" style="218" customWidth="1"/>
    <col min="1084" max="1084" width="4.875" style="218" customWidth="1"/>
    <col min="1085" max="1085" width="1.625" style="218" customWidth="1"/>
    <col min="1086" max="1086" width="4.75" style="218" customWidth="1"/>
    <col min="1087" max="1087" width="5.875" style="218" customWidth="1"/>
    <col min="1088" max="1088" width="1.25" style="218" customWidth="1"/>
    <col min="1089" max="1089" width="4.625" style="218" customWidth="1"/>
    <col min="1090" max="1090" width="4.75" style="218" customWidth="1"/>
    <col min="1091" max="1091" width="1.375" style="218" customWidth="1"/>
    <col min="1092" max="1092" width="4.75" style="218" customWidth="1"/>
    <col min="1093" max="1093" width="5.875" style="218" customWidth="1"/>
    <col min="1094" max="1094" width="1.125" style="218" customWidth="1"/>
    <col min="1095" max="1095" width="4.75" style="218" customWidth="1"/>
    <col min="1096" max="1096" width="9.625" style="218" customWidth="1"/>
    <col min="1097" max="1099" width="9" style="218"/>
    <col min="1100" max="1100" width="1.75" style="218" customWidth="1"/>
    <col min="1101" max="1101" width="5" style="218" customWidth="1"/>
    <col min="1102" max="1279" width="9" style="218"/>
    <col min="1280" max="1280" width="6.375" style="218" customWidth="1"/>
    <col min="1281" max="1281" width="31.25" style="218" customWidth="1"/>
    <col min="1282" max="1282" width="5.375" style="218" customWidth="1"/>
    <col min="1283" max="1283" width="1.5" style="218" customWidth="1"/>
    <col min="1284" max="1284" width="4.625" style="218" customWidth="1"/>
    <col min="1285" max="1285" width="1.375" style="218" customWidth="1"/>
    <col min="1286" max="1286" width="5.625" style="218" customWidth="1"/>
    <col min="1287" max="1287" width="5.375" style="218" customWidth="1"/>
    <col min="1288" max="1288" width="2.375" style="218" customWidth="1"/>
    <col min="1289" max="1289" width="3.875" style="218" customWidth="1"/>
    <col min="1290" max="1290" width="2" style="218" customWidth="1"/>
    <col min="1291" max="1291" width="6" style="218" customWidth="1"/>
    <col min="1292" max="1292" width="5.5" style="218" customWidth="1"/>
    <col min="1293" max="1293" width="2" style="218" customWidth="1"/>
    <col min="1294" max="1294" width="3.375" style="218" customWidth="1"/>
    <col min="1295" max="1295" width="2.25" style="218" customWidth="1"/>
    <col min="1296" max="1296" width="5.5" style="218" customWidth="1"/>
    <col min="1297" max="1297" width="6.125" style="218" customWidth="1"/>
    <col min="1298" max="1298" width="1.5" style="218" customWidth="1"/>
    <col min="1299" max="1299" width="7.25" style="218" customWidth="1"/>
    <col min="1300" max="1300" width="1.375" style="218" customWidth="1"/>
    <col min="1301" max="1301" width="5.75" style="218" customWidth="1"/>
    <col min="1302" max="1302" width="5.625" style="218" customWidth="1"/>
    <col min="1303" max="1303" width="1.375" style="218" customWidth="1"/>
    <col min="1304" max="1304" width="7" style="218" customWidth="1"/>
    <col min="1305" max="1305" width="1.75" style="218" customWidth="1"/>
    <col min="1306" max="1306" width="5.625" style="218" customWidth="1"/>
    <col min="1307" max="1307" width="5" style="218" customWidth="1"/>
    <col min="1308" max="1308" width="1.875" style="218" customWidth="1"/>
    <col min="1309" max="1309" width="4.875" style="218" customWidth="1"/>
    <col min="1310" max="1310" width="7.875" style="218" customWidth="1"/>
    <col min="1311" max="1311" width="2.5" style="218" customWidth="1"/>
    <col min="1312" max="1312" width="5.125" style="218" customWidth="1"/>
    <col min="1313" max="1313" width="6.375" style="218" customWidth="1"/>
    <col min="1314" max="1314" width="1.375" style="218" customWidth="1"/>
    <col min="1315" max="1315" width="5" style="218" customWidth="1"/>
    <col min="1316" max="1316" width="4.625" style="218" customWidth="1"/>
    <col min="1317" max="1317" width="2.125" style="218" customWidth="1"/>
    <col min="1318" max="1318" width="4.75" style="218" customWidth="1"/>
    <col min="1319" max="1319" width="7" style="218" customWidth="1"/>
    <col min="1320" max="1320" width="1.25" style="218" customWidth="1"/>
    <col min="1321" max="1321" width="4.875" style="218" customWidth="1"/>
    <col min="1322" max="1322" width="3.625" style="218" customWidth="1"/>
    <col min="1323" max="1323" width="3.25" style="218" customWidth="1"/>
    <col min="1324" max="1324" width="2.625" style="218" customWidth="1"/>
    <col min="1325" max="1325" width="2.875" style="218" customWidth="1"/>
    <col min="1326" max="1326" width="3" style="218" customWidth="1"/>
    <col min="1327" max="1327" width="2.875" style="218" customWidth="1"/>
    <col min="1328" max="1328" width="4.25" style="218" customWidth="1"/>
    <col min="1329" max="1329" width="2.5" style="218" customWidth="1"/>
    <col min="1330" max="1330" width="2.875" style="218" customWidth="1"/>
    <col min="1331" max="1331" width="7" style="218" customWidth="1"/>
    <col min="1332" max="1332" width="1.625" style="218" customWidth="1"/>
    <col min="1333" max="1333" width="6" style="218" customWidth="1"/>
    <col min="1334" max="1334" width="7.125" style="218" customWidth="1"/>
    <col min="1335" max="1335" width="1.625" style="218" customWidth="1"/>
    <col min="1336" max="1336" width="5.625" style="218" customWidth="1"/>
    <col min="1337" max="1337" width="3.75" style="218" customWidth="1"/>
    <col min="1338" max="1338" width="2" style="218" customWidth="1"/>
    <col min="1339" max="1339" width="3.875" style="218" customWidth="1"/>
    <col min="1340" max="1340" width="4.875" style="218" customWidth="1"/>
    <col min="1341" max="1341" width="1.625" style="218" customWidth="1"/>
    <col min="1342" max="1342" width="4.75" style="218" customWidth="1"/>
    <col min="1343" max="1343" width="5.875" style="218" customWidth="1"/>
    <col min="1344" max="1344" width="1.25" style="218" customWidth="1"/>
    <col min="1345" max="1345" width="4.625" style="218" customWidth="1"/>
    <col min="1346" max="1346" width="4.75" style="218" customWidth="1"/>
    <col min="1347" max="1347" width="1.375" style="218" customWidth="1"/>
    <col min="1348" max="1348" width="4.75" style="218" customWidth="1"/>
    <col min="1349" max="1349" width="5.875" style="218" customWidth="1"/>
    <col min="1350" max="1350" width="1.125" style="218" customWidth="1"/>
    <col min="1351" max="1351" width="4.75" style="218" customWidth="1"/>
    <col min="1352" max="1352" width="9.625" style="218" customWidth="1"/>
    <col min="1353" max="1355" width="9" style="218"/>
    <col min="1356" max="1356" width="1.75" style="218" customWidth="1"/>
    <col min="1357" max="1357" width="5" style="218" customWidth="1"/>
    <col min="1358" max="1535" width="9" style="218"/>
    <col min="1536" max="1536" width="6.375" style="218" customWidth="1"/>
    <col min="1537" max="1537" width="31.25" style="218" customWidth="1"/>
    <col min="1538" max="1538" width="5.375" style="218" customWidth="1"/>
    <col min="1539" max="1539" width="1.5" style="218" customWidth="1"/>
    <col min="1540" max="1540" width="4.625" style="218" customWidth="1"/>
    <col min="1541" max="1541" width="1.375" style="218" customWidth="1"/>
    <col min="1542" max="1542" width="5.625" style="218" customWidth="1"/>
    <col min="1543" max="1543" width="5.375" style="218" customWidth="1"/>
    <col min="1544" max="1544" width="2.375" style="218" customWidth="1"/>
    <col min="1545" max="1545" width="3.875" style="218" customWidth="1"/>
    <col min="1546" max="1546" width="2" style="218" customWidth="1"/>
    <col min="1547" max="1547" width="6" style="218" customWidth="1"/>
    <col min="1548" max="1548" width="5.5" style="218" customWidth="1"/>
    <col min="1549" max="1549" width="2" style="218" customWidth="1"/>
    <col min="1550" max="1550" width="3.375" style="218" customWidth="1"/>
    <col min="1551" max="1551" width="2.25" style="218" customWidth="1"/>
    <col min="1552" max="1552" width="5.5" style="218" customWidth="1"/>
    <col min="1553" max="1553" width="6.125" style="218" customWidth="1"/>
    <col min="1554" max="1554" width="1.5" style="218" customWidth="1"/>
    <col min="1555" max="1555" width="7.25" style="218" customWidth="1"/>
    <col min="1556" max="1556" width="1.375" style="218" customWidth="1"/>
    <col min="1557" max="1557" width="5.75" style="218" customWidth="1"/>
    <col min="1558" max="1558" width="5.625" style="218" customWidth="1"/>
    <col min="1559" max="1559" width="1.375" style="218" customWidth="1"/>
    <col min="1560" max="1560" width="7" style="218" customWidth="1"/>
    <col min="1561" max="1561" width="1.75" style="218" customWidth="1"/>
    <col min="1562" max="1562" width="5.625" style="218" customWidth="1"/>
    <col min="1563" max="1563" width="5" style="218" customWidth="1"/>
    <col min="1564" max="1564" width="1.875" style="218" customWidth="1"/>
    <col min="1565" max="1565" width="4.875" style="218" customWidth="1"/>
    <col min="1566" max="1566" width="7.875" style="218" customWidth="1"/>
    <col min="1567" max="1567" width="2.5" style="218" customWidth="1"/>
    <col min="1568" max="1568" width="5.125" style="218" customWidth="1"/>
    <col min="1569" max="1569" width="6.375" style="218" customWidth="1"/>
    <col min="1570" max="1570" width="1.375" style="218" customWidth="1"/>
    <col min="1571" max="1571" width="5" style="218" customWidth="1"/>
    <col min="1572" max="1572" width="4.625" style="218" customWidth="1"/>
    <col min="1573" max="1573" width="2.125" style="218" customWidth="1"/>
    <col min="1574" max="1574" width="4.75" style="218" customWidth="1"/>
    <col min="1575" max="1575" width="7" style="218" customWidth="1"/>
    <col min="1576" max="1576" width="1.25" style="218" customWidth="1"/>
    <col min="1577" max="1577" width="4.875" style="218" customWidth="1"/>
    <col min="1578" max="1578" width="3.625" style="218" customWidth="1"/>
    <col min="1579" max="1579" width="3.25" style="218" customWidth="1"/>
    <col min="1580" max="1580" width="2.625" style="218" customWidth="1"/>
    <col min="1581" max="1581" width="2.875" style="218" customWidth="1"/>
    <col min="1582" max="1582" width="3" style="218" customWidth="1"/>
    <col min="1583" max="1583" width="2.875" style="218" customWidth="1"/>
    <col min="1584" max="1584" width="4.25" style="218" customWidth="1"/>
    <col min="1585" max="1585" width="2.5" style="218" customWidth="1"/>
    <col min="1586" max="1586" width="2.875" style="218" customWidth="1"/>
    <col min="1587" max="1587" width="7" style="218" customWidth="1"/>
    <col min="1588" max="1588" width="1.625" style="218" customWidth="1"/>
    <col min="1589" max="1589" width="6" style="218" customWidth="1"/>
    <col min="1590" max="1590" width="7.125" style="218" customWidth="1"/>
    <col min="1591" max="1591" width="1.625" style="218" customWidth="1"/>
    <col min="1592" max="1592" width="5.625" style="218" customWidth="1"/>
    <col min="1593" max="1593" width="3.75" style="218" customWidth="1"/>
    <col min="1594" max="1594" width="2" style="218" customWidth="1"/>
    <col min="1595" max="1595" width="3.875" style="218" customWidth="1"/>
    <col min="1596" max="1596" width="4.875" style="218" customWidth="1"/>
    <col min="1597" max="1597" width="1.625" style="218" customWidth="1"/>
    <col min="1598" max="1598" width="4.75" style="218" customWidth="1"/>
    <col min="1599" max="1599" width="5.875" style="218" customWidth="1"/>
    <col min="1600" max="1600" width="1.25" style="218" customWidth="1"/>
    <col min="1601" max="1601" width="4.625" style="218" customWidth="1"/>
    <col min="1602" max="1602" width="4.75" style="218" customWidth="1"/>
    <col min="1603" max="1603" width="1.375" style="218" customWidth="1"/>
    <col min="1604" max="1604" width="4.75" style="218" customWidth="1"/>
    <col min="1605" max="1605" width="5.875" style="218" customWidth="1"/>
    <col min="1606" max="1606" width="1.125" style="218" customWidth="1"/>
    <col min="1607" max="1607" width="4.75" style="218" customWidth="1"/>
    <col min="1608" max="1608" width="9.625" style="218" customWidth="1"/>
    <col min="1609" max="1611" width="9" style="218"/>
    <col min="1612" max="1612" width="1.75" style="218" customWidth="1"/>
    <col min="1613" max="1613" width="5" style="218" customWidth="1"/>
    <col min="1614" max="1791" width="9" style="218"/>
    <col min="1792" max="1792" width="6.375" style="218" customWidth="1"/>
    <col min="1793" max="1793" width="31.25" style="218" customWidth="1"/>
    <col min="1794" max="1794" width="5.375" style="218" customWidth="1"/>
    <col min="1795" max="1795" width="1.5" style="218" customWidth="1"/>
    <col min="1796" max="1796" width="4.625" style="218" customWidth="1"/>
    <col min="1797" max="1797" width="1.375" style="218" customWidth="1"/>
    <col min="1798" max="1798" width="5.625" style="218" customWidth="1"/>
    <col min="1799" max="1799" width="5.375" style="218" customWidth="1"/>
    <col min="1800" max="1800" width="2.375" style="218" customWidth="1"/>
    <col min="1801" max="1801" width="3.875" style="218" customWidth="1"/>
    <col min="1802" max="1802" width="2" style="218" customWidth="1"/>
    <col min="1803" max="1803" width="6" style="218" customWidth="1"/>
    <col min="1804" max="1804" width="5.5" style="218" customWidth="1"/>
    <col min="1805" max="1805" width="2" style="218" customWidth="1"/>
    <col min="1806" max="1806" width="3.375" style="218" customWidth="1"/>
    <col min="1807" max="1807" width="2.25" style="218" customWidth="1"/>
    <col min="1808" max="1808" width="5.5" style="218" customWidth="1"/>
    <col min="1809" max="1809" width="6.125" style="218" customWidth="1"/>
    <col min="1810" max="1810" width="1.5" style="218" customWidth="1"/>
    <col min="1811" max="1811" width="7.25" style="218" customWidth="1"/>
    <col min="1812" max="1812" width="1.375" style="218" customWidth="1"/>
    <col min="1813" max="1813" width="5.75" style="218" customWidth="1"/>
    <col min="1814" max="1814" width="5.625" style="218" customWidth="1"/>
    <col min="1815" max="1815" width="1.375" style="218" customWidth="1"/>
    <col min="1816" max="1816" width="7" style="218" customWidth="1"/>
    <col min="1817" max="1817" width="1.75" style="218" customWidth="1"/>
    <col min="1818" max="1818" width="5.625" style="218" customWidth="1"/>
    <col min="1819" max="1819" width="5" style="218" customWidth="1"/>
    <col min="1820" max="1820" width="1.875" style="218" customWidth="1"/>
    <col min="1821" max="1821" width="4.875" style="218" customWidth="1"/>
    <col min="1822" max="1822" width="7.875" style="218" customWidth="1"/>
    <col min="1823" max="1823" width="2.5" style="218" customWidth="1"/>
    <col min="1824" max="1824" width="5.125" style="218" customWidth="1"/>
    <col min="1825" max="1825" width="6.375" style="218" customWidth="1"/>
    <col min="1826" max="1826" width="1.375" style="218" customWidth="1"/>
    <col min="1827" max="1827" width="5" style="218" customWidth="1"/>
    <col min="1828" max="1828" width="4.625" style="218" customWidth="1"/>
    <col min="1829" max="1829" width="2.125" style="218" customWidth="1"/>
    <col min="1830" max="1830" width="4.75" style="218" customWidth="1"/>
    <col min="1831" max="1831" width="7" style="218" customWidth="1"/>
    <col min="1832" max="1832" width="1.25" style="218" customWidth="1"/>
    <col min="1833" max="1833" width="4.875" style="218" customWidth="1"/>
    <col min="1834" max="1834" width="3.625" style="218" customWidth="1"/>
    <col min="1835" max="1835" width="3.25" style="218" customWidth="1"/>
    <col min="1836" max="1836" width="2.625" style="218" customWidth="1"/>
    <col min="1837" max="1837" width="2.875" style="218" customWidth="1"/>
    <col min="1838" max="1838" width="3" style="218" customWidth="1"/>
    <col min="1839" max="1839" width="2.875" style="218" customWidth="1"/>
    <col min="1840" max="1840" width="4.25" style="218" customWidth="1"/>
    <col min="1841" max="1841" width="2.5" style="218" customWidth="1"/>
    <col min="1842" max="1842" width="2.875" style="218" customWidth="1"/>
    <col min="1843" max="1843" width="7" style="218" customWidth="1"/>
    <col min="1844" max="1844" width="1.625" style="218" customWidth="1"/>
    <col min="1845" max="1845" width="6" style="218" customWidth="1"/>
    <col min="1846" max="1846" width="7.125" style="218" customWidth="1"/>
    <col min="1847" max="1847" width="1.625" style="218" customWidth="1"/>
    <col min="1848" max="1848" width="5.625" style="218" customWidth="1"/>
    <col min="1849" max="1849" width="3.75" style="218" customWidth="1"/>
    <col min="1850" max="1850" width="2" style="218" customWidth="1"/>
    <col min="1851" max="1851" width="3.875" style="218" customWidth="1"/>
    <col min="1852" max="1852" width="4.875" style="218" customWidth="1"/>
    <col min="1853" max="1853" width="1.625" style="218" customWidth="1"/>
    <col min="1854" max="1854" width="4.75" style="218" customWidth="1"/>
    <col min="1855" max="1855" width="5.875" style="218" customWidth="1"/>
    <col min="1856" max="1856" width="1.25" style="218" customWidth="1"/>
    <col min="1857" max="1857" width="4.625" style="218" customWidth="1"/>
    <col min="1858" max="1858" width="4.75" style="218" customWidth="1"/>
    <col min="1859" max="1859" width="1.375" style="218" customWidth="1"/>
    <col min="1860" max="1860" width="4.75" style="218" customWidth="1"/>
    <col min="1861" max="1861" width="5.875" style="218" customWidth="1"/>
    <col min="1862" max="1862" width="1.125" style="218" customWidth="1"/>
    <col min="1863" max="1863" width="4.75" style="218" customWidth="1"/>
    <col min="1864" max="1864" width="9.625" style="218" customWidth="1"/>
    <col min="1865" max="1867" width="9" style="218"/>
    <col min="1868" max="1868" width="1.75" style="218" customWidth="1"/>
    <col min="1869" max="1869" width="5" style="218" customWidth="1"/>
    <col min="1870" max="2047" width="9" style="218"/>
    <col min="2048" max="2048" width="6.375" style="218" customWidth="1"/>
    <col min="2049" max="2049" width="31.25" style="218" customWidth="1"/>
    <col min="2050" max="2050" width="5.375" style="218" customWidth="1"/>
    <col min="2051" max="2051" width="1.5" style="218" customWidth="1"/>
    <col min="2052" max="2052" width="4.625" style="218" customWidth="1"/>
    <col min="2053" max="2053" width="1.375" style="218" customWidth="1"/>
    <col min="2054" max="2054" width="5.625" style="218" customWidth="1"/>
    <col min="2055" max="2055" width="5.375" style="218" customWidth="1"/>
    <col min="2056" max="2056" width="2.375" style="218" customWidth="1"/>
    <col min="2057" max="2057" width="3.875" style="218" customWidth="1"/>
    <col min="2058" max="2058" width="2" style="218" customWidth="1"/>
    <col min="2059" max="2059" width="6" style="218" customWidth="1"/>
    <col min="2060" max="2060" width="5.5" style="218" customWidth="1"/>
    <col min="2061" max="2061" width="2" style="218" customWidth="1"/>
    <col min="2062" max="2062" width="3.375" style="218" customWidth="1"/>
    <col min="2063" max="2063" width="2.25" style="218" customWidth="1"/>
    <col min="2064" max="2064" width="5.5" style="218" customWidth="1"/>
    <col min="2065" max="2065" width="6.125" style="218" customWidth="1"/>
    <col min="2066" max="2066" width="1.5" style="218" customWidth="1"/>
    <col min="2067" max="2067" width="7.25" style="218" customWidth="1"/>
    <col min="2068" max="2068" width="1.375" style="218" customWidth="1"/>
    <col min="2069" max="2069" width="5.75" style="218" customWidth="1"/>
    <col min="2070" max="2070" width="5.625" style="218" customWidth="1"/>
    <col min="2071" max="2071" width="1.375" style="218" customWidth="1"/>
    <col min="2072" max="2072" width="7" style="218" customWidth="1"/>
    <col min="2073" max="2073" width="1.75" style="218" customWidth="1"/>
    <col min="2074" max="2074" width="5.625" style="218" customWidth="1"/>
    <col min="2075" max="2075" width="5" style="218" customWidth="1"/>
    <col min="2076" max="2076" width="1.875" style="218" customWidth="1"/>
    <col min="2077" max="2077" width="4.875" style="218" customWidth="1"/>
    <col min="2078" max="2078" width="7.875" style="218" customWidth="1"/>
    <col min="2079" max="2079" width="2.5" style="218" customWidth="1"/>
    <col min="2080" max="2080" width="5.125" style="218" customWidth="1"/>
    <col min="2081" max="2081" width="6.375" style="218" customWidth="1"/>
    <col min="2082" max="2082" width="1.375" style="218" customWidth="1"/>
    <col min="2083" max="2083" width="5" style="218" customWidth="1"/>
    <col min="2084" max="2084" width="4.625" style="218" customWidth="1"/>
    <col min="2085" max="2085" width="2.125" style="218" customWidth="1"/>
    <col min="2086" max="2086" width="4.75" style="218" customWidth="1"/>
    <col min="2087" max="2087" width="7" style="218" customWidth="1"/>
    <col min="2088" max="2088" width="1.25" style="218" customWidth="1"/>
    <col min="2089" max="2089" width="4.875" style="218" customWidth="1"/>
    <col min="2090" max="2090" width="3.625" style="218" customWidth="1"/>
    <col min="2091" max="2091" width="3.25" style="218" customWidth="1"/>
    <col min="2092" max="2092" width="2.625" style="218" customWidth="1"/>
    <col min="2093" max="2093" width="2.875" style="218" customWidth="1"/>
    <col min="2094" max="2094" width="3" style="218" customWidth="1"/>
    <col min="2095" max="2095" width="2.875" style="218" customWidth="1"/>
    <col min="2096" max="2096" width="4.25" style="218" customWidth="1"/>
    <col min="2097" max="2097" width="2.5" style="218" customWidth="1"/>
    <col min="2098" max="2098" width="2.875" style="218" customWidth="1"/>
    <col min="2099" max="2099" width="7" style="218" customWidth="1"/>
    <col min="2100" max="2100" width="1.625" style="218" customWidth="1"/>
    <col min="2101" max="2101" width="6" style="218" customWidth="1"/>
    <col min="2102" max="2102" width="7.125" style="218" customWidth="1"/>
    <col min="2103" max="2103" width="1.625" style="218" customWidth="1"/>
    <col min="2104" max="2104" width="5.625" style="218" customWidth="1"/>
    <col min="2105" max="2105" width="3.75" style="218" customWidth="1"/>
    <col min="2106" max="2106" width="2" style="218" customWidth="1"/>
    <col min="2107" max="2107" width="3.875" style="218" customWidth="1"/>
    <col min="2108" max="2108" width="4.875" style="218" customWidth="1"/>
    <col min="2109" max="2109" width="1.625" style="218" customWidth="1"/>
    <col min="2110" max="2110" width="4.75" style="218" customWidth="1"/>
    <col min="2111" max="2111" width="5.875" style="218" customWidth="1"/>
    <col min="2112" max="2112" width="1.25" style="218" customWidth="1"/>
    <col min="2113" max="2113" width="4.625" style="218" customWidth="1"/>
    <col min="2114" max="2114" width="4.75" style="218" customWidth="1"/>
    <col min="2115" max="2115" width="1.375" style="218" customWidth="1"/>
    <col min="2116" max="2116" width="4.75" style="218" customWidth="1"/>
    <col min="2117" max="2117" width="5.875" style="218" customWidth="1"/>
    <col min="2118" max="2118" width="1.125" style="218" customWidth="1"/>
    <col min="2119" max="2119" width="4.75" style="218" customWidth="1"/>
    <col min="2120" max="2120" width="9.625" style="218" customWidth="1"/>
    <col min="2121" max="2123" width="9" style="218"/>
    <col min="2124" max="2124" width="1.75" style="218" customWidth="1"/>
    <col min="2125" max="2125" width="5" style="218" customWidth="1"/>
    <col min="2126" max="2303" width="9" style="218"/>
    <col min="2304" max="2304" width="6.375" style="218" customWidth="1"/>
    <col min="2305" max="2305" width="31.25" style="218" customWidth="1"/>
    <col min="2306" max="2306" width="5.375" style="218" customWidth="1"/>
    <col min="2307" max="2307" width="1.5" style="218" customWidth="1"/>
    <col min="2308" max="2308" width="4.625" style="218" customWidth="1"/>
    <col min="2309" max="2309" width="1.375" style="218" customWidth="1"/>
    <col min="2310" max="2310" width="5.625" style="218" customWidth="1"/>
    <col min="2311" max="2311" width="5.375" style="218" customWidth="1"/>
    <col min="2312" max="2312" width="2.375" style="218" customWidth="1"/>
    <col min="2313" max="2313" width="3.875" style="218" customWidth="1"/>
    <col min="2314" max="2314" width="2" style="218" customWidth="1"/>
    <col min="2315" max="2315" width="6" style="218" customWidth="1"/>
    <col min="2316" max="2316" width="5.5" style="218" customWidth="1"/>
    <col min="2317" max="2317" width="2" style="218" customWidth="1"/>
    <col min="2318" max="2318" width="3.375" style="218" customWidth="1"/>
    <col min="2319" max="2319" width="2.25" style="218" customWidth="1"/>
    <col min="2320" max="2320" width="5.5" style="218" customWidth="1"/>
    <col min="2321" max="2321" width="6.125" style="218" customWidth="1"/>
    <col min="2322" max="2322" width="1.5" style="218" customWidth="1"/>
    <col min="2323" max="2323" width="7.25" style="218" customWidth="1"/>
    <col min="2324" max="2324" width="1.375" style="218" customWidth="1"/>
    <col min="2325" max="2325" width="5.75" style="218" customWidth="1"/>
    <col min="2326" max="2326" width="5.625" style="218" customWidth="1"/>
    <col min="2327" max="2327" width="1.375" style="218" customWidth="1"/>
    <col min="2328" max="2328" width="7" style="218" customWidth="1"/>
    <col min="2329" max="2329" width="1.75" style="218" customWidth="1"/>
    <col min="2330" max="2330" width="5.625" style="218" customWidth="1"/>
    <col min="2331" max="2331" width="5" style="218" customWidth="1"/>
    <col min="2332" max="2332" width="1.875" style="218" customWidth="1"/>
    <col min="2333" max="2333" width="4.875" style="218" customWidth="1"/>
    <col min="2334" max="2334" width="7.875" style="218" customWidth="1"/>
    <col min="2335" max="2335" width="2.5" style="218" customWidth="1"/>
    <col min="2336" max="2336" width="5.125" style="218" customWidth="1"/>
    <col min="2337" max="2337" width="6.375" style="218" customWidth="1"/>
    <col min="2338" max="2338" width="1.375" style="218" customWidth="1"/>
    <col min="2339" max="2339" width="5" style="218" customWidth="1"/>
    <col min="2340" max="2340" width="4.625" style="218" customWidth="1"/>
    <col min="2341" max="2341" width="2.125" style="218" customWidth="1"/>
    <col min="2342" max="2342" width="4.75" style="218" customWidth="1"/>
    <col min="2343" max="2343" width="7" style="218" customWidth="1"/>
    <col min="2344" max="2344" width="1.25" style="218" customWidth="1"/>
    <col min="2345" max="2345" width="4.875" style="218" customWidth="1"/>
    <col min="2346" max="2346" width="3.625" style="218" customWidth="1"/>
    <col min="2347" max="2347" width="3.25" style="218" customWidth="1"/>
    <col min="2348" max="2348" width="2.625" style="218" customWidth="1"/>
    <col min="2349" max="2349" width="2.875" style="218" customWidth="1"/>
    <col min="2350" max="2350" width="3" style="218" customWidth="1"/>
    <col min="2351" max="2351" width="2.875" style="218" customWidth="1"/>
    <col min="2352" max="2352" width="4.25" style="218" customWidth="1"/>
    <col min="2353" max="2353" width="2.5" style="218" customWidth="1"/>
    <col min="2354" max="2354" width="2.875" style="218" customWidth="1"/>
    <col min="2355" max="2355" width="7" style="218" customWidth="1"/>
    <col min="2356" max="2356" width="1.625" style="218" customWidth="1"/>
    <col min="2357" max="2357" width="6" style="218" customWidth="1"/>
    <col min="2358" max="2358" width="7.125" style="218" customWidth="1"/>
    <col min="2359" max="2359" width="1.625" style="218" customWidth="1"/>
    <col min="2360" max="2360" width="5.625" style="218" customWidth="1"/>
    <col min="2361" max="2361" width="3.75" style="218" customWidth="1"/>
    <col min="2362" max="2362" width="2" style="218" customWidth="1"/>
    <col min="2363" max="2363" width="3.875" style="218" customWidth="1"/>
    <col min="2364" max="2364" width="4.875" style="218" customWidth="1"/>
    <col min="2365" max="2365" width="1.625" style="218" customWidth="1"/>
    <col min="2366" max="2366" width="4.75" style="218" customWidth="1"/>
    <col min="2367" max="2367" width="5.875" style="218" customWidth="1"/>
    <col min="2368" max="2368" width="1.25" style="218" customWidth="1"/>
    <col min="2369" max="2369" width="4.625" style="218" customWidth="1"/>
    <col min="2370" max="2370" width="4.75" style="218" customWidth="1"/>
    <col min="2371" max="2371" width="1.375" style="218" customWidth="1"/>
    <col min="2372" max="2372" width="4.75" style="218" customWidth="1"/>
    <col min="2373" max="2373" width="5.875" style="218" customWidth="1"/>
    <col min="2374" max="2374" width="1.125" style="218" customWidth="1"/>
    <col min="2375" max="2375" width="4.75" style="218" customWidth="1"/>
    <col min="2376" max="2376" width="9.625" style="218" customWidth="1"/>
    <col min="2377" max="2379" width="9" style="218"/>
    <col min="2380" max="2380" width="1.75" style="218" customWidth="1"/>
    <col min="2381" max="2381" width="5" style="218" customWidth="1"/>
    <col min="2382" max="2559" width="9" style="218"/>
    <col min="2560" max="2560" width="6.375" style="218" customWidth="1"/>
    <col min="2561" max="2561" width="31.25" style="218" customWidth="1"/>
    <col min="2562" max="2562" width="5.375" style="218" customWidth="1"/>
    <col min="2563" max="2563" width="1.5" style="218" customWidth="1"/>
    <col min="2564" max="2564" width="4.625" style="218" customWidth="1"/>
    <col min="2565" max="2565" width="1.375" style="218" customWidth="1"/>
    <col min="2566" max="2566" width="5.625" style="218" customWidth="1"/>
    <col min="2567" max="2567" width="5.375" style="218" customWidth="1"/>
    <col min="2568" max="2568" width="2.375" style="218" customWidth="1"/>
    <col min="2569" max="2569" width="3.875" style="218" customWidth="1"/>
    <col min="2570" max="2570" width="2" style="218" customWidth="1"/>
    <col min="2571" max="2571" width="6" style="218" customWidth="1"/>
    <col min="2572" max="2572" width="5.5" style="218" customWidth="1"/>
    <col min="2573" max="2573" width="2" style="218" customWidth="1"/>
    <col min="2574" max="2574" width="3.375" style="218" customWidth="1"/>
    <col min="2575" max="2575" width="2.25" style="218" customWidth="1"/>
    <col min="2576" max="2576" width="5.5" style="218" customWidth="1"/>
    <col min="2577" max="2577" width="6.125" style="218" customWidth="1"/>
    <col min="2578" max="2578" width="1.5" style="218" customWidth="1"/>
    <col min="2579" max="2579" width="7.25" style="218" customWidth="1"/>
    <col min="2580" max="2580" width="1.375" style="218" customWidth="1"/>
    <col min="2581" max="2581" width="5.75" style="218" customWidth="1"/>
    <col min="2582" max="2582" width="5.625" style="218" customWidth="1"/>
    <col min="2583" max="2583" width="1.375" style="218" customWidth="1"/>
    <col min="2584" max="2584" width="7" style="218" customWidth="1"/>
    <col min="2585" max="2585" width="1.75" style="218" customWidth="1"/>
    <col min="2586" max="2586" width="5.625" style="218" customWidth="1"/>
    <col min="2587" max="2587" width="5" style="218" customWidth="1"/>
    <col min="2588" max="2588" width="1.875" style="218" customWidth="1"/>
    <col min="2589" max="2589" width="4.875" style="218" customWidth="1"/>
    <col min="2590" max="2590" width="7.875" style="218" customWidth="1"/>
    <col min="2591" max="2591" width="2.5" style="218" customWidth="1"/>
    <col min="2592" max="2592" width="5.125" style="218" customWidth="1"/>
    <col min="2593" max="2593" width="6.375" style="218" customWidth="1"/>
    <col min="2594" max="2594" width="1.375" style="218" customWidth="1"/>
    <col min="2595" max="2595" width="5" style="218" customWidth="1"/>
    <col min="2596" max="2596" width="4.625" style="218" customWidth="1"/>
    <col min="2597" max="2597" width="2.125" style="218" customWidth="1"/>
    <col min="2598" max="2598" width="4.75" style="218" customWidth="1"/>
    <col min="2599" max="2599" width="7" style="218" customWidth="1"/>
    <col min="2600" max="2600" width="1.25" style="218" customWidth="1"/>
    <col min="2601" max="2601" width="4.875" style="218" customWidth="1"/>
    <col min="2602" max="2602" width="3.625" style="218" customWidth="1"/>
    <col min="2603" max="2603" width="3.25" style="218" customWidth="1"/>
    <col min="2604" max="2604" width="2.625" style="218" customWidth="1"/>
    <col min="2605" max="2605" width="2.875" style="218" customWidth="1"/>
    <col min="2606" max="2606" width="3" style="218" customWidth="1"/>
    <col min="2607" max="2607" width="2.875" style="218" customWidth="1"/>
    <col min="2608" max="2608" width="4.25" style="218" customWidth="1"/>
    <col min="2609" max="2609" width="2.5" style="218" customWidth="1"/>
    <col min="2610" max="2610" width="2.875" style="218" customWidth="1"/>
    <col min="2611" max="2611" width="7" style="218" customWidth="1"/>
    <col min="2612" max="2612" width="1.625" style="218" customWidth="1"/>
    <col min="2613" max="2613" width="6" style="218" customWidth="1"/>
    <col min="2614" max="2614" width="7.125" style="218" customWidth="1"/>
    <col min="2615" max="2615" width="1.625" style="218" customWidth="1"/>
    <col min="2616" max="2616" width="5.625" style="218" customWidth="1"/>
    <col min="2617" max="2617" width="3.75" style="218" customWidth="1"/>
    <col min="2618" max="2618" width="2" style="218" customWidth="1"/>
    <col min="2619" max="2619" width="3.875" style="218" customWidth="1"/>
    <col min="2620" max="2620" width="4.875" style="218" customWidth="1"/>
    <col min="2621" max="2621" width="1.625" style="218" customWidth="1"/>
    <col min="2622" max="2622" width="4.75" style="218" customWidth="1"/>
    <col min="2623" max="2623" width="5.875" style="218" customWidth="1"/>
    <col min="2624" max="2624" width="1.25" style="218" customWidth="1"/>
    <col min="2625" max="2625" width="4.625" style="218" customWidth="1"/>
    <col min="2626" max="2626" width="4.75" style="218" customWidth="1"/>
    <col min="2627" max="2627" width="1.375" style="218" customWidth="1"/>
    <col min="2628" max="2628" width="4.75" style="218" customWidth="1"/>
    <col min="2629" max="2629" width="5.875" style="218" customWidth="1"/>
    <col min="2630" max="2630" width="1.125" style="218" customWidth="1"/>
    <col min="2631" max="2631" width="4.75" style="218" customWidth="1"/>
    <col min="2632" max="2632" width="9.625" style="218" customWidth="1"/>
    <col min="2633" max="2635" width="9" style="218"/>
    <col min="2636" max="2636" width="1.75" style="218" customWidth="1"/>
    <col min="2637" max="2637" width="5" style="218" customWidth="1"/>
    <col min="2638" max="2815" width="9" style="218"/>
    <col min="2816" max="2816" width="6.375" style="218" customWidth="1"/>
    <col min="2817" max="2817" width="31.25" style="218" customWidth="1"/>
    <col min="2818" max="2818" width="5.375" style="218" customWidth="1"/>
    <col min="2819" max="2819" width="1.5" style="218" customWidth="1"/>
    <col min="2820" max="2820" width="4.625" style="218" customWidth="1"/>
    <col min="2821" max="2821" width="1.375" style="218" customWidth="1"/>
    <col min="2822" max="2822" width="5.625" style="218" customWidth="1"/>
    <col min="2823" max="2823" width="5.375" style="218" customWidth="1"/>
    <col min="2824" max="2824" width="2.375" style="218" customWidth="1"/>
    <col min="2825" max="2825" width="3.875" style="218" customWidth="1"/>
    <col min="2826" max="2826" width="2" style="218" customWidth="1"/>
    <col min="2827" max="2827" width="6" style="218" customWidth="1"/>
    <col min="2828" max="2828" width="5.5" style="218" customWidth="1"/>
    <col min="2829" max="2829" width="2" style="218" customWidth="1"/>
    <col min="2830" max="2830" width="3.375" style="218" customWidth="1"/>
    <col min="2831" max="2831" width="2.25" style="218" customWidth="1"/>
    <col min="2832" max="2832" width="5.5" style="218" customWidth="1"/>
    <col min="2833" max="2833" width="6.125" style="218" customWidth="1"/>
    <col min="2834" max="2834" width="1.5" style="218" customWidth="1"/>
    <col min="2835" max="2835" width="7.25" style="218" customWidth="1"/>
    <col min="2836" max="2836" width="1.375" style="218" customWidth="1"/>
    <col min="2837" max="2837" width="5.75" style="218" customWidth="1"/>
    <col min="2838" max="2838" width="5.625" style="218" customWidth="1"/>
    <col min="2839" max="2839" width="1.375" style="218" customWidth="1"/>
    <col min="2840" max="2840" width="7" style="218" customWidth="1"/>
    <col min="2841" max="2841" width="1.75" style="218" customWidth="1"/>
    <col min="2842" max="2842" width="5.625" style="218" customWidth="1"/>
    <col min="2843" max="2843" width="5" style="218" customWidth="1"/>
    <col min="2844" max="2844" width="1.875" style="218" customWidth="1"/>
    <col min="2845" max="2845" width="4.875" style="218" customWidth="1"/>
    <col min="2846" max="2846" width="7.875" style="218" customWidth="1"/>
    <col min="2847" max="2847" width="2.5" style="218" customWidth="1"/>
    <col min="2848" max="2848" width="5.125" style="218" customWidth="1"/>
    <col min="2849" max="2849" width="6.375" style="218" customWidth="1"/>
    <col min="2850" max="2850" width="1.375" style="218" customWidth="1"/>
    <col min="2851" max="2851" width="5" style="218" customWidth="1"/>
    <col min="2852" max="2852" width="4.625" style="218" customWidth="1"/>
    <col min="2853" max="2853" width="2.125" style="218" customWidth="1"/>
    <col min="2854" max="2854" width="4.75" style="218" customWidth="1"/>
    <col min="2855" max="2855" width="7" style="218" customWidth="1"/>
    <col min="2856" max="2856" width="1.25" style="218" customWidth="1"/>
    <col min="2857" max="2857" width="4.875" style="218" customWidth="1"/>
    <col min="2858" max="2858" width="3.625" style="218" customWidth="1"/>
    <col min="2859" max="2859" width="3.25" style="218" customWidth="1"/>
    <col min="2860" max="2860" width="2.625" style="218" customWidth="1"/>
    <col min="2861" max="2861" width="2.875" style="218" customWidth="1"/>
    <col min="2862" max="2862" width="3" style="218" customWidth="1"/>
    <col min="2863" max="2863" width="2.875" style="218" customWidth="1"/>
    <col min="2864" max="2864" width="4.25" style="218" customWidth="1"/>
    <col min="2865" max="2865" width="2.5" style="218" customWidth="1"/>
    <col min="2866" max="2866" width="2.875" style="218" customWidth="1"/>
    <col min="2867" max="2867" width="7" style="218" customWidth="1"/>
    <col min="2868" max="2868" width="1.625" style="218" customWidth="1"/>
    <col min="2869" max="2869" width="6" style="218" customWidth="1"/>
    <col min="2870" max="2870" width="7.125" style="218" customWidth="1"/>
    <col min="2871" max="2871" width="1.625" style="218" customWidth="1"/>
    <col min="2872" max="2872" width="5.625" style="218" customWidth="1"/>
    <col min="2873" max="2873" width="3.75" style="218" customWidth="1"/>
    <col min="2874" max="2874" width="2" style="218" customWidth="1"/>
    <col min="2875" max="2875" width="3.875" style="218" customWidth="1"/>
    <col min="2876" max="2876" width="4.875" style="218" customWidth="1"/>
    <col min="2877" max="2877" width="1.625" style="218" customWidth="1"/>
    <col min="2878" max="2878" width="4.75" style="218" customWidth="1"/>
    <col min="2879" max="2879" width="5.875" style="218" customWidth="1"/>
    <col min="2880" max="2880" width="1.25" style="218" customWidth="1"/>
    <col min="2881" max="2881" width="4.625" style="218" customWidth="1"/>
    <col min="2882" max="2882" width="4.75" style="218" customWidth="1"/>
    <col min="2883" max="2883" width="1.375" style="218" customWidth="1"/>
    <col min="2884" max="2884" width="4.75" style="218" customWidth="1"/>
    <col min="2885" max="2885" width="5.875" style="218" customWidth="1"/>
    <col min="2886" max="2886" width="1.125" style="218" customWidth="1"/>
    <col min="2887" max="2887" width="4.75" style="218" customWidth="1"/>
    <col min="2888" max="2888" width="9.625" style="218" customWidth="1"/>
    <col min="2889" max="2891" width="9" style="218"/>
    <col min="2892" max="2892" width="1.75" style="218" customWidth="1"/>
    <col min="2893" max="2893" width="5" style="218" customWidth="1"/>
    <col min="2894" max="3071" width="9" style="218"/>
    <col min="3072" max="3072" width="6.375" style="218" customWidth="1"/>
    <col min="3073" max="3073" width="31.25" style="218" customWidth="1"/>
    <col min="3074" max="3074" width="5.375" style="218" customWidth="1"/>
    <col min="3075" max="3075" width="1.5" style="218" customWidth="1"/>
    <col min="3076" max="3076" width="4.625" style="218" customWidth="1"/>
    <col min="3077" max="3077" width="1.375" style="218" customWidth="1"/>
    <col min="3078" max="3078" width="5.625" style="218" customWidth="1"/>
    <col min="3079" max="3079" width="5.375" style="218" customWidth="1"/>
    <col min="3080" max="3080" width="2.375" style="218" customWidth="1"/>
    <col min="3081" max="3081" width="3.875" style="218" customWidth="1"/>
    <col min="3082" max="3082" width="2" style="218" customWidth="1"/>
    <col min="3083" max="3083" width="6" style="218" customWidth="1"/>
    <col min="3084" max="3084" width="5.5" style="218" customWidth="1"/>
    <col min="3085" max="3085" width="2" style="218" customWidth="1"/>
    <col min="3086" max="3086" width="3.375" style="218" customWidth="1"/>
    <col min="3087" max="3087" width="2.25" style="218" customWidth="1"/>
    <col min="3088" max="3088" width="5.5" style="218" customWidth="1"/>
    <col min="3089" max="3089" width="6.125" style="218" customWidth="1"/>
    <col min="3090" max="3090" width="1.5" style="218" customWidth="1"/>
    <col min="3091" max="3091" width="7.25" style="218" customWidth="1"/>
    <col min="3092" max="3092" width="1.375" style="218" customWidth="1"/>
    <col min="3093" max="3093" width="5.75" style="218" customWidth="1"/>
    <col min="3094" max="3094" width="5.625" style="218" customWidth="1"/>
    <col min="3095" max="3095" width="1.375" style="218" customWidth="1"/>
    <col min="3096" max="3096" width="7" style="218" customWidth="1"/>
    <col min="3097" max="3097" width="1.75" style="218" customWidth="1"/>
    <col min="3098" max="3098" width="5.625" style="218" customWidth="1"/>
    <col min="3099" max="3099" width="5" style="218" customWidth="1"/>
    <col min="3100" max="3100" width="1.875" style="218" customWidth="1"/>
    <col min="3101" max="3101" width="4.875" style="218" customWidth="1"/>
    <col min="3102" max="3102" width="7.875" style="218" customWidth="1"/>
    <col min="3103" max="3103" width="2.5" style="218" customWidth="1"/>
    <col min="3104" max="3104" width="5.125" style="218" customWidth="1"/>
    <col min="3105" max="3105" width="6.375" style="218" customWidth="1"/>
    <col min="3106" max="3106" width="1.375" style="218" customWidth="1"/>
    <col min="3107" max="3107" width="5" style="218" customWidth="1"/>
    <col min="3108" max="3108" width="4.625" style="218" customWidth="1"/>
    <col min="3109" max="3109" width="2.125" style="218" customWidth="1"/>
    <col min="3110" max="3110" width="4.75" style="218" customWidth="1"/>
    <col min="3111" max="3111" width="7" style="218" customWidth="1"/>
    <col min="3112" max="3112" width="1.25" style="218" customWidth="1"/>
    <col min="3113" max="3113" width="4.875" style="218" customWidth="1"/>
    <col min="3114" max="3114" width="3.625" style="218" customWidth="1"/>
    <col min="3115" max="3115" width="3.25" style="218" customWidth="1"/>
    <col min="3116" max="3116" width="2.625" style="218" customWidth="1"/>
    <col min="3117" max="3117" width="2.875" style="218" customWidth="1"/>
    <col min="3118" max="3118" width="3" style="218" customWidth="1"/>
    <col min="3119" max="3119" width="2.875" style="218" customWidth="1"/>
    <col min="3120" max="3120" width="4.25" style="218" customWidth="1"/>
    <col min="3121" max="3121" width="2.5" style="218" customWidth="1"/>
    <col min="3122" max="3122" width="2.875" style="218" customWidth="1"/>
    <col min="3123" max="3123" width="7" style="218" customWidth="1"/>
    <col min="3124" max="3124" width="1.625" style="218" customWidth="1"/>
    <col min="3125" max="3125" width="6" style="218" customWidth="1"/>
    <col min="3126" max="3126" width="7.125" style="218" customWidth="1"/>
    <col min="3127" max="3127" width="1.625" style="218" customWidth="1"/>
    <col min="3128" max="3128" width="5.625" style="218" customWidth="1"/>
    <col min="3129" max="3129" width="3.75" style="218" customWidth="1"/>
    <col min="3130" max="3130" width="2" style="218" customWidth="1"/>
    <col min="3131" max="3131" width="3.875" style="218" customWidth="1"/>
    <col min="3132" max="3132" width="4.875" style="218" customWidth="1"/>
    <col min="3133" max="3133" width="1.625" style="218" customWidth="1"/>
    <col min="3134" max="3134" width="4.75" style="218" customWidth="1"/>
    <col min="3135" max="3135" width="5.875" style="218" customWidth="1"/>
    <col min="3136" max="3136" width="1.25" style="218" customWidth="1"/>
    <col min="3137" max="3137" width="4.625" style="218" customWidth="1"/>
    <col min="3138" max="3138" width="4.75" style="218" customWidth="1"/>
    <col min="3139" max="3139" width="1.375" style="218" customWidth="1"/>
    <col min="3140" max="3140" width="4.75" style="218" customWidth="1"/>
    <col min="3141" max="3141" width="5.875" style="218" customWidth="1"/>
    <col min="3142" max="3142" width="1.125" style="218" customWidth="1"/>
    <col min="3143" max="3143" width="4.75" style="218" customWidth="1"/>
    <col min="3144" max="3144" width="9.625" style="218" customWidth="1"/>
    <col min="3145" max="3147" width="9" style="218"/>
    <col min="3148" max="3148" width="1.75" style="218" customWidth="1"/>
    <col min="3149" max="3149" width="5" style="218" customWidth="1"/>
    <col min="3150" max="3327" width="9" style="218"/>
    <col min="3328" max="3328" width="6.375" style="218" customWidth="1"/>
    <col min="3329" max="3329" width="31.25" style="218" customWidth="1"/>
    <col min="3330" max="3330" width="5.375" style="218" customWidth="1"/>
    <col min="3331" max="3331" width="1.5" style="218" customWidth="1"/>
    <col min="3332" max="3332" width="4.625" style="218" customWidth="1"/>
    <col min="3333" max="3333" width="1.375" style="218" customWidth="1"/>
    <col min="3334" max="3334" width="5.625" style="218" customWidth="1"/>
    <col min="3335" max="3335" width="5.375" style="218" customWidth="1"/>
    <col min="3336" max="3336" width="2.375" style="218" customWidth="1"/>
    <col min="3337" max="3337" width="3.875" style="218" customWidth="1"/>
    <col min="3338" max="3338" width="2" style="218" customWidth="1"/>
    <col min="3339" max="3339" width="6" style="218" customWidth="1"/>
    <col min="3340" max="3340" width="5.5" style="218" customWidth="1"/>
    <col min="3341" max="3341" width="2" style="218" customWidth="1"/>
    <col min="3342" max="3342" width="3.375" style="218" customWidth="1"/>
    <col min="3343" max="3343" width="2.25" style="218" customWidth="1"/>
    <col min="3344" max="3344" width="5.5" style="218" customWidth="1"/>
    <col min="3345" max="3345" width="6.125" style="218" customWidth="1"/>
    <col min="3346" max="3346" width="1.5" style="218" customWidth="1"/>
    <col min="3347" max="3347" width="7.25" style="218" customWidth="1"/>
    <col min="3348" max="3348" width="1.375" style="218" customWidth="1"/>
    <col min="3349" max="3349" width="5.75" style="218" customWidth="1"/>
    <col min="3350" max="3350" width="5.625" style="218" customWidth="1"/>
    <col min="3351" max="3351" width="1.375" style="218" customWidth="1"/>
    <col min="3352" max="3352" width="7" style="218" customWidth="1"/>
    <col min="3353" max="3353" width="1.75" style="218" customWidth="1"/>
    <col min="3354" max="3354" width="5.625" style="218" customWidth="1"/>
    <col min="3355" max="3355" width="5" style="218" customWidth="1"/>
    <col min="3356" max="3356" width="1.875" style="218" customWidth="1"/>
    <col min="3357" max="3357" width="4.875" style="218" customWidth="1"/>
    <col min="3358" max="3358" width="7.875" style="218" customWidth="1"/>
    <col min="3359" max="3359" width="2.5" style="218" customWidth="1"/>
    <col min="3360" max="3360" width="5.125" style="218" customWidth="1"/>
    <col min="3361" max="3361" width="6.375" style="218" customWidth="1"/>
    <col min="3362" max="3362" width="1.375" style="218" customWidth="1"/>
    <col min="3363" max="3363" width="5" style="218" customWidth="1"/>
    <col min="3364" max="3364" width="4.625" style="218" customWidth="1"/>
    <col min="3365" max="3365" width="2.125" style="218" customWidth="1"/>
    <col min="3366" max="3366" width="4.75" style="218" customWidth="1"/>
    <col min="3367" max="3367" width="7" style="218" customWidth="1"/>
    <col min="3368" max="3368" width="1.25" style="218" customWidth="1"/>
    <col min="3369" max="3369" width="4.875" style="218" customWidth="1"/>
    <col min="3370" max="3370" width="3.625" style="218" customWidth="1"/>
    <col min="3371" max="3371" width="3.25" style="218" customWidth="1"/>
    <col min="3372" max="3372" width="2.625" style="218" customWidth="1"/>
    <col min="3373" max="3373" width="2.875" style="218" customWidth="1"/>
    <col min="3374" max="3374" width="3" style="218" customWidth="1"/>
    <col min="3375" max="3375" width="2.875" style="218" customWidth="1"/>
    <col min="3376" max="3376" width="4.25" style="218" customWidth="1"/>
    <col min="3377" max="3377" width="2.5" style="218" customWidth="1"/>
    <col min="3378" max="3378" width="2.875" style="218" customWidth="1"/>
    <col min="3379" max="3379" width="7" style="218" customWidth="1"/>
    <col min="3380" max="3380" width="1.625" style="218" customWidth="1"/>
    <col min="3381" max="3381" width="6" style="218" customWidth="1"/>
    <col min="3382" max="3382" width="7.125" style="218" customWidth="1"/>
    <col min="3383" max="3383" width="1.625" style="218" customWidth="1"/>
    <col min="3384" max="3384" width="5.625" style="218" customWidth="1"/>
    <col min="3385" max="3385" width="3.75" style="218" customWidth="1"/>
    <col min="3386" max="3386" width="2" style="218" customWidth="1"/>
    <col min="3387" max="3387" width="3.875" style="218" customWidth="1"/>
    <col min="3388" max="3388" width="4.875" style="218" customWidth="1"/>
    <col min="3389" max="3389" width="1.625" style="218" customWidth="1"/>
    <col min="3390" max="3390" width="4.75" style="218" customWidth="1"/>
    <col min="3391" max="3391" width="5.875" style="218" customWidth="1"/>
    <col min="3392" max="3392" width="1.25" style="218" customWidth="1"/>
    <col min="3393" max="3393" width="4.625" style="218" customWidth="1"/>
    <col min="3394" max="3394" width="4.75" style="218" customWidth="1"/>
    <col min="3395" max="3395" width="1.375" style="218" customWidth="1"/>
    <col min="3396" max="3396" width="4.75" style="218" customWidth="1"/>
    <col min="3397" max="3397" width="5.875" style="218" customWidth="1"/>
    <col min="3398" max="3398" width="1.125" style="218" customWidth="1"/>
    <col min="3399" max="3399" width="4.75" style="218" customWidth="1"/>
    <col min="3400" max="3400" width="9.625" style="218" customWidth="1"/>
    <col min="3401" max="3403" width="9" style="218"/>
    <col min="3404" max="3404" width="1.75" style="218" customWidth="1"/>
    <col min="3405" max="3405" width="5" style="218" customWidth="1"/>
    <col min="3406" max="3583" width="9" style="218"/>
    <col min="3584" max="3584" width="6.375" style="218" customWidth="1"/>
    <col min="3585" max="3585" width="31.25" style="218" customWidth="1"/>
    <col min="3586" max="3586" width="5.375" style="218" customWidth="1"/>
    <col min="3587" max="3587" width="1.5" style="218" customWidth="1"/>
    <col min="3588" max="3588" width="4.625" style="218" customWidth="1"/>
    <col min="3589" max="3589" width="1.375" style="218" customWidth="1"/>
    <col min="3590" max="3590" width="5.625" style="218" customWidth="1"/>
    <col min="3591" max="3591" width="5.375" style="218" customWidth="1"/>
    <col min="3592" max="3592" width="2.375" style="218" customWidth="1"/>
    <col min="3593" max="3593" width="3.875" style="218" customWidth="1"/>
    <col min="3594" max="3594" width="2" style="218" customWidth="1"/>
    <col min="3595" max="3595" width="6" style="218" customWidth="1"/>
    <col min="3596" max="3596" width="5.5" style="218" customWidth="1"/>
    <col min="3597" max="3597" width="2" style="218" customWidth="1"/>
    <col min="3598" max="3598" width="3.375" style="218" customWidth="1"/>
    <col min="3599" max="3599" width="2.25" style="218" customWidth="1"/>
    <col min="3600" max="3600" width="5.5" style="218" customWidth="1"/>
    <col min="3601" max="3601" width="6.125" style="218" customWidth="1"/>
    <col min="3602" max="3602" width="1.5" style="218" customWidth="1"/>
    <col min="3603" max="3603" width="7.25" style="218" customWidth="1"/>
    <col min="3604" max="3604" width="1.375" style="218" customWidth="1"/>
    <col min="3605" max="3605" width="5.75" style="218" customWidth="1"/>
    <col min="3606" max="3606" width="5.625" style="218" customWidth="1"/>
    <col min="3607" max="3607" width="1.375" style="218" customWidth="1"/>
    <col min="3608" max="3608" width="7" style="218" customWidth="1"/>
    <col min="3609" max="3609" width="1.75" style="218" customWidth="1"/>
    <col min="3610" max="3610" width="5.625" style="218" customWidth="1"/>
    <col min="3611" max="3611" width="5" style="218" customWidth="1"/>
    <col min="3612" max="3612" width="1.875" style="218" customWidth="1"/>
    <col min="3613" max="3613" width="4.875" style="218" customWidth="1"/>
    <col min="3614" max="3614" width="7.875" style="218" customWidth="1"/>
    <col min="3615" max="3615" width="2.5" style="218" customWidth="1"/>
    <col min="3616" max="3616" width="5.125" style="218" customWidth="1"/>
    <col min="3617" max="3617" width="6.375" style="218" customWidth="1"/>
    <col min="3618" max="3618" width="1.375" style="218" customWidth="1"/>
    <col min="3619" max="3619" width="5" style="218" customWidth="1"/>
    <col min="3620" max="3620" width="4.625" style="218" customWidth="1"/>
    <col min="3621" max="3621" width="2.125" style="218" customWidth="1"/>
    <col min="3622" max="3622" width="4.75" style="218" customWidth="1"/>
    <col min="3623" max="3623" width="7" style="218" customWidth="1"/>
    <col min="3624" max="3624" width="1.25" style="218" customWidth="1"/>
    <col min="3625" max="3625" width="4.875" style="218" customWidth="1"/>
    <col min="3626" max="3626" width="3.625" style="218" customWidth="1"/>
    <col min="3627" max="3627" width="3.25" style="218" customWidth="1"/>
    <col min="3628" max="3628" width="2.625" style="218" customWidth="1"/>
    <col min="3629" max="3629" width="2.875" style="218" customWidth="1"/>
    <col min="3630" max="3630" width="3" style="218" customWidth="1"/>
    <col min="3631" max="3631" width="2.875" style="218" customWidth="1"/>
    <col min="3632" max="3632" width="4.25" style="218" customWidth="1"/>
    <col min="3633" max="3633" width="2.5" style="218" customWidth="1"/>
    <col min="3634" max="3634" width="2.875" style="218" customWidth="1"/>
    <col min="3635" max="3635" width="7" style="218" customWidth="1"/>
    <col min="3636" max="3636" width="1.625" style="218" customWidth="1"/>
    <col min="3637" max="3637" width="6" style="218" customWidth="1"/>
    <col min="3638" max="3638" width="7.125" style="218" customWidth="1"/>
    <col min="3639" max="3639" width="1.625" style="218" customWidth="1"/>
    <col min="3640" max="3640" width="5.625" style="218" customWidth="1"/>
    <col min="3641" max="3641" width="3.75" style="218" customWidth="1"/>
    <col min="3642" max="3642" width="2" style="218" customWidth="1"/>
    <col min="3643" max="3643" width="3.875" style="218" customWidth="1"/>
    <col min="3644" max="3644" width="4.875" style="218" customWidth="1"/>
    <col min="3645" max="3645" width="1.625" style="218" customWidth="1"/>
    <col min="3646" max="3646" width="4.75" style="218" customWidth="1"/>
    <col min="3647" max="3647" width="5.875" style="218" customWidth="1"/>
    <col min="3648" max="3648" width="1.25" style="218" customWidth="1"/>
    <col min="3649" max="3649" width="4.625" style="218" customWidth="1"/>
    <col min="3650" max="3650" width="4.75" style="218" customWidth="1"/>
    <col min="3651" max="3651" width="1.375" style="218" customWidth="1"/>
    <col min="3652" max="3652" width="4.75" style="218" customWidth="1"/>
    <col min="3653" max="3653" width="5.875" style="218" customWidth="1"/>
    <col min="3654" max="3654" width="1.125" style="218" customWidth="1"/>
    <col min="3655" max="3655" width="4.75" style="218" customWidth="1"/>
    <col min="3656" max="3656" width="9.625" style="218" customWidth="1"/>
    <col min="3657" max="3659" width="9" style="218"/>
    <col min="3660" max="3660" width="1.75" style="218" customWidth="1"/>
    <col min="3661" max="3661" width="5" style="218" customWidth="1"/>
    <col min="3662" max="3839" width="9" style="218"/>
    <col min="3840" max="3840" width="6.375" style="218" customWidth="1"/>
    <col min="3841" max="3841" width="31.25" style="218" customWidth="1"/>
    <col min="3842" max="3842" width="5.375" style="218" customWidth="1"/>
    <col min="3843" max="3843" width="1.5" style="218" customWidth="1"/>
    <col min="3844" max="3844" width="4.625" style="218" customWidth="1"/>
    <col min="3845" max="3845" width="1.375" style="218" customWidth="1"/>
    <col min="3846" max="3846" width="5.625" style="218" customWidth="1"/>
    <col min="3847" max="3847" width="5.375" style="218" customWidth="1"/>
    <col min="3848" max="3848" width="2.375" style="218" customWidth="1"/>
    <col min="3849" max="3849" width="3.875" style="218" customWidth="1"/>
    <col min="3850" max="3850" width="2" style="218" customWidth="1"/>
    <col min="3851" max="3851" width="6" style="218" customWidth="1"/>
    <col min="3852" max="3852" width="5.5" style="218" customWidth="1"/>
    <col min="3853" max="3853" width="2" style="218" customWidth="1"/>
    <col min="3854" max="3854" width="3.375" style="218" customWidth="1"/>
    <col min="3855" max="3855" width="2.25" style="218" customWidth="1"/>
    <col min="3856" max="3856" width="5.5" style="218" customWidth="1"/>
    <col min="3857" max="3857" width="6.125" style="218" customWidth="1"/>
    <col min="3858" max="3858" width="1.5" style="218" customWidth="1"/>
    <col min="3859" max="3859" width="7.25" style="218" customWidth="1"/>
    <col min="3860" max="3860" width="1.375" style="218" customWidth="1"/>
    <col min="3861" max="3861" width="5.75" style="218" customWidth="1"/>
    <col min="3862" max="3862" width="5.625" style="218" customWidth="1"/>
    <col min="3863" max="3863" width="1.375" style="218" customWidth="1"/>
    <col min="3864" max="3864" width="7" style="218" customWidth="1"/>
    <col min="3865" max="3865" width="1.75" style="218" customWidth="1"/>
    <col min="3866" max="3866" width="5.625" style="218" customWidth="1"/>
    <col min="3867" max="3867" width="5" style="218" customWidth="1"/>
    <col min="3868" max="3868" width="1.875" style="218" customWidth="1"/>
    <col min="3869" max="3869" width="4.875" style="218" customWidth="1"/>
    <col min="3870" max="3870" width="7.875" style="218" customWidth="1"/>
    <col min="3871" max="3871" width="2.5" style="218" customWidth="1"/>
    <col min="3872" max="3872" width="5.125" style="218" customWidth="1"/>
    <col min="3873" max="3873" width="6.375" style="218" customWidth="1"/>
    <col min="3874" max="3874" width="1.375" style="218" customWidth="1"/>
    <col min="3875" max="3875" width="5" style="218" customWidth="1"/>
    <col min="3876" max="3876" width="4.625" style="218" customWidth="1"/>
    <col min="3877" max="3877" width="2.125" style="218" customWidth="1"/>
    <col min="3878" max="3878" width="4.75" style="218" customWidth="1"/>
    <col min="3879" max="3879" width="7" style="218" customWidth="1"/>
    <col min="3880" max="3880" width="1.25" style="218" customWidth="1"/>
    <col min="3881" max="3881" width="4.875" style="218" customWidth="1"/>
    <col min="3882" max="3882" width="3.625" style="218" customWidth="1"/>
    <col min="3883" max="3883" width="3.25" style="218" customWidth="1"/>
    <col min="3884" max="3884" width="2.625" style="218" customWidth="1"/>
    <col min="3885" max="3885" width="2.875" style="218" customWidth="1"/>
    <col min="3886" max="3886" width="3" style="218" customWidth="1"/>
    <col min="3887" max="3887" width="2.875" style="218" customWidth="1"/>
    <col min="3888" max="3888" width="4.25" style="218" customWidth="1"/>
    <col min="3889" max="3889" width="2.5" style="218" customWidth="1"/>
    <col min="3890" max="3890" width="2.875" style="218" customWidth="1"/>
    <col min="3891" max="3891" width="7" style="218" customWidth="1"/>
    <col min="3892" max="3892" width="1.625" style="218" customWidth="1"/>
    <col min="3893" max="3893" width="6" style="218" customWidth="1"/>
    <col min="3894" max="3894" width="7.125" style="218" customWidth="1"/>
    <col min="3895" max="3895" width="1.625" style="218" customWidth="1"/>
    <col min="3896" max="3896" width="5.625" style="218" customWidth="1"/>
    <col min="3897" max="3897" width="3.75" style="218" customWidth="1"/>
    <col min="3898" max="3898" width="2" style="218" customWidth="1"/>
    <col min="3899" max="3899" width="3.875" style="218" customWidth="1"/>
    <col min="3900" max="3900" width="4.875" style="218" customWidth="1"/>
    <col min="3901" max="3901" width="1.625" style="218" customWidth="1"/>
    <col min="3902" max="3902" width="4.75" style="218" customWidth="1"/>
    <col min="3903" max="3903" width="5.875" style="218" customWidth="1"/>
    <col min="3904" max="3904" width="1.25" style="218" customWidth="1"/>
    <col min="3905" max="3905" width="4.625" style="218" customWidth="1"/>
    <col min="3906" max="3906" width="4.75" style="218" customWidth="1"/>
    <col min="3907" max="3907" width="1.375" style="218" customWidth="1"/>
    <col min="3908" max="3908" width="4.75" style="218" customWidth="1"/>
    <col min="3909" max="3909" width="5.875" style="218" customWidth="1"/>
    <col min="3910" max="3910" width="1.125" style="218" customWidth="1"/>
    <col min="3911" max="3911" width="4.75" style="218" customWidth="1"/>
    <col min="3912" max="3912" width="9.625" style="218" customWidth="1"/>
    <col min="3913" max="3915" width="9" style="218"/>
    <col min="3916" max="3916" width="1.75" style="218" customWidth="1"/>
    <col min="3917" max="3917" width="5" style="218" customWidth="1"/>
    <col min="3918" max="4095" width="9" style="218"/>
    <col min="4096" max="4096" width="6.375" style="218" customWidth="1"/>
    <col min="4097" max="4097" width="31.25" style="218" customWidth="1"/>
    <col min="4098" max="4098" width="5.375" style="218" customWidth="1"/>
    <col min="4099" max="4099" width="1.5" style="218" customWidth="1"/>
    <col min="4100" max="4100" width="4.625" style="218" customWidth="1"/>
    <col min="4101" max="4101" width="1.375" style="218" customWidth="1"/>
    <col min="4102" max="4102" width="5.625" style="218" customWidth="1"/>
    <col min="4103" max="4103" width="5.375" style="218" customWidth="1"/>
    <col min="4104" max="4104" width="2.375" style="218" customWidth="1"/>
    <col min="4105" max="4105" width="3.875" style="218" customWidth="1"/>
    <col min="4106" max="4106" width="2" style="218" customWidth="1"/>
    <col min="4107" max="4107" width="6" style="218" customWidth="1"/>
    <col min="4108" max="4108" width="5.5" style="218" customWidth="1"/>
    <col min="4109" max="4109" width="2" style="218" customWidth="1"/>
    <col min="4110" max="4110" width="3.375" style="218" customWidth="1"/>
    <col min="4111" max="4111" width="2.25" style="218" customWidth="1"/>
    <col min="4112" max="4112" width="5.5" style="218" customWidth="1"/>
    <col min="4113" max="4113" width="6.125" style="218" customWidth="1"/>
    <col min="4114" max="4114" width="1.5" style="218" customWidth="1"/>
    <col min="4115" max="4115" width="7.25" style="218" customWidth="1"/>
    <col min="4116" max="4116" width="1.375" style="218" customWidth="1"/>
    <col min="4117" max="4117" width="5.75" style="218" customWidth="1"/>
    <col min="4118" max="4118" width="5.625" style="218" customWidth="1"/>
    <col min="4119" max="4119" width="1.375" style="218" customWidth="1"/>
    <col min="4120" max="4120" width="7" style="218" customWidth="1"/>
    <col min="4121" max="4121" width="1.75" style="218" customWidth="1"/>
    <col min="4122" max="4122" width="5.625" style="218" customWidth="1"/>
    <col min="4123" max="4123" width="5" style="218" customWidth="1"/>
    <col min="4124" max="4124" width="1.875" style="218" customWidth="1"/>
    <col min="4125" max="4125" width="4.875" style="218" customWidth="1"/>
    <col min="4126" max="4126" width="7.875" style="218" customWidth="1"/>
    <col min="4127" max="4127" width="2.5" style="218" customWidth="1"/>
    <col min="4128" max="4128" width="5.125" style="218" customWidth="1"/>
    <col min="4129" max="4129" width="6.375" style="218" customWidth="1"/>
    <col min="4130" max="4130" width="1.375" style="218" customWidth="1"/>
    <col min="4131" max="4131" width="5" style="218" customWidth="1"/>
    <col min="4132" max="4132" width="4.625" style="218" customWidth="1"/>
    <col min="4133" max="4133" width="2.125" style="218" customWidth="1"/>
    <col min="4134" max="4134" width="4.75" style="218" customWidth="1"/>
    <col min="4135" max="4135" width="7" style="218" customWidth="1"/>
    <col min="4136" max="4136" width="1.25" style="218" customWidth="1"/>
    <col min="4137" max="4137" width="4.875" style="218" customWidth="1"/>
    <col min="4138" max="4138" width="3.625" style="218" customWidth="1"/>
    <col min="4139" max="4139" width="3.25" style="218" customWidth="1"/>
    <col min="4140" max="4140" width="2.625" style="218" customWidth="1"/>
    <col min="4141" max="4141" width="2.875" style="218" customWidth="1"/>
    <col min="4142" max="4142" width="3" style="218" customWidth="1"/>
    <col min="4143" max="4143" width="2.875" style="218" customWidth="1"/>
    <col min="4144" max="4144" width="4.25" style="218" customWidth="1"/>
    <col min="4145" max="4145" width="2.5" style="218" customWidth="1"/>
    <col min="4146" max="4146" width="2.875" style="218" customWidth="1"/>
    <col min="4147" max="4147" width="7" style="218" customWidth="1"/>
    <col min="4148" max="4148" width="1.625" style="218" customWidth="1"/>
    <col min="4149" max="4149" width="6" style="218" customWidth="1"/>
    <col min="4150" max="4150" width="7.125" style="218" customWidth="1"/>
    <col min="4151" max="4151" width="1.625" style="218" customWidth="1"/>
    <col min="4152" max="4152" width="5.625" style="218" customWidth="1"/>
    <col min="4153" max="4153" width="3.75" style="218" customWidth="1"/>
    <col min="4154" max="4154" width="2" style="218" customWidth="1"/>
    <col min="4155" max="4155" width="3.875" style="218" customWidth="1"/>
    <col min="4156" max="4156" width="4.875" style="218" customWidth="1"/>
    <col min="4157" max="4157" width="1.625" style="218" customWidth="1"/>
    <col min="4158" max="4158" width="4.75" style="218" customWidth="1"/>
    <col min="4159" max="4159" width="5.875" style="218" customWidth="1"/>
    <col min="4160" max="4160" width="1.25" style="218" customWidth="1"/>
    <col min="4161" max="4161" width="4.625" style="218" customWidth="1"/>
    <col min="4162" max="4162" width="4.75" style="218" customWidth="1"/>
    <col min="4163" max="4163" width="1.375" style="218" customWidth="1"/>
    <col min="4164" max="4164" width="4.75" style="218" customWidth="1"/>
    <col min="4165" max="4165" width="5.875" style="218" customWidth="1"/>
    <col min="4166" max="4166" width="1.125" style="218" customWidth="1"/>
    <col min="4167" max="4167" width="4.75" style="218" customWidth="1"/>
    <col min="4168" max="4168" width="9.625" style="218" customWidth="1"/>
    <col min="4169" max="4171" width="9" style="218"/>
    <col min="4172" max="4172" width="1.75" style="218" customWidth="1"/>
    <col min="4173" max="4173" width="5" style="218" customWidth="1"/>
    <col min="4174" max="4351" width="9" style="218"/>
    <col min="4352" max="4352" width="6.375" style="218" customWidth="1"/>
    <col min="4353" max="4353" width="31.25" style="218" customWidth="1"/>
    <col min="4354" max="4354" width="5.375" style="218" customWidth="1"/>
    <col min="4355" max="4355" width="1.5" style="218" customWidth="1"/>
    <col min="4356" max="4356" width="4.625" style="218" customWidth="1"/>
    <col min="4357" max="4357" width="1.375" style="218" customWidth="1"/>
    <col min="4358" max="4358" width="5.625" style="218" customWidth="1"/>
    <col min="4359" max="4359" width="5.375" style="218" customWidth="1"/>
    <col min="4360" max="4360" width="2.375" style="218" customWidth="1"/>
    <col min="4361" max="4361" width="3.875" style="218" customWidth="1"/>
    <col min="4362" max="4362" width="2" style="218" customWidth="1"/>
    <col min="4363" max="4363" width="6" style="218" customWidth="1"/>
    <col min="4364" max="4364" width="5.5" style="218" customWidth="1"/>
    <col min="4365" max="4365" width="2" style="218" customWidth="1"/>
    <col min="4366" max="4366" width="3.375" style="218" customWidth="1"/>
    <col min="4367" max="4367" width="2.25" style="218" customWidth="1"/>
    <col min="4368" max="4368" width="5.5" style="218" customWidth="1"/>
    <col min="4369" max="4369" width="6.125" style="218" customWidth="1"/>
    <col min="4370" max="4370" width="1.5" style="218" customWidth="1"/>
    <col min="4371" max="4371" width="7.25" style="218" customWidth="1"/>
    <col min="4372" max="4372" width="1.375" style="218" customWidth="1"/>
    <col min="4373" max="4373" width="5.75" style="218" customWidth="1"/>
    <col min="4374" max="4374" width="5.625" style="218" customWidth="1"/>
    <col min="4375" max="4375" width="1.375" style="218" customWidth="1"/>
    <col min="4376" max="4376" width="7" style="218" customWidth="1"/>
    <col min="4377" max="4377" width="1.75" style="218" customWidth="1"/>
    <col min="4378" max="4378" width="5.625" style="218" customWidth="1"/>
    <col min="4379" max="4379" width="5" style="218" customWidth="1"/>
    <col min="4380" max="4380" width="1.875" style="218" customWidth="1"/>
    <col min="4381" max="4381" width="4.875" style="218" customWidth="1"/>
    <col min="4382" max="4382" width="7.875" style="218" customWidth="1"/>
    <col min="4383" max="4383" width="2.5" style="218" customWidth="1"/>
    <col min="4384" max="4384" width="5.125" style="218" customWidth="1"/>
    <col min="4385" max="4385" width="6.375" style="218" customWidth="1"/>
    <col min="4386" max="4386" width="1.375" style="218" customWidth="1"/>
    <col min="4387" max="4387" width="5" style="218" customWidth="1"/>
    <col min="4388" max="4388" width="4.625" style="218" customWidth="1"/>
    <col min="4389" max="4389" width="2.125" style="218" customWidth="1"/>
    <col min="4390" max="4390" width="4.75" style="218" customWidth="1"/>
    <col min="4391" max="4391" width="7" style="218" customWidth="1"/>
    <col min="4392" max="4392" width="1.25" style="218" customWidth="1"/>
    <col min="4393" max="4393" width="4.875" style="218" customWidth="1"/>
    <col min="4394" max="4394" width="3.625" style="218" customWidth="1"/>
    <col min="4395" max="4395" width="3.25" style="218" customWidth="1"/>
    <col min="4396" max="4396" width="2.625" style="218" customWidth="1"/>
    <col min="4397" max="4397" width="2.875" style="218" customWidth="1"/>
    <col min="4398" max="4398" width="3" style="218" customWidth="1"/>
    <col min="4399" max="4399" width="2.875" style="218" customWidth="1"/>
    <col min="4400" max="4400" width="4.25" style="218" customWidth="1"/>
    <col min="4401" max="4401" width="2.5" style="218" customWidth="1"/>
    <col min="4402" max="4402" width="2.875" style="218" customWidth="1"/>
    <col min="4403" max="4403" width="7" style="218" customWidth="1"/>
    <col min="4404" max="4404" width="1.625" style="218" customWidth="1"/>
    <col min="4405" max="4405" width="6" style="218" customWidth="1"/>
    <col min="4406" max="4406" width="7.125" style="218" customWidth="1"/>
    <col min="4407" max="4407" width="1.625" style="218" customWidth="1"/>
    <col min="4408" max="4408" width="5.625" style="218" customWidth="1"/>
    <col min="4409" max="4409" width="3.75" style="218" customWidth="1"/>
    <col min="4410" max="4410" width="2" style="218" customWidth="1"/>
    <col min="4411" max="4411" width="3.875" style="218" customWidth="1"/>
    <col min="4412" max="4412" width="4.875" style="218" customWidth="1"/>
    <col min="4413" max="4413" width="1.625" style="218" customWidth="1"/>
    <col min="4414" max="4414" width="4.75" style="218" customWidth="1"/>
    <col min="4415" max="4415" width="5.875" style="218" customWidth="1"/>
    <col min="4416" max="4416" width="1.25" style="218" customWidth="1"/>
    <col min="4417" max="4417" width="4.625" style="218" customWidth="1"/>
    <col min="4418" max="4418" width="4.75" style="218" customWidth="1"/>
    <col min="4419" max="4419" width="1.375" style="218" customWidth="1"/>
    <col min="4420" max="4420" width="4.75" style="218" customWidth="1"/>
    <col min="4421" max="4421" width="5.875" style="218" customWidth="1"/>
    <col min="4422" max="4422" width="1.125" style="218" customWidth="1"/>
    <col min="4423" max="4423" width="4.75" style="218" customWidth="1"/>
    <col min="4424" max="4424" width="9.625" style="218" customWidth="1"/>
    <col min="4425" max="4427" width="9" style="218"/>
    <col min="4428" max="4428" width="1.75" style="218" customWidth="1"/>
    <col min="4429" max="4429" width="5" style="218" customWidth="1"/>
    <col min="4430" max="4607" width="9" style="218"/>
    <col min="4608" max="4608" width="6.375" style="218" customWidth="1"/>
    <col min="4609" max="4609" width="31.25" style="218" customWidth="1"/>
    <col min="4610" max="4610" width="5.375" style="218" customWidth="1"/>
    <col min="4611" max="4611" width="1.5" style="218" customWidth="1"/>
    <col min="4612" max="4612" width="4.625" style="218" customWidth="1"/>
    <col min="4613" max="4613" width="1.375" style="218" customWidth="1"/>
    <col min="4614" max="4614" width="5.625" style="218" customWidth="1"/>
    <col min="4615" max="4615" width="5.375" style="218" customWidth="1"/>
    <col min="4616" max="4616" width="2.375" style="218" customWidth="1"/>
    <col min="4617" max="4617" width="3.875" style="218" customWidth="1"/>
    <col min="4618" max="4618" width="2" style="218" customWidth="1"/>
    <col min="4619" max="4619" width="6" style="218" customWidth="1"/>
    <col min="4620" max="4620" width="5.5" style="218" customWidth="1"/>
    <col min="4621" max="4621" width="2" style="218" customWidth="1"/>
    <col min="4622" max="4622" width="3.375" style="218" customWidth="1"/>
    <col min="4623" max="4623" width="2.25" style="218" customWidth="1"/>
    <col min="4624" max="4624" width="5.5" style="218" customWidth="1"/>
    <col min="4625" max="4625" width="6.125" style="218" customWidth="1"/>
    <col min="4626" max="4626" width="1.5" style="218" customWidth="1"/>
    <col min="4627" max="4627" width="7.25" style="218" customWidth="1"/>
    <col min="4628" max="4628" width="1.375" style="218" customWidth="1"/>
    <col min="4629" max="4629" width="5.75" style="218" customWidth="1"/>
    <col min="4630" max="4630" width="5.625" style="218" customWidth="1"/>
    <col min="4631" max="4631" width="1.375" style="218" customWidth="1"/>
    <col min="4632" max="4632" width="7" style="218" customWidth="1"/>
    <col min="4633" max="4633" width="1.75" style="218" customWidth="1"/>
    <col min="4634" max="4634" width="5.625" style="218" customWidth="1"/>
    <col min="4635" max="4635" width="5" style="218" customWidth="1"/>
    <col min="4636" max="4636" width="1.875" style="218" customWidth="1"/>
    <col min="4637" max="4637" width="4.875" style="218" customWidth="1"/>
    <col min="4638" max="4638" width="7.875" style="218" customWidth="1"/>
    <col min="4639" max="4639" width="2.5" style="218" customWidth="1"/>
    <col min="4640" max="4640" width="5.125" style="218" customWidth="1"/>
    <col min="4641" max="4641" width="6.375" style="218" customWidth="1"/>
    <col min="4642" max="4642" width="1.375" style="218" customWidth="1"/>
    <col min="4643" max="4643" width="5" style="218" customWidth="1"/>
    <col min="4644" max="4644" width="4.625" style="218" customWidth="1"/>
    <col min="4645" max="4645" width="2.125" style="218" customWidth="1"/>
    <col min="4646" max="4646" width="4.75" style="218" customWidth="1"/>
    <col min="4647" max="4647" width="7" style="218" customWidth="1"/>
    <col min="4648" max="4648" width="1.25" style="218" customWidth="1"/>
    <col min="4649" max="4649" width="4.875" style="218" customWidth="1"/>
    <col min="4650" max="4650" width="3.625" style="218" customWidth="1"/>
    <col min="4651" max="4651" width="3.25" style="218" customWidth="1"/>
    <col min="4652" max="4652" width="2.625" style="218" customWidth="1"/>
    <col min="4653" max="4653" width="2.875" style="218" customWidth="1"/>
    <col min="4654" max="4654" width="3" style="218" customWidth="1"/>
    <col min="4655" max="4655" width="2.875" style="218" customWidth="1"/>
    <col min="4656" max="4656" width="4.25" style="218" customWidth="1"/>
    <col min="4657" max="4657" width="2.5" style="218" customWidth="1"/>
    <col min="4658" max="4658" width="2.875" style="218" customWidth="1"/>
    <col min="4659" max="4659" width="7" style="218" customWidth="1"/>
    <col min="4660" max="4660" width="1.625" style="218" customWidth="1"/>
    <col min="4661" max="4661" width="6" style="218" customWidth="1"/>
    <col min="4662" max="4662" width="7.125" style="218" customWidth="1"/>
    <col min="4663" max="4663" width="1.625" style="218" customWidth="1"/>
    <col min="4664" max="4664" width="5.625" style="218" customWidth="1"/>
    <col min="4665" max="4665" width="3.75" style="218" customWidth="1"/>
    <col min="4666" max="4666" width="2" style="218" customWidth="1"/>
    <col min="4667" max="4667" width="3.875" style="218" customWidth="1"/>
    <col min="4668" max="4668" width="4.875" style="218" customWidth="1"/>
    <col min="4669" max="4669" width="1.625" style="218" customWidth="1"/>
    <col min="4670" max="4670" width="4.75" style="218" customWidth="1"/>
    <col min="4671" max="4671" width="5.875" style="218" customWidth="1"/>
    <col min="4672" max="4672" width="1.25" style="218" customWidth="1"/>
    <col min="4673" max="4673" width="4.625" style="218" customWidth="1"/>
    <col min="4674" max="4674" width="4.75" style="218" customWidth="1"/>
    <col min="4675" max="4675" width="1.375" style="218" customWidth="1"/>
    <col min="4676" max="4676" width="4.75" style="218" customWidth="1"/>
    <col min="4677" max="4677" width="5.875" style="218" customWidth="1"/>
    <col min="4678" max="4678" width="1.125" style="218" customWidth="1"/>
    <col min="4679" max="4679" width="4.75" style="218" customWidth="1"/>
    <col min="4680" max="4680" width="9.625" style="218" customWidth="1"/>
    <col min="4681" max="4683" width="9" style="218"/>
    <col min="4684" max="4684" width="1.75" style="218" customWidth="1"/>
    <col min="4685" max="4685" width="5" style="218" customWidth="1"/>
    <col min="4686" max="4863" width="9" style="218"/>
    <col min="4864" max="4864" width="6.375" style="218" customWidth="1"/>
    <col min="4865" max="4865" width="31.25" style="218" customWidth="1"/>
    <col min="4866" max="4866" width="5.375" style="218" customWidth="1"/>
    <col min="4867" max="4867" width="1.5" style="218" customWidth="1"/>
    <col min="4868" max="4868" width="4.625" style="218" customWidth="1"/>
    <col min="4869" max="4869" width="1.375" style="218" customWidth="1"/>
    <col min="4870" max="4870" width="5.625" style="218" customWidth="1"/>
    <col min="4871" max="4871" width="5.375" style="218" customWidth="1"/>
    <col min="4872" max="4872" width="2.375" style="218" customWidth="1"/>
    <col min="4873" max="4873" width="3.875" style="218" customWidth="1"/>
    <col min="4874" max="4874" width="2" style="218" customWidth="1"/>
    <col min="4875" max="4875" width="6" style="218" customWidth="1"/>
    <col min="4876" max="4876" width="5.5" style="218" customWidth="1"/>
    <col min="4877" max="4877" width="2" style="218" customWidth="1"/>
    <col min="4878" max="4878" width="3.375" style="218" customWidth="1"/>
    <col min="4879" max="4879" width="2.25" style="218" customWidth="1"/>
    <col min="4880" max="4880" width="5.5" style="218" customWidth="1"/>
    <col min="4881" max="4881" width="6.125" style="218" customWidth="1"/>
    <col min="4882" max="4882" width="1.5" style="218" customWidth="1"/>
    <col min="4883" max="4883" width="7.25" style="218" customWidth="1"/>
    <col min="4884" max="4884" width="1.375" style="218" customWidth="1"/>
    <col min="4885" max="4885" width="5.75" style="218" customWidth="1"/>
    <col min="4886" max="4886" width="5.625" style="218" customWidth="1"/>
    <col min="4887" max="4887" width="1.375" style="218" customWidth="1"/>
    <col min="4888" max="4888" width="7" style="218" customWidth="1"/>
    <col min="4889" max="4889" width="1.75" style="218" customWidth="1"/>
    <col min="4890" max="4890" width="5.625" style="218" customWidth="1"/>
    <col min="4891" max="4891" width="5" style="218" customWidth="1"/>
    <col min="4892" max="4892" width="1.875" style="218" customWidth="1"/>
    <col min="4893" max="4893" width="4.875" style="218" customWidth="1"/>
    <col min="4894" max="4894" width="7.875" style="218" customWidth="1"/>
    <col min="4895" max="4895" width="2.5" style="218" customWidth="1"/>
    <col min="4896" max="4896" width="5.125" style="218" customWidth="1"/>
    <col min="4897" max="4897" width="6.375" style="218" customWidth="1"/>
    <col min="4898" max="4898" width="1.375" style="218" customWidth="1"/>
    <col min="4899" max="4899" width="5" style="218" customWidth="1"/>
    <col min="4900" max="4900" width="4.625" style="218" customWidth="1"/>
    <col min="4901" max="4901" width="2.125" style="218" customWidth="1"/>
    <col min="4902" max="4902" width="4.75" style="218" customWidth="1"/>
    <col min="4903" max="4903" width="7" style="218" customWidth="1"/>
    <col min="4904" max="4904" width="1.25" style="218" customWidth="1"/>
    <col min="4905" max="4905" width="4.875" style="218" customWidth="1"/>
    <col min="4906" max="4906" width="3.625" style="218" customWidth="1"/>
    <col min="4907" max="4907" width="3.25" style="218" customWidth="1"/>
    <col min="4908" max="4908" width="2.625" style="218" customWidth="1"/>
    <col min="4909" max="4909" width="2.875" style="218" customWidth="1"/>
    <col min="4910" max="4910" width="3" style="218" customWidth="1"/>
    <col min="4911" max="4911" width="2.875" style="218" customWidth="1"/>
    <col min="4912" max="4912" width="4.25" style="218" customWidth="1"/>
    <col min="4913" max="4913" width="2.5" style="218" customWidth="1"/>
    <col min="4914" max="4914" width="2.875" style="218" customWidth="1"/>
    <col min="4915" max="4915" width="7" style="218" customWidth="1"/>
    <col min="4916" max="4916" width="1.625" style="218" customWidth="1"/>
    <col min="4917" max="4917" width="6" style="218" customWidth="1"/>
    <col min="4918" max="4918" width="7.125" style="218" customWidth="1"/>
    <col min="4919" max="4919" width="1.625" style="218" customWidth="1"/>
    <col min="4920" max="4920" width="5.625" style="218" customWidth="1"/>
    <col min="4921" max="4921" width="3.75" style="218" customWidth="1"/>
    <col min="4922" max="4922" width="2" style="218" customWidth="1"/>
    <col min="4923" max="4923" width="3.875" style="218" customWidth="1"/>
    <col min="4924" max="4924" width="4.875" style="218" customWidth="1"/>
    <col min="4925" max="4925" width="1.625" style="218" customWidth="1"/>
    <col min="4926" max="4926" width="4.75" style="218" customWidth="1"/>
    <col min="4927" max="4927" width="5.875" style="218" customWidth="1"/>
    <col min="4928" max="4928" width="1.25" style="218" customWidth="1"/>
    <col min="4929" max="4929" width="4.625" style="218" customWidth="1"/>
    <col min="4930" max="4930" width="4.75" style="218" customWidth="1"/>
    <col min="4931" max="4931" width="1.375" style="218" customWidth="1"/>
    <col min="4932" max="4932" width="4.75" style="218" customWidth="1"/>
    <col min="4933" max="4933" width="5.875" style="218" customWidth="1"/>
    <col min="4934" max="4934" width="1.125" style="218" customWidth="1"/>
    <col min="4935" max="4935" width="4.75" style="218" customWidth="1"/>
    <col min="4936" max="4936" width="9.625" style="218" customWidth="1"/>
    <col min="4937" max="4939" width="9" style="218"/>
    <col min="4940" max="4940" width="1.75" style="218" customWidth="1"/>
    <col min="4941" max="4941" width="5" style="218" customWidth="1"/>
    <col min="4942" max="5119" width="9" style="218"/>
    <col min="5120" max="5120" width="6.375" style="218" customWidth="1"/>
    <col min="5121" max="5121" width="31.25" style="218" customWidth="1"/>
    <col min="5122" max="5122" width="5.375" style="218" customWidth="1"/>
    <col min="5123" max="5123" width="1.5" style="218" customWidth="1"/>
    <col min="5124" max="5124" width="4.625" style="218" customWidth="1"/>
    <col min="5125" max="5125" width="1.375" style="218" customWidth="1"/>
    <col min="5126" max="5126" width="5.625" style="218" customWidth="1"/>
    <col min="5127" max="5127" width="5.375" style="218" customWidth="1"/>
    <col min="5128" max="5128" width="2.375" style="218" customWidth="1"/>
    <col min="5129" max="5129" width="3.875" style="218" customWidth="1"/>
    <col min="5130" max="5130" width="2" style="218" customWidth="1"/>
    <col min="5131" max="5131" width="6" style="218" customWidth="1"/>
    <col min="5132" max="5132" width="5.5" style="218" customWidth="1"/>
    <col min="5133" max="5133" width="2" style="218" customWidth="1"/>
    <col min="5134" max="5134" width="3.375" style="218" customWidth="1"/>
    <col min="5135" max="5135" width="2.25" style="218" customWidth="1"/>
    <col min="5136" max="5136" width="5.5" style="218" customWidth="1"/>
    <col min="5137" max="5137" width="6.125" style="218" customWidth="1"/>
    <col min="5138" max="5138" width="1.5" style="218" customWidth="1"/>
    <col min="5139" max="5139" width="7.25" style="218" customWidth="1"/>
    <col min="5140" max="5140" width="1.375" style="218" customWidth="1"/>
    <col min="5141" max="5141" width="5.75" style="218" customWidth="1"/>
    <col min="5142" max="5142" width="5.625" style="218" customWidth="1"/>
    <col min="5143" max="5143" width="1.375" style="218" customWidth="1"/>
    <col min="5144" max="5144" width="7" style="218" customWidth="1"/>
    <col min="5145" max="5145" width="1.75" style="218" customWidth="1"/>
    <col min="5146" max="5146" width="5.625" style="218" customWidth="1"/>
    <col min="5147" max="5147" width="5" style="218" customWidth="1"/>
    <col min="5148" max="5148" width="1.875" style="218" customWidth="1"/>
    <col min="5149" max="5149" width="4.875" style="218" customWidth="1"/>
    <col min="5150" max="5150" width="7.875" style="218" customWidth="1"/>
    <col min="5151" max="5151" width="2.5" style="218" customWidth="1"/>
    <col min="5152" max="5152" width="5.125" style="218" customWidth="1"/>
    <col min="5153" max="5153" width="6.375" style="218" customWidth="1"/>
    <col min="5154" max="5154" width="1.375" style="218" customWidth="1"/>
    <col min="5155" max="5155" width="5" style="218" customWidth="1"/>
    <col min="5156" max="5156" width="4.625" style="218" customWidth="1"/>
    <col min="5157" max="5157" width="2.125" style="218" customWidth="1"/>
    <col min="5158" max="5158" width="4.75" style="218" customWidth="1"/>
    <col min="5159" max="5159" width="7" style="218" customWidth="1"/>
    <col min="5160" max="5160" width="1.25" style="218" customWidth="1"/>
    <col min="5161" max="5161" width="4.875" style="218" customWidth="1"/>
    <col min="5162" max="5162" width="3.625" style="218" customWidth="1"/>
    <col min="5163" max="5163" width="3.25" style="218" customWidth="1"/>
    <col min="5164" max="5164" width="2.625" style="218" customWidth="1"/>
    <col min="5165" max="5165" width="2.875" style="218" customWidth="1"/>
    <col min="5166" max="5166" width="3" style="218" customWidth="1"/>
    <col min="5167" max="5167" width="2.875" style="218" customWidth="1"/>
    <col min="5168" max="5168" width="4.25" style="218" customWidth="1"/>
    <col min="5169" max="5169" width="2.5" style="218" customWidth="1"/>
    <col min="5170" max="5170" width="2.875" style="218" customWidth="1"/>
    <col min="5171" max="5171" width="7" style="218" customWidth="1"/>
    <col min="5172" max="5172" width="1.625" style="218" customWidth="1"/>
    <col min="5173" max="5173" width="6" style="218" customWidth="1"/>
    <col min="5174" max="5174" width="7.125" style="218" customWidth="1"/>
    <col min="5175" max="5175" width="1.625" style="218" customWidth="1"/>
    <col min="5176" max="5176" width="5.625" style="218" customWidth="1"/>
    <col min="5177" max="5177" width="3.75" style="218" customWidth="1"/>
    <col min="5178" max="5178" width="2" style="218" customWidth="1"/>
    <col min="5179" max="5179" width="3.875" style="218" customWidth="1"/>
    <col min="5180" max="5180" width="4.875" style="218" customWidth="1"/>
    <col min="5181" max="5181" width="1.625" style="218" customWidth="1"/>
    <col min="5182" max="5182" width="4.75" style="218" customWidth="1"/>
    <col min="5183" max="5183" width="5.875" style="218" customWidth="1"/>
    <col min="5184" max="5184" width="1.25" style="218" customWidth="1"/>
    <col min="5185" max="5185" width="4.625" style="218" customWidth="1"/>
    <col min="5186" max="5186" width="4.75" style="218" customWidth="1"/>
    <col min="5187" max="5187" width="1.375" style="218" customWidth="1"/>
    <col min="5188" max="5188" width="4.75" style="218" customWidth="1"/>
    <col min="5189" max="5189" width="5.875" style="218" customWidth="1"/>
    <col min="5190" max="5190" width="1.125" style="218" customWidth="1"/>
    <col min="5191" max="5191" width="4.75" style="218" customWidth="1"/>
    <col min="5192" max="5192" width="9.625" style="218" customWidth="1"/>
    <col min="5193" max="5195" width="9" style="218"/>
    <col min="5196" max="5196" width="1.75" style="218" customWidth="1"/>
    <col min="5197" max="5197" width="5" style="218" customWidth="1"/>
    <col min="5198" max="5375" width="9" style="218"/>
    <col min="5376" max="5376" width="6.375" style="218" customWidth="1"/>
    <col min="5377" max="5377" width="31.25" style="218" customWidth="1"/>
    <col min="5378" max="5378" width="5.375" style="218" customWidth="1"/>
    <col min="5379" max="5379" width="1.5" style="218" customWidth="1"/>
    <col min="5380" max="5380" width="4.625" style="218" customWidth="1"/>
    <col min="5381" max="5381" width="1.375" style="218" customWidth="1"/>
    <col min="5382" max="5382" width="5.625" style="218" customWidth="1"/>
    <col min="5383" max="5383" width="5.375" style="218" customWidth="1"/>
    <col min="5384" max="5384" width="2.375" style="218" customWidth="1"/>
    <col min="5385" max="5385" width="3.875" style="218" customWidth="1"/>
    <col min="5386" max="5386" width="2" style="218" customWidth="1"/>
    <col min="5387" max="5387" width="6" style="218" customWidth="1"/>
    <col min="5388" max="5388" width="5.5" style="218" customWidth="1"/>
    <col min="5389" max="5389" width="2" style="218" customWidth="1"/>
    <col min="5390" max="5390" width="3.375" style="218" customWidth="1"/>
    <col min="5391" max="5391" width="2.25" style="218" customWidth="1"/>
    <col min="5392" max="5392" width="5.5" style="218" customWidth="1"/>
    <col min="5393" max="5393" width="6.125" style="218" customWidth="1"/>
    <col min="5394" max="5394" width="1.5" style="218" customWidth="1"/>
    <col min="5395" max="5395" width="7.25" style="218" customWidth="1"/>
    <col min="5396" max="5396" width="1.375" style="218" customWidth="1"/>
    <col min="5397" max="5397" width="5.75" style="218" customWidth="1"/>
    <col min="5398" max="5398" width="5.625" style="218" customWidth="1"/>
    <col min="5399" max="5399" width="1.375" style="218" customWidth="1"/>
    <col min="5400" max="5400" width="7" style="218" customWidth="1"/>
    <col min="5401" max="5401" width="1.75" style="218" customWidth="1"/>
    <col min="5402" max="5402" width="5.625" style="218" customWidth="1"/>
    <col min="5403" max="5403" width="5" style="218" customWidth="1"/>
    <col min="5404" max="5404" width="1.875" style="218" customWidth="1"/>
    <col min="5405" max="5405" width="4.875" style="218" customWidth="1"/>
    <col min="5406" max="5406" width="7.875" style="218" customWidth="1"/>
    <col min="5407" max="5407" width="2.5" style="218" customWidth="1"/>
    <col min="5408" max="5408" width="5.125" style="218" customWidth="1"/>
    <col min="5409" max="5409" width="6.375" style="218" customWidth="1"/>
    <col min="5410" max="5410" width="1.375" style="218" customWidth="1"/>
    <col min="5411" max="5411" width="5" style="218" customWidth="1"/>
    <col min="5412" max="5412" width="4.625" style="218" customWidth="1"/>
    <col min="5413" max="5413" width="2.125" style="218" customWidth="1"/>
    <col min="5414" max="5414" width="4.75" style="218" customWidth="1"/>
    <col min="5415" max="5415" width="7" style="218" customWidth="1"/>
    <col min="5416" max="5416" width="1.25" style="218" customWidth="1"/>
    <col min="5417" max="5417" width="4.875" style="218" customWidth="1"/>
    <col min="5418" max="5418" width="3.625" style="218" customWidth="1"/>
    <col min="5419" max="5419" width="3.25" style="218" customWidth="1"/>
    <col min="5420" max="5420" width="2.625" style="218" customWidth="1"/>
    <col min="5421" max="5421" width="2.875" style="218" customWidth="1"/>
    <col min="5422" max="5422" width="3" style="218" customWidth="1"/>
    <col min="5423" max="5423" width="2.875" style="218" customWidth="1"/>
    <col min="5424" max="5424" width="4.25" style="218" customWidth="1"/>
    <col min="5425" max="5425" width="2.5" style="218" customWidth="1"/>
    <col min="5426" max="5426" width="2.875" style="218" customWidth="1"/>
    <col min="5427" max="5427" width="7" style="218" customWidth="1"/>
    <col min="5428" max="5428" width="1.625" style="218" customWidth="1"/>
    <col min="5429" max="5429" width="6" style="218" customWidth="1"/>
    <col min="5430" max="5430" width="7.125" style="218" customWidth="1"/>
    <col min="5431" max="5431" width="1.625" style="218" customWidth="1"/>
    <col min="5432" max="5432" width="5.625" style="218" customWidth="1"/>
    <col min="5433" max="5433" width="3.75" style="218" customWidth="1"/>
    <col min="5434" max="5434" width="2" style="218" customWidth="1"/>
    <col min="5435" max="5435" width="3.875" style="218" customWidth="1"/>
    <col min="5436" max="5436" width="4.875" style="218" customWidth="1"/>
    <col min="5437" max="5437" width="1.625" style="218" customWidth="1"/>
    <col min="5438" max="5438" width="4.75" style="218" customWidth="1"/>
    <col min="5439" max="5439" width="5.875" style="218" customWidth="1"/>
    <col min="5440" max="5440" width="1.25" style="218" customWidth="1"/>
    <col min="5441" max="5441" width="4.625" style="218" customWidth="1"/>
    <col min="5442" max="5442" width="4.75" style="218" customWidth="1"/>
    <col min="5443" max="5443" width="1.375" style="218" customWidth="1"/>
    <col min="5444" max="5444" width="4.75" style="218" customWidth="1"/>
    <col min="5445" max="5445" width="5.875" style="218" customWidth="1"/>
    <col min="5446" max="5446" width="1.125" style="218" customWidth="1"/>
    <col min="5447" max="5447" width="4.75" style="218" customWidth="1"/>
    <col min="5448" max="5448" width="9.625" style="218" customWidth="1"/>
    <col min="5449" max="5451" width="9" style="218"/>
    <col min="5452" max="5452" width="1.75" style="218" customWidth="1"/>
    <col min="5453" max="5453" width="5" style="218" customWidth="1"/>
    <col min="5454" max="5631" width="9" style="218"/>
    <col min="5632" max="5632" width="6.375" style="218" customWidth="1"/>
    <col min="5633" max="5633" width="31.25" style="218" customWidth="1"/>
    <col min="5634" max="5634" width="5.375" style="218" customWidth="1"/>
    <col min="5635" max="5635" width="1.5" style="218" customWidth="1"/>
    <col min="5636" max="5636" width="4.625" style="218" customWidth="1"/>
    <col min="5637" max="5637" width="1.375" style="218" customWidth="1"/>
    <col min="5638" max="5638" width="5.625" style="218" customWidth="1"/>
    <col min="5639" max="5639" width="5.375" style="218" customWidth="1"/>
    <col min="5640" max="5640" width="2.375" style="218" customWidth="1"/>
    <col min="5641" max="5641" width="3.875" style="218" customWidth="1"/>
    <col min="5642" max="5642" width="2" style="218" customWidth="1"/>
    <col min="5643" max="5643" width="6" style="218" customWidth="1"/>
    <col min="5644" max="5644" width="5.5" style="218" customWidth="1"/>
    <col min="5645" max="5645" width="2" style="218" customWidth="1"/>
    <col min="5646" max="5646" width="3.375" style="218" customWidth="1"/>
    <col min="5647" max="5647" width="2.25" style="218" customWidth="1"/>
    <col min="5648" max="5648" width="5.5" style="218" customWidth="1"/>
    <col min="5649" max="5649" width="6.125" style="218" customWidth="1"/>
    <col min="5650" max="5650" width="1.5" style="218" customWidth="1"/>
    <col min="5651" max="5651" width="7.25" style="218" customWidth="1"/>
    <col min="5652" max="5652" width="1.375" style="218" customWidth="1"/>
    <col min="5653" max="5653" width="5.75" style="218" customWidth="1"/>
    <col min="5654" max="5654" width="5.625" style="218" customWidth="1"/>
    <col min="5655" max="5655" width="1.375" style="218" customWidth="1"/>
    <col min="5656" max="5656" width="7" style="218" customWidth="1"/>
    <col min="5657" max="5657" width="1.75" style="218" customWidth="1"/>
    <col min="5658" max="5658" width="5.625" style="218" customWidth="1"/>
    <col min="5659" max="5659" width="5" style="218" customWidth="1"/>
    <col min="5660" max="5660" width="1.875" style="218" customWidth="1"/>
    <col min="5661" max="5661" width="4.875" style="218" customWidth="1"/>
    <col min="5662" max="5662" width="7.875" style="218" customWidth="1"/>
    <col min="5663" max="5663" width="2.5" style="218" customWidth="1"/>
    <col min="5664" max="5664" width="5.125" style="218" customWidth="1"/>
    <col min="5665" max="5665" width="6.375" style="218" customWidth="1"/>
    <col min="5666" max="5666" width="1.375" style="218" customWidth="1"/>
    <col min="5667" max="5667" width="5" style="218" customWidth="1"/>
    <col min="5668" max="5668" width="4.625" style="218" customWidth="1"/>
    <col min="5669" max="5669" width="2.125" style="218" customWidth="1"/>
    <col min="5670" max="5670" width="4.75" style="218" customWidth="1"/>
    <col min="5671" max="5671" width="7" style="218" customWidth="1"/>
    <col min="5672" max="5672" width="1.25" style="218" customWidth="1"/>
    <col min="5673" max="5673" width="4.875" style="218" customWidth="1"/>
    <col min="5674" max="5674" width="3.625" style="218" customWidth="1"/>
    <col min="5675" max="5675" width="3.25" style="218" customWidth="1"/>
    <col min="5676" max="5676" width="2.625" style="218" customWidth="1"/>
    <col min="5677" max="5677" width="2.875" style="218" customWidth="1"/>
    <col min="5678" max="5678" width="3" style="218" customWidth="1"/>
    <col min="5679" max="5679" width="2.875" style="218" customWidth="1"/>
    <col min="5680" max="5680" width="4.25" style="218" customWidth="1"/>
    <col min="5681" max="5681" width="2.5" style="218" customWidth="1"/>
    <col min="5682" max="5682" width="2.875" style="218" customWidth="1"/>
    <col min="5683" max="5683" width="7" style="218" customWidth="1"/>
    <col min="5684" max="5684" width="1.625" style="218" customWidth="1"/>
    <col min="5685" max="5685" width="6" style="218" customWidth="1"/>
    <col min="5686" max="5686" width="7.125" style="218" customWidth="1"/>
    <col min="5687" max="5687" width="1.625" style="218" customWidth="1"/>
    <col min="5688" max="5688" width="5.625" style="218" customWidth="1"/>
    <col min="5689" max="5689" width="3.75" style="218" customWidth="1"/>
    <col min="5690" max="5690" width="2" style="218" customWidth="1"/>
    <col min="5691" max="5691" width="3.875" style="218" customWidth="1"/>
    <col min="5692" max="5692" width="4.875" style="218" customWidth="1"/>
    <col min="5693" max="5693" width="1.625" style="218" customWidth="1"/>
    <col min="5694" max="5694" width="4.75" style="218" customWidth="1"/>
    <col min="5695" max="5695" width="5.875" style="218" customWidth="1"/>
    <col min="5696" max="5696" width="1.25" style="218" customWidth="1"/>
    <col min="5697" max="5697" width="4.625" style="218" customWidth="1"/>
    <col min="5698" max="5698" width="4.75" style="218" customWidth="1"/>
    <col min="5699" max="5699" width="1.375" style="218" customWidth="1"/>
    <col min="5700" max="5700" width="4.75" style="218" customWidth="1"/>
    <col min="5701" max="5701" width="5.875" style="218" customWidth="1"/>
    <col min="5702" max="5702" width="1.125" style="218" customWidth="1"/>
    <col min="5703" max="5703" width="4.75" style="218" customWidth="1"/>
    <col min="5704" max="5704" width="9.625" style="218" customWidth="1"/>
    <col min="5705" max="5707" width="9" style="218"/>
    <col min="5708" max="5708" width="1.75" style="218" customWidth="1"/>
    <col min="5709" max="5709" width="5" style="218" customWidth="1"/>
    <col min="5710" max="5887" width="9" style="218"/>
    <col min="5888" max="5888" width="6.375" style="218" customWidth="1"/>
    <col min="5889" max="5889" width="31.25" style="218" customWidth="1"/>
    <col min="5890" max="5890" width="5.375" style="218" customWidth="1"/>
    <col min="5891" max="5891" width="1.5" style="218" customWidth="1"/>
    <col min="5892" max="5892" width="4.625" style="218" customWidth="1"/>
    <col min="5893" max="5893" width="1.375" style="218" customWidth="1"/>
    <col min="5894" max="5894" width="5.625" style="218" customWidth="1"/>
    <col min="5895" max="5895" width="5.375" style="218" customWidth="1"/>
    <col min="5896" max="5896" width="2.375" style="218" customWidth="1"/>
    <col min="5897" max="5897" width="3.875" style="218" customWidth="1"/>
    <col min="5898" max="5898" width="2" style="218" customWidth="1"/>
    <col min="5899" max="5899" width="6" style="218" customWidth="1"/>
    <col min="5900" max="5900" width="5.5" style="218" customWidth="1"/>
    <col min="5901" max="5901" width="2" style="218" customWidth="1"/>
    <col min="5902" max="5902" width="3.375" style="218" customWidth="1"/>
    <col min="5903" max="5903" width="2.25" style="218" customWidth="1"/>
    <col min="5904" max="5904" width="5.5" style="218" customWidth="1"/>
    <col min="5905" max="5905" width="6.125" style="218" customWidth="1"/>
    <col min="5906" max="5906" width="1.5" style="218" customWidth="1"/>
    <col min="5907" max="5907" width="7.25" style="218" customWidth="1"/>
    <col min="5908" max="5908" width="1.375" style="218" customWidth="1"/>
    <col min="5909" max="5909" width="5.75" style="218" customWidth="1"/>
    <col min="5910" max="5910" width="5.625" style="218" customWidth="1"/>
    <col min="5911" max="5911" width="1.375" style="218" customWidth="1"/>
    <col min="5912" max="5912" width="7" style="218" customWidth="1"/>
    <col min="5913" max="5913" width="1.75" style="218" customWidth="1"/>
    <col min="5914" max="5914" width="5.625" style="218" customWidth="1"/>
    <col min="5915" max="5915" width="5" style="218" customWidth="1"/>
    <col min="5916" max="5916" width="1.875" style="218" customWidth="1"/>
    <col min="5917" max="5917" width="4.875" style="218" customWidth="1"/>
    <col min="5918" max="5918" width="7.875" style="218" customWidth="1"/>
    <col min="5919" max="5919" width="2.5" style="218" customWidth="1"/>
    <col min="5920" max="5920" width="5.125" style="218" customWidth="1"/>
    <col min="5921" max="5921" width="6.375" style="218" customWidth="1"/>
    <col min="5922" max="5922" width="1.375" style="218" customWidth="1"/>
    <col min="5923" max="5923" width="5" style="218" customWidth="1"/>
    <col min="5924" max="5924" width="4.625" style="218" customWidth="1"/>
    <col min="5925" max="5925" width="2.125" style="218" customWidth="1"/>
    <col min="5926" max="5926" width="4.75" style="218" customWidth="1"/>
    <col min="5927" max="5927" width="7" style="218" customWidth="1"/>
    <col min="5928" max="5928" width="1.25" style="218" customWidth="1"/>
    <col min="5929" max="5929" width="4.875" style="218" customWidth="1"/>
    <col min="5930" max="5930" width="3.625" style="218" customWidth="1"/>
    <col min="5931" max="5931" width="3.25" style="218" customWidth="1"/>
    <col min="5932" max="5932" width="2.625" style="218" customWidth="1"/>
    <col min="5933" max="5933" width="2.875" style="218" customWidth="1"/>
    <col min="5934" max="5934" width="3" style="218" customWidth="1"/>
    <col min="5935" max="5935" width="2.875" style="218" customWidth="1"/>
    <col min="5936" max="5936" width="4.25" style="218" customWidth="1"/>
    <col min="5937" max="5937" width="2.5" style="218" customWidth="1"/>
    <col min="5938" max="5938" width="2.875" style="218" customWidth="1"/>
    <col min="5939" max="5939" width="7" style="218" customWidth="1"/>
    <col min="5940" max="5940" width="1.625" style="218" customWidth="1"/>
    <col min="5941" max="5941" width="6" style="218" customWidth="1"/>
    <col min="5942" max="5942" width="7.125" style="218" customWidth="1"/>
    <col min="5943" max="5943" width="1.625" style="218" customWidth="1"/>
    <col min="5944" max="5944" width="5.625" style="218" customWidth="1"/>
    <col min="5945" max="5945" width="3.75" style="218" customWidth="1"/>
    <col min="5946" max="5946" width="2" style="218" customWidth="1"/>
    <col min="5947" max="5947" width="3.875" style="218" customWidth="1"/>
    <col min="5948" max="5948" width="4.875" style="218" customWidth="1"/>
    <col min="5949" max="5949" width="1.625" style="218" customWidth="1"/>
    <col min="5950" max="5950" width="4.75" style="218" customWidth="1"/>
    <col min="5951" max="5951" width="5.875" style="218" customWidth="1"/>
    <col min="5952" max="5952" width="1.25" style="218" customWidth="1"/>
    <col min="5953" max="5953" width="4.625" style="218" customWidth="1"/>
    <col min="5954" max="5954" width="4.75" style="218" customWidth="1"/>
    <col min="5955" max="5955" width="1.375" style="218" customWidth="1"/>
    <col min="5956" max="5956" width="4.75" style="218" customWidth="1"/>
    <col min="5957" max="5957" width="5.875" style="218" customWidth="1"/>
    <col min="5958" max="5958" width="1.125" style="218" customWidth="1"/>
    <col min="5959" max="5959" width="4.75" style="218" customWidth="1"/>
    <col min="5960" max="5960" width="9.625" style="218" customWidth="1"/>
    <col min="5961" max="5963" width="9" style="218"/>
    <col min="5964" max="5964" width="1.75" style="218" customWidth="1"/>
    <col min="5965" max="5965" width="5" style="218" customWidth="1"/>
    <col min="5966" max="6143" width="9" style="218"/>
    <col min="6144" max="6144" width="6.375" style="218" customWidth="1"/>
    <col min="6145" max="6145" width="31.25" style="218" customWidth="1"/>
    <col min="6146" max="6146" width="5.375" style="218" customWidth="1"/>
    <col min="6147" max="6147" width="1.5" style="218" customWidth="1"/>
    <col min="6148" max="6148" width="4.625" style="218" customWidth="1"/>
    <col min="6149" max="6149" width="1.375" style="218" customWidth="1"/>
    <col min="6150" max="6150" width="5.625" style="218" customWidth="1"/>
    <col min="6151" max="6151" width="5.375" style="218" customWidth="1"/>
    <col min="6152" max="6152" width="2.375" style="218" customWidth="1"/>
    <col min="6153" max="6153" width="3.875" style="218" customWidth="1"/>
    <col min="6154" max="6154" width="2" style="218" customWidth="1"/>
    <col min="6155" max="6155" width="6" style="218" customWidth="1"/>
    <col min="6156" max="6156" width="5.5" style="218" customWidth="1"/>
    <col min="6157" max="6157" width="2" style="218" customWidth="1"/>
    <col min="6158" max="6158" width="3.375" style="218" customWidth="1"/>
    <col min="6159" max="6159" width="2.25" style="218" customWidth="1"/>
    <col min="6160" max="6160" width="5.5" style="218" customWidth="1"/>
    <col min="6161" max="6161" width="6.125" style="218" customWidth="1"/>
    <col min="6162" max="6162" width="1.5" style="218" customWidth="1"/>
    <col min="6163" max="6163" width="7.25" style="218" customWidth="1"/>
    <col min="6164" max="6164" width="1.375" style="218" customWidth="1"/>
    <col min="6165" max="6165" width="5.75" style="218" customWidth="1"/>
    <col min="6166" max="6166" width="5.625" style="218" customWidth="1"/>
    <col min="6167" max="6167" width="1.375" style="218" customWidth="1"/>
    <col min="6168" max="6168" width="7" style="218" customWidth="1"/>
    <col min="6169" max="6169" width="1.75" style="218" customWidth="1"/>
    <col min="6170" max="6170" width="5.625" style="218" customWidth="1"/>
    <col min="6171" max="6171" width="5" style="218" customWidth="1"/>
    <col min="6172" max="6172" width="1.875" style="218" customWidth="1"/>
    <col min="6173" max="6173" width="4.875" style="218" customWidth="1"/>
    <col min="6174" max="6174" width="7.875" style="218" customWidth="1"/>
    <col min="6175" max="6175" width="2.5" style="218" customWidth="1"/>
    <col min="6176" max="6176" width="5.125" style="218" customWidth="1"/>
    <col min="6177" max="6177" width="6.375" style="218" customWidth="1"/>
    <col min="6178" max="6178" width="1.375" style="218" customWidth="1"/>
    <col min="6179" max="6179" width="5" style="218" customWidth="1"/>
    <col min="6180" max="6180" width="4.625" style="218" customWidth="1"/>
    <col min="6181" max="6181" width="2.125" style="218" customWidth="1"/>
    <col min="6182" max="6182" width="4.75" style="218" customWidth="1"/>
    <col min="6183" max="6183" width="7" style="218" customWidth="1"/>
    <col min="6184" max="6184" width="1.25" style="218" customWidth="1"/>
    <col min="6185" max="6185" width="4.875" style="218" customWidth="1"/>
    <col min="6186" max="6186" width="3.625" style="218" customWidth="1"/>
    <col min="6187" max="6187" width="3.25" style="218" customWidth="1"/>
    <col min="6188" max="6188" width="2.625" style="218" customWidth="1"/>
    <col min="6189" max="6189" width="2.875" style="218" customWidth="1"/>
    <col min="6190" max="6190" width="3" style="218" customWidth="1"/>
    <col min="6191" max="6191" width="2.875" style="218" customWidth="1"/>
    <col min="6192" max="6192" width="4.25" style="218" customWidth="1"/>
    <col min="6193" max="6193" width="2.5" style="218" customWidth="1"/>
    <col min="6194" max="6194" width="2.875" style="218" customWidth="1"/>
    <col min="6195" max="6195" width="7" style="218" customWidth="1"/>
    <col min="6196" max="6196" width="1.625" style="218" customWidth="1"/>
    <col min="6197" max="6197" width="6" style="218" customWidth="1"/>
    <col min="6198" max="6198" width="7.125" style="218" customWidth="1"/>
    <col min="6199" max="6199" width="1.625" style="218" customWidth="1"/>
    <col min="6200" max="6200" width="5.625" style="218" customWidth="1"/>
    <col min="6201" max="6201" width="3.75" style="218" customWidth="1"/>
    <col min="6202" max="6202" width="2" style="218" customWidth="1"/>
    <col min="6203" max="6203" width="3.875" style="218" customWidth="1"/>
    <col min="6204" max="6204" width="4.875" style="218" customWidth="1"/>
    <col min="6205" max="6205" width="1.625" style="218" customWidth="1"/>
    <col min="6206" max="6206" width="4.75" style="218" customWidth="1"/>
    <col min="6207" max="6207" width="5.875" style="218" customWidth="1"/>
    <col min="6208" max="6208" width="1.25" style="218" customWidth="1"/>
    <col min="6209" max="6209" width="4.625" style="218" customWidth="1"/>
    <col min="6210" max="6210" width="4.75" style="218" customWidth="1"/>
    <col min="6211" max="6211" width="1.375" style="218" customWidth="1"/>
    <col min="6212" max="6212" width="4.75" style="218" customWidth="1"/>
    <col min="6213" max="6213" width="5.875" style="218" customWidth="1"/>
    <col min="6214" max="6214" width="1.125" style="218" customWidth="1"/>
    <col min="6215" max="6215" width="4.75" style="218" customWidth="1"/>
    <col min="6216" max="6216" width="9.625" style="218" customWidth="1"/>
    <col min="6217" max="6219" width="9" style="218"/>
    <col min="6220" max="6220" width="1.75" style="218" customWidth="1"/>
    <col min="6221" max="6221" width="5" style="218" customWidth="1"/>
    <col min="6222" max="6399" width="9" style="218"/>
    <col min="6400" max="6400" width="6.375" style="218" customWidth="1"/>
    <col min="6401" max="6401" width="31.25" style="218" customWidth="1"/>
    <col min="6402" max="6402" width="5.375" style="218" customWidth="1"/>
    <col min="6403" max="6403" width="1.5" style="218" customWidth="1"/>
    <col min="6404" max="6404" width="4.625" style="218" customWidth="1"/>
    <col min="6405" max="6405" width="1.375" style="218" customWidth="1"/>
    <col min="6406" max="6406" width="5.625" style="218" customWidth="1"/>
    <col min="6407" max="6407" width="5.375" style="218" customWidth="1"/>
    <col min="6408" max="6408" width="2.375" style="218" customWidth="1"/>
    <col min="6409" max="6409" width="3.875" style="218" customWidth="1"/>
    <col min="6410" max="6410" width="2" style="218" customWidth="1"/>
    <col min="6411" max="6411" width="6" style="218" customWidth="1"/>
    <col min="6412" max="6412" width="5.5" style="218" customWidth="1"/>
    <col min="6413" max="6413" width="2" style="218" customWidth="1"/>
    <col min="6414" max="6414" width="3.375" style="218" customWidth="1"/>
    <col min="6415" max="6415" width="2.25" style="218" customWidth="1"/>
    <col min="6416" max="6416" width="5.5" style="218" customWidth="1"/>
    <col min="6417" max="6417" width="6.125" style="218" customWidth="1"/>
    <col min="6418" max="6418" width="1.5" style="218" customWidth="1"/>
    <col min="6419" max="6419" width="7.25" style="218" customWidth="1"/>
    <col min="6420" max="6420" width="1.375" style="218" customWidth="1"/>
    <col min="6421" max="6421" width="5.75" style="218" customWidth="1"/>
    <col min="6422" max="6422" width="5.625" style="218" customWidth="1"/>
    <col min="6423" max="6423" width="1.375" style="218" customWidth="1"/>
    <col min="6424" max="6424" width="7" style="218" customWidth="1"/>
    <col min="6425" max="6425" width="1.75" style="218" customWidth="1"/>
    <col min="6426" max="6426" width="5.625" style="218" customWidth="1"/>
    <col min="6427" max="6427" width="5" style="218" customWidth="1"/>
    <col min="6428" max="6428" width="1.875" style="218" customWidth="1"/>
    <col min="6429" max="6429" width="4.875" style="218" customWidth="1"/>
    <col min="6430" max="6430" width="7.875" style="218" customWidth="1"/>
    <col min="6431" max="6431" width="2.5" style="218" customWidth="1"/>
    <col min="6432" max="6432" width="5.125" style="218" customWidth="1"/>
    <col min="6433" max="6433" width="6.375" style="218" customWidth="1"/>
    <col min="6434" max="6434" width="1.375" style="218" customWidth="1"/>
    <col min="6435" max="6435" width="5" style="218" customWidth="1"/>
    <col min="6436" max="6436" width="4.625" style="218" customWidth="1"/>
    <col min="6437" max="6437" width="2.125" style="218" customWidth="1"/>
    <col min="6438" max="6438" width="4.75" style="218" customWidth="1"/>
    <col min="6439" max="6439" width="7" style="218" customWidth="1"/>
    <col min="6440" max="6440" width="1.25" style="218" customWidth="1"/>
    <col min="6441" max="6441" width="4.875" style="218" customWidth="1"/>
    <col min="6442" max="6442" width="3.625" style="218" customWidth="1"/>
    <col min="6443" max="6443" width="3.25" style="218" customWidth="1"/>
    <col min="6444" max="6444" width="2.625" style="218" customWidth="1"/>
    <col min="6445" max="6445" width="2.875" style="218" customWidth="1"/>
    <col min="6446" max="6446" width="3" style="218" customWidth="1"/>
    <col min="6447" max="6447" width="2.875" style="218" customWidth="1"/>
    <col min="6448" max="6448" width="4.25" style="218" customWidth="1"/>
    <col min="6449" max="6449" width="2.5" style="218" customWidth="1"/>
    <col min="6450" max="6450" width="2.875" style="218" customWidth="1"/>
    <col min="6451" max="6451" width="7" style="218" customWidth="1"/>
    <col min="6452" max="6452" width="1.625" style="218" customWidth="1"/>
    <col min="6453" max="6453" width="6" style="218" customWidth="1"/>
    <col min="6454" max="6454" width="7.125" style="218" customWidth="1"/>
    <col min="6455" max="6455" width="1.625" style="218" customWidth="1"/>
    <col min="6456" max="6456" width="5.625" style="218" customWidth="1"/>
    <col min="6457" max="6457" width="3.75" style="218" customWidth="1"/>
    <col min="6458" max="6458" width="2" style="218" customWidth="1"/>
    <col min="6459" max="6459" width="3.875" style="218" customWidth="1"/>
    <col min="6460" max="6460" width="4.875" style="218" customWidth="1"/>
    <col min="6461" max="6461" width="1.625" style="218" customWidth="1"/>
    <col min="6462" max="6462" width="4.75" style="218" customWidth="1"/>
    <col min="6463" max="6463" width="5.875" style="218" customWidth="1"/>
    <col min="6464" max="6464" width="1.25" style="218" customWidth="1"/>
    <col min="6465" max="6465" width="4.625" style="218" customWidth="1"/>
    <col min="6466" max="6466" width="4.75" style="218" customWidth="1"/>
    <col min="6467" max="6467" width="1.375" style="218" customWidth="1"/>
    <col min="6468" max="6468" width="4.75" style="218" customWidth="1"/>
    <col min="6469" max="6469" width="5.875" style="218" customWidth="1"/>
    <col min="6470" max="6470" width="1.125" style="218" customWidth="1"/>
    <col min="6471" max="6471" width="4.75" style="218" customWidth="1"/>
    <col min="6472" max="6472" width="9.625" style="218" customWidth="1"/>
    <col min="6473" max="6475" width="9" style="218"/>
    <col min="6476" max="6476" width="1.75" style="218" customWidth="1"/>
    <col min="6477" max="6477" width="5" style="218" customWidth="1"/>
    <col min="6478" max="6655" width="9" style="218"/>
    <col min="6656" max="6656" width="6.375" style="218" customWidth="1"/>
    <col min="6657" max="6657" width="31.25" style="218" customWidth="1"/>
    <col min="6658" max="6658" width="5.375" style="218" customWidth="1"/>
    <col min="6659" max="6659" width="1.5" style="218" customWidth="1"/>
    <col min="6660" max="6660" width="4.625" style="218" customWidth="1"/>
    <col min="6661" max="6661" width="1.375" style="218" customWidth="1"/>
    <col min="6662" max="6662" width="5.625" style="218" customWidth="1"/>
    <col min="6663" max="6663" width="5.375" style="218" customWidth="1"/>
    <col min="6664" max="6664" width="2.375" style="218" customWidth="1"/>
    <col min="6665" max="6665" width="3.875" style="218" customWidth="1"/>
    <col min="6666" max="6666" width="2" style="218" customWidth="1"/>
    <col min="6667" max="6667" width="6" style="218" customWidth="1"/>
    <col min="6668" max="6668" width="5.5" style="218" customWidth="1"/>
    <col min="6669" max="6669" width="2" style="218" customWidth="1"/>
    <col min="6670" max="6670" width="3.375" style="218" customWidth="1"/>
    <col min="6671" max="6671" width="2.25" style="218" customWidth="1"/>
    <col min="6672" max="6672" width="5.5" style="218" customWidth="1"/>
    <col min="6673" max="6673" width="6.125" style="218" customWidth="1"/>
    <col min="6674" max="6674" width="1.5" style="218" customWidth="1"/>
    <col min="6675" max="6675" width="7.25" style="218" customWidth="1"/>
    <col min="6676" max="6676" width="1.375" style="218" customWidth="1"/>
    <col min="6677" max="6677" width="5.75" style="218" customWidth="1"/>
    <col min="6678" max="6678" width="5.625" style="218" customWidth="1"/>
    <col min="6679" max="6679" width="1.375" style="218" customWidth="1"/>
    <col min="6680" max="6680" width="7" style="218" customWidth="1"/>
    <col min="6681" max="6681" width="1.75" style="218" customWidth="1"/>
    <col min="6682" max="6682" width="5.625" style="218" customWidth="1"/>
    <col min="6683" max="6683" width="5" style="218" customWidth="1"/>
    <col min="6684" max="6684" width="1.875" style="218" customWidth="1"/>
    <col min="6685" max="6685" width="4.875" style="218" customWidth="1"/>
    <col min="6686" max="6686" width="7.875" style="218" customWidth="1"/>
    <col min="6687" max="6687" width="2.5" style="218" customWidth="1"/>
    <col min="6688" max="6688" width="5.125" style="218" customWidth="1"/>
    <col min="6689" max="6689" width="6.375" style="218" customWidth="1"/>
    <col min="6690" max="6690" width="1.375" style="218" customWidth="1"/>
    <col min="6691" max="6691" width="5" style="218" customWidth="1"/>
    <col min="6692" max="6692" width="4.625" style="218" customWidth="1"/>
    <col min="6693" max="6693" width="2.125" style="218" customWidth="1"/>
    <col min="6694" max="6694" width="4.75" style="218" customWidth="1"/>
    <col min="6695" max="6695" width="7" style="218" customWidth="1"/>
    <col min="6696" max="6696" width="1.25" style="218" customWidth="1"/>
    <col min="6697" max="6697" width="4.875" style="218" customWidth="1"/>
    <col min="6698" max="6698" width="3.625" style="218" customWidth="1"/>
    <col min="6699" max="6699" width="3.25" style="218" customWidth="1"/>
    <col min="6700" max="6700" width="2.625" style="218" customWidth="1"/>
    <col min="6701" max="6701" width="2.875" style="218" customWidth="1"/>
    <col min="6702" max="6702" width="3" style="218" customWidth="1"/>
    <col min="6703" max="6703" width="2.875" style="218" customWidth="1"/>
    <col min="6704" max="6704" width="4.25" style="218" customWidth="1"/>
    <col min="6705" max="6705" width="2.5" style="218" customWidth="1"/>
    <col min="6706" max="6706" width="2.875" style="218" customWidth="1"/>
    <col min="6707" max="6707" width="7" style="218" customWidth="1"/>
    <col min="6708" max="6708" width="1.625" style="218" customWidth="1"/>
    <col min="6709" max="6709" width="6" style="218" customWidth="1"/>
    <col min="6710" max="6710" width="7.125" style="218" customWidth="1"/>
    <col min="6711" max="6711" width="1.625" style="218" customWidth="1"/>
    <col min="6712" max="6712" width="5.625" style="218" customWidth="1"/>
    <col min="6713" max="6713" width="3.75" style="218" customWidth="1"/>
    <col min="6714" max="6714" width="2" style="218" customWidth="1"/>
    <col min="6715" max="6715" width="3.875" style="218" customWidth="1"/>
    <col min="6716" max="6716" width="4.875" style="218" customWidth="1"/>
    <col min="6717" max="6717" width="1.625" style="218" customWidth="1"/>
    <col min="6718" max="6718" width="4.75" style="218" customWidth="1"/>
    <col min="6719" max="6719" width="5.875" style="218" customWidth="1"/>
    <col min="6720" max="6720" width="1.25" style="218" customWidth="1"/>
    <col min="6721" max="6721" width="4.625" style="218" customWidth="1"/>
    <col min="6722" max="6722" width="4.75" style="218" customWidth="1"/>
    <col min="6723" max="6723" width="1.375" style="218" customWidth="1"/>
    <col min="6724" max="6724" width="4.75" style="218" customWidth="1"/>
    <col min="6725" max="6725" width="5.875" style="218" customWidth="1"/>
    <col min="6726" max="6726" width="1.125" style="218" customWidth="1"/>
    <col min="6727" max="6727" width="4.75" style="218" customWidth="1"/>
    <col min="6728" max="6728" width="9.625" style="218" customWidth="1"/>
    <col min="6729" max="6731" width="9" style="218"/>
    <col min="6732" max="6732" width="1.75" style="218" customWidth="1"/>
    <col min="6733" max="6733" width="5" style="218" customWidth="1"/>
    <col min="6734" max="6911" width="9" style="218"/>
    <col min="6912" max="6912" width="6.375" style="218" customWidth="1"/>
    <col min="6913" max="6913" width="31.25" style="218" customWidth="1"/>
    <col min="6914" max="6914" width="5.375" style="218" customWidth="1"/>
    <col min="6915" max="6915" width="1.5" style="218" customWidth="1"/>
    <col min="6916" max="6916" width="4.625" style="218" customWidth="1"/>
    <col min="6917" max="6917" width="1.375" style="218" customWidth="1"/>
    <col min="6918" max="6918" width="5.625" style="218" customWidth="1"/>
    <col min="6919" max="6919" width="5.375" style="218" customWidth="1"/>
    <col min="6920" max="6920" width="2.375" style="218" customWidth="1"/>
    <col min="6921" max="6921" width="3.875" style="218" customWidth="1"/>
    <col min="6922" max="6922" width="2" style="218" customWidth="1"/>
    <col min="6923" max="6923" width="6" style="218" customWidth="1"/>
    <col min="6924" max="6924" width="5.5" style="218" customWidth="1"/>
    <col min="6925" max="6925" width="2" style="218" customWidth="1"/>
    <col min="6926" max="6926" width="3.375" style="218" customWidth="1"/>
    <col min="6927" max="6927" width="2.25" style="218" customWidth="1"/>
    <col min="6928" max="6928" width="5.5" style="218" customWidth="1"/>
    <col min="6929" max="6929" width="6.125" style="218" customWidth="1"/>
    <col min="6930" max="6930" width="1.5" style="218" customWidth="1"/>
    <col min="6931" max="6931" width="7.25" style="218" customWidth="1"/>
    <col min="6932" max="6932" width="1.375" style="218" customWidth="1"/>
    <col min="6933" max="6933" width="5.75" style="218" customWidth="1"/>
    <col min="6934" max="6934" width="5.625" style="218" customWidth="1"/>
    <col min="6935" max="6935" width="1.375" style="218" customWidth="1"/>
    <col min="6936" max="6936" width="7" style="218" customWidth="1"/>
    <col min="6937" max="6937" width="1.75" style="218" customWidth="1"/>
    <col min="6938" max="6938" width="5.625" style="218" customWidth="1"/>
    <col min="6939" max="6939" width="5" style="218" customWidth="1"/>
    <col min="6940" max="6940" width="1.875" style="218" customWidth="1"/>
    <col min="6941" max="6941" width="4.875" style="218" customWidth="1"/>
    <col min="6942" max="6942" width="7.875" style="218" customWidth="1"/>
    <col min="6943" max="6943" width="2.5" style="218" customWidth="1"/>
    <col min="6944" max="6944" width="5.125" style="218" customWidth="1"/>
    <col min="6945" max="6945" width="6.375" style="218" customWidth="1"/>
    <col min="6946" max="6946" width="1.375" style="218" customWidth="1"/>
    <col min="6947" max="6947" width="5" style="218" customWidth="1"/>
    <col min="6948" max="6948" width="4.625" style="218" customWidth="1"/>
    <col min="6949" max="6949" width="2.125" style="218" customWidth="1"/>
    <col min="6950" max="6950" width="4.75" style="218" customWidth="1"/>
    <col min="6951" max="6951" width="7" style="218" customWidth="1"/>
    <col min="6952" max="6952" width="1.25" style="218" customWidth="1"/>
    <col min="6953" max="6953" width="4.875" style="218" customWidth="1"/>
    <col min="6954" max="6954" width="3.625" style="218" customWidth="1"/>
    <col min="6955" max="6955" width="3.25" style="218" customWidth="1"/>
    <col min="6956" max="6956" width="2.625" style="218" customWidth="1"/>
    <col min="6957" max="6957" width="2.875" style="218" customWidth="1"/>
    <col min="6958" max="6958" width="3" style="218" customWidth="1"/>
    <col min="6959" max="6959" width="2.875" style="218" customWidth="1"/>
    <col min="6960" max="6960" width="4.25" style="218" customWidth="1"/>
    <col min="6961" max="6961" width="2.5" style="218" customWidth="1"/>
    <col min="6962" max="6962" width="2.875" style="218" customWidth="1"/>
    <col min="6963" max="6963" width="7" style="218" customWidth="1"/>
    <col min="6964" max="6964" width="1.625" style="218" customWidth="1"/>
    <col min="6965" max="6965" width="6" style="218" customWidth="1"/>
    <col min="6966" max="6966" width="7.125" style="218" customWidth="1"/>
    <col min="6967" max="6967" width="1.625" style="218" customWidth="1"/>
    <col min="6968" max="6968" width="5.625" style="218" customWidth="1"/>
    <col min="6969" max="6969" width="3.75" style="218" customWidth="1"/>
    <col min="6970" max="6970" width="2" style="218" customWidth="1"/>
    <col min="6971" max="6971" width="3.875" style="218" customWidth="1"/>
    <col min="6972" max="6972" width="4.875" style="218" customWidth="1"/>
    <col min="6973" max="6973" width="1.625" style="218" customWidth="1"/>
    <col min="6974" max="6974" width="4.75" style="218" customWidth="1"/>
    <col min="6975" max="6975" width="5.875" style="218" customWidth="1"/>
    <col min="6976" max="6976" width="1.25" style="218" customWidth="1"/>
    <col min="6977" max="6977" width="4.625" style="218" customWidth="1"/>
    <col min="6978" max="6978" width="4.75" style="218" customWidth="1"/>
    <col min="6979" max="6979" width="1.375" style="218" customWidth="1"/>
    <col min="6980" max="6980" width="4.75" style="218" customWidth="1"/>
    <col min="6981" max="6981" width="5.875" style="218" customWidth="1"/>
    <col min="6982" max="6982" width="1.125" style="218" customWidth="1"/>
    <col min="6983" max="6983" width="4.75" style="218" customWidth="1"/>
    <col min="6984" max="6984" width="9.625" style="218" customWidth="1"/>
    <col min="6985" max="6987" width="9" style="218"/>
    <col min="6988" max="6988" width="1.75" style="218" customWidth="1"/>
    <col min="6989" max="6989" width="5" style="218" customWidth="1"/>
    <col min="6990" max="7167" width="9" style="218"/>
    <col min="7168" max="7168" width="6.375" style="218" customWidth="1"/>
    <col min="7169" max="7169" width="31.25" style="218" customWidth="1"/>
    <col min="7170" max="7170" width="5.375" style="218" customWidth="1"/>
    <col min="7171" max="7171" width="1.5" style="218" customWidth="1"/>
    <col min="7172" max="7172" width="4.625" style="218" customWidth="1"/>
    <col min="7173" max="7173" width="1.375" style="218" customWidth="1"/>
    <col min="7174" max="7174" width="5.625" style="218" customWidth="1"/>
    <col min="7175" max="7175" width="5.375" style="218" customWidth="1"/>
    <col min="7176" max="7176" width="2.375" style="218" customWidth="1"/>
    <col min="7177" max="7177" width="3.875" style="218" customWidth="1"/>
    <col min="7178" max="7178" width="2" style="218" customWidth="1"/>
    <col min="7179" max="7179" width="6" style="218" customWidth="1"/>
    <col min="7180" max="7180" width="5.5" style="218" customWidth="1"/>
    <col min="7181" max="7181" width="2" style="218" customWidth="1"/>
    <col min="7182" max="7182" width="3.375" style="218" customWidth="1"/>
    <col min="7183" max="7183" width="2.25" style="218" customWidth="1"/>
    <col min="7184" max="7184" width="5.5" style="218" customWidth="1"/>
    <col min="7185" max="7185" width="6.125" style="218" customWidth="1"/>
    <col min="7186" max="7186" width="1.5" style="218" customWidth="1"/>
    <col min="7187" max="7187" width="7.25" style="218" customWidth="1"/>
    <col min="7188" max="7188" width="1.375" style="218" customWidth="1"/>
    <col min="7189" max="7189" width="5.75" style="218" customWidth="1"/>
    <col min="7190" max="7190" width="5.625" style="218" customWidth="1"/>
    <col min="7191" max="7191" width="1.375" style="218" customWidth="1"/>
    <col min="7192" max="7192" width="7" style="218" customWidth="1"/>
    <col min="7193" max="7193" width="1.75" style="218" customWidth="1"/>
    <col min="7194" max="7194" width="5.625" style="218" customWidth="1"/>
    <col min="7195" max="7195" width="5" style="218" customWidth="1"/>
    <col min="7196" max="7196" width="1.875" style="218" customWidth="1"/>
    <col min="7197" max="7197" width="4.875" style="218" customWidth="1"/>
    <col min="7198" max="7198" width="7.875" style="218" customWidth="1"/>
    <col min="7199" max="7199" width="2.5" style="218" customWidth="1"/>
    <col min="7200" max="7200" width="5.125" style="218" customWidth="1"/>
    <col min="7201" max="7201" width="6.375" style="218" customWidth="1"/>
    <col min="7202" max="7202" width="1.375" style="218" customWidth="1"/>
    <col min="7203" max="7203" width="5" style="218" customWidth="1"/>
    <col min="7204" max="7204" width="4.625" style="218" customWidth="1"/>
    <col min="7205" max="7205" width="2.125" style="218" customWidth="1"/>
    <col min="7206" max="7206" width="4.75" style="218" customWidth="1"/>
    <col min="7207" max="7207" width="7" style="218" customWidth="1"/>
    <col min="7208" max="7208" width="1.25" style="218" customWidth="1"/>
    <col min="7209" max="7209" width="4.875" style="218" customWidth="1"/>
    <col min="7210" max="7210" width="3.625" style="218" customWidth="1"/>
    <col min="7211" max="7211" width="3.25" style="218" customWidth="1"/>
    <col min="7212" max="7212" width="2.625" style="218" customWidth="1"/>
    <col min="7213" max="7213" width="2.875" style="218" customWidth="1"/>
    <col min="7214" max="7214" width="3" style="218" customWidth="1"/>
    <col min="7215" max="7215" width="2.875" style="218" customWidth="1"/>
    <col min="7216" max="7216" width="4.25" style="218" customWidth="1"/>
    <col min="7217" max="7217" width="2.5" style="218" customWidth="1"/>
    <col min="7218" max="7218" width="2.875" style="218" customWidth="1"/>
    <col min="7219" max="7219" width="7" style="218" customWidth="1"/>
    <col min="7220" max="7220" width="1.625" style="218" customWidth="1"/>
    <col min="7221" max="7221" width="6" style="218" customWidth="1"/>
    <col min="7222" max="7222" width="7.125" style="218" customWidth="1"/>
    <col min="7223" max="7223" width="1.625" style="218" customWidth="1"/>
    <col min="7224" max="7224" width="5.625" style="218" customWidth="1"/>
    <col min="7225" max="7225" width="3.75" style="218" customWidth="1"/>
    <col min="7226" max="7226" width="2" style="218" customWidth="1"/>
    <col min="7227" max="7227" width="3.875" style="218" customWidth="1"/>
    <col min="7228" max="7228" width="4.875" style="218" customWidth="1"/>
    <col min="7229" max="7229" width="1.625" style="218" customWidth="1"/>
    <col min="7230" max="7230" width="4.75" style="218" customWidth="1"/>
    <col min="7231" max="7231" width="5.875" style="218" customWidth="1"/>
    <col min="7232" max="7232" width="1.25" style="218" customWidth="1"/>
    <col min="7233" max="7233" width="4.625" style="218" customWidth="1"/>
    <col min="7234" max="7234" width="4.75" style="218" customWidth="1"/>
    <col min="7235" max="7235" width="1.375" style="218" customWidth="1"/>
    <col min="7236" max="7236" width="4.75" style="218" customWidth="1"/>
    <col min="7237" max="7237" width="5.875" style="218" customWidth="1"/>
    <col min="7238" max="7238" width="1.125" style="218" customWidth="1"/>
    <col min="7239" max="7239" width="4.75" style="218" customWidth="1"/>
    <col min="7240" max="7240" width="9.625" style="218" customWidth="1"/>
    <col min="7241" max="7243" width="9" style="218"/>
    <col min="7244" max="7244" width="1.75" style="218" customWidth="1"/>
    <col min="7245" max="7245" width="5" style="218" customWidth="1"/>
    <col min="7246" max="7423" width="9" style="218"/>
    <col min="7424" max="7424" width="6.375" style="218" customWidth="1"/>
    <col min="7425" max="7425" width="31.25" style="218" customWidth="1"/>
    <col min="7426" max="7426" width="5.375" style="218" customWidth="1"/>
    <col min="7427" max="7427" width="1.5" style="218" customWidth="1"/>
    <col min="7428" max="7428" width="4.625" style="218" customWidth="1"/>
    <col min="7429" max="7429" width="1.375" style="218" customWidth="1"/>
    <col min="7430" max="7430" width="5.625" style="218" customWidth="1"/>
    <col min="7431" max="7431" width="5.375" style="218" customWidth="1"/>
    <col min="7432" max="7432" width="2.375" style="218" customWidth="1"/>
    <col min="7433" max="7433" width="3.875" style="218" customWidth="1"/>
    <col min="7434" max="7434" width="2" style="218" customWidth="1"/>
    <col min="7435" max="7435" width="6" style="218" customWidth="1"/>
    <col min="7436" max="7436" width="5.5" style="218" customWidth="1"/>
    <col min="7437" max="7437" width="2" style="218" customWidth="1"/>
    <col min="7438" max="7438" width="3.375" style="218" customWidth="1"/>
    <col min="7439" max="7439" width="2.25" style="218" customWidth="1"/>
    <col min="7440" max="7440" width="5.5" style="218" customWidth="1"/>
    <col min="7441" max="7441" width="6.125" style="218" customWidth="1"/>
    <col min="7442" max="7442" width="1.5" style="218" customWidth="1"/>
    <col min="7443" max="7443" width="7.25" style="218" customWidth="1"/>
    <col min="7444" max="7444" width="1.375" style="218" customWidth="1"/>
    <col min="7445" max="7445" width="5.75" style="218" customWidth="1"/>
    <col min="7446" max="7446" width="5.625" style="218" customWidth="1"/>
    <col min="7447" max="7447" width="1.375" style="218" customWidth="1"/>
    <col min="7448" max="7448" width="7" style="218" customWidth="1"/>
    <col min="7449" max="7449" width="1.75" style="218" customWidth="1"/>
    <col min="7450" max="7450" width="5.625" style="218" customWidth="1"/>
    <col min="7451" max="7451" width="5" style="218" customWidth="1"/>
    <col min="7452" max="7452" width="1.875" style="218" customWidth="1"/>
    <col min="7453" max="7453" width="4.875" style="218" customWidth="1"/>
    <col min="7454" max="7454" width="7.875" style="218" customWidth="1"/>
    <col min="7455" max="7455" width="2.5" style="218" customWidth="1"/>
    <col min="7456" max="7456" width="5.125" style="218" customWidth="1"/>
    <col min="7457" max="7457" width="6.375" style="218" customWidth="1"/>
    <col min="7458" max="7458" width="1.375" style="218" customWidth="1"/>
    <col min="7459" max="7459" width="5" style="218" customWidth="1"/>
    <col min="7460" max="7460" width="4.625" style="218" customWidth="1"/>
    <col min="7461" max="7461" width="2.125" style="218" customWidth="1"/>
    <col min="7462" max="7462" width="4.75" style="218" customWidth="1"/>
    <col min="7463" max="7463" width="7" style="218" customWidth="1"/>
    <col min="7464" max="7464" width="1.25" style="218" customWidth="1"/>
    <col min="7465" max="7465" width="4.875" style="218" customWidth="1"/>
    <col min="7466" max="7466" width="3.625" style="218" customWidth="1"/>
    <col min="7467" max="7467" width="3.25" style="218" customWidth="1"/>
    <col min="7468" max="7468" width="2.625" style="218" customWidth="1"/>
    <col min="7469" max="7469" width="2.875" style="218" customWidth="1"/>
    <col min="7470" max="7470" width="3" style="218" customWidth="1"/>
    <col min="7471" max="7471" width="2.875" style="218" customWidth="1"/>
    <col min="7472" max="7472" width="4.25" style="218" customWidth="1"/>
    <col min="7473" max="7473" width="2.5" style="218" customWidth="1"/>
    <col min="7474" max="7474" width="2.875" style="218" customWidth="1"/>
    <col min="7475" max="7475" width="7" style="218" customWidth="1"/>
    <col min="7476" max="7476" width="1.625" style="218" customWidth="1"/>
    <col min="7477" max="7477" width="6" style="218" customWidth="1"/>
    <col min="7478" max="7478" width="7.125" style="218" customWidth="1"/>
    <col min="7479" max="7479" width="1.625" style="218" customWidth="1"/>
    <col min="7480" max="7480" width="5.625" style="218" customWidth="1"/>
    <col min="7481" max="7481" width="3.75" style="218" customWidth="1"/>
    <col min="7482" max="7482" width="2" style="218" customWidth="1"/>
    <col min="7483" max="7483" width="3.875" style="218" customWidth="1"/>
    <col min="7484" max="7484" width="4.875" style="218" customWidth="1"/>
    <col min="7485" max="7485" width="1.625" style="218" customWidth="1"/>
    <col min="7486" max="7486" width="4.75" style="218" customWidth="1"/>
    <col min="7487" max="7487" width="5.875" style="218" customWidth="1"/>
    <col min="7488" max="7488" width="1.25" style="218" customWidth="1"/>
    <col min="7489" max="7489" width="4.625" style="218" customWidth="1"/>
    <col min="7490" max="7490" width="4.75" style="218" customWidth="1"/>
    <col min="7491" max="7491" width="1.375" style="218" customWidth="1"/>
    <col min="7492" max="7492" width="4.75" style="218" customWidth="1"/>
    <col min="7493" max="7493" width="5.875" style="218" customWidth="1"/>
    <col min="7494" max="7494" width="1.125" style="218" customWidth="1"/>
    <col min="7495" max="7495" width="4.75" style="218" customWidth="1"/>
    <col min="7496" max="7496" width="9.625" style="218" customWidth="1"/>
    <col min="7497" max="7499" width="9" style="218"/>
    <col min="7500" max="7500" width="1.75" style="218" customWidth="1"/>
    <col min="7501" max="7501" width="5" style="218" customWidth="1"/>
    <col min="7502" max="7679" width="9" style="218"/>
    <col min="7680" max="7680" width="6.375" style="218" customWidth="1"/>
    <col min="7681" max="7681" width="31.25" style="218" customWidth="1"/>
    <col min="7682" max="7682" width="5.375" style="218" customWidth="1"/>
    <col min="7683" max="7683" width="1.5" style="218" customWidth="1"/>
    <col min="7684" max="7684" width="4.625" style="218" customWidth="1"/>
    <col min="7685" max="7685" width="1.375" style="218" customWidth="1"/>
    <col min="7686" max="7686" width="5.625" style="218" customWidth="1"/>
    <col min="7687" max="7687" width="5.375" style="218" customWidth="1"/>
    <col min="7688" max="7688" width="2.375" style="218" customWidth="1"/>
    <col min="7689" max="7689" width="3.875" style="218" customWidth="1"/>
    <col min="7690" max="7690" width="2" style="218" customWidth="1"/>
    <col min="7691" max="7691" width="6" style="218" customWidth="1"/>
    <col min="7692" max="7692" width="5.5" style="218" customWidth="1"/>
    <col min="7693" max="7693" width="2" style="218" customWidth="1"/>
    <col min="7694" max="7694" width="3.375" style="218" customWidth="1"/>
    <col min="7695" max="7695" width="2.25" style="218" customWidth="1"/>
    <col min="7696" max="7696" width="5.5" style="218" customWidth="1"/>
    <col min="7697" max="7697" width="6.125" style="218" customWidth="1"/>
    <col min="7698" max="7698" width="1.5" style="218" customWidth="1"/>
    <col min="7699" max="7699" width="7.25" style="218" customWidth="1"/>
    <col min="7700" max="7700" width="1.375" style="218" customWidth="1"/>
    <col min="7701" max="7701" width="5.75" style="218" customWidth="1"/>
    <col min="7702" max="7702" width="5.625" style="218" customWidth="1"/>
    <col min="7703" max="7703" width="1.375" style="218" customWidth="1"/>
    <col min="7704" max="7704" width="7" style="218" customWidth="1"/>
    <col min="7705" max="7705" width="1.75" style="218" customWidth="1"/>
    <col min="7706" max="7706" width="5.625" style="218" customWidth="1"/>
    <col min="7707" max="7707" width="5" style="218" customWidth="1"/>
    <col min="7708" max="7708" width="1.875" style="218" customWidth="1"/>
    <col min="7709" max="7709" width="4.875" style="218" customWidth="1"/>
    <col min="7710" max="7710" width="7.875" style="218" customWidth="1"/>
    <col min="7711" max="7711" width="2.5" style="218" customWidth="1"/>
    <col min="7712" max="7712" width="5.125" style="218" customWidth="1"/>
    <col min="7713" max="7713" width="6.375" style="218" customWidth="1"/>
    <col min="7714" max="7714" width="1.375" style="218" customWidth="1"/>
    <col min="7715" max="7715" width="5" style="218" customWidth="1"/>
    <col min="7716" max="7716" width="4.625" style="218" customWidth="1"/>
    <col min="7717" max="7717" width="2.125" style="218" customWidth="1"/>
    <col min="7718" max="7718" width="4.75" style="218" customWidth="1"/>
    <col min="7719" max="7719" width="7" style="218" customWidth="1"/>
    <col min="7720" max="7720" width="1.25" style="218" customWidth="1"/>
    <col min="7721" max="7721" width="4.875" style="218" customWidth="1"/>
    <col min="7722" max="7722" width="3.625" style="218" customWidth="1"/>
    <col min="7723" max="7723" width="3.25" style="218" customWidth="1"/>
    <col min="7724" max="7724" width="2.625" style="218" customWidth="1"/>
    <col min="7725" max="7725" width="2.875" style="218" customWidth="1"/>
    <col min="7726" max="7726" width="3" style="218" customWidth="1"/>
    <col min="7727" max="7727" width="2.875" style="218" customWidth="1"/>
    <col min="7728" max="7728" width="4.25" style="218" customWidth="1"/>
    <col min="7729" max="7729" width="2.5" style="218" customWidth="1"/>
    <col min="7730" max="7730" width="2.875" style="218" customWidth="1"/>
    <col min="7731" max="7731" width="7" style="218" customWidth="1"/>
    <col min="7732" max="7732" width="1.625" style="218" customWidth="1"/>
    <col min="7733" max="7733" width="6" style="218" customWidth="1"/>
    <col min="7734" max="7734" width="7.125" style="218" customWidth="1"/>
    <col min="7735" max="7735" width="1.625" style="218" customWidth="1"/>
    <col min="7736" max="7736" width="5.625" style="218" customWidth="1"/>
    <col min="7737" max="7737" width="3.75" style="218" customWidth="1"/>
    <col min="7738" max="7738" width="2" style="218" customWidth="1"/>
    <col min="7739" max="7739" width="3.875" style="218" customWidth="1"/>
    <col min="7740" max="7740" width="4.875" style="218" customWidth="1"/>
    <col min="7741" max="7741" width="1.625" style="218" customWidth="1"/>
    <col min="7742" max="7742" width="4.75" style="218" customWidth="1"/>
    <col min="7743" max="7743" width="5.875" style="218" customWidth="1"/>
    <col min="7744" max="7744" width="1.25" style="218" customWidth="1"/>
    <col min="7745" max="7745" width="4.625" style="218" customWidth="1"/>
    <col min="7746" max="7746" width="4.75" style="218" customWidth="1"/>
    <col min="7747" max="7747" width="1.375" style="218" customWidth="1"/>
    <col min="7748" max="7748" width="4.75" style="218" customWidth="1"/>
    <col min="7749" max="7749" width="5.875" style="218" customWidth="1"/>
    <col min="7750" max="7750" width="1.125" style="218" customWidth="1"/>
    <col min="7751" max="7751" width="4.75" style="218" customWidth="1"/>
    <col min="7752" max="7752" width="9.625" style="218" customWidth="1"/>
    <col min="7753" max="7755" width="9" style="218"/>
    <col min="7756" max="7756" width="1.75" style="218" customWidth="1"/>
    <col min="7757" max="7757" width="5" style="218" customWidth="1"/>
    <col min="7758" max="7935" width="9" style="218"/>
    <col min="7936" max="7936" width="6.375" style="218" customWidth="1"/>
    <col min="7937" max="7937" width="31.25" style="218" customWidth="1"/>
    <col min="7938" max="7938" width="5.375" style="218" customWidth="1"/>
    <col min="7939" max="7939" width="1.5" style="218" customWidth="1"/>
    <col min="7940" max="7940" width="4.625" style="218" customWidth="1"/>
    <col min="7941" max="7941" width="1.375" style="218" customWidth="1"/>
    <col min="7942" max="7942" width="5.625" style="218" customWidth="1"/>
    <col min="7943" max="7943" width="5.375" style="218" customWidth="1"/>
    <col min="7944" max="7944" width="2.375" style="218" customWidth="1"/>
    <col min="7945" max="7945" width="3.875" style="218" customWidth="1"/>
    <col min="7946" max="7946" width="2" style="218" customWidth="1"/>
    <col min="7947" max="7947" width="6" style="218" customWidth="1"/>
    <col min="7948" max="7948" width="5.5" style="218" customWidth="1"/>
    <col min="7949" max="7949" width="2" style="218" customWidth="1"/>
    <col min="7950" max="7950" width="3.375" style="218" customWidth="1"/>
    <col min="7951" max="7951" width="2.25" style="218" customWidth="1"/>
    <col min="7952" max="7952" width="5.5" style="218" customWidth="1"/>
    <col min="7953" max="7953" width="6.125" style="218" customWidth="1"/>
    <col min="7954" max="7954" width="1.5" style="218" customWidth="1"/>
    <col min="7955" max="7955" width="7.25" style="218" customWidth="1"/>
    <col min="7956" max="7956" width="1.375" style="218" customWidth="1"/>
    <col min="7957" max="7957" width="5.75" style="218" customWidth="1"/>
    <col min="7958" max="7958" width="5.625" style="218" customWidth="1"/>
    <col min="7959" max="7959" width="1.375" style="218" customWidth="1"/>
    <col min="7960" max="7960" width="7" style="218" customWidth="1"/>
    <col min="7961" max="7961" width="1.75" style="218" customWidth="1"/>
    <col min="7962" max="7962" width="5.625" style="218" customWidth="1"/>
    <col min="7963" max="7963" width="5" style="218" customWidth="1"/>
    <col min="7964" max="7964" width="1.875" style="218" customWidth="1"/>
    <col min="7965" max="7965" width="4.875" style="218" customWidth="1"/>
    <col min="7966" max="7966" width="7.875" style="218" customWidth="1"/>
    <col min="7967" max="7967" width="2.5" style="218" customWidth="1"/>
    <col min="7968" max="7968" width="5.125" style="218" customWidth="1"/>
    <col min="7969" max="7969" width="6.375" style="218" customWidth="1"/>
    <col min="7970" max="7970" width="1.375" style="218" customWidth="1"/>
    <col min="7971" max="7971" width="5" style="218" customWidth="1"/>
    <col min="7972" max="7972" width="4.625" style="218" customWidth="1"/>
    <col min="7973" max="7973" width="2.125" style="218" customWidth="1"/>
    <col min="7974" max="7974" width="4.75" style="218" customWidth="1"/>
    <col min="7975" max="7975" width="7" style="218" customWidth="1"/>
    <col min="7976" max="7976" width="1.25" style="218" customWidth="1"/>
    <col min="7977" max="7977" width="4.875" style="218" customWidth="1"/>
    <col min="7978" max="7978" width="3.625" style="218" customWidth="1"/>
    <col min="7979" max="7979" width="3.25" style="218" customWidth="1"/>
    <col min="7980" max="7980" width="2.625" style="218" customWidth="1"/>
    <col min="7981" max="7981" width="2.875" style="218" customWidth="1"/>
    <col min="7982" max="7982" width="3" style="218" customWidth="1"/>
    <col min="7983" max="7983" width="2.875" style="218" customWidth="1"/>
    <col min="7984" max="7984" width="4.25" style="218" customWidth="1"/>
    <col min="7985" max="7985" width="2.5" style="218" customWidth="1"/>
    <col min="7986" max="7986" width="2.875" style="218" customWidth="1"/>
    <col min="7987" max="7987" width="7" style="218" customWidth="1"/>
    <col min="7988" max="7988" width="1.625" style="218" customWidth="1"/>
    <col min="7989" max="7989" width="6" style="218" customWidth="1"/>
    <col min="7990" max="7990" width="7.125" style="218" customWidth="1"/>
    <col min="7991" max="7991" width="1.625" style="218" customWidth="1"/>
    <col min="7992" max="7992" width="5.625" style="218" customWidth="1"/>
    <col min="7993" max="7993" width="3.75" style="218" customWidth="1"/>
    <col min="7994" max="7994" width="2" style="218" customWidth="1"/>
    <col min="7995" max="7995" width="3.875" style="218" customWidth="1"/>
    <col min="7996" max="7996" width="4.875" style="218" customWidth="1"/>
    <col min="7997" max="7997" width="1.625" style="218" customWidth="1"/>
    <col min="7998" max="7998" width="4.75" style="218" customWidth="1"/>
    <col min="7999" max="7999" width="5.875" style="218" customWidth="1"/>
    <col min="8000" max="8000" width="1.25" style="218" customWidth="1"/>
    <col min="8001" max="8001" width="4.625" style="218" customWidth="1"/>
    <col min="8002" max="8002" width="4.75" style="218" customWidth="1"/>
    <col min="8003" max="8003" width="1.375" style="218" customWidth="1"/>
    <col min="8004" max="8004" width="4.75" style="218" customWidth="1"/>
    <col min="8005" max="8005" width="5.875" style="218" customWidth="1"/>
    <col min="8006" max="8006" width="1.125" style="218" customWidth="1"/>
    <col min="8007" max="8007" width="4.75" style="218" customWidth="1"/>
    <col min="8008" max="8008" width="9.625" style="218" customWidth="1"/>
    <col min="8009" max="8011" width="9" style="218"/>
    <col min="8012" max="8012" width="1.75" style="218" customWidth="1"/>
    <col min="8013" max="8013" width="5" style="218" customWidth="1"/>
    <col min="8014" max="8191" width="9" style="218"/>
    <col min="8192" max="8192" width="6.375" style="218" customWidth="1"/>
    <col min="8193" max="8193" width="31.25" style="218" customWidth="1"/>
    <col min="8194" max="8194" width="5.375" style="218" customWidth="1"/>
    <col min="8195" max="8195" width="1.5" style="218" customWidth="1"/>
    <col min="8196" max="8196" width="4.625" style="218" customWidth="1"/>
    <col min="8197" max="8197" width="1.375" style="218" customWidth="1"/>
    <col min="8198" max="8198" width="5.625" style="218" customWidth="1"/>
    <col min="8199" max="8199" width="5.375" style="218" customWidth="1"/>
    <col min="8200" max="8200" width="2.375" style="218" customWidth="1"/>
    <col min="8201" max="8201" width="3.875" style="218" customWidth="1"/>
    <col min="8202" max="8202" width="2" style="218" customWidth="1"/>
    <col min="8203" max="8203" width="6" style="218" customWidth="1"/>
    <col min="8204" max="8204" width="5.5" style="218" customWidth="1"/>
    <col min="8205" max="8205" width="2" style="218" customWidth="1"/>
    <col min="8206" max="8206" width="3.375" style="218" customWidth="1"/>
    <col min="8207" max="8207" width="2.25" style="218" customWidth="1"/>
    <col min="8208" max="8208" width="5.5" style="218" customWidth="1"/>
    <col min="8209" max="8209" width="6.125" style="218" customWidth="1"/>
    <col min="8210" max="8210" width="1.5" style="218" customWidth="1"/>
    <col min="8211" max="8211" width="7.25" style="218" customWidth="1"/>
    <col min="8212" max="8212" width="1.375" style="218" customWidth="1"/>
    <col min="8213" max="8213" width="5.75" style="218" customWidth="1"/>
    <col min="8214" max="8214" width="5.625" style="218" customWidth="1"/>
    <col min="8215" max="8215" width="1.375" style="218" customWidth="1"/>
    <col min="8216" max="8216" width="7" style="218" customWidth="1"/>
    <col min="8217" max="8217" width="1.75" style="218" customWidth="1"/>
    <col min="8218" max="8218" width="5.625" style="218" customWidth="1"/>
    <col min="8219" max="8219" width="5" style="218" customWidth="1"/>
    <col min="8220" max="8220" width="1.875" style="218" customWidth="1"/>
    <col min="8221" max="8221" width="4.875" style="218" customWidth="1"/>
    <col min="8222" max="8222" width="7.875" style="218" customWidth="1"/>
    <col min="8223" max="8223" width="2.5" style="218" customWidth="1"/>
    <col min="8224" max="8224" width="5.125" style="218" customWidth="1"/>
    <col min="8225" max="8225" width="6.375" style="218" customWidth="1"/>
    <col min="8226" max="8226" width="1.375" style="218" customWidth="1"/>
    <col min="8227" max="8227" width="5" style="218" customWidth="1"/>
    <col min="8228" max="8228" width="4.625" style="218" customWidth="1"/>
    <col min="8229" max="8229" width="2.125" style="218" customWidth="1"/>
    <col min="8230" max="8230" width="4.75" style="218" customWidth="1"/>
    <col min="8231" max="8231" width="7" style="218" customWidth="1"/>
    <col min="8232" max="8232" width="1.25" style="218" customWidth="1"/>
    <col min="8233" max="8233" width="4.875" style="218" customWidth="1"/>
    <col min="8234" max="8234" width="3.625" style="218" customWidth="1"/>
    <col min="8235" max="8235" width="3.25" style="218" customWidth="1"/>
    <col min="8236" max="8236" width="2.625" style="218" customWidth="1"/>
    <col min="8237" max="8237" width="2.875" style="218" customWidth="1"/>
    <col min="8238" max="8238" width="3" style="218" customWidth="1"/>
    <col min="8239" max="8239" width="2.875" style="218" customWidth="1"/>
    <col min="8240" max="8240" width="4.25" style="218" customWidth="1"/>
    <col min="8241" max="8241" width="2.5" style="218" customWidth="1"/>
    <col min="8242" max="8242" width="2.875" style="218" customWidth="1"/>
    <col min="8243" max="8243" width="7" style="218" customWidth="1"/>
    <col min="8244" max="8244" width="1.625" style="218" customWidth="1"/>
    <col min="8245" max="8245" width="6" style="218" customWidth="1"/>
    <col min="8246" max="8246" width="7.125" style="218" customWidth="1"/>
    <col min="8247" max="8247" width="1.625" style="218" customWidth="1"/>
    <col min="8248" max="8248" width="5.625" style="218" customWidth="1"/>
    <col min="8249" max="8249" width="3.75" style="218" customWidth="1"/>
    <col min="8250" max="8250" width="2" style="218" customWidth="1"/>
    <col min="8251" max="8251" width="3.875" style="218" customWidth="1"/>
    <col min="8252" max="8252" width="4.875" style="218" customWidth="1"/>
    <col min="8253" max="8253" width="1.625" style="218" customWidth="1"/>
    <col min="8254" max="8254" width="4.75" style="218" customWidth="1"/>
    <col min="8255" max="8255" width="5.875" style="218" customWidth="1"/>
    <col min="8256" max="8256" width="1.25" style="218" customWidth="1"/>
    <col min="8257" max="8257" width="4.625" style="218" customWidth="1"/>
    <col min="8258" max="8258" width="4.75" style="218" customWidth="1"/>
    <col min="8259" max="8259" width="1.375" style="218" customWidth="1"/>
    <col min="8260" max="8260" width="4.75" style="218" customWidth="1"/>
    <col min="8261" max="8261" width="5.875" style="218" customWidth="1"/>
    <col min="8262" max="8262" width="1.125" style="218" customWidth="1"/>
    <col min="8263" max="8263" width="4.75" style="218" customWidth="1"/>
    <col min="8264" max="8264" width="9.625" style="218" customWidth="1"/>
    <col min="8265" max="8267" width="9" style="218"/>
    <col min="8268" max="8268" width="1.75" style="218" customWidth="1"/>
    <col min="8269" max="8269" width="5" style="218" customWidth="1"/>
    <col min="8270" max="8447" width="9" style="218"/>
    <col min="8448" max="8448" width="6.375" style="218" customWidth="1"/>
    <col min="8449" max="8449" width="31.25" style="218" customWidth="1"/>
    <col min="8450" max="8450" width="5.375" style="218" customWidth="1"/>
    <col min="8451" max="8451" width="1.5" style="218" customWidth="1"/>
    <col min="8452" max="8452" width="4.625" style="218" customWidth="1"/>
    <col min="8453" max="8453" width="1.375" style="218" customWidth="1"/>
    <col min="8454" max="8454" width="5.625" style="218" customWidth="1"/>
    <col min="8455" max="8455" width="5.375" style="218" customWidth="1"/>
    <col min="8456" max="8456" width="2.375" style="218" customWidth="1"/>
    <col min="8457" max="8457" width="3.875" style="218" customWidth="1"/>
    <col min="8458" max="8458" width="2" style="218" customWidth="1"/>
    <col min="8459" max="8459" width="6" style="218" customWidth="1"/>
    <col min="8460" max="8460" width="5.5" style="218" customWidth="1"/>
    <col min="8461" max="8461" width="2" style="218" customWidth="1"/>
    <col min="8462" max="8462" width="3.375" style="218" customWidth="1"/>
    <col min="8463" max="8463" width="2.25" style="218" customWidth="1"/>
    <col min="8464" max="8464" width="5.5" style="218" customWidth="1"/>
    <col min="8465" max="8465" width="6.125" style="218" customWidth="1"/>
    <col min="8466" max="8466" width="1.5" style="218" customWidth="1"/>
    <col min="8467" max="8467" width="7.25" style="218" customWidth="1"/>
    <col min="8468" max="8468" width="1.375" style="218" customWidth="1"/>
    <col min="8469" max="8469" width="5.75" style="218" customWidth="1"/>
    <col min="8470" max="8470" width="5.625" style="218" customWidth="1"/>
    <col min="8471" max="8471" width="1.375" style="218" customWidth="1"/>
    <col min="8472" max="8472" width="7" style="218" customWidth="1"/>
    <col min="8473" max="8473" width="1.75" style="218" customWidth="1"/>
    <col min="8474" max="8474" width="5.625" style="218" customWidth="1"/>
    <col min="8475" max="8475" width="5" style="218" customWidth="1"/>
    <col min="8476" max="8476" width="1.875" style="218" customWidth="1"/>
    <col min="8477" max="8477" width="4.875" style="218" customWidth="1"/>
    <col min="8478" max="8478" width="7.875" style="218" customWidth="1"/>
    <col min="8479" max="8479" width="2.5" style="218" customWidth="1"/>
    <col min="8480" max="8480" width="5.125" style="218" customWidth="1"/>
    <col min="8481" max="8481" width="6.375" style="218" customWidth="1"/>
    <col min="8482" max="8482" width="1.375" style="218" customWidth="1"/>
    <col min="8483" max="8483" width="5" style="218" customWidth="1"/>
    <col min="8484" max="8484" width="4.625" style="218" customWidth="1"/>
    <col min="8485" max="8485" width="2.125" style="218" customWidth="1"/>
    <col min="8486" max="8486" width="4.75" style="218" customWidth="1"/>
    <col min="8487" max="8487" width="7" style="218" customWidth="1"/>
    <col min="8488" max="8488" width="1.25" style="218" customWidth="1"/>
    <col min="8489" max="8489" width="4.875" style="218" customWidth="1"/>
    <col min="8490" max="8490" width="3.625" style="218" customWidth="1"/>
    <col min="8491" max="8491" width="3.25" style="218" customWidth="1"/>
    <col min="8492" max="8492" width="2.625" style="218" customWidth="1"/>
    <col min="8493" max="8493" width="2.875" style="218" customWidth="1"/>
    <col min="8494" max="8494" width="3" style="218" customWidth="1"/>
    <col min="8495" max="8495" width="2.875" style="218" customWidth="1"/>
    <col min="8496" max="8496" width="4.25" style="218" customWidth="1"/>
    <col min="8497" max="8497" width="2.5" style="218" customWidth="1"/>
    <col min="8498" max="8498" width="2.875" style="218" customWidth="1"/>
    <col min="8499" max="8499" width="7" style="218" customWidth="1"/>
    <col min="8500" max="8500" width="1.625" style="218" customWidth="1"/>
    <col min="8501" max="8501" width="6" style="218" customWidth="1"/>
    <col min="8502" max="8502" width="7.125" style="218" customWidth="1"/>
    <col min="8503" max="8503" width="1.625" style="218" customWidth="1"/>
    <col min="8504" max="8504" width="5.625" style="218" customWidth="1"/>
    <col min="8505" max="8505" width="3.75" style="218" customWidth="1"/>
    <col min="8506" max="8506" width="2" style="218" customWidth="1"/>
    <col min="8507" max="8507" width="3.875" style="218" customWidth="1"/>
    <col min="8508" max="8508" width="4.875" style="218" customWidth="1"/>
    <col min="8509" max="8509" width="1.625" style="218" customWidth="1"/>
    <col min="8510" max="8510" width="4.75" style="218" customWidth="1"/>
    <col min="8511" max="8511" width="5.875" style="218" customWidth="1"/>
    <col min="8512" max="8512" width="1.25" style="218" customWidth="1"/>
    <col min="8513" max="8513" width="4.625" style="218" customWidth="1"/>
    <col min="8514" max="8514" width="4.75" style="218" customWidth="1"/>
    <col min="8515" max="8515" width="1.375" style="218" customWidth="1"/>
    <col min="8516" max="8516" width="4.75" style="218" customWidth="1"/>
    <col min="8517" max="8517" width="5.875" style="218" customWidth="1"/>
    <col min="8518" max="8518" width="1.125" style="218" customWidth="1"/>
    <col min="8519" max="8519" width="4.75" style="218" customWidth="1"/>
    <col min="8520" max="8520" width="9.625" style="218" customWidth="1"/>
    <col min="8521" max="8523" width="9" style="218"/>
    <col min="8524" max="8524" width="1.75" style="218" customWidth="1"/>
    <col min="8525" max="8525" width="5" style="218" customWidth="1"/>
    <col min="8526" max="8703" width="9" style="218"/>
    <col min="8704" max="8704" width="6.375" style="218" customWidth="1"/>
    <col min="8705" max="8705" width="31.25" style="218" customWidth="1"/>
    <col min="8706" max="8706" width="5.375" style="218" customWidth="1"/>
    <col min="8707" max="8707" width="1.5" style="218" customWidth="1"/>
    <col min="8708" max="8708" width="4.625" style="218" customWidth="1"/>
    <col min="8709" max="8709" width="1.375" style="218" customWidth="1"/>
    <col min="8710" max="8710" width="5.625" style="218" customWidth="1"/>
    <col min="8711" max="8711" width="5.375" style="218" customWidth="1"/>
    <col min="8712" max="8712" width="2.375" style="218" customWidth="1"/>
    <col min="8713" max="8713" width="3.875" style="218" customWidth="1"/>
    <col min="8714" max="8714" width="2" style="218" customWidth="1"/>
    <col min="8715" max="8715" width="6" style="218" customWidth="1"/>
    <col min="8716" max="8716" width="5.5" style="218" customWidth="1"/>
    <col min="8717" max="8717" width="2" style="218" customWidth="1"/>
    <col min="8718" max="8718" width="3.375" style="218" customWidth="1"/>
    <col min="8719" max="8719" width="2.25" style="218" customWidth="1"/>
    <col min="8720" max="8720" width="5.5" style="218" customWidth="1"/>
    <col min="8721" max="8721" width="6.125" style="218" customWidth="1"/>
    <col min="8722" max="8722" width="1.5" style="218" customWidth="1"/>
    <col min="8723" max="8723" width="7.25" style="218" customWidth="1"/>
    <col min="8724" max="8724" width="1.375" style="218" customWidth="1"/>
    <col min="8725" max="8725" width="5.75" style="218" customWidth="1"/>
    <col min="8726" max="8726" width="5.625" style="218" customWidth="1"/>
    <col min="8727" max="8727" width="1.375" style="218" customWidth="1"/>
    <col min="8728" max="8728" width="7" style="218" customWidth="1"/>
    <col min="8729" max="8729" width="1.75" style="218" customWidth="1"/>
    <col min="8730" max="8730" width="5.625" style="218" customWidth="1"/>
    <col min="8731" max="8731" width="5" style="218" customWidth="1"/>
    <col min="8732" max="8732" width="1.875" style="218" customWidth="1"/>
    <col min="8733" max="8733" width="4.875" style="218" customWidth="1"/>
    <col min="8734" max="8734" width="7.875" style="218" customWidth="1"/>
    <col min="8735" max="8735" width="2.5" style="218" customWidth="1"/>
    <col min="8736" max="8736" width="5.125" style="218" customWidth="1"/>
    <col min="8737" max="8737" width="6.375" style="218" customWidth="1"/>
    <col min="8738" max="8738" width="1.375" style="218" customWidth="1"/>
    <col min="8739" max="8739" width="5" style="218" customWidth="1"/>
    <col min="8740" max="8740" width="4.625" style="218" customWidth="1"/>
    <col min="8741" max="8741" width="2.125" style="218" customWidth="1"/>
    <col min="8742" max="8742" width="4.75" style="218" customWidth="1"/>
    <col min="8743" max="8743" width="7" style="218" customWidth="1"/>
    <col min="8744" max="8744" width="1.25" style="218" customWidth="1"/>
    <col min="8745" max="8745" width="4.875" style="218" customWidth="1"/>
    <col min="8746" max="8746" width="3.625" style="218" customWidth="1"/>
    <col min="8747" max="8747" width="3.25" style="218" customWidth="1"/>
    <col min="8748" max="8748" width="2.625" style="218" customWidth="1"/>
    <col min="8749" max="8749" width="2.875" style="218" customWidth="1"/>
    <col min="8750" max="8750" width="3" style="218" customWidth="1"/>
    <col min="8751" max="8751" width="2.875" style="218" customWidth="1"/>
    <col min="8752" max="8752" width="4.25" style="218" customWidth="1"/>
    <col min="8753" max="8753" width="2.5" style="218" customWidth="1"/>
    <col min="8754" max="8754" width="2.875" style="218" customWidth="1"/>
    <col min="8755" max="8755" width="7" style="218" customWidth="1"/>
    <col min="8756" max="8756" width="1.625" style="218" customWidth="1"/>
    <col min="8757" max="8757" width="6" style="218" customWidth="1"/>
    <col min="8758" max="8758" width="7.125" style="218" customWidth="1"/>
    <col min="8759" max="8759" width="1.625" style="218" customWidth="1"/>
    <col min="8760" max="8760" width="5.625" style="218" customWidth="1"/>
    <col min="8761" max="8761" width="3.75" style="218" customWidth="1"/>
    <col min="8762" max="8762" width="2" style="218" customWidth="1"/>
    <col min="8763" max="8763" width="3.875" style="218" customWidth="1"/>
    <col min="8764" max="8764" width="4.875" style="218" customWidth="1"/>
    <col min="8765" max="8765" width="1.625" style="218" customWidth="1"/>
    <col min="8766" max="8766" width="4.75" style="218" customWidth="1"/>
    <col min="8767" max="8767" width="5.875" style="218" customWidth="1"/>
    <col min="8768" max="8768" width="1.25" style="218" customWidth="1"/>
    <col min="8769" max="8769" width="4.625" style="218" customWidth="1"/>
    <col min="8770" max="8770" width="4.75" style="218" customWidth="1"/>
    <col min="8771" max="8771" width="1.375" style="218" customWidth="1"/>
    <col min="8772" max="8772" width="4.75" style="218" customWidth="1"/>
    <col min="8773" max="8773" width="5.875" style="218" customWidth="1"/>
    <col min="8774" max="8774" width="1.125" style="218" customWidth="1"/>
    <col min="8775" max="8775" width="4.75" style="218" customWidth="1"/>
    <col min="8776" max="8776" width="9.625" style="218" customWidth="1"/>
    <col min="8777" max="8779" width="9" style="218"/>
    <col min="8780" max="8780" width="1.75" style="218" customWidth="1"/>
    <col min="8781" max="8781" width="5" style="218" customWidth="1"/>
    <col min="8782" max="8959" width="9" style="218"/>
    <col min="8960" max="8960" width="6.375" style="218" customWidth="1"/>
    <col min="8961" max="8961" width="31.25" style="218" customWidth="1"/>
    <col min="8962" max="8962" width="5.375" style="218" customWidth="1"/>
    <col min="8963" max="8963" width="1.5" style="218" customWidth="1"/>
    <col min="8964" max="8964" width="4.625" style="218" customWidth="1"/>
    <col min="8965" max="8965" width="1.375" style="218" customWidth="1"/>
    <col min="8966" max="8966" width="5.625" style="218" customWidth="1"/>
    <col min="8967" max="8967" width="5.375" style="218" customWidth="1"/>
    <col min="8968" max="8968" width="2.375" style="218" customWidth="1"/>
    <col min="8969" max="8969" width="3.875" style="218" customWidth="1"/>
    <col min="8970" max="8970" width="2" style="218" customWidth="1"/>
    <col min="8971" max="8971" width="6" style="218" customWidth="1"/>
    <col min="8972" max="8972" width="5.5" style="218" customWidth="1"/>
    <col min="8973" max="8973" width="2" style="218" customWidth="1"/>
    <col min="8974" max="8974" width="3.375" style="218" customWidth="1"/>
    <col min="8975" max="8975" width="2.25" style="218" customWidth="1"/>
    <col min="8976" max="8976" width="5.5" style="218" customWidth="1"/>
    <col min="8977" max="8977" width="6.125" style="218" customWidth="1"/>
    <col min="8978" max="8978" width="1.5" style="218" customWidth="1"/>
    <col min="8979" max="8979" width="7.25" style="218" customWidth="1"/>
    <col min="8980" max="8980" width="1.375" style="218" customWidth="1"/>
    <col min="8981" max="8981" width="5.75" style="218" customWidth="1"/>
    <col min="8982" max="8982" width="5.625" style="218" customWidth="1"/>
    <col min="8983" max="8983" width="1.375" style="218" customWidth="1"/>
    <col min="8984" max="8984" width="7" style="218" customWidth="1"/>
    <col min="8985" max="8985" width="1.75" style="218" customWidth="1"/>
    <col min="8986" max="8986" width="5.625" style="218" customWidth="1"/>
    <col min="8987" max="8987" width="5" style="218" customWidth="1"/>
    <col min="8988" max="8988" width="1.875" style="218" customWidth="1"/>
    <col min="8989" max="8989" width="4.875" style="218" customWidth="1"/>
    <col min="8990" max="8990" width="7.875" style="218" customWidth="1"/>
    <col min="8991" max="8991" width="2.5" style="218" customWidth="1"/>
    <col min="8992" max="8992" width="5.125" style="218" customWidth="1"/>
    <col min="8993" max="8993" width="6.375" style="218" customWidth="1"/>
    <col min="8994" max="8994" width="1.375" style="218" customWidth="1"/>
    <col min="8995" max="8995" width="5" style="218" customWidth="1"/>
    <col min="8996" max="8996" width="4.625" style="218" customWidth="1"/>
    <col min="8997" max="8997" width="2.125" style="218" customWidth="1"/>
    <col min="8998" max="8998" width="4.75" style="218" customWidth="1"/>
    <col min="8999" max="8999" width="7" style="218" customWidth="1"/>
    <col min="9000" max="9000" width="1.25" style="218" customWidth="1"/>
    <col min="9001" max="9001" width="4.875" style="218" customWidth="1"/>
    <col min="9002" max="9002" width="3.625" style="218" customWidth="1"/>
    <col min="9003" max="9003" width="3.25" style="218" customWidth="1"/>
    <col min="9004" max="9004" width="2.625" style="218" customWidth="1"/>
    <col min="9005" max="9005" width="2.875" style="218" customWidth="1"/>
    <col min="9006" max="9006" width="3" style="218" customWidth="1"/>
    <col min="9007" max="9007" width="2.875" style="218" customWidth="1"/>
    <col min="9008" max="9008" width="4.25" style="218" customWidth="1"/>
    <col min="9009" max="9009" width="2.5" style="218" customWidth="1"/>
    <col min="9010" max="9010" width="2.875" style="218" customWidth="1"/>
    <col min="9011" max="9011" width="7" style="218" customWidth="1"/>
    <col min="9012" max="9012" width="1.625" style="218" customWidth="1"/>
    <col min="9013" max="9013" width="6" style="218" customWidth="1"/>
    <col min="9014" max="9014" width="7.125" style="218" customWidth="1"/>
    <col min="9015" max="9015" width="1.625" style="218" customWidth="1"/>
    <col min="9016" max="9016" width="5.625" style="218" customWidth="1"/>
    <col min="9017" max="9017" width="3.75" style="218" customWidth="1"/>
    <col min="9018" max="9018" width="2" style="218" customWidth="1"/>
    <col min="9019" max="9019" width="3.875" style="218" customWidth="1"/>
    <col min="9020" max="9020" width="4.875" style="218" customWidth="1"/>
    <col min="9021" max="9021" width="1.625" style="218" customWidth="1"/>
    <col min="9022" max="9022" width="4.75" style="218" customWidth="1"/>
    <col min="9023" max="9023" width="5.875" style="218" customWidth="1"/>
    <col min="9024" max="9024" width="1.25" style="218" customWidth="1"/>
    <col min="9025" max="9025" width="4.625" style="218" customWidth="1"/>
    <col min="9026" max="9026" width="4.75" style="218" customWidth="1"/>
    <col min="9027" max="9027" width="1.375" style="218" customWidth="1"/>
    <col min="9028" max="9028" width="4.75" style="218" customWidth="1"/>
    <col min="9029" max="9029" width="5.875" style="218" customWidth="1"/>
    <col min="9030" max="9030" width="1.125" style="218" customWidth="1"/>
    <col min="9031" max="9031" width="4.75" style="218" customWidth="1"/>
    <col min="9032" max="9032" width="9.625" style="218" customWidth="1"/>
    <col min="9033" max="9035" width="9" style="218"/>
    <col min="9036" max="9036" width="1.75" style="218" customWidth="1"/>
    <col min="9037" max="9037" width="5" style="218" customWidth="1"/>
    <col min="9038" max="9215" width="9" style="218"/>
    <col min="9216" max="9216" width="6.375" style="218" customWidth="1"/>
    <col min="9217" max="9217" width="31.25" style="218" customWidth="1"/>
    <col min="9218" max="9218" width="5.375" style="218" customWidth="1"/>
    <col min="9219" max="9219" width="1.5" style="218" customWidth="1"/>
    <col min="9220" max="9220" width="4.625" style="218" customWidth="1"/>
    <col min="9221" max="9221" width="1.375" style="218" customWidth="1"/>
    <col min="9222" max="9222" width="5.625" style="218" customWidth="1"/>
    <col min="9223" max="9223" width="5.375" style="218" customWidth="1"/>
    <col min="9224" max="9224" width="2.375" style="218" customWidth="1"/>
    <col min="9225" max="9225" width="3.875" style="218" customWidth="1"/>
    <col min="9226" max="9226" width="2" style="218" customWidth="1"/>
    <col min="9227" max="9227" width="6" style="218" customWidth="1"/>
    <col min="9228" max="9228" width="5.5" style="218" customWidth="1"/>
    <col min="9229" max="9229" width="2" style="218" customWidth="1"/>
    <col min="9230" max="9230" width="3.375" style="218" customWidth="1"/>
    <col min="9231" max="9231" width="2.25" style="218" customWidth="1"/>
    <col min="9232" max="9232" width="5.5" style="218" customWidth="1"/>
    <col min="9233" max="9233" width="6.125" style="218" customWidth="1"/>
    <col min="9234" max="9234" width="1.5" style="218" customWidth="1"/>
    <col min="9235" max="9235" width="7.25" style="218" customWidth="1"/>
    <col min="9236" max="9236" width="1.375" style="218" customWidth="1"/>
    <col min="9237" max="9237" width="5.75" style="218" customWidth="1"/>
    <col min="9238" max="9238" width="5.625" style="218" customWidth="1"/>
    <col min="9239" max="9239" width="1.375" style="218" customWidth="1"/>
    <col min="9240" max="9240" width="7" style="218" customWidth="1"/>
    <col min="9241" max="9241" width="1.75" style="218" customWidth="1"/>
    <col min="9242" max="9242" width="5.625" style="218" customWidth="1"/>
    <col min="9243" max="9243" width="5" style="218" customWidth="1"/>
    <col min="9244" max="9244" width="1.875" style="218" customWidth="1"/>
    <col min="9245" max="9245" width="4.875" style="218" customWidth="1"/>
    <col min="9246" max="9246" width="7.875" style="218" customWidth="1"/>
    <col min="9247" max="9247" width="2.5" style="218" customWidth="1"/>
    <col min="9248" max="9248" width="5.125" style="218" customWidth="1"/>
    <col min="9249" max="9249" width="6.375" style="218" customWidth="1"/>
    <col min="9250" max="9250" width="1.375" style="218" customWidth="1"/>
    <col min="9251" max="9251" width="5" style="218" customWidth="1"/>
    <col min="9252" max="9252" width="4.625" style="218" customWidth="1"/>
    <col min="9253" max="9253" width="2.125" style="218" customWidth="1"/>
    <col min="9254" max="9254" width="4.75" style="218" customWidth="1"/>
    <col min="9255" max="9255" width="7" style="218" customWidth="1"/>
    <col min="9256" max="9256" width="1.25" style="218" customWidth="1"/>
    <col min="9257" max="9257" width="4.875" style="218" customWidth="1"/>
    <col min="9258" max="9258" width="3.625" style="218" customWidth="1"/>
    <col min="9259" max="9259" width="3.25" style="218" customWidth="1"/>
    <col min="9260" max="9260" width="2.625" style="218" customWidth="1"/>
    <col min="9261" max="9261" width="2.875" style="218" customWidth="1"/>
    <col min="9262" max="9262" width="3" style="218" customWidth="1"/>
    <col min="9263" max="9263" width="2.875" style="218" customWidth="1"/>
    <col min="9264" max="9264" width="4.25" style="218" customWidth="1"/>
    <col min="9265" max="9265" width="2.5" style="218" customWidth="1"/>
    <col min="9266" max="9266" width="2.875" style="218" customWidth="1"/>
    <col min="9267" max="9267" width="7" style="218" customWidth="1"/>
    <col min="9268" max="9268" width="1.625" style="218" customWidth="1"/>
    <col min="9269" max="9269" width="6" style="218" customWidth="1"/>
    <col min="9270" max="9270" width="7.125" style="218" customWidth="1"/>
    <col min="9271" max="9271" width="1.625" style="218" customWidth="1"/>
    <col min="9272" max="9272" width="5.625" style="218" customWidth="1"/>
    <col min="9273" max="9273" width="3.75" style="218" customWidth="1"/>
    <col min="9274" max="9274" width="2" style="218" customWidth="1"/>
    <col min="9275" max="9275" width="3.875" style="218" customWidth="1"/>
    <col min="9276" max="9276" width="4.875" style="218" customWidth="1"/>
    <col min="9277" max="9277" width="1.625" style="218" customWidth="1"/>
    <col min="9278" max="9278" width="4.75" style="218" customWidth="1"/>
    <col min="9279" max="9279" width="5.875" style="218" customWidth="1"/>
    <col min="9280" max="9280" width="1.25" style="218" customWidth="1"/>
    <col min="9281" max="9281" width="4.625" style="218" customWidth="1"/>
    <col min="9282" max="9282" width="4.75" style="218" customWidth="1"/>
    <col min="9283" max="9283" width="1.375" style="218" customWidth="1"/>
    <col min="9284" max="9284" width="4.75" style="218" customWidth="1"/>
    <col min="9285" max="9285" width="5.875" style="218" customWidth="1"/>
    <col min="9286" max="9286" width="1.125" style="218" customWidth="1"/>
    <col min="9287" max="9287" width="4.75" style="218" customWidth="1"/>
    <col min="9288" max="9288" width="9.625" style="218" customWidth="1"/>
    <col min="9289" max="9291" width="9" style="218"/>
    <col min="9292" max="9292" width="1.75" style="218" customWidth="1"/>
    <col min="9293" max="9293" width="5" style="218" customWidth="1"/>
    <col min="9294" max="9471" width="9" style="218"/>
    <col min="9472" max="9472" width="6.375" style="218" customWidth="1"/>
    <col min="9473" max="9473" width="31.25" style="218" customWidth="1"/>
    <col min="9474" max="9474" width="5.375" style="218" customWidth="1"/>
    <col min="9475" max="9475" width="1.5" style="218" customWidth="1"/>
    <col min="9476" max="9476" width="4.625" style="218" customWidth="1"/>
    <col min="9477" max="9477" width="1.375" style="218" customWidth="1"/>
    <col min="9478" max="9478" width="5.625" style="218" customWidth="1"/>
    <col min="9479" max="9479" width="5.375" style="218" customWidth="1"/>
    <col min="9480" max="9480" width="2.375" style="218" customWidth="1"/>
    <col min="9481" max="9481" width="3.875" style="218" customWidth="1"/>
    <col min="9482" max="9482" width="2" style="218" customWidth="1"/>
    <col min="9483" max="9483" width="6" style="218" customWidth="1"/>
    <col min="9484" max="9484" width="5.5" style="218" customWidth="1"/>
    <col min="9485" max="9485" width="2" style="218" customWidth="1"/>
    <col min="9486" max="9486" width="3.375" style="218" customWidth="1"/>
    <col min="9487" max="9487" width="2.25" style="218" customWidth="1"/>
    <col min="9488" max="9488" width="5.5" style="218" customWidth="1"/>
    <col min="9489" max="9489" width="6.125" style="218" customWidth="1"/>
    <col min="9490" max="9490" width="1.5" style="218" customWidth="1"/>
    <col min="9491" max="9491" width="7.25" style="218" customWidth="1"/>
    <col min="9492" max="9492" width="1.375" style="218" customWidth="1"/>
    <col min="9493" max="9493" width="5.75" style="218" customWidth="1"/>
    <col min="9494" max="9494" width="5.625" style="218" customWidth="1"/>
    <col min="9495" max="9495" width="1.375" style="218" customWidth="1"/>
    <col min="9496" max="9496" width="7" style="218" customWidth="1"/>
    <col min="9497" max="9497" width="1.75" style="218" customWidth="1"/>
    <col min="9498" max="9498" width="5.625" style="218" customWidth="1"/>
    <col min="9499" max="9499" width="5" style="218" customWidth="1"/>
    <col min="9500" max="9500" width="1.875" style="218" customWidth="1"/>
    <col min="9501" max="9501" width="4.875" style="218" customWidth="1"/>
    <col min="9502" max="9502" width="7.875" style="218" customWidth="1"/>
    <col min="9503" max="9503" width="2.5" style="218" customWidth="1"/>
    <col min="9504" max="9504" width="5.125" style="218" customWidth="1"/>
    <col min="9505" max="9505" width="6.375" style="218" customWidth="1"/>
    <col min="9506" max="9506" width="1.375" style="218" customWidth="1"/>
    <col min="9507" max="9507" width="5" style="218" customWidth="1"/>
    <col min="9508" max="9508" width="4.625" style="218" customWidth="1"/>
    <col min="9509" max="9509" width="2.125" style="218" customWidth="1"/>
    <col min="9510" max="9510" width="4.75" style="218" customWidth="1"/>
    <col min="9511" max="9511" width="7" style="218" customWidth="1"/>
    <col min="9512" max="9512" width="1.25" style="218" customWidth="1"/>
    <col min="9513" max="9513" width="4.875" style="218" customWidth="1"/>
    <col min="9514" max="9514" width="3.625" style="218" customWidth="1"/>
    <col min="9515" max="9515" width="3.25" style="218" customWidth="1"/>
    <col min="9516" max="9516" width="2.625" style="218" customWidth="1"/>
    <col min="9517" max="9517" width="2.875" style="218" customWidth="1"/>
    <col min="9518" max="9518" width="3" style="218" customWidth="1"/>
    <col min="9519" max="9519" width="2.875" style="218" customWidth="1"/>
    <col min="9520" max="9520" width="4.25" style="218" customWidth="1"/>
    <col min="9521" max="9521" width="2.5" style="218" customWidth="1"/>
    <col min="9522" max="9522" width="2.875" style="218" customWidth="1"/>
    <col min="9523" max="9523" width="7" style="218" customWidth="1"/>
    <col min="9524" max="9524" width="1.625" style="218" customWidth="1"/>
    <col min="9525" max="9525" width="6" style="218" customWidth="1"/>
    <col min="9526" max="9526" width="7.125" style="218" customWidth="1"/>
    <col min="9527" max="9527" width="1.625" style="218" customWidth="1"/>
    <col min="9528" max="9528" width="5.625" style="218" customWidth="1"/>
    <col min="9529" max="9529" width="3.75" style="218" customWidth="1"/>
    <col min="9530" max="9530" width="2" style="218" customWidth="1"/>
    <col min="9531" max="9531" width="3.875" style="218" customWidth="1"/>
    <col min="9532" max="9532" width="4.875" style="218" customWidth="1"/>
    <col min="9533" max="9533" width="1.625" style="218" customWidth="1"/>
    <col min="9534" max="9534" width="4.75" style="218" customWidth="1"/>
    <col min="9535" max="9535" width="5.875" style="218" customWidth="1"/>
    <col min="9536" max="9536" width="1.25" style="218" customWidth="1"/>
    <col min="9537" max="9537" width="4.625" style="218" customWidth="1"/>
    <col min="9538" max="9538" width="4.75" style="218" customWidth="1"/>
    <col min="9539" max="9539" width="1.375" style="218" customWidth="1"/>
    <col min="9540" max="9540" width="4.75" style="218" customWidth="1"/>
    <col min="9541" max="9541" width="5.875" style="218" customWidth="1"/>
    <col min="9542" max="9542" width="1.125" style="218" customWidth="1"/>
    <col min="9543" max="9543" width="4.75" style="218" customWidth="1"/>
    <col min="9544" max="9544" width="9.625" style="218" customWidth="1"/>
    <col min="9545" max="9547" width="9" style="218"/>
    <col min="9548" max="9548" width="1.75" style="218" customWidth="1"/>
    <col min="9549" max="9549" width="5" style="218" customWidth="1"/>
    <col min="9550" max="9727" width="9" style="218"/>
    <col min="9728" max="9728" width="6.375" style="218" customWidth="1"/>
    <col min="9729" max="9729" width="31.25" style="218" customWidth="1"/>
    <col min="9730" max="9730" width="5.375" style="218" customWidth="1"/>
    <col min="9731" max="9731" width="1.5" style="218" customWidth="1"/>
    <col min="9732" max="9732" width="4.625" style="218" customWidth="1"/>
    <col min="9733" max="9733" width="1.375" style="218" customWidth="1"/>
    <col min="9734" max="9734" width="5.625" style="218" customWidth="1"/>
    <col min="9735" max="9735" width="5.375" style="218" customWidth="1"/>
    <col min="9736" max="9736" width="2.375" style="218" customWidth="1"/>
    <col min="9737" max="9737" width="3.875" style="218" customWidth="1"/>
    <col min="9738" max="9738" width="2" style="218" customWidth="1"/>
    <col min="9739" max="9739" width="6" style="218" customWidth="1"/>
    <col min="9740" max="9740" width="5.5" style="218" customWidth="1"/>
    <col min="9741" max="9741" width="2" style="218" customWidth="1"/>
    <col min="9742" max="9742" width="3.375" style="218" customWidth="1"/>
    <col min="9743" max="9743" width="2.25" style="218" customWidth="1"/>
    <col min="9744" max="9744" width="5.5" style="218" customWidth="1"/>
    <col min="9745" max="9745" width="6.125" style="218" customWidth="1"/>
    <col min="9746" max="9746" width="1.5" style="218" customWidth="1"/>
    <col min="9747" max="9747" width="7.25" style="218" customWidth="1"/>
    <col min="9748" max="9748" width="1.375" style="218" customWidth="1"/>
    <col min="9749" max="9749" width="5.75" style="218" customWidth="1"/>
    <col min="9750" max="9750" width="5.625" style="218" customWidth="1"/>
    <col min="9751" max="9751" width="1.375" style="218" customWidth="1"/>
    <col min="9752" max="9752" width="7" style="218" customWidth="1"/>
    <col min="9753" max="9753" width="1.75" style="218" customWidth="1"/>
    <col min="9754" max="9754" width="5.625" style="218" customWidth="1"/>
    <col min="9755" max="9755" width="5" style="218" customWidth="1"/>
    <col min="9756" max="9756" width="1.875" style="218" customWidth="1"/>
    <col min="9757" max="9757" width="4.875" style="218" customWidth="1"/>
    <col min="9758" max="9758" width="7.875" style="218" customWidth="1"/>
    <col min="9759" max="9759" width="2.5" style="218" customWidth="1"/>
    <col min="9760" max="9760" width="5.125" style="218" customWidth="1"/>
    <col min="9761" max="9761" width="6.375" style="218" customWidth="1"/>
    <col min="9762" max="9762" width="1.375" style="218" customWidth="1"/>
    <col min="9763" max="9763" width="5" style="218" customWidth="1"/>
    <col min="9764" max="9764" width="4.625" style="218" customWidth="1"/>
    <col min="9765" max="9765" width="2.125" style="218" customWidth="1"/>
    <col min="9766" max="9766" width="4.75" style="218" customWidth="1"/>
    <col min="9767" max="9767" width="7" style="218" customWidth="1"/>
    <col min="9768" max="9768" width="1.25" style="218" customWidth="1"/>
    <col min="9769" max="9769" width="4.875" style="218" customWidth="1"/>
    <col min="9770" max="9770" width="3.625" style="218" customWidth="1"/>
    <col min="9771" max="9771" width="3.25" style="218" customWidth="1"/>
    <col min="9772" max="9772" width="2.625" style="218" customWidth="1"/>
    <col min="9773" max="9773" width="2.875" style="218" customWidth="1"/>
    <col min="9774" max="9774" width="3" style="218" customWidth="1"/>
    <col min="9775" max="9775" width="2.875" style="218" customWidth="1"/>
    <col min="9776" max="9776" width="4.25" style="218" customWidth="1"/>
    <col min="9777" max="9777" width="2.5" style="218" customWidth="1"/>
    <col min="9778" max="9778" width="2.875" style="218" customWidth="1"/>
    <col min="9779" max="9779" width="7" style="218" customWidth="1"/>
    <col min="9780" max="9780" width="1.625" style="218" customWidth="1"/>
    <col min="9781" max="9781" width="6" style="218" customWidth="1"/>
    <col min="9782" max="9782" width="7.125" style="218" customWidth="1"/>
    <col min="9783" max="9783" width="1.625" style="218" customWidth="1"/>
    <col min="9784" max="9784" width="5.625" style="218" customWidth="1"/>
    <col min="9785" max="9785" width="3.75" style="218" customWidth="1"/>
    <col min="9786" max="9786" width="2" style="218" customWidth="1"/>
    <col min="9787" max="9787" width="3.875" style="218" customWidth="1"/>
    <col min="9788" max="9788" width="4.875" style="218" customWidth="1"/>
    <col min="9789" max="9789" width="1.625" style="218" customWidth="1"/>
    <col min="9790" max="9790" width="4.75" style="218" customWidth="1"/>
    <col min="9791" max="9791" width="5.875" style="218" customWidth="1"/>
    <col min="9792" max="9792" width="1.25" style="218" customWidth="1"/>
    <col min="9793" max="9793" width="4.625" style="218" customWidth="1"/>
    <col min="9794" max="9794" width="4.75" style="218" customWidth="1"/>
    <col min="9795" max="9795" width="1.375" style="218" customWidth="1"/>
    <col min="9796" max="9796" width="4.75" style="218" customWidth="1"/>
    <col min="9797" max="9797" width="5.875" style="218" customWidth="1"/>
    <col min="9798" max="9798" width="1.125" style="218" customWidth="1"/>
    <col min="9799" max="9799" width="4.75" style="218" customWidth="1"/>
    <col min="9800" max="9800" width="9.625" style="218" customWidth="1"/>
    <col min="9801" max="9803" width="9" style="218"/>
    <col min="9804" max="9804" width="1.75" style="218" customWidth="1"/>
    <col min="9805" max="9805" width="5" style="218" customWidth="1"/>
    <col min="9806" max="9983" width="9" style="218"/>
    <col min="9984" max="9984" width="6.375" style="218" customWidth="1"/>
    <col min="9985" max="9985" width="31.25" style="218" customWidth="1"/>
    <col min="9986" max="9986" width="5.375" style="218" customWidth="1"/>
    <col min="9987" max="9987" width="1.5" style="218" customWidth="1"/>
    <col min="9988" max="9988" width="4.625" style="218" customWidth="1"/>
    <col min="9989" max="9989" width="1.375" style="218" customWidth="1"/>
    <col min="9990" max="9990" width="5.625" style="218" customWidth="1"/>
    <col min="9991" max="9991" width="5.375" style="218" customWidth="1"/>
    <col min="9992" max="9992" width="2.375" style="218" customWidth="1"/>
    <col min="9993" max="9993" width="3.875" style="218" customWidth="1"/>
    <col min="9994" max="9994" width="2" style="218" customWidth="1"/>
    <col min="9995" max="9995" width="6" style="218" customWidth="1"/>
    <col min="9996" max="9996" width="5.5" style="218" customWidth="1"/>
    <col min="9997" max="9997" width="2" style="218" customWidth="1"/>
    <col min="9998" max="9998" width="3.375" style="218" customWidth="1"/>
    <col min="9999" max="9999" width="2.25" style="218" customWidth="1"/>
    <col min="10000" max="10000" width="5.5" style="218" customWidth="1"/>
    <col min="10001" max="10001" width="6.125" style="218" customWidth="1"/>
    <col min="10002" max="10002" width="1.5" style="218" customWidth="1"/>
    <col min="10003" max="10003" width="7.25" style="218" customWidth="1"/>
    <col min="10004" max="10004" width="1.375" style="218" customWidth="1"/>
    <col min="10005" max="10005" width="5.75" style="218" customWidth="1"/>
    <col min="10006" max="10006" width="5.625" style="218" customWidth="1"/>
    <col min="10007" max="10007" width="1.375" style="218" customWidth="1"/>
    <col min="10008" max="10008" width="7" style="218" customWidth="1"/>
    <col min="10009" max="10009" width="1.75" style="218" customWidth="1"/>
    <col min="10010" max="10010" width="5.625" style="218" customWidth="1"/>
    <col min="10011" max="10011" width="5" style="218" customWidth="1"/>
    <col min="10012" max="10012" width="1.875" style="218" customWidth="1"/>
    <col min="10013" max="10013" width="4.875" style="218" customWidth="1"/>
    <col min="10014" max="10014" width="7.875" style="218" customWidth="1"/>
    <col min="10015" max="10015" width="2.5" style="218" customWidth="1"/>
    <col min="10016" max="10016" width="5.125" style="218" customWidth="1"/>
    <col min="10017" max="10017" width="6.375" style="218" customWidth="1"/>
    <col min="10018" max="10018" width="1.375" style="218" customWidth="1"/>
    <col min="10019" max="10019" width="5" style="218" customWidth="1"/>
    <col min="10020" max="10020" width="4.625" style="218" customWidth="1"/>
    <col min="10021" max="10021" width="2.125" style="218" customWidth="1"/>
    <col min="10022" max="10022" width="4.75" style="218" customWidth="1"/>
    <col min="10023" max="10023" width="7" style="218" customWidth="1"/>
    <col min="10024" max="10024" width="1.25" style="218" customWidth="1"/>
    <col min="10025" max="10025" width="4.875" style="218" customWidth="1"/>
    <col min="10026" max="10026" width="3.625" style="218" customWidth="1"/>
    <col min="10027" max="10027" width="3.25" style="218" customWidth="1"/>
    <col min="10028" max="10028" width="2.625" style="218" customWidth="1"/>
    <col min="10029" max="10029" width="2.875" style="218" customWidth="1"/>
    <col min="10030" max="10030" width="3" style="218" customWidth="1"/>
    <col min="10031" max="10031" width="2.875" style="218" customWidth="1"/>
    <col min="10032" max="10032" width="4.25" style="218" customWidth="1"/>
    <col min="10033" max="10033" width="2.5" style="218" customWidth="1"/>
    <col min="10034" max="10034" width="2.875" style="218" customWidth="1"/>
    <col min="10035" max="10035" width="7" style="218" customWidth="1"/>
    <col min="10036" max="10036" width="1.625" style="218" customWidth="1"/>
    <col min="10037" max="10037" width="6" style="218" customWidth="1"/>
    <col min="10038" max="10038" width="7.125" style="218" customWidth="1"/>
    <col min="10039" max="10039" width="1.625" style="218" customWidth="1"/>
    <col min="10040" max="10040" width="5.625" style="218" customWidth="1"/>
    <col min="10041" max="10041" width="3.75" style="218" customWidth="1"/>
    <col min="10042" max="10042" width="2" style="218" customWidth="1"/>
    <col min="10043" max="10043" width="3.875" style="218" customWidth="1"/>
    <col min="10044" max="10044" width="4.875" style="218" customWidth="1"/>
    <col min="10045" max="10045" width="1.625" style="218" customWidth="1"/>
    <col min="10046" max="10046" width="4.75" style="218" customWidth="1"/>
    <col min="10047" max="10047" width="5.875" style="218" customWidth="1"/>
    <col min="10048" max="10048" width="1.25" style="218" customWidth="1"/>
    <col min="10049" max="10049" width="4.625" style="218" customWidth="1"/>
    <col min="10050" max="10050" width="4.75" style="218" customWidth="1"/>
    <col min="10051" max="10051" width="1.375" style="218" customWidth="1"/>
    <col min="10052" max="10052" width="4.75" style="218" customWidth="1"/>
    <col min="10053" max="10053" width="5.875" style="218" customWidth="1"/>
    <col min="10054" max="10054" width="1.125" style="218" customWidth="1"/>
    <col min="10055" max="10055" width="4.75" style="218" customWidth="1"/>
    <col min="10056" max="10056" width="9.625" style="218" customWidth="1"/>
    <col min="10057" max="10059" width="9" style="218"/>
    <col min="10060" max="10060" width="1.75" style="218" customWidth="1"/>
    <col min="10061" max="10061" width="5" style="218" customWidth="1"/>
    <col min="10062" max="10239" width="9" style="218"/>
    <col min="10240" max="10240" width="6.375" style="218" customWidth="1"/>
    <col min="10241" max="10241" width="31.25" style="218" customWidth="1"/>
    <col min="10242" max="10242" width="5.375" style="218" customWidth="1"/>
    <col min="10243" max="10243" width="1.5" style="218" customWidth="1"/>
    <col min="10244" max="10244" width="4.625" style="218" customWidth="1"/>
    <col min="10245" max="10245" width="1.375" style="218" customWidth="1"/>
    <col min="10246" max="10246" width="5.625" style="218" customWidth="1"/>
    <col min="10247" max="10247" width="5.375" style="218" customWidth="1"/>
    <col min="10248" max="10248" width="2.375" style="218" customWidth="1"/>
    <col min="10249" max="10249" width="3.875" style="218" customWidth="1"/>
    <col min="10250" max="10250" width="2" style="218" customWidth="1"/>
    <col min="10251" max="10251" width="6" style="218" customWidth="1"/>
    <col min="10252" max="10252" width="5.5" style="218" customWidth="1"/>
    <col min="10253" max="10253" width="2" style="218" customWidth="1"/>
    <col min="10254" max="10254" width="3.375" style="218" customWidth="1"/>
    <col min="10255" max="10255" width="2.25" style="218" customWidth="1"/>
    <col min="10256" max="10256" width="5.5" style="218" customWidth="1"/>
    <col min="10257" max="10257" width="6.125" style="218" customWidth="1"/>
    <col min="10258" max="10258" width="1.5" style="218" customWidth="1"/>
    <col min="10259" max="10259" width="7.25" style="218" customWidth="1"/>
    <col min="10260" max="10260" width="1.375" style="218" customWidth="1"/>
    <col min="10261" max="10261" width="5.75" style="218" customWidth="1"/>
    <col min="10262" max="10262" width="5.625" style="218" customWidth="1"/>
    <col min="10263" max="10263" width="1.375" style="218" customWidth="1"/>
    <col min="10264" max="10264" width="7" style="218" customWidth="1"/>
    <col min="10265" max="10265" width="1.75" style="218" customWidth="1"/>
    <col min="10266" max="10266" width="5.625" style="218" customWidth="1"/>
    <col min="10267" max="10267" width="5" style="218" customWidth="1"/>
    <col min="10268" max="10268" width="1.875" style="218" customWidth="1"/>
    <col min="10269" max="10269" width="4.875" style="218" customWidth="1"/>
    <col min="10270" max="10270" width="7.875" style="218" customWidth="1"/>
    <col min="10271" max="10271" width="2.5" style="218" customWidth="1"/>
    <col min="10272" max="10272" width="5.125" style="218" customWidth="1"/>
    <col min="10273" max="10273" width="6.375" style="218" customWidth="1"/>
    <col min="10274" max="10274" width="1.375" style="218" customWidth="1"/>
    <col min="10275" max="10275" width="5" style="218" customWidth="1"/>
    <col min="10276" max="10276" width="4.625" style="218" customWidth="1"/>
    <col min="10277" max="10277" width="2.125" style="218" customWidth="1"/>
    <col min="10278" max="10278" width="4.75" style="218" customWidth="1"/>
    <col min="10279" max="10279" width="7" style="218" customWidth="1"/>
    <col min="10280" max="10280" width="1.25" style="218" customWidth="1"/>
    <col min="10281" max="10281" width="4.875" style="218" customWidth="1"/>
    <col min="10282" max="10282" width="3.625" style="218" customWidth="1"/>
    <col min="10283" max="10283" width="3.25" style="218" customWidth="1"/>
    <col min="10284" max="10284" width="2.625" style="218" customWidth="1"/>
    <col min="10285" max="10285" width="2.875" style="218" customWidth="1"/>
    <col min="10286" max="10286" width="3" style="218" customWidth="1"/>
    <col min="10287" max="10287" width="2.875" style="218" customWidth="1"/>
    <col min="10288" max="10288" width="4.25" style="218" customWidth="1"/>
    <col min="10289" max="10289" width="2.5" style="218" customWidth="1"/>
    <col min="10290" max="10290" width="2.875" style="218" customWidth="1"/>
    <col min="10291" max="10291" width="7" style="218" customWidth="1"/>
    <col min="10292" max="10292" width="1.625" style="218" customWidth="1"/>
    <col min="10293" max="10293" width="6" style="218" customWidth="1"/>
    <col min="10294" max="10294" width="7.125" style="218" customWidth="1"/>
    <col min="10295" max="10295" width="1.625" style="218" customWidth="1"/>
    <col min="10296" max="10296" width="5.625" style="218" customWidth="1"/>
    <col min="10297" max="10297" width="3.75" style="218" customWidth="1"/>
    <col min="10298" max="10298" width="2" style="218" customWidth="1"/>
    <col min="10299" max="10299" width="3.875" style="218" customWidth="1"/>
    <col min="10300" max="10300" width="4.875" style="218" customWidth="1"/>
    <col min="10301" max="10301" width="1.625" style="218" customWidth="1"/>
    <col min="10302" max="10302" width="4.75" style="218" customWidth="1"/>
    <col min="10303" max="10303" width="5.875" style="218" customWidth="1"/>
    <col min="10304" max="10304" width="1.25" style="218" customWidth="1"/>
    <col min="10305" max="10305" width="4.625" style="218" customWidth="1"/>
    <col min="10306" max="10306" width="4.75" style="218" customWidth="1"/>
    <col min="10307" max="10307" width="1.375" style="218" customWidth="1"/>
    <col min="10308" max="10308" width="4.75" style="218" customWidth="1"/>
    <col min="10309" max="10309" width="5.875" style="218" customWidth="1"/>
    <col min="10310" max="10310" width="1.125" style="218" customWidth="1"/>
    <col min="10311" max="10311" width="4.75" style="218" customWidth="1"/>
    <col min="10312" max="10312" width="9.625" style="218" customWidth="1"/>
    <col min="10313" max="10315" width="9" style="218"/>
    <col min="10316" max="10316" width="1.75" style="218" customWidth="1"/>
    <col min="10317" max="10317" width="5" style="218" customWidth="1"/>
    <col min="10318" max="10495" width="9" style="218"/>
    <col min="10496" max="10496" width="6.375" style="218" customWidth="1"/>
    <col min="10497" max="10497" width="31.25" style="218" customWidth="1"/>
    <col min="10498" max="10498" width="5.375" style="218" customWidth="1"/>
    <col min="10499" max="10499" width="1.5" style="218" customWidth="1"/>
    <col min="10500" max="10500" width="4.625" style="218" customWidth="1"/>
    <col min="10501" max="10501" width="1.375" style="218" customWidth="1"/>
    <col min="10502" max="10502" width="5.625" style="218" customWidth="1"/>
    <col min="10503" max="10503" width="5.375" style="218" customWidth="1"/>
    <col min="10504" max="10504" width="2.375" style="218" customWidth="1"/>
    <col min="10505" max="10505" width="3.875" style="218" customWidth="1"/>
    <col min="10506" max="10506" width="2" style="218" customWidth="1"/>
    <col min="10507" max="10507" width="6" style="218" customWidth="1"/>
    <col min="10508" max="10508" width="5.5" style="218" customWidth="1"/>
    <col min="10509" max="10509" width="2" style="218" customWidth="1"/>
    <col min="10510" max="10510" width="3.375" style="218" customWidth="1"/>
    <col min="10511" max="10511" width="2.25" style="218" customWidth="1"/>
    <col min="10512" max="10512" width="5.5" style="218" customWidth="1"/>
    <col min="10513" max="10513" width="6.125" style="218" customWidth="1"/>
    <col min="10514" max="10514" width="1.5" style="218" customWidth="1"/>
    <col min="10515" max="10515" width="7.25" style="218" customWidth="1"/>
    <col min="10516" max="10516" width="1.375" style="218" customWidth="1"/>
    <col min="10517" max="10517" width="5.75" style="218" customWidth="1"/>
    <col min="10518" max="10518" width="5.625" style="218" customWidth="1"/>
    <col min="10519" max="10519" width="1.375" style="218" customWidth="1"/>
    <col min="10520" max="10520" width="7" style="218" customWidth="1"/>
    <col min="10521" max="10521" width="1.75" style="218" customWidth="1"/>
    <col min="10522" max="10522" width="5.625" style="218" customWidth="1"/>
    <col min="10523" max="10523" width="5" style="218" customWidth="1"/>
    <col min="10524" max="10524" width="1.875" style="218" customWidth="1"/>
    <col min="10525" max="10525" width="4.875" style="218" customWidth="1"/>
    <col min="10526" max="10526" width="7.875" style="218" customWidth="1"/>
    <col min="10527" max="10527" width="2.5" style="218" customWidth="1"/>
    <col min="10528" max="10528" width="5.125" style="218" customWidth="1"/>
    <col min="10529" max="10529" width="6.375" style="218" customWidth="1"/>
    <col min="10530" max="10530" width="1.375" style="218" customWidth="1"/>
    <col min="10531" max="10531" width="5" style="218" customWidth="1"/>
    <col min="10532" max="10532" width="4.625" style="218" customWidth="1"/>
    <col min="10533" max="10533" width="2.125" style="218" customWidth="1"/>
    <col min="10534" max="10534" width="4.75" style="218" customWidth="1"/>
    <col min="10535" max="10535" width="7" style="218" customWidth="1"/>
    <col min="10536" max="10536" width="1.25" style="218" customWidth="1"/>
    <col min="10537" max="10537" width="4.875" style="218" customWidth="1"/>
    <col min="10538" max="10538" width="3.625" style="218" customWidth="1"/>
    <col min="10539" max="10539" width="3.25" style="218" customWidth="1"/>
    <col min="10540" max="10540" width="2.625" style="218" customWidth="1"/>
    <col min="10541" max="10541" width="2.875" style="218" customWidth="1"/>
    <col min="10542" max="10542" width="3" style="218" customWidth="1"/>
    <col min="10543" max="10543" width="2.875" style="218" customWidth="1"/>
    <col min="10544" max="10544" width="4.25" style="218" customWidth="1"/>
    <col min="10545" max="10545" width="2.5" style="218" customWidth="1"/>
    <col min="10546" max="10546" width="2.875" style="218" customWidth="1"/>
    <col min="10547" max="10547" width="7" style="218" customWidth="1"/>
    <col min="10548" max="10548" width="1.625" style="218" customWidth="1"/>
    <col min="10549" max="10549" width="6" style="218" customWidth="1"/>
    <col min="10550" max="10550" width="7.125" style="218" customWidth="1"/>
    <col min="10551" max="10551" width="1.625" style="218" customWidth="1"/>
    <col min="10552" max="10552" width="5.625" style="218" customWidth="1"/>
    <col min="10553" max="10553" width="3.75" style="218" customWidth="1"/>
    <col min="10554" max="10554" width="2" style="218" customWidth="1"/>
    <col min="10555" max="10555" width="3.875" style="218" customWidth="1"/>
    <col min="10556" max="10556" width="4.875" style="218" customWidth="1"/>
    <col min="10557" max="10557" width="1.625" style="218" customWidth="1"/>
    <col min="10558" max="10558" width="4.75" style="218" customWidth="1"/>
    <col min="10559" max="10559" width="5.875" style="218" customWidth="1"/>
    <col min="10560" max="10560" width="1.25" style="218" customWidth="1"/>
    <col min="10561" max="10561" width="4.625" style="218" customWidth="1"/>
    <col min="10562" max="10562" width="4.75" style="218" customWidth="1"/>
    <col min="10563" max="10563" width="1.375" style="218" customWidth="1"/>
    <col min="10564" max="10564" width="4.75" style="218" customWidth="1"/>
    <col min="10565" max="10565" width="5.875" style="218" customWidth="1"/>
    <col min="10566" max="10566" width="1.125" style="218" customWidth="1"/>
    <col min="10567" max="10567" width="4.75" style="218" customWidth="1"/>
    <col min="10568" max="10568" width="9.625" style="218" customWidth="1"/>
    <col min="10569" max="10571" width="9" style="218"/>
    <col min="10572" max="10572" width="1.75" style="218" customWidth="1"/>
    <col min="10573" max="10573" width="5" style="218" customWidth="1"/>
    <col min="10574" max="10751" width="9" style="218"/>
    <col min="10752" max="10752" width="6.375" style="218" customWidth="1"/>
    <col min="10753" max="10753" width="31.25" style="218" customWidth="1"/>
    <col min="10754" max="10754" width="5.375" style="218" customWidth="1"/>
    <col min="10755" max="10755" width="1.5" style="218" customWidth="1"/>
    <col min="10756" max="10756" width="4.625" style="218" customWidth="1"/>
    <col min="10757" max="10757" width="1.375" style="218" customWidth="1"/>
    <col min="10758" max="10758" width="5.625" style="218" customWidth="1"/>
    <col min="10759" max="10759" width="5.375" style="218" customWidth="1"/>
    <col min="10760" max="10760" width="2.375" style="218" customWidth="1"/>
    <col min="10761" max="10761" width="3.875" style="218" customWidth="1"/>
    <col min="10762" max="10762" width="2" style="218" customWidth="1"/>
    <col min="10763" max="10763" width="6" style="218" customWidth="1"/>
    <col min="10764" max="10764" width="5.5" style="218" customWidth="1"/>
    <col min="10765" max="10765" width="2" style="218" customWidth="1"/>
    <col min="10766" max="10766" width="3.375" style="218" customWidth="1"/>
    <col min="10767" max="10767" width="2.25" style="218" customWidth="1"/>
    <col min="10768" max="10768" width="5.5" style="218" customWidth="1"/>
    <col min="10769" max="10769" width="6.125" style="218" customWidth="1"/>
    <col min="10770" max="10770" width="1.5" style="218" customWidth="1"/>
    <col min="10771" max="10771" width="7.25" style="218" customWidth="1"/>
    <col min="10772" max="10772" width="1.375" style="218" customWidth="1"/>
    <col min="10773" max="10773" width="5.75" style="218" customWidth="1"/>
    <col min="10774" max="10774" width="5.625" style="218" customWidth="1"/>
    <col min="10775" max="10775" width="1.375" style="218" customWidth="1"/>
    <col min="10776" max="10776" width="7" style="218" customWidth="1"/>
    <col min="10777" max="10777" width="1.75" style="218" customWidth="1"/>
    <col min="10778" max="10778" width="5.625" style="218" customWidth="1"/>
    <col min="10779" max="10779" width="5" style="218" customWidth="1"/>
    <col min="10780" max="10780" width="1.875" style="218" customWidth="1"/>
    <col min="10781" max="10781" width="4.875" style="218" customWidth="1"/>
    <col min="10782" max="10782" width="7.875" style="218" customWidth="1"/>
    <col min="10783" max="10783" width="2.5" style="218" customWidth="1"/>
    <col min="10784" max="10784" width="5.125" style="218" customWidth="1"/>
    <col min="10785" max="10785" width="6.375" style="218" customWidth="1"/>
    <col min="10786" max="10786" width="1.375" style="218" customWidth="1"/>
    <col min="10787" max="10787" width="5" style="218" customWidth="1"/>
    <col min="10788" max="10788" width="4.625" style="218" customWidth="1"/>
    <col min="10789" max="10789" width="2.125" style="218" customWidth="1"/>
    <col min="10790" max="10790" width="4.75" style="218" customWidth="1"/>
    <col min="10791" max="10791" width="7" style="218" customWidth="1"/>
    <col min="10792" max="10792" width="1.25" style="218" customWidth="1"/>
    <col min="10793" max="10793" width="4.875" style="218" customWidth="1"/>
    <col min="10794" max="10794" width="3.625" style="218" customWidth="1"/>
    <col min="10795" max="10795" width="3.25" style="218" customWidth="1"/>
    <col min="10796" max="10796" width="2.625" style="218" customWidth="1"/>
    <col min="10797" max="10797" width="2.875" style="218" customWidth="1"/>
    <col min="10798" max="10798" width="3" style="218" customWidth="1"/>
    <col min="10799" max="10799" width="2.875" style="218" customWidth="1"/>
    <col min="10800" max="10800" width="4.25" style="218" customWidth="1"/>
    <col min="10801" max="10801" width="2.5" style="218" customWidth="1"/>
    <col min="10802" max="10802" width="2.875" style="218" customWidth="1"/>
    <col min="10803" max="10803" width="7" style="218" customWidth="1"/>
    <col min="10804" max="10804" width="1.625" style="218" customWidth="1"/>
    <col min="10805" max="10805" width="6" style="218" customWidth="1"/>
    <col min="10806" max="10806" width="7.125" style="218" customWidth="1"/>
    <col min="10807" max="10807" width="1.625" style="218" customWidth="1"/>
    <col min="10808" max="10808" width="5.625" style="218" customWidth="1"/>
    <col min="10809" max="10809" width="3.75" style="218" customWidth="1"/>
    <col min="10810" max="10810" width="2" style="218" customWidth="1"/>
    <col min="10811" max="10811" width="3.875" style="218" customWidth="1"/>
    <col min="10812" max="10812" width="4.875" style="218" customWidth="1"/>
    <col min="10813" max="10813" width="1.625" style="218" customWidth="1"/>
    <col min="10814" max="10814" width="4.75" style="218" customWidth="1"/>
    <col min="10815" max="10815" width="5.875" style="218" customWidth="1"/>
    <col min="10816" max="10816" width="1.25" style="218" customWidth="1"/>
    <col min="10817" max="10817" width="4.625" style="218" customWidth="1"/>
    <col min="10818" max="10818" width="4.75" style="218" customWidth="1"/>
    <col min="10819" max="10819" width="1.375" style="218" customWidth="1"/>
    <col min="10820" max="10820" width="4.75" style="218" customWidth="1"/>
    <col min="10821" max="10821" width="5.875" style="218" customWidth="1"/>
    <col min="10822" max="10822" width="1.125" style="218" customWidth="1"/>
    <col min="10823" max="10823" width="4.75" style="218" customWidth="1"/>
    <col min="10824" max="10824" width="9.625" style="218" customWidth="1"/>
    <col min="10825" max="10827" width="9" style="218"/>
    <col min="10828" max="10828" width="1.75" style="218" customWidth="1"/>
    <col min="10829" max="10829" width="5" style="218" customWidth="1"/>
    <col min="10830" max="11007" width="9" style="218"/>
    <col min="11008" max="11008" width="6.375" style="218" customWidth="1"/>
    <col min="11009" max="11009" width="31.25" style="218" customWidth="1"/>
    <col min="11010" max="11010" width="5.375" style="218" customWidth="1"/>
    <col min="11011" max="11011" width="1.5" style="218" customWidth="1"/>
    <col min="11012" max="11012" width="4.625" style="218" customWidth="1"/>
    <col min="11013" max="11013" width="1.375" style="218" customWidth="1"/>
    <col min="11014" max="11014" width="5.625" style="218" customWidth="1"/>
    <col min="11015" max="11015" width="5.375" style="218" customWidth="1"/>
    <col min="11016" max="11016" width="2.375" style="218" customWidth="1"/>
    <col min="11017" max="11017" width="3.875" style="218" customWidth="1"/>
    <col min="11018" max="11018" width="2" style="218" customWidth="1"/>
    <col min="11019" max="11019" width="6" style="218" customWidth="1"/>
    <col min="11020" max="11020" width="5.5" style="218" customWidth="1"/>
    <col min="11021" max="11021" width="2" style="218" customWidth="1"/>
    <col min="11022" max="11022" width="3.375" style="218" customWidth="1"/>
    <col min="11023" max="11023" width="2.25" style="218" customWidth="1"/>
    <col min="11024" max="11024" width="5.5" style="218" customWidth="1"/>
    <col min="11025" max="11025" width="6.125" style="218" customWidth="1"/>
    <col min="11026" max="11026" width="1.5" style="218" customWidth="1"/>
    <col min="11027" max="11027" width="7.25" style="218" customWidth="1"/>
    <col min="11028" max="11028" width="1.375" style="218" customWidth="1"/>
    <col min="11029" max="11029" width="5.75" style="218" customWidth="1"/>
    <col min="11030" max="11030" width="5.625" style="218" customWidth="1"/>
    <col min="11031" max="11031" width="1.375" style="218" customWidth="1"/>
    <col min="11032" max="11032" width="7" style="218" customWidth="1"/>
    <col min="11033" max="11033" width="1.75" style="218" customWidth="1"/>
    <col min="11034" max="11034" width="5.625" style="218" customWidth="1"/>
    <col min="11035" max="11035" width="5" style="218" customWidth="1"/>
    <col min="11036" max="11036" width="1.875" style="218" customWidth="1"/>
    <col min="11037" max="11037" width="4.875" style="218" customWidth="1"/>
    <col min="11038" max="11038" width="7.875" style="218" customWidth="1"/>
    <col min="11039" max="11039" width="2.5" style="218" customWidth="1"/>
    <col min="11040" max="11040" width="5.125" style="218" customWidth="1"/>
    <col min="11041" max="11041" width="6.375" style="218" customWidth="1"/>
    <col min="11042" max="11042" width="1.375" style="218" customWidth="1"/>
    <col min="11043" max="11043" width="5" style="218" customWidth="1"/>
    <col min="11044" max="11044" width="4.625" style="218" customWidth="1"/>
    <col min="11045" max="11045" width="2.125" style="218" customWidth="1"/>
    <col min="11046" max="11046" width="4.75" style="218" customWidth="1"/>
    <col min="11047" max="11047" width="7" style="218" customWidth="1"/>
    <col min="11048" max="11048" width="1.25" style="218" customWidth="1"/>
    <col min="11049" max="11049" width="4.875" style="218" customWidth="1"/>
    <col min="11050" max="11050" width="3.625" style="218" customWidth="1"/>
    <col min="11051" max="11051" width="3.25" style="218" customWidth="1"/>
    <col min="11052" max="11052" width="2.625" style="218" customWidth="1"/>
    <col min="11053" max="11053" width="2.875" style="218" customWidth="1"/>
    <col min="11054" max="11054" width="3" style="218" customWidth="1"/>
    <col min="11055" max="11055" width="2.875" style="218" customWidth="1"/>
    <col min="11056" max="11056" width="4.25" style="218" customWidth="1"/>
    <col min="11057" max="11057" width="2.5" style="218" customWidth="1"/>
    <col min="11058" max="11058" width="2.875" style="218" customWidth="1"/>
    <col min="11059" max="11059" width="7" style="218" customWidth="1"/>
    <col min="11060" max="11060" width="1.625" style="218" customWidth="1"/>
    <col min="11061" max="11061" width="6" style="218" customWidth="1"/>
    <col min="11062" max="11062" width="7.125" style="218" customWidth="1"/>
    <col min="11063" max="11063" width="1.625" style="218" customWidth="1"/>
    <col min="11064" max="11064" width="5.625" style="218" customWidth="1"/>
    <col min="11065" max="11065" width="3.75" style="218" customWidth="1"/>
    <col min="11066" max="11066" width="2" style="218" customWidth="1"/>
    <col min="11067" max="11067" width="3.875" style="218" customWidth="1"/>
    <col min="11068" max="11068" width="4.875" style="218" customWidth="1"/>
    <col min="11069" max="11069" width="1.625" style="218" customWidth="1"/>
    <col min="11070" max="11070" width="4.75" style="218" customWidth="1"/>
    <col min="11071" max="11071" width="5.875" style="218" customWidth="1"/>
    <col min="11072" max="11072" width="1.25" style="218" customWidth="1"/>
    <col min="11073" max="11073" width="4.625" style="218" customWidth="1"/>
    <col min="11074" max="11074" width="4.75" style="218" customWidth="1"/>
    <col min="11075" max="11075" width="1.375" style="218" customWidth="1"/>
    <col min="11076" max="11076" width="4.75" style="218" customWidth="1"/>
    <col min="11077" max="11077" width="5.875" style="218" customWidth="1"/>
    <col min="11078" max="11078" width="1.125" style="218" customWidth="1"/>
    <col min="11079" max="11079" width="4.75" style="218" customWidth="1"/>
    <col min="11080" max="11080" width="9.625" style="218" customWidth="1"/>
    <col min="11081" max="11083" width="9" style="218"/>
    <col min="11084" max="11084" width="1.75" style="218" customWidth="1"/>
    <col min="11085" max="11085" width="5" style="218" customWidth="1"/>
    <col min="11086" max="11263" width="9" style="218"/>
    <col min="11264" max="11264" width="6.375" style="218" customWidth="1"/>
    <col min="11265" max="11265" width="31.25" style="218" customWidth="1"/>
    <col min="11266" max="11266" width="5.375" style="218" customWidth="1"/>
    <col min="11267" max="11267" width="1.5" style="218" customWidth="1"/>
    <col min="11268" max="11268" width="4.625" style="218" customWidth="1"/>
    <col min="11269" max="11269" width="1.375" style="218" customWidth="1"/>
    <col min="11270" max="11270" width="5.625" style="218" customWidth="1"/>
    <col min="11271" max="11271" width="5.375" style="218" customWidth="1"/>
    <col min="11272" max="11272" width="2.375" style="218" customWidth="1"/>
    <col min="11273" max="11273" width="3.875" style="218" customWidth="1"/>
    <col min="11274" max="11274" width="2" style="218" customWidth="1"/>
    <col min="11275" max="11275" width="6" style="218" customWidth="1"/>
    <col min="11276" max="11276" width="5.5" style="218" customWidth="1"/>
    <col min="11277" max="11277" width="2" style="218" customWidth="1"/>
    <col min="11278" max="11278" width="3.375" style="218" customWidth="1"/>
    <col min="11279" max="11279" width="2.25" style="218" customWidth="1"/>
    <col min="11280" max="11280" width="5.5" style="218" customWidth="1"/>
    <col min="11281" max="11281" width="6.125" style="218" customWidth="1"/>
    <col min="11282" max="11282" width="1.5" style="218" customWidth="1"/>
    <col min="11283" max="11283" width="7.25" style="218" customWidth="1"/>
    <col min="11284" max="11284" width="1.375" style="218" customWidth="1"/>
    <col min="11285" max="11285" width="5.75" style="218" customWidth="1"/>
    <col min="11286" max="11286" width="5.625" style="218" customWidth="1"/>
    <col min="11287" max="11287" width="1.375" style="218" customWidth="1"/>
    <col min="11288" max="11288" width="7" style="218" customWidth="1"/>
    <col min="11289" max="11289" width="1.75" style="218" customWidth="1"/>
    <col min="11290" max="11290" width="5.625" style="218" customWidth="1"/>
    <col min="11291" max="11291" width="5" style="218" customWidth="1"/>
    <col min="11292" max="11292" width="1.875" style="218" customWidth="1"/>
    <col min="11293" max="11293" width="4.875" style="218" customWidth="1"/>
    <col min="11294" max="11294" width="7.875" style="218" customWidth="1"/>
    <col min="11295" max="11295" width="2.5" style="218" customWidth="1"/>
    <col min="11296" max="11296" width="5.125" style="218" customWidth="1"/>
    <col min="11297" max="11297" width="6.375" style="218" customWidth="1"/>
    <col min="11298" max="11298" width="1.375" style="218" customWidth="1"/>
    <col min="11299" max="11299" width="5" style="218" customWidth="1"/>
    <col min="11300" max="11300" width="4.625" style="218" customWidth="1"/>
    <col min="11301" max="11301" width="2.125" style="218" customWidth="1"/>
    <col min="11302" max="11302" width="4.75" style="218" customWidth="1"/>
    <col min="11303" max="11303" width="7" style="218" customWidth="1"/>
    <col min="11304" max="11304" width="1.25" style="218" customWidth="1"/>
    <col min="11305" max="11305" width="4.875" style="218" customWidth="1"/>
    <col min="11306" max="11306" width="3.625" style="218" customWidth="1"/>
    <col min="11307" max="11307" width="3.25" style="218" customWidth="1"/>
    <col min="11308" max="11308" width="2.625" style="218" customWidth="1"/>
    <col min="11309" max="11309" width="2.875" style="218" customWidth="1"/>
    <col min="11310" max="11310" width="3" style="218" customWidth="1"/>
    <col min="11311" max="11311" width="2.875" style="218" customWidth="1"/>
    <col min="11312" max="11312" width="4.25" style="218" customWidth="1"/>
    <col min="11313" max="11313" width="2.5" style="218" customWidth="1"/>
    <col min="11314" max="11314" width="2.875" style="218" customWidth="1"/>
    <col min="11315" max="11315" width="7" style="218" customWidth="1"/>
    <col min="11316" max="11316" width="1.625" style="218" customWidth="1"/>
    <col min="11317" max="11317" width="6" style="218" customWidth="1"/>
    <col min="11318" max="11318" width="7.125" style="218" customWidth="1"/>
    <col min="11319" max="11319" width="1.625" style="218" customWidth="1"/>
    <col min="11320" max="11320" width="5.625" style="218" customWidth="1"/>
    <col min="11321" max="11321" width="3.75" style="218" customWidth="1"/>
    <col min="11322" max="11322" width="2" style="218" customWidth="1"/>
    <col min="11323" max="11323" width="3.875" style="218" customWidth="1"/>
    <col min="11324" max="11324" width="4.875" style="218" customWidth="1"/>
    <col min="11325" max="11325" width="1.625" style="218" customWidth="1"/>
    <col min="11326" max="11326" width="4.75" style="218" customWidth="1"/>
    <col min="11327" max="11327" width="5.875" style="218" customWidth="1"/>
    <col min="11328" max="11328" width="1.25" style="218" customWidth="1"/>
    <col min="11329" max="11329" width="4.625" style="218" customWidth="1"/>
    <col min="11330" max="11330" width="4.75" style="218" customWidth="1"/>
    <col min="11331" max="11331" width="1.375" style="218" customWidth="1"/>
    <col min="11332" max="11332" width="4.75" style="218" customWidth="1"/>
    <col min="11333" max="11333" width="5.875" style="218" customWidth="1"/>
    <col min="11334" max="11334" width="1.125" style="218" customWidth="1"/>
    <col min="11335" max="11335" width="4.75" style="218" customWidth="1"/>
    <col min="11336" max="11336" width="9.625" style="218" customWidth="1"/>
    <col min="11337" max="11339" width="9" style="218"/>
    <col min="11340" max="11340" width="1.75" style="218" customWidth="1"/>
    <col min="11341" max="11341" width="5" style="218" customWidth="1"/>
    <col min="11342" max="11519" width="9" style="218"/>
    <col min="11520" max="11520" width="6.375" style="218" customWidth="1"/>
    <col min="11521" max="11521" width="31.25" style="218" customWidth="1"/>
    <col min="11522" max="11522" width="5.375" style="218" customWidth="1"/>
    <col min="11523" max="11523" width="1.5" style="218" customWidth="1"/>
    <col min="11524" max="11524" width="4.625" style="218" customWidth="1"/>
    <col min="11525" max="11525" width="1.375" style="218" customWidth="1"/>
    <col min="11526" max="11526" width="5.625" style="218" customWidth="1"/>
    <col min="11527" max="11527" width="5.375" style="218" customWidth="1"/>
    <col min="11528" max="11528" width="2.375" style="218" customWidth="1"/>
    <col min="11529" max="11529" width="3.875" style="218" customWidth="1"/>
    <col min="11530" max="11530" width="2" style="218" customWidth="1"/>
    <col min="11531" max="11531" width="6" style="218" customWidth="1"/>
    <col min="11532" max="11532" width="5.5" style="218" customWidth="1"/>
    <col min="11533" max="11533" width="2" style="218" customWidth="1"/>
    <col min="11534" max="11534" width="3.375" style="218" customWidth="1"/>
    <col min="11535" max="11535" width="2.25" style="218" customWidth="1"/>
    <col min="11536" max="11536" width="5.5" style="218" customWidth="1"/>
    <col min="11537" max="11537" width="6.125" style="218" customWidth="1"/>
    <col min="11538" max="11538" width="1.5" style="218" customWidth="1"/>
    <col min="11539" max="11539" width="7.25" style="218" customWidth="1"/>
    <col min="11540" max="11540" width="1.375" style="218" customWidth="1"/>
    <col min="11541" max="11541" width="5.75" style="218" customWidth="1"/>
    <col min="11542" max="11542" width="5.625" style="218" customWidth="1"/>
    <col min="11543" max="11543" width="1.375" style="218" customWidth="1"/>
    <col min="11544" max="11544" width="7" style="218" customWidth="1"/>
    <col min="11545" max="11545" width="1.75" style="218" customWidth="1"/>
    <col min="11546" max="11546" width="5.625" style="218" customWidth="1"/>
    <col min="11547" max="11547" width="5" style="218" customWidth="1"/>
    <col min="11548" max="11548" width="1.875" style="218" customWidth="1"/>
    <col min="11549" max="11549" width="4.875" style="218" customWidth="1"/>
    <col min="11550" max="11550" width="7.875" style="218" customWidth="1"/>
    <col min="11551" max="11551" width="2.5" style="218" customWidth="1"/>
    <col min="11552" max="11552" width="5.125" style="218" customWidth="1"/>
    <col min="11553" max="11553" width="6.375" style="218" customWidth="1"/>
    <col min="11554" max="11554" width="1.375" style="218" customWidth="1"/>
    <col min="11555" max="11555" width="5" style="218" customWidth="1"/>
    <col min="11556" max="11556" width="4.625" style="218" customWidth="1"/>
    <col min="11557" max="11557" width="2.125" style="218" customWidth="1"/>
    <col min="11558" max="11558" width="4.75" style="218" customWidth="1"/>
    <col min="11559" max="11559" width="7" style="218" customWidth="1"/>
    <col min="11560" max="11560" width="1.25" style="218" customWidth="1"/>
    <col min="11561" max="11561" width="4.875" style="218" customWidth="1"/>
    <col min="11562" max="11562" width="3.625" style="218" customWidth="1"/>
    <col min="11563" max="11563" width="3.25" style="218" customWidth="1"/>
    <col min="11564" max="11564" width="2.625" style="218" customWidth="1"/>
    <col min="11565" max="11565" width="2.875" style="218" customWidth="1"/>
    <col min="11566" max="11566" width="3" style="218" customWidth="1"/>
    <col min="11567" max="11567" width="2.875" style="218" customWidth="1"/>
    <col min="11568" max="11568" width="4.25" style="218" customWidth="1"/>
    <col min="11569" max="11569" width="2.5" style="218" customWidth="1"/>
    <col min="11570" max="11570" width="2.875" style="218" customWidth="1"/>
    <col min="11571" max="11571" width="7" style="218" customWidth="1"/>
    <col min="11572" max="11572" width="1.625" style="218" customWidth="1"/>
    <col min="11573" max="11573" width="6" style="218" customWidth="1"/>
    <col min="11574" max="11574" width="7.125" style="218" customWidth="1"/>
    <col min="11575" max="11575" width="1.625" style="218" customWidth="1"/>
    <col min="11576" max="11576" width="5.625" style="218" customWidth="1"/>
    <col min="11577" max="11577" width="3.75" style="218" customWidth="1"/>
    <col min="11578" max="11578" width="2" style="218" customWidth="1"/>
    <col min="11579" max="11579" width="3.875" style="218" customWidth="1"/>
    <col min="11580" max="11580" width="4.875" style="218" customWidth="1"/>
    <col min="11581" max="11581" width="1.625" style="218" customWidth="1"/>
    <col min="11582" max="11582" width="4.75" style="218" customWidth="1"/>
    <col min="11583" max="11583" width="5.875" style="218" customWidth="1"/>
    <col min="11584" max="11584" width="1.25" style="218" customWidth="1"/>
    <col min="11585" max="11585" width="4.625" style="218" customWidth="1"/>
    <col min="11586" max="11586" width="4.75" style="218" customWidth="1"/>
    <col min="11587" max="11587" width="1.375" style="218" customWidth="1"/>
    <col min="11588" max="11588" width="4.75" style="218" customWidth="1"/>
    <col min="11589" max="11589" width="5.875" style="218" customWidth="1"/>
    <col min="11590" max="11590" width="1.125" style="218" customWidth="1"/>
    <col min="11591" max="11591" width="4.75" style="218" customWidth="1"/>
    <col min="11592" max="11592" width="9.625" style="218" customWidth="1"/>
    <col min="11593" max="11595" width="9" style="218"/>
    <col min="11596" max="11596" width="1.75" style="218" customWidth="1"/>
    <col min="11597" max="11597" width="5" style="218" customWidth="1"/>
    <col min="11598" max="11775" width="9" style="218"/>
    <col min="11776" max="11776" width="6.375" style="218" customWidth="1"/>
    <col min="11777" max="11777" width="31.25" style="218" customWidth="1"/>
    <col min="11778" max="11778" width="5.375" style="218" customWidth="1"/>
    <col min="11779" max="11779" width="1.5" style="218" customWidth="1"/>
    <col min="11780" max="11780" width="4.625" style="218" customWidth="1"/>
    <col min="11781" max="11781" width="1.375" style="218" customWidth="1"/>
    <col min="11782" max="11782" width="5.625" style="218" customWidth="1"/>
    <col min="11783" max="11783" width="5.375" style="218" customWidth="1"/>
    <col min="11784" max="11784" width="2.375" style="218" customWidth="1"/>
    <col min="11785" max="11785" width="3.875" style="218" customWidth="1"/>
    <col min="11786" max="11786" width="2" style="218" customWidth="1"/>
    <col min="11787" max="11787" width="6" style="218" customWidth="1"/>
    <col min="11788" max="11788" width="5.5" style="218" customWidth="1"/>
    <col min="11789" max="11789" width="2" style="218" customWidth="1"/>
    <col min="11790" max="11790" width="3.375" style="218" customWidth="1"/>
    <col min="11791" max="11791" width="2.25" style="218" customWidth="1"/>
    <col min="11792" max="11792" width="5.5" style="218" customWidth="1"/>
    <col min="11793" max="11793" width="6.125" style="218" customWidth="1"/>
    <col min="11794" max="11794" width="1.5" style="218" customWidth="1"/>
    <col min="11795" max="11795" width="7.25" style="218" customWidth="1"/>
    <col min="11796" max="11796" width="1.375" style="218" customWidth="1"/>
    <col min="11797" max="11797" width="5.75" style="218" customWidth="1"/>
    <col min="11798" max="11798" width="5.625" style="218" customWidth="1"/>
    <col min="11799" max="11799" width="1.375" style="218" customWidth="1"/>
    <col min="11800" max="11800" width="7" style="218" customWidth="1"/>
    <col min="11801" max="11801" width="1.75" style="218" customWidth="1"/>
    <col min="11802" max="11802" width="5.625" style="218" customWidth="1"/>
    <col min="11803" max="11803" width="5" style="218" customWidth="1"/>
    <col min="11804" max="11804" width="1.875" style="218" customWidth="1"/>
    <col min="11805" max="11805" width="4.875" style="218" customWidth="1"/>
    <col min="11806" max="11806" width="7.875" style="218" customWidth="1"/>
    <col min="11807" max="11807" width="2.5" style="218" customWidth="1"/>
    <col min="11808" max="11808" width="5.125" style="218" customWidth="1"/>
    <col min="11809" max="11809" width="6.375" style="218" customWidth="1"/>
    <col min="11810" max="11810" width="1.375" style="218" customWidth="1"/>
    <col min="11811" max="11811" width="5" style="218" customWidth="1"/>
    <col min="11812" max="11812" width="4.625" style="218" customWidth="1"/>
    <col min="11813" max="11813" width="2.125" style="218" customWidth="1"/>
    <col min="11814" max="11814" width="4.75" style="218" customWidth="1"/>
    <col min="11815" max="11815" width="7" style="218" customWidth="1"/>
    <col min="11816" max="11816" width="1.25" style="218" customWidth="1"/>
    <col min="11817" max="11817" width="4.875" style="218" customWidth="1"/>
    <col min="11818" max="11818" width="3.625" style="218" customWidth="1"/>
    <col min="11819" max="11819" width="3.25" style="218" customWidth="1"/>
    <col min="11820" max="11820" width="2.625" style="218" customWidth="1"/>
    <col min="11821" max="11821" width="2.875" style="218" customWidth="1"/>
    <col min="11822" max="11822" width="3" style="218" customWidth="1"/>
    <col min="11823" max="11823" width="2.875" style="218" customWidth="1"/>
    <col min="11824" max="11824" width="4.25" style="218" customWidth="1"/>
    <col min="11825" max="11825" width="2.5" style="218" customWidth="1"/>
    <col min="11826" max="11826" width="2.875" style="218" customWidth="1"/>
    <col min="11827" max="11827" width="7" style="218" customWidth="1"/>
    <col min="11828" max="11828" width="1.625" style="218" customWidth="1"/>
    <col min="11829" max="11829" width="6" style="218" customWidth="1"/>
    <col min="11830" max="11830" width="7.125" style="218" customWidth="1"/>
    <col min="11831" max="11831" width="1.625" style="218" customWidth="1"/>
    <col min="11832" max="11832" width="5.625" style="218" customWidth="1"/>
    <col min="11833" max="11833" width="3.75" style="218" customWidth="1"/>
    <col min="11834" max="11834" width="2" style="218" customWidth="1"/>
    <col min="11835" max="11835" width="3.875" style="218" customWidth="1"/>
    <col min="11836" max="11836" width="4.875" style="218" customWidth="1"/>
    <col min="11837" max="11837" width="1.625" style="218" customWidth="1"/>
    <col min="11838" max="11838" width="4.75" style="218" customWidth="1"/>
    <col min="11839" max="11839" width="5.875" style="218" customWidth="1"/>
    <col min="11840" max="11840" width="1.25" style="218" customWidth="1"/>
    <col min="11841" max="11841" width="4.625" style="218" customWidth="1"/>
    <col min="11842" max="11842" width="4.75" style="218" customWidth="1"/>
    <col min="11843" max="11843" width="1.375" style="218" customWidth="1"/>
    <col min="11844" max="11844" width="4.75" style="218" customWidth="1"/>
    <col min="11845" max="11845" width="5.875" style="218" customWidth="1"/>
    <col min="11846" max="11846" width="1.125" style="218" customWidth="1"/>
    <col min="11847" max="11847" width="4.75" style="218" customWidth="1"/>
    <col min="11848" max="11848" width="9.625" style="218" customWidth="1"/>
    <col min="11849" max="11851" width="9" style="218"/>
    <col min="11852" max="11852" width="1.75" style="218" customWidth="1"/>
    <col min="11853" max="11853" width="5" style="218" customWidth="1"/>
    <col min="11854" max="12031" width="9" style="218"/>
    <col min="12032" max="12032" width="6.375" style="218" customWidth="1"/>
    <col min="12033" max="12033" width="31.25" style="218" customWidth="1"/>
    <col min="12034" max="12034" width="5.375" style="218" customWidth="1"/>
    <col min="12035" max="12035" width="1.5" style="218" customWidth="1"/>
    <col min="12036" max="12036" width="4.625" style="218" customWidth="1"/>
    <col min="12037" max="12037" width="1.375" style="218" customWidth="1"/>
    <col min="12038" max="12038" width="5.625" style="218" customWidth="1"/>
    <col min="12039" max="12039" width="5.375" style="218" customWidth="1"/>
    <col min="12040" max="12040" width="2.375" style="218" customWidth="1"/>
    <col min="12041" max="12041" width="3.875" style="218" customWidth="1"/>
    <col min="12042" max="12042" width="2" style="218" customWidth="1"/>
    <col min="12043" max="12043" width="6" style="218" customWidth="1"/>
    <col min="12044" max="12044" width="5.5" style="218" customWidth="1"/>
    <col min="12045" max="12045" width="2" style="218" customWidth="1"/>
    <col min="12046" max="12046" width="3.375" style="218" customWidth="1"/>
    <col min="12047" max="12047" width="2.25" style="218" customWidth="1"/>
    <col min="12048" max="12048" width="5.5" style="218" customWidth="1"/>
    <col min="12049" max="12049" width="6.125" style="218" customWidth="1"/>
    <col min="12050" max="12050" width="1.5" style="218" customWidth="1"/>
    <col min="12051" max="12051" width="7.25" style="218" customWidth="1"/>
    <col min="12052" max="12052" width="1.375" style="218" customWidth="1"/>
    <col min="12053" max="12053" width="5.75" style="218" customWidth="1"/>
    <col min="12054" max="12054" width="5.625" style="218" customWidth="1"/>
    <col min="12055" max="12055" width="1.375" style="218" customWidth="1"/>
    <col min="12056" max="12056" width="7" style="218" customWidth="1"/>
    <col min="12057" max="12057" width="1.75" style="218" customWidth="1"/>
    <col min="12058" max="12058" width="5.625" style="218" customWidth="1"/>
    <col min="12059" max="12059" width="5" style="218" customWidth="1"/>
    <col min="12060" max="12060" width="1.875" style="218" customWidth="1"/>
    <col min="12061" max="12061" width="4.875" style="218" customWidth="1"/>
    <col min="12062" max="12062" width="7.875" style="218" customWidth="1"/>
    <col min="12063" max="12063" width="2.5" style="218" customWidth="1"/>
    <col min="12064" max="12064" width="5.125" style="218" customWidth="1"/>
    <col min="12065" max="12065" width="6.375" style="218" customWidth="1"/>
    <col min="12066" max="12066" width="1.375" style="218" customWidth="1"/>
    <col min="12067" max="12067" width="5" style="218" customWidth="1"/>
    <col min="12068" max="12068" width="4.625" style="218" customWidth="1"/>
    <col min="12069" max="12069" width="2.125" style="218" customWidth="1"/>
    <col min="12070" max="12070" width="4.75" style="218" customWidth="1"/>
    <col min="12071" max="12071" width="7" style="218" customWidth="1"/>
    <col min="12072" max="12072" width="1.25" style="218" customWidth="1"/>
    <col min="12073" max="12073" width="4.875" style="218" customWidth="1"/>
    <col min="12074" max="12074" width="3.625" style="218" customWidth="1"/>
    <col min="12075" max="12075" width="3.25" style="218" customWidth="1"/>
    <col min="12076" max="12076" width="2.625" style="218" customWidth="1"/>
    <col min="12077" max="12077" width="2.875" style="218" customWidth="1"/>
    <col min="12078" max="12078" width="3" style="218" customWidth="1"/>
    <col min="12079" max="12079" width="2.875" style="218" customWidth="1"/>
    <col min="12080" max="12080" width="4.25" style="218" customWidth="1"/>
    <col min="12081" max="12081" width="2.5" style="218" customWidth="1"/>
    <col min="12082" max="12082" width="2.875" style="218" customWidth="1"/>
    <col min="12083" max="12083" width="7" style="218" customWidth="1"/>
    <col min="12084" max="12084" width="1.625" style="218" customWidth="1"/>
    <col min="12085" max="12085" width="6" style="218" customWidth="1"/>
    <col min="12086" max="12086" width="7.125" style="218" customWidth="1"/>
    <col min="12087" max="12087" width="1.625" style="218" customWidth="1"/>
    <col min="12088" max="12088" width="5.625" style="218" customWidth="1"/>
    <col min="12089" max="12089" width="3.75" style="218" customWidth="1"/>
    <col min="12090" max="12090" width="2" style="218" customWidth="1"/>
    <col min="12091" max="12091" width="3.875" style="218" customWidth="1"/>
    <col min="12092" max="12092" width="4.875" style="218" customWidth="1"/>
    <col min="12093" max="12093" width="1.625" style="218" customWidth="1"/>
    <col min="12094" max="12094" width="4.75" style="218" customWidth="1"/>
    <col min="12095" max="12095" width="5.875" style="218" customWidth="1"/>
    <col min="12096" max="12096" width="1.25" style="218" customWidth="1"/>
    <col min="12097" max="12097" width="4.625" style="218" customWidth="1"/>
    <col min="12098" max="12098" width="4.75" style="218" customWidth="1"/>
    <col min="12099" max="12099" width="1.375" style="218" customWidth="1"/>
    <col min="12100" max="12100" width="4.75" style="218" customWidth="1"/>
    <col min="12101" max="12101" width="5.875" style="218" customWidth="1"/>
    <col min="12102" max="12102" width="1.125" style="218" customWidth="1"/>
    <col min="12103" max="12103" width="4.75" style="218" customWidth="1"/>
    <col min="12104" max="12104" width="9.625" style="218" customWidth="1"/>
    <col min="12105" max="12107" width="9" style="218"/>
    <col min="12108" max="12108" width="1.75" style="218" customWidth="1"/>
    <col min="12109" max="12109" width="5" style="218" customWidth="1"/>
    <col min="12110" max="12287" width="9" style="218"/>
    <col min="12288" max="12288" width="6.375" style="218" customWidth="1"/>
    <col min="12289" max="12289" width="31.25" style="218" customWidth="1"/>
    <col min="12290" max="12290" width="5.375" style="218" customWidth="1"/>
    <col min="12291" max="12291" width="1.5" style="218" customWidth="1"/>
    <col min="12292" max="12292" width="4.625" style="218" customWidth="1"/>
    <col min="12293" max="12293" width="1.375" style="218" customWidth="1"/>
    <col min="12294" max="12294" width="5.625" style="218" customWidth="1"/>
    <col min="12295" max="12295" width="5.375" style="218" customWidth="1"/>
    <col min="12296" max="12296" width="2.375" style="218" customWidth="1"/>
    <col min="12297" max="12297" width="3.875" style="218" customWidth="1"/>
    <col min="12298" max="12298" width="2" style="218" customWidth="1"/>
    <col min="12299" max="12299" width="6" style="218" customWidth="1"/>
    <col min="12300" max="12300" width="5.5" style="218" customWidth="1"/>
    <col min="12301" max="12301" width="2" style="218" customWidth="1"/>
    <col min="12302" max="12302" width="3.375" style="218" customWidth="1"/>
    <col min="12303" max="12303" width="2.25" style="218" customWidth="1"/>
    <col min="12304" max="12304" width="5.5" style="218" customWidth="1"/>
    <col min="12305" max="12305" width="6.125" style="218" customWidth="1"/>
    <col min="12306" max="12306" width="1.5" style="218" customWidth="1"/>
    <col min="12307" max="12307" width="7.25" style="218" customWidth="1"/>
    <col min="12308" max="12308" width="1.375" style="218" customWidth="1"/>
    <col min="12309" max="12309" width="5.75" style="218" customWidth="1"/>
    <col min="12310" max="12310" width="5.625" style="218" customWidth="1"/>
    <col min="12311" max="12311" width="1.375" style="218" customWidth="1"/>
    <col min="12312" max="12312" width="7" style="218" customWidth="1"/>
    <col min="12313" max="12313" width="1.75" style="218" customWidth="1"/>
    <col min="12314" max="12314" width="5.625" style="218" customWidth="1"/>
    <col min="12315" max="12315" width="5" style="218" customWidth="1"/>
    <col min="12316" max="12316" width="1.875" style="218" customWidth="1"/>
    <col min="12317" max="12317" width="4.875" style="218" customWidth="1"/>
    <col min="12318" max="12318" width="7.875" style="218" customWidth="1"/>
    <col min="12319" max="12319" width="2.5" style="218" customWidth="1"/>
    <col min="12320" max="12320" width="5.125" style="218" customWidth="1"/>
    <col min="12321" max="12321" width="6.375" style="218" customWidth="1"/>
    <col min="12322" max="12322" width="1.375" style="218" customWidth="1"/>
    <col min="12323" max="12323" width="5" style="218" customWidth="1"/>
    <col min="12324" max="12324" width="4.625" style="218" customWidth="1"/>
    <col min="12325" max="12325" width="2.125" style="218" customWidth="1"/>
    <col min="12326" max="12326" width="4.75" style="218" customWidth="1"/>
    <col min="12327" max="12327" width="7" style="218" customWidth="1"/>
    <col min="12328" max="12328" width="1.25" style="218" customWidth="1"/>
    <col min="12329" max="12329" width="4.875" style="218" customWidth="1"/>
    <col min="12330" max="12330" width="3.625" style="218" customWidth="1"/>
    <col min="12331" max="12331" width="3.25" style="218" customWidth="1"/>
    <col min="12332" max="12332" width="2.625" style="218" customWidth="1"/>
    <col min="12333" max="12333" width="2.875" style="218" customWidth="1"/>
    <col min="12334" max="12334" width="3" style="218" customWidth="1"/>
    <col min="12335" max="12335" width="2.875" style="218" customWidth="1"/>
    <col min="12336" max="12336" width="4.25" style="218" customWidth="1"/>
    <col min="12337" max="12337" width="2.5" style="218" customWidth="1"/>
    <col min="12338" max="12338" width="2.875" style="218" customWidth="1"/>
    <col min="12339" max="12339" width="7" style="218" customWidth="1"/>
    <col min="12340" max="12340" width="1.625" style="218" customWidth="1"/>
    <col min="12341" max="12341" width="6" style="218" customWidth="1"/>
    <col min="12342" max="12342" width="7.125" style="218" customWidth="1"/>
    <col min="12343" max="12343" width="1.625" style="218" customWidth="1"/>
    <col min="12344" max="12344" width="5.625" style="218" customWidth="1"/>
    <col min="12345" max="12345" width="3.75" style="218" customWidth="1"/>
    <col min="12346" max="12346" width="2" style="218" customWidth="1"/>
    <col min="12347" max="12347" width="3.875" style="218" customWidth="1"/>
    <col min="12348" max="12348" width="4.875" style="218" customWidth="1"/>
    <col min="12349" max="12349" width="1.625" style="218" customWidth="1"/>
    <col min="12350" max="12350" width="4.75" style="218" customWidth="1"/>
    <col min="12351" max="12351" width="5.875" style="218" customWidth="1"/>
    <col min="12352" max="12352" width="1.25" style="218" customWidth="1"/>
    <col min="12353" max="12353" width="4.625" style="218" customWidth="1"/>
    <col min="12354" max="12354" width="4.75" style="218" customWidth="1"/>
    <col min="12355" max="12355" width="1.375" style="218" customWidth="1"/>
    <col min="12356" max="12356" width="4.75" style="218" customWidth="1"/>
    <col min="12357" max="12357" width="5.875" style="218" customWidth="1"/>
    <col min="12358" max="12358" width="1.125" style="218" customWidth="1"/>
    <col min="12359" max="12359" width="4.75" style="218" customWidth="1"/>
    <col min="12360" max="12360" width="9.625" style="218" customWidth="1"/>
    <col min="12361" max="12363" width="9" style="218"/>
    <col min="12364" max="12364" width="1.75" style="218" customWidth="1"/>
    <col min="12365" max="12365" width="5" style="218" customWidth="1"/>
    <col min="12366" max="12543" width="9" style="218"/>
    <col min="12544" max="12544" width="6.375" style="218" customWidth="1"/>
    <col min="12545" max="12545" width="31.25" style="218" customWidth="1"/>
    <col min="12546" max="12546" width="5.375" style="218" customWidth="1"/>
    <col min="12547" max="12547" width="1.5" style="218" customWidth="1"/>
    <col min="12548" max="12548" width="4.625" style="218" customWidth="1"/>
    <col min="12549" max="12549" width="1.375" style="218" customWidth="1"/>
    <col min="12550" max="12550" width="5.625" style="218" customWidth="1"/>
    <col min="12551" max="12551" width="5.375" style="218" customWidth="1"/>
    <col min="12552" max="12552" width="2.375" style="218" customWidth="1"/>
    <col min="12553" max="12553" width="3.875" style="218" customWidth="1"/>
    <col min="12554" max="12554" width="2" style="218" customWidth="1"/>
    <col min="12555" max="12555" width="6" style="218" customWidth="1"/>
    <col min="12556" max="12556" width="5.5" style="218" customWidth="1"/>
    <col min="12557" max="12557" width="2" style="218" customWidth="1"/>
    <col min="12558" max="12558" width="3.375" style="218" customWidth="1"/>
    <col min="12559" max="12559" width="2.25" style="218" customWidth="1"/>
    <col min="12560" max="12560" width="5.5" style="218" customWidth="1"/>
    <col min="12561" max="12561" width="6.125" style="218" customWidth="1"/>
    <col min="12562" max="12562" width="1.5" style="218" customWidth="1"/>
    <col min="12563" max="12563" width="7.25" style="218" customWidth="1"/>
    <col min="12564" max="12564" width="1.375" style="218" customWidth="1"/>
    <col min="12565" max="12565" width="5.75" style="218" customWidth="1"/>
    <col min="12566" max="12566" width="5.625" style="218" customWidth="1"/>
    <col min="12567" max="12567" width="1.375" style="218" customWidth="1"/>
    <col min="12568" max="12568" width="7" style="218" customWidth="1"/>
    <col min="12569" max="12569" width="1.75" style="218" customWidth="1"/>
    <col min="12570" max="12570" width="5.625" style="218" customWidth="1"/>
    <col min="12571" max="12571" width="5" style="218" customWidth="1"/>
    <col min="12572" max="12572" width="1.875" style="218" customWidth="1"/>
    <col min="12573" max="12573" width="4.875" style="218" customWidth="1"/>
    <col min="12574" max="12574" width="7.875" style="218" customWidth="1"/>
    <col min="12575" max="12575" width="2.5" style="218" customWidth="1"/>
    <col min="12576" max="12576" width="5.125" style="218" customWidth="1"/>
    <col min="12577" max="12577" width="6.375" style="218" customWidth="1"/>
    <col min="12578" max="12578" width="1.375" style="218" customWidth="1"/>
    <col min="12579" max="12579" width="5" style="218" customWidth="1"/>
    <col min="12580" max="12580" width="4.625" style="218" customWidth="1"/>
    <col min="12581" max="12581" width="2.125" style="218" customWidth="1"/>
    <col min="12582" max="12582" width="4.75" style="218" customWidth="1"/>
    <col min="12583" max="12583" width="7" style="218" customWidth="1"/>
    <col min="12584" max="12584" width="1.25" style="218" customWidth="1"/>
    <col min="12585" max="12585" width="4.875" style="218" customWidth="1"/>
    <col min="12586" max="12586" width="3.625" style="218" customWidth="1"/>
    <col min="12587" max="12587" width="3.25" style="218" customWidth="1"/>
    <col min="12588" max="12588" width="2.625" style="218" customWidth="1"/>
    <col min="12589" max="12589" width="2.875" style="218" customWidth="1"/>
    <col min="12590" max="12590" width="3" style="218" customWidth="1"/>
    <col min="12591" max="12591" width="2.875" style="218" customWidth="1"/>
    <col min="12592" max="12592" width="4.25" style="218" customWidth="1"/>
    <col min="12593" max="12593" width="2.5" style="218" customWidth="1"/>
    <col min="12594" max="12594" width="2.875" style="218" customWidth="1"/>
    <col min="12595" max="12595" width="7" style="218" customWidth="1"/>
    <col min="12596" max="12596" width="1.625" style="218" customWidth="1"/>
    <col min="12597" max="12597" width="6" style="218" customWidth="1"/>
    <col min="12598" max="12598" width="7.125" style="218" customWidth="1"/>
    <col min="12599" max="12599" width="1.625" style="218" customWidth="1"/>
    <col min="12600" max="12600" width="5.625" style="218" customWidth="1"/>
    <col min="12601" max="12601" width="3.75" style="218" customWidth="1"/>
    <col min="12602" max="12602" width="2" style="218" customWidth="1"/>
    <col min="12603" max="12603" width="3.875" style="218" customWidth="1"/>
    <col min="12604" max="12604" width="4.875" style="218" customWidth="1"/>
    <col min="12605" max="12605" width="1.625" style="218" customWidth="1"/>
    <col min="12606" max="12606" width="4.75" style="218" customWidth="1"/>
    <col min="12607" max="12607" width="5.875" style="218" customWidth="1"/>
    <col min="12608" max="12608" width="1.25" style="218" customWidth="1"/>
    <col min="12609" max="12609" width="4.625" style="218" customWidth="1"/>
    <col min="12610" max="12610" width="4.75" style="218" customWidth="1"/>
    <col min="12611" max="12611" width="1.375" style="218" customWidth="1"/>
    <col min="12612" max="12612" width="4.75" style="218" customWidth="1"/>
    <col min="12613" max="12613" width="5.875" style="218" customWidth="1"/>
    <col min="12614" max="12614" width="1.125" style="218" customWidth="1"/>
    <col min="12615" max="12615" width="4.75" style="218" customWidth="1"/>
    <col min="12616" max="12616" width="9.625" style="218" customWidth="1"/>
    <col min="12617" max="12619" width="9" style="218"/>
    <col min="12620" max="12620" width="1.75" style="218" customWidth="1"/>
    <col min="12621" max="12621" width="5" style="218" customWidth="1"/>
    <col min="12622" max="12799" width="9" style="218"/>
    <col min="12800" max="12800" width="6.375" style="218" customWidth="1"/>
    <col min="12801" max="12801" width="31.25" style="218" customWidth="1"/>
    <col min="12802" max="12802" width="5.375" style="218" customWidth="1"/>
    <col min="12803" max="12803" width="1.5" style="218" customWidth="1"/>
    <col min="12804" max="12804" width="4.625" style="218" customWidth="1"/>
    <col min="12805" max="12805" width="1.375" style="218" customWidth="1"/>
    <col min="12806" max="12806" width="5.625" style="218" customWidth="1"/>
    <col min="12807" max="12807" width="5.375" style="218" customWidth="1"/>
    <col min="12808" max="12808" width="2.375" style="218" customWidth="1"/>
    <col min="12809" max="12809" width="3.875" style="218" customWidth="1"/>
    <col min="12810" max="12810" width="2" style="218" customWidth="1"/>
    <col min="12811" max="12811" width="6" style="218" customWidth="1"/>
    <col min="12812" max="12812" width="5.5" style="218" customWidth="1"/>
    <col min="12813" max="12813" width="2" style="218" customWidth="1"/>
    <col min="12814" max="12814" width="3.375" style="218" customWidth="1"/>
    <col min="12815" max="12815" width="2.25" style="218" customWidth="1"/>
    <col min="12816" max="12816" width="5.5" style="218" customWidth="1"/>
    <col min="12817" max="12817" width="6.125" style="218" customWidth="1"/>
    <col min="12818" max="12818" width="1.5" style="218" customWidth="1"/>
    <col min="12819" max="12819" width="7.25" style="218" customWidth="1"/>
    <col min="12820" max="12820" width="1.375" style="218" customWidth="1"/>
    <col min="12821" max="12821" width="5.75" style="218" customWidth="1"/>
    <col min="12822" max="12822" width="5.625" style="218" customWidth="1"/>
    <col min="12823" max="12823" width="1.375" style="218" customWidth="1"/>
    <col min="12824" max="12824" width="7" style="218" customWidth="1"/>
    <col min="12825" max="12825" width="1.75" style="218" customWidth="1"/>
    <col min="12826" max="12826" width="5.625" style="218" customWidth="1"/>
    <col min="12827" max="12827" width="5" style="218" customWidth="1"/>
    <col min="12828" max="12828" width="1.875" style="218" customWidth="1"/>
    <col min="12829" max="12829" width="4.875" style="218" customWidth="1"/>
    <col min="12830" max="12830" width="7.875" style="218" customWidth="1"/>
    <col min="12831" max="12831" width="2.5" style="218" customWidth="1"/>
    <col min="12832" max="12832" width="5.125" style="218" customWidth="1"/>
    <col min="12833" max="12833" width="6.375" style="218" customWidth="1"/>
    <col min="12834" max="12834" width="1.375" style="218" customWidth="1"/>
    <col min="12835" max="12835" width="5" style="218" customWidth="1"/>
    <col min="12836" max="12836" width="4.625" style="218" customWidth="1"/>
    <col min="12837" max="12837" width="2.125" style="218" customWidth="1"/>
    <col min="12838" max="12838" width="4.75" style="218" customWidth="1"/>
    <col min="12839" max="12839" width="7" style="218" customWidth="1"/>
    <col min="12840" max="12840" width="1.25" style="218" customWidth="1"/>
    <col min="12841" max="12841" width="4.875" style="218" customWidth="1"/>
    <col min="12842" max="12842" width="3.625" style="218" customWidth="1"/>
    <col min="12843" max="12843" width="3.25" style="218" customWidth="1"/>
    <col min="12844" max="12844" width="2.625" style="218" customWidth="1"/>
    <col min="12845" max="12845" width="2.875" style="218" customWidth="1"/>
    <col min="12846" max="12846" width="3" style="218" customWidth="1"/>
    <col min="12847" max="12847" width="2.875" style="218" customWidth="1"/>
    <col min="12848" max="12848" width="4.25" style="218" customWidth="1"/>
    <col min="12849" max="12849" width="2.5" style="218" customWidth="1"/>
    <col min="12850" max="12850" width="2.875" style="218" customWidth="1"/>
    <col min="12851" max="12851" width="7" style="218" customWidth="1"/>
    <col min="12852" max="12852" width="1.625" style="218" customWidth="1"/>
    <col min="12853" max="12853" width="6" style="218" customWidth="1"/>
    <col min="12854" max="12854" width="7.125" style="218" customWidth="1"/>
    <col min="12855" max="12855" width="1.625" style="218" customWidth="1"/>
    <col min="12856" max="12856" width="5.625" style="218" customWidth="1"/>
    <col min="12857" max="12857" width="3.75" style="218" customWidth="1"/>
    <col min="12858" max="12858" width="2" style="218" customWidth="1"/>
    <col min="12859" max="12859" width="3.875" style="218" customWidth="1"/>
    <col min="12860" max="12860" width="4.875" style="218" customWidth="1"/>
    <col min="12861" max="12861" width="1.625" style="218" customWidth="1"/>
    <col min="12862" max="12862" width="4.75" style="218" customWidth="1"/>
    <col min="12863" max="12863" width="5.875" style="218" customWidth="1"/>
    <col min="12864" max="12864" width="1.25" style="218" customWidth="1"/>
    <col min="12865" max="12865" width="4.625" style="218" customWidth="1"/>
    <col min="12866" max="12866" width="4.75" style="218" customWidth="1"/>
    <col min="12867" max="12867" width="1.375" style="218" customWidth="1"/>
    <col min="12868" max="12868" width="4.75" style="218" customWidth="1"/>
    <col min="12869" max="12869" width="5.875" style="218" customWidth="1"/>
    <col min="12870" max="12870" width="1.125" style="218" customWidth="1"/>
    <col min="12871" max="12871" width="4.75" style="218" customWidth="1"/>
    <col min="12872" max="12872" width="9.625" style="218" customWidth="1"/>
    <col min="12873" max="12875" width="9" style="218"/>
    <col min="12876" max="12876" width="1.75" style="218" customWidth="1"/>
    <col min="12877" max="12877" width="5" style="218" customWidth="1"/>
    <col min="12878" max="13055" width="9" style="218"/>
    <col min="13056" max="13056" width="6.375" style="218" customWidth="1"/>
    <col min="13057" max="13057" width="31.25" style="218" customWidth="1"/>
    <col min="13058" max="13058" width="5.375" style="218" customWidth="1"/>
    <col min="13059" max="13059" width="1.5" style="218" customWidth="1"/>
    <col min="13060" max="13060" width="4.625" style="218" customWidth="1"/>
    <col min="13061" max="13061" width="1.375" style="218" customWidth="1"/>
    <col min="13062" max="13062" width="5.625" style="218" customWidth="1"/>
    <col min="13063" max="13063" width="5.375" style="218" customWidth="1"/>
    <col min="13064" max="13064" width="2.375" style="218" customWidth="1"/>
    <col min="13065" max="13065" width="3.875" style="218" customWidth="1"/>
    <col min="13066" max="13066" width="2" style="218" customWidth="1"/>
    <col min="13067" max="13067" width="6" style="218" customWidth="1"/>
    <col min="13068" max="13068" width="5.5" style="218" customWidth="1"/>
    <col min="13069" max="13069" width="2" style="218" customWidth="1"/>
    <col min="13070" max="13070" width="3.375" style="218" customWidth="1"/>
    <col min="13071" max="13071" width="2.25" style="218" customWidth="1"/>
    <col min="13072" max="13072" width="5.5" style="218" customWidth="1"/>
    <col min="13073" max="13073" width="6.125" style="218" customWidth="1"/>
    <col min="13074" max="13074" width="1.5" style="218" customWidth="1"/>
    <col min="13075" max="13075" width="7.25" style="218" customWidth="1"/>
    <col min="13076" max="13076" width="1.375" style="218" customWidth="1"/>
    <col min="13077" max="13077" width="5.75" style="218" customWidth="1"/>
    <col min="13078" max="13078" width="5.625" style="218" customWidth="1"/>
    <col min="13079" max="13079" width="1.375" style="218" customWidth="1"/>
    <col min="13080" max="13080" width="7" style="218" customWidth="1"/>
    <col min="13081" max="13081" width="1.75" style="218" customWidth="1"/>
    <col min="13082" max="13082" width="5.625" style="218" customWidth="1"/>
    <col min="13083" max="13083" width="5" style="218" customWidth="1"/>
    <col min="13084" max="13084" width="1.875" style="218" customWidth="1"/>
    <col min="13085" max="13085" width="4.875" style="218" customWidth="1"/>
    <col min="13086" max="13086" width="7.875" style="218" customWidth="1"/>
    <col min="13087" max="13087" width="2.5" style="218" customWidth="1"/>
    <col min="13088" max="13088" width="5.125" style="218" customWidth="1"/>
    <col min="13089" max="13089" width="6.375" style="218" customWidth="1"/>
    <col min="13090" max="13090" width="1.375" style="218" customWidth="1"/>
    <col min="13091" max="13091" width="5" style="218" customWidth="1"/>
    <col min="13092" max="13092" width="4.625" style="218" customWidth="1"/>
    <col min="13093" max="13093" width="2.125" style="218" customWidth="1"/>
    <col min="13094" max="13094" width="4.75" style="218" customWidth="1"/>
    <col min="13095" max="13095" width="7" style="218" customWidth="1"/>
    <col min="13096" max="13096" width="1.25" style="218" customWidth="1"/>
    <col min="13097" max="13097" width="4.875" style="218" customWidth="1"/>
    <col min="13098" max="13098" width="3.625" style="218" customWidth="1"/>
    <col min="13099" max="13099" width="3.25" style="218" customWidth="1"/>
    <col min="13100" max="13100" width="2.625" style="218" customWidth="1"/>
    <col min="13101" max="13101" width="2.875" style="218" customWidth="1"/>
    <col min="13102" max="13102" width="3" style="218" customWidth="1"/>
    <col min="13103" max="13103" width="2.875" style="218" customWidth="1"/>
    <col min="13104" max="13104" width="4.25" style="218" customWidth="1"/>
    <col min="13105" max="13105" width="2.5" style="218" customWidth="1"/>
    <col min="13106" max="13106" width="2.875" style="218" customWidth="1"/>
    <col min="13107" max="13107" width="7" style="218" customWidth="1"/>
    <col min="13108" max="13108" width="1.625" style="218" customWidth="1"/>
    <col min="13109" max="13109" width="6" style="218" customWidth="1"/>
    <col min="13110" max="13110" width="7.125" style="218" customWidth="1"/>
    <col min="13111" max="13111" width="1.625" style="218" customWidth="1"/>
    <col min="13112" max="13112" width="5.625" style="218" customWidth="1"/>
    <col min="13113" max="13113" width="3.75" style="218" customWidth="1"/>
    <col min="13114" max="13114" width="2" style="218" customWidth="1"/>
    <col min="13115" max="13115" width="3.875" style="218" customWidth="1"/>
    <col min="13116" max="13116" width="4.875" style="218" customWidth="1"/>
    <col min="13117" max="13117" width="1.625" style="218" customWidth="1"/>
    <col min="13118" max="13118" width="4.75" style="218" customWidth="1"/>
    <col min="13119" max="13119" width="5.875" style="218" customWidth="1"/>
    <col min="13120" max="13120" width="1.25" style="218" customWidth="1"/>
    <col min="13121" max="13121" width="4.625" style="218" customWidth="1"/>
    <col min="13122" max="13122" width="4.75" style="218" customWidth="1"/>
    <col min="13123" max="13123" width="1.375" style="218" customWidth="1"/>
    <col min="13124" max="13124" width="4.75" style="218" customWidth="1"/>
    <col min="13125" max="13125" width="5.875" style="218" customWidth="1"/>
    <col min="13126" max="13126" width="1.125" style="218" customWidth="1"/>
    <col min="13127" max="13127" width="4.75" style="218" customWidth="1"/>
    <col min="13128" max="13128" width="9.625" style="218" customWidth="1"/>
    <col min="13129" max="13131" width="9" style="218"/>
    <col min="13132" max="13132" width="1.75" style="218" customWidth="1"/>
    <col min="13133" max="13133" width="5" style="218" customWidth="1"/>
    <col min="13134" max="13311" width="9" style="218"/>
    <col min="13312" max="13312" width="6.375" style="218" customWidth="1"/>
    <col min="13313" max="13313" width="31.25" style="218" customWidth="1"/>
    <col min="13314" max="13314" width="5.375" style="218" customWidth="1"/>
    <col min="13315" max="13315" width="1.5" style="218" customWidth="1"/>
    <col min="13316" max="13316" width="4.625" style="218" customWidth="1"/>
    <col min="13317" max="13317" width="1.375" style="218" customWidth="1"/>
    <col min="13318" max="13318" width="5.625" style="218" customWidth="1"/>
    <col min="13319" max="13319" width="5.375" style="218" customWidth="1"/>
    <col min="13320" max="13320" width="2.375" style="218" customWidth="1"/>
    <col min="13321" max="13321" width="3.875" style="218" customWidth="1"/>
    <col min="13322" max="13322" width="2" style="218" customWidth="1"/>
    <col min="13323" max="13323" width="6" style="218" customWidth="1"/>
    <col min="13324" max="13324" width="5.5" style="218" customWidth="1"/>
    <col min="13325" max="13325" width="2" style="218" customWidth="1"/>
    <col min="13326" max="13326" width="3.375" style="218" customWidth="1"/>
    <col min="13327" max="13327" width="2.25" style="218" customWidth="1"/>
    <col min="13328" max="13328" width="5.5" style="218" customWidth="1"/>
    <col min="13329" max="13329" width="6.125" style="218" customWidth="1"/>
    <col min="13330" max="13330" width="1.5" style="218" customWidth="1"/>
    <col min="13331" max="13331" width="7.25" style="218" customWidth="1"/>
    <col min="13332" max="13332" width="1.375" style="218" customWidth="1"/>
    <col min="13333" max="13333" width="5.75" style="218" customWidth="1"/>
    <col min="13334" max="13334" width="5.625" style="218" customWidth="1"/>
    <col min="13335" max="13335" width="1.375" style="218" customWidth="1"/>
    <col min="13336" max="13336" width="7" style="218" customWidth="1"/>
    <col min="13337" max="13337" width="1.75" style="218" customWidth="1"/>
    <col min="13338" max="13338" width="5.625" style="218" customWidth="1"/>
    <col min="13339" max="13339" width="5" style="218" customWidth="1"/>
    <col min="13340" max="13340" width="1.875" style="218" customWidth="1"/>
    <col min="13341" max="13341" width="4.875" style="218" customWidth="1"/>
    <col min="13342" max="13342" width="7.875" style="218" customWidth="1"/>
    <col min="13343" max="13343" width="2.5" style="218" customWidth="1"/>
    <col min="13344" max="13344" width="5.125" style="218" customWidth="1"/>
    <col min="13345" max="13345" width="6.375" style="218" customWidth="1"/>
    <col min="13346" max="13346" width="1.375" style="218" customWidth="1"/>
    <col min="13347" max="13347" width="5" style="218" customWidth="1"/>
    <col min="13348" max="13348" width="4.625" style="218" customWidth="1"/>
    <col min="13349" max="13349" width="2.125" style="218" customWidth="1"/>
    <col min="13350" max="13350" width="4.75" style="218" customWidth="1"/>
    <col min="13351" max="13351" width="7" style="218" customWidth="1"/>
    <col min="13352" max="13352" width="1.25" style="218" customWidth="1"/>
    <col min="13353" max="13353" width="4.875" style="218" customWidth="1"/>
    <col min="13354" max="13354" width="3.625" style="218" customWidth="1"/>
    <col min="13355" max="13355" width="3.25" style="218" customWidth="1"/>
    <col min="13356" max="13356" width="2.625" style="218" customWidth="1"/>
    <col min="13357" max="13357" width="2.875" style="218" customWidth="1"/>
    <col min="13358" max="13358" width="3" style="218" customWidth="1"/>
    <col min="13359" max="13359" width="2.875" style="218" customWidth="1"/>
    <col min="13360" max="13360" width="4.25" style="218" customWidth="1"/>
    <col min="13361" max="13361" width="2.5" style="218" customWidth="1"/>
    <col min="13362" max="13362" width="2.875" style="218" customWidth="1"/>
    <col min="13363" max="13363" width="7" style="218" customWidth="1"/>
    <col min="13364" max="13364" width="1.625" style="218" customWidth="1"/>
    <col min="13365" max="13365" width="6" style="218" customWidth="1"/>
    <col min="13366" max="13366" width="7.125" style="218" customWidth="1"/>
    <col min="13367" max="13367" width="1.625" style="218" customWidth="1"/>
    <col min="13368" max="13368" width="5.625" style="218" customWidth="1"/>
    <col min="13369" max="13369" width="3.75" style="218" customWidth="1"/>
    <col min="13370" max="13370" width="2" style="218" customWidth="1"/>
    <col min="13371" max="13371" width="3.875" style="218" customWidth="1"/>
    <col min="13372" max="13372" width="4.875" style="218" customWidth="1"/>
    <col min="13373" max="13373" width="1.625" style="218" customWidth="1"/>
    <col min="13374" max="13374" width="4.75" style="218" customWidth="1"/>
    <col min="13375" max="13375" width="5.875" style="218" customWidth="1"/>
    <col min="13376" max="13376" width="1.25" style="218" customWidth="1"/>
    <col min="13377" max="13377" width="4.625" style="218" customWidth="1"/>
    <col min="13378" max="13378" width="4.75" style="218" customWidth="1"/>
    <col min="13379" max="13379" width="1.375" style="218" customWidth="1"/>
    <col min="13380" max="13380" width="4.75" style="218" customWidth="1"/>
    <col min="13381" max="13381" width="5.875" style="218" customWidth="1"/>
    <col min="13382" max="13382" width="1.125" style="218" customWidth="1"/>
    <col min="13383" max="13383" width="4.75" style="218" customWidth="1"/>
    <col min="13384" max="13384" width="9.625" style="218" customWidth="1"/>
    <col min="13385" max="13387" width="9" style="218"/>
    <col min="13388" max="13388" width="1.75" style="218" customWidth="1"/>
    <col min="13389" max="13389" width="5" style="218" customWidth="1"/>
    <col min="13390" max="13567" width="9" style="218"/>
    <col min="13568" max="13568" width="6.375" style="218" customWidth="1"/>
    <col min="13569" max="13569" width="31.25" style="218" customWidth="1"/>
    <col min="13570" max="13570" width="5.375" style="218" customWidth="1"/>
    <col min="13571" max="13571" width="1.5" style="218" customWidth="1"/>
    <col min="13572" max="13572" width="4.625" style="218" customWidth="1"/>
    <col min="13573" max="13573" width="1.375" style="218" customWidth="1"/>
    <col min="13574" max="13574" width="5.625" style="218" customWidth="1"/>
    <col min="13575" max="13575" width="5.375" style="218" customWidth="1"/>
    <col min="13576" max="13576" width="2.375" style="218" customWidth="1"/>
    <col min="13577" max="13577" width="3.875" style="218" customWidth="1"/>
    <col min="13578" max="13578" width="2" style="218" customWidth="1"/>
    <col min="13579" max="13579" width="6" style="218" customWidth="1"/>
    <col min="13580" max="13580" width="5.5" style="218" customWidth="1"/>
    <col min="13581" max="13581" width="2" style="218" customWidth="1"/>
    <col min="13582" max="13582" width="3.375" style="218" customWidth="1"/>
    <col min="13583" max="13583" width="2.25" style="218" customWidth="1"/>
    <col min="13584" max="13584" width="5.5" style="218" customWidth="1"/>
    <col min="13585" max="13585" width="6.125" style="218" customWidth="1"/>
    <col min="13586" max="13586" width="1.5" style="218" customWidth="1"/>
    <col min="13587" max="13587" width="7.25" style="218" customWidth="1"/>
    <col min="13588" max="13588" width="1.375" style="218" customWidth="1"/>
    <col min="13589" max="13589" width="5.75" style="218" customWidth="1"/>
    <col min="13590" max="13590" width="5.625" style="218" customWidth="1"/>
    <col min="13591" max="13591" width="1.375" style="218" customWidth="1"/>
    <col min="13592" max="13592" width="7" style="218" customWidth="1"/>
    <col min="13593" max="13593" width="1.75" style="218" customWidth="1"/>
    <col min="13594" max="13594" width="5.625" style="218" customWidth="1"/>
    <col min="13595" max="13595" width="5" style="218" customWidth="1"/>
    <col min="13596" max="13596" width="1.875" style="218" customWidth="1"/>
    <col min="13597" max="13597" width="4.875" style="218" customWidth="1"/>
    <col min="13598" max="13598" width="7.875" style="218" customWidth="1"/>
    <col min="13599" max="13599" width="2.5" style="218" customWidth="1"/>
    <col min="13600" max="13600" width="5.125" style="218" customWidth="1"/>
    <col min="13601" max="13601" width="6.375" style="218" customWidth="1"/>
    <col min="13602" max="13602" width="1.375" style="218" customWidth="1"/>
    <col min="13603" max="13603" width="5" style="218" customWidth="1"/>
    <col min="13604" max="13604" width="4.625" style="218" customWidth="1"/>
    <col min="13605" max="13605" width="2.125" style="218" customWidth="1"/>
    <col min="13606" max="13606" width="4.75" style="218" customWidth="1"/>
    <col min="13607" max="13607" width="7" style="218" customWidth="1"/>
    <col min="13608" max="13608" width="1.25" style="218" customWidth="1"/>
    <col min="13609" max="13609" width="4.875" style="218" customWidth="1"/>
    <col min="13610" max="13610" width="3.625" style="218" customWidth="1"/>
    <col min="13611" max="13611" width="3.25" style="218" customWidth="1"/>
    <col min="13612" max="13612" width="2.625" style="218" customWidth="1"/>
    <col min="13613" max="13613" width="2.875" style="218" customWidth="1"/>
    <col min="13614" max="13614" width="3" style="218" customWidth="1"/>
    <col min="13615" max="13615" width="2.875" style="218" customWidth="1"/>
    <col min="13616" max="13616" width="4.25" style="218" customWidth="1"/>
    <col min="13617" max="13617" width="2.5" style="218" customWidth="1"/>
    <col min="13618" max="13618" width="2.875" style="218" customWidth="1"/>
    <col min="13619" max="13619" width="7" style="218" customWidth="1"/>
    <col min="13620" max="13620" width="1.625" style="218" customWidth="1"/>
    <col min="13621" max="13621" width="6" style="218" customWidth="1"/>
    <col min="13622" max="13622" width="7.125" style="218" customWidth="1"/>
    <col min="13623" max="13623" width="1.625" style="218" customWidth="1"/>
    <col min="13624" max="13624" width="5.625" style="218" customWidth="1"/>
    <col min="13625" max="13625" width="3.75" style="218" customWidth="1"/>
    <col min="13626" max="13626" width="2" style="218" customWidth="1"/>
    <col min="13627" max="13627" width="3.875" style="218" customWidth="1"/>
    <col min="13628" max="13628" width="4.875" style="218" customWidth="1"/>
    <col min="13629" max="13629" width="1.625" style="218" customWidth="1"/>
    <col min="13630" max="13630" width="4.75" style="218" customWidth="1"/>
    <col min="13631" max="13631" width="5.875" style="218" customWidth="1"/>
    <col min="13632" max="13632" width="1.25" style="218" customWidth="1"/>
    <col min="13633" max="13633" width="4.625" style="218" customWidth="1"/>
    <col min="13634" max="13634" width="4.75" style="218" customWidth="1"/>
    <col min="13635" max="13635" width="1.375" style="218" customWidth="1"/>
    <col min="13636" max="13636" width="4.75" style="218" customWidth="1"/>
    <col min="13637" max="13637" width="5.875" style="218" customWidth="1"/>
    <col min="13638" max="13638" width="1.125" style="218" customWidth="1"/>
    <col min="13639" max="13639" width="4.75" style="218" customWidth="1"/>
    <col min="13640" max="13640" width="9.625" style="218" customWidth="1"/>
    <col min="13641" max="13643" width="9" style="218"/>
    <col min="13644" max="13644" width="1.75" style="218" customWidth="1"/>
    <col min="13645" max="13645" width="5" style="218" customWidth="1"/>
    <col min="13646" max="13823" width="9" style="218"/>
    <col min="13824" max="13824" width="6.375" style="218" customWidth="1"/>
    <col min="13825" max="13825" width="31.25" style="218" customWidth="1"/>
    <col min="13826" max="13826" width="5.375" style="218" customWidth="1"/>
    <col min="13827" max="13827" width="1.5" style="218" customWidth="1"/>
    <col min="13828" max="13828" width="4.625" style="218" customWidth="1"/>
    <col min="13829" max="13829" width="1.375" style="218" customWidth="1"/>
    <col min="13830" max="13830" width="5.625" style="218" customWidth="1"/>
    <col min="13831" max="13831" width="5.375" style="218" customWidth="1"/>
    <col min="13832" max="13832" width="2.375" style="218" customWidth="1"/>
    <col min="13833" max="13833" width="3.875" style="218" customWidth="1"/>
    <col min="13834" max="13834" width="2" style="218" customWidth="1"/>
    <col min="13835" max="13835" width="6" style="218" customWidth="1"/>
    <col min="13836" max="13836" width="5.5" style="218" customWidth="1"/>
    <col min="13837" max="13837" width="2" style="218" customWidth="1"/>
    <col min="13838" max="13838" width="3.375" style="218" customWidth="1"/>
    <col min="13839" max="13839" width="2.25" style="218" customWidth="1"/>
    <col min="13840" max="13840" width="5.5" style="218" customWidth="1"/>
    <col min="13841" max="13841" width="6.125" style="218" customWidth="1"/>
    <col min="13842" max="13842" width="1.5" style="218" customWidth="1"/>
    <col min="13843" max="13843" width="7.25" style="218" customWidth="1"/>
    <col min="13844" max="13844" width="1.375" style="218" customWidth="1"/>
    <col min="13845" max="13845" width="5.75" style="218" customWidth="1"/>
    <col min="13846" max="13846" width="5.625" style="218" customWidth="1"/>
    <col min="13847" max="13847" width="1.375" style="218" customWidth="1"/>
    <col min="13848" max="13848" width="7" style="218" customWidth="1"/>
    <col min="13849" max="13849" width="1.75" style="218" customWidth="1"/>
    <col min="13850" max="13850" width="5.625" style="218" customWidth="1"/>
    <col min="13851" max="13851" width="5" style="218" customWidth="1"/>
    <col min="13852" max="13852" width="1.875" style="218" customWidth="1"/>
    <col min="13853" max="13853" width="4.875" style="218" customWidth="1"/>
    <col min="13854" max="13854" width="7.875" style="218" customWidth="1"/>
    <col min="13855" max="13855" width="2.5" style="218" customWidth="1"/>
    <col min="13856" max="13856" width="5.125" style="218" customWidth="1"/>
    <col min="13857" max="13857" width="6.375" style="218" customWidth="1"/>
    <col min="13858" max="13858" width="1.375" style="218" customWidth="1"/>
    <col min="13859" max="13859" width="5" style="218" customWidth="1"/>
    <col min="13860" max="13860" width="4.625" style="218" customWidth="1"/>
    <col min="13861" max="13861" width="2.125" style="218" customWidth="1"/>
    <col min="13862" max="13862" width="4.75" style="218" customWidth="1"/>
    <col min="13863" max="13863" width="7" style="218" customWidth="1"/>
    <col min="13864" max="13864" width="1.25" style="218" customWidth="1"/>
    <col min="13865" max="13865" width="4.875" style="218" customWidth="1"/>
    <col min="13866" max="13866" width="3.625" style="218" customWidth="1"/>
    <col min="13867" max="13867" width="3.25" style="218" customWidth="1"/>
    <col min="13868" max="13868" width="2.625" style="218" customWidth="1"/>
    <col min="13869" max="13869" width="2.875" style="218" customWidth="1"/>
    <col min="13870" max="13870" width="3" style="218" customWidth="1"/>
    <col min="13871" max="13871" width="2.875" style="218" customWidth="1"/>
    <col min="13872" max="13872" width="4.25" style="218" customWidth="1"/>
    <col min="13873" max="13873" width="2.5" style="218" customWidth="1"/>
    <col min="13874" max="13874" width="2.875" style="218" customWidth="1"/>
    <col min="13875" max="13875" width="7" style="218" customWidth="1"/>
    <col min="13876" max="13876" width="1.625" style="218" customWidth="1"/>
    <col min="13877" max="13877" width="6" style="218" customWidth="1"/>
    <col min="13878" max="13878" width="7.125" style="218" customWidth="1"/>
    <col min="13879" max="13879" width="1.625" style="218" customWidth="1"/>
    <col min="13880" max="13880" width="5.625" style="218" customWidth="1"/>
    <col min="13881" max="13881" width="3.75" style="218" customWidth="1"/>
    <col min="13882" max="13882" width="2" style="218" customWidth="1"/>
    <col min="13883" max="13883" width="3.875" style="218" customWidth="1"/>
    <col min="13884" max="13884" width="4.875" style="218" customWidth="1"/>
    <col min="13885" max="13885" width="1.625" style="218" customWidth="1"/>
    <col min="13886" max="13886" width="4.75" style="218" customWidth="1"/>
    <col min="13887" max="13887" width="5.875" style="218" customWidth="1"/>
    <col min="13888" max="13888" width="1.25" style="218" customWidth="1"/>
    <col min="13889" max="13889" width="4.625" style="218" customWidth="1"/>
    <col min="13890" max="13890" width="4.75" style="218" customWidth="1"/>
    <col min="13891" max="13891" width="1.375" style="218" customWidth="1"/>
    <col min="13892" max="13892" width="4.75" style="218" customWidth="1"/>
    <col min="13893" max="13893" width="5.875" style="218" customWidth="1"/>
    <col min="13894" max="13894" width="1.125" style="218" customWidth="1"/>
    <col min="13895" max="13895" width="4.75" style="218" customWidth="1"/>
    <col min="13896" max="13896" width="9.625" style="218" customWidth="1"/>
    <col min="13897" max="13899" width="9" style="218"/>
    <col min="13900" max="13900" width="1.75" style="218" customWidth="1"/>
    <col min="13901" max="13901" width="5" style="218" customWidth="1"/>
    <col min="13902" max="14079" width="9" style="218"/>
    <col min="14080" max="14080" width="6.375" style="218" customWidth="1"/>
    <col min="14081" max="14081" width="31.25" style="218" customWidth="1"/>
    <col min="14082" max="14082" width="5.375" style="218" customWidth="1"/>
    <col min="14083" max="14083" width="1.5" style="218" customWidth="1"/>
    <col min="14084" max="14084" width="4.625" style="218" customWidth="1"/>
    <col min="14085" max="14085" width="1.375" style="218" customWidth="1"/>
    <col min="14086" max="14086" width="5.625" style="218" customWidth="1"/>
    <col min="14087" max="14087" width="5.375" style="218" customWidth="1"/>
    <col min="14088" max="14088" width="2.375" style="218" customWidth="1"/>
    <col min="14089" max="14089" width="3.875" style="218" customWidth="1"/>
    <col min="14090" max="14090" width="2" style="218" customWidth="1"/>
    <col min="14091" max="14091" width="6" style="218" customWidth="1"/>
    <col min="14092" max="14092" width="5.5" style="218" customWidth="1"/>
    <col min="14093" max="14093" width="2" style="218" customWidth="1"/>
    <col min="14094" max="14094" width="3.375" style="218" customWidth="1"/>
    <col min="14095" max="14095" width="2.25" style="218" customWidth="1"/>
    <col min="14096" max="14096" width="5.5" style="218" customWidth="1"/>
    <col min="14097" max="14097" width="6.125" style="218" customWidth="1"/>
    <col min="14098" max="14098" width="1.5" style="218" customWidth="1"/>
    <col min="14099" max="14099" width="7.25" style="218" customWidth="1"/>
    <col min="14100" max="14100" width="1.375" style="218" customWidth="1"/>
    <col min="14101" max="14101" width="5.75" style="218" customWidth="1"/>
    <col min="14102" max="14102" width="5.625" style="218" customWidth="1"/>
    <col min="14103" max="14103" width="1.375" style="218" customWidth="1"/>
    <col min="14104" max="14104" width="7" style="218" customWidth="1"/>
    <col min="14105" max="14105" width="1.75" style="218" customWidth="1"/>
    <col min="14106" max="14106" width="5.625" style="218" customWidth="1"/>
    <col min="14107" max="14107" width="5" style="218" customWidth="1"/>
    <col min="14108" max="14108" width="1.875" style="218" customWidth="1"/>
    <col min="14109" max="14109" width="4.875" style="218" customWidth="1"/>
    <col min="14110" max="14110" width="7.875" style="218" customWidth="1"/>
    <col min="14111" max="14111" width="2.5" style="218" customWidth="1"/>
    <col min="14112" max="14112" width="5.125" style="218" customWidth="1"/>
    <col min="14113" max="14113" width="6.375" style="218" customWidth="1"/>
    <col min="14114" max="14114" width="1.375" style="218" customWidth="1"/>
    <col min="14115" max="14115" width="5" style="218" customWidth="1"/>
    <col min="14116" max="14116" width="4.625" style="218" customWidth="1"/>
    <col min="14117" max="14117" width="2.125" style="218" customWidth="1"/>
    <col min="14118" max="14118" width="4.75" style="218" customWidth="1"/>
    <col min="14119" max="14119" width="7" style="218" customWidth="1"/>
    <col min="14120" max="14120" width="1.25" style="218" customWidth="1"/>
    <col min="14121" max="14121" width="4.875" style="218" customWidth="1"/>
    <col min="14122" max="14122" width="3.625" style="218" customWidth="1"/>
    <col min="14123" max="14123" width="3.25" style="218" customWidth="1"/>
    <col min="14124" max="14124" width="2.625" style="218" customWidth="1"/>
    <col min="14125" max="14125" width="2.875" style="218" customWidth="1"/>
    <col min="14126" max="14126" width="3" style="218" customWidth="1"/>
    <col min="14127" max="14127" width="2.875" style="218" customWidth="1"/>
    <col min="14128" max="14128" width="4.25" style="218" customWidth="1"/>
    <col min="14129" max="14129" width="2.5" style="218" customWidth="1"/>
    <col min="14130" max="14130" width="2.875" style="218" customWidth="1"/>
    <col min="14131" max="14131" width="7" style="218" customWidth="1"/>
    <col min="14132" max="14132" width="1.625" style="218" customWidth="1"/>
    <col min="14133" max="14133" width="6" style="218" customWidth="1"/>
    <col min="14134" max="14134" width="7.125" style="218" customWidth="1"/>
    <col min="14135" max="14135" width="1.625" style="218" customWidth="1"/>
    <col min="14136" max="14136" width="5.625" style="218" customWidth="1"/>
    <col min="14137" max="14137" width="3.75" style="218" customWidth="1"/>
    <col min="14138" max="14138" width="2" style="218" customWidth="1"/>
    <col min="14139" max="14139" width="3.875" style="218" customWidth="1"/>
    <col min="14140" max="14140" width="4.875" style="218" customWidth="1"/>
    <col min="14141" max="14141" width="1.625" style="218" customWidth="1"/>
    <col min="14142" max="14142" width="4.75" style="218" customWidth="1"/>
    <col min="14143" max="14143" width="5.875" style="218" customWidth="1"/>
    <col min="14144" max="14144" width="1.25" style="218" customWidth="1"/>
    <col min="14145" max="14145" width="4.625" style="218" customWidth="1"/>
    <col min="14146" max="14146" width="4.75" style="218" customWidth="1"/>
    <col min="14147" max="14147" width="1.375" style="218" customWidth="1"/>
    <col min="14148" max="14148" width="4.75" style="218" customWidth="1"/>
    <col min="14149" max="14149" width="5.875" style="218" customWidth="1"/>
    <col min="14150" max="14150" width="1.125" style="218" customWidth="1"/>
    <col min="14151" max="14151" width="4.75" style="218" customWidth="1"/>
    <col min="14152" max="14152" width="9.625" style="218" customWidth="1"/>
    <col min="14153" max="14155" width="9" style="218"/>
    <col min="14156" max="14156" width="1.75" style="218" customWidth="1"/>
    <col min="14157" max="14157" width="5" style="218" customWidth="1"/>
    <col min="14158" max="14335" width="9" style="218"/>
    <col min="14336" max="14336" width="6.375" style="218" customWidth="1"/>
    <col min="14337" max="14337" width="31.25" style="218" customWidth="1"/>
    <col min="14338" max="14338" width="5.375" style="218" customWidth="1"/>
    <col min="14339" max="14339" width="1.5" style="218" customWidth="1"/>
    <col min="14340" max="14340" width="4.625" style="218" customWidth="1"/>
    <col min="14341" max="14341" width="1.375" style="218" customWidth="1"/>
    <col min="14342" max="14342" width="5.625" style="218" customWidth="1"/>
    <col min="14343" max="14343" width="5.375" style="218" customWidth="1"/>
    <col min="14344" max="14344" width="2.375" style="218" customWidth="1"/>
    <col min="14345" max="14345" width="3.875" style="218" customWidth="1"/>
    <col min="14346" max="14346" width="2" style="218" customWidth="1"/>
    <col min="14347" max="14347" width="6" style="218" customWidth="1"/>
    <col min="14348" max="14348" width="5.5" style="218" customWidth="1"/>
    <col min="14349" max="14349" width="2" style="218" customWidth="1"/>
    <col min="14350" max="14350" width="3.375" style="218" customWidth="1"/>
    <col min="14351" max="14351" width="2.25" style="218" customWidth="1"/>
    <col min="14352" max="14352" width="5.5" style="218" customWidth="1"/>
    <col min="14353" max="14353" width="6.125" style="218" customWidth="1"/>
    <col min="14354" max="14354" width="1.5" style="218" customWidth="1"/>
    <col min="14355" max="14355" width="7.25" style="218" customWidth="1"/>
    <col min="14356" max="14356" width="1.375" style="218" customWidth="1"/>
    <col min="14357" max="14357" width="5.75" style="218" customWidth="1"/>
    <col min="14358" max="14358" width="5.625" style="218" customWidth="1"/>
    <col min="14359" max="14359" width="1.375" style="218" customWidth="1"/>
    <col min="14360" max="14360" width="7" style="218" customWidth="1"/>
    <col min="14361" max="14361" width="1.75" style="218" customWidth="1"/>
    <col min="14362" max="14362" width="5.625" style="218" customWidth="1"/>
    <col min="14363" max="14363" width="5" style="218" customWidth="1"/>
    <col min="14364" max="14364" width="1.875" style="218" customWidth="1"/>
    <col min="14365" max="14365" width="4.875" style="218" customWidth="1"/>
    <col min="14366" max="14366" width="7.875" style="218" customWidth="1"/>
    <col min="14367" max="14367" width="2.5" style="218" customWidth="1"/>
    <col min="14368" max="14368" width="5.125" style="218" customWidth="1"/>
    <col min="14369" max="14369" width="6.375" style="218" customWidth="1"/>
    <col min="14370" max="14370" width="1.375" style="218" customWidth="1"/>
    <col min="14371" max="14371" width="5" style="218" customWidth="1"/>
    <col min="14372" max="14372" width="4.625" style="218" customWidth="1"/>
    <col min="14373" max="14373" width="2.125" style="218" customWidth="1"/>
    <col min="14374" max="14374" width="4.75" style="218" customWidth="1"/>
    <col min="14375" max="14375" width="7" style="218" customWidth="1"/>
    <col min="14376" max="14376" width="1.25" style="218" customWidth="1"/>
    <col min="14377" max="14377" width="4.875" style="218" customWidth="1"/>
    <col min="14378" max="14378" width="3.625" style="218" customWidth="1"/>
    <col min="14379" max="14379" width="3.25" style="218" customWidth="1"/>
    <col min="14380" max="14380" width="2.625" style="218" customWidth="1"/>
    <col min="14381" max="14381" width="2.875" style="218" customWidth="1"/>
    <col min="14382" max="14382" width="3" style="218" customWidth="1"/>
    <col min="14383" max="14383" width="2.875" style="218" customWidth="1"/>
    <col min="14384" max="14384" width="4.25" style="218" customWidth="1"/>
    <col min="14385" max="14385" width="2.5" style="218" customWidth="1"/>
    <col min="14386" max="14386" width="2.875" style="218" customWidth="1"/>
    <col min="14387" max="14387" width="7" style="218" customWidth="1"/>
    <col min="14388" max="14388" width="1.625" style="218" customWidth="1"/>
    <col min="14389" max="14389" width="6" style="218" customWidth="1"/>
    <col min="14390" max="14390" width="7.125" style="218" customWidth="1"/>
    <col min="14391" max="14391" width="1.625" style="218" customWidth="1"/>
    <col min="14392" max="14392" width="5.625" style="218" customWidth="1"/>
    <col min="14393" max="14393" width="3.75" style="218" customWidth="1"/>
    <col min="14394" max="14394" width="2" style="218" customWidth="1"/>
    <col min="14395" max="14395" width="3.875" style="218" customWidth="1"/>
    <col min="14396" max="14396" width="4.875" style="218" customWidth="1"/>
    <col min="14397" max="14397" width="1.625" style="218" customWidth="1"/>
    <col min="14398" max="14398" width="4.75" style="218" customWidth="1"/>
    <col min="14399" max="14399" width="5.875" style="218" customWidth="1"/>
    <col min="14400" max="14400" width="1.25" style="218" customWidth="1"/>
    <col min="14401" max="14401" width="4.625" style="218" customWidth="1"/>
    <col min="14402" max="14402" width="4.75" style="218" customWidth="1"/>
    <col min="14403" max="14403" width="1.375" style="218" customWidth="1"/>
    <col min="14404" max="14404" width="4.75" style="218" customWidth="1"/>
    <col min="14405" max="14405" width="5.875" style="218" customWidth="1"/>
    <col min="14406" max="14406" width="1.125" style="218" customWidth="1"/>
    <col min="14407" max="14407" width="4.75" style="218" customWidth="1"/>
    <col min="14408" max="14408" width="9.625" style="218" customWidth="1"/>
    <col min="14409" max="14411" width="9" style="218"/>
    <col min="14412" max="14412" width="1.75" style="218" customWidth="1"/>
    <col min="14413" max="14413" width="5" style="218" customWidth="1"/>
    <col min="14414" max="14591" width="9" style="218"/>
    <col min="14592" max="14592" width="6.375" style="218" customWidth="1"/>
    <col min="14593" max="14593" width="31.25" style="218" customWidth="1"/>
    <col min="14594" max="14594" width="5.375" style="218" customWidth="1"/>
    <col min="14595" max="14595" width="1.5" style="218" customWidth="1"/>
    <col min="14596" max="14596" width="4.625" style="218" customWidth="1"/>
    <col min="14597" max="14597" width="1.375" style="218" customWidth="1"/>
    <col min="14598" max="14598" width="5.625" style="218" customWidth="1"/>
    <col min="14599" max="14599" width="5.375" style="218" customWidth="1"/>
    <col min="14600" max="14600" width="2.375" style="218" customWidth="1"/>
    <col min="14601" max="14601" width="3.875" style="218" customWidth="1"/>
    <col min="14602" max="14602" width="2" style="218" customWidth="1"/>
    <col min="14603" max="14603" width="6" style="218" customWidth="1"/>
    <col min="14604" max="14604" width="5.5" style="218" customWidth="1"/>
    <col min="14605" max="14605" width="2" style="218" customWidth="1"/>
    <col min="14606" max="14606" width="3.375" style="218" customWidth="1"/>
    <col min="14607" max="14607" width="2.25" style="218" customWidth="1"/>
    <col min="14608" max="14608" width="5.5" style="218" customWidth="1"/>
    <col min="14609" max="14609" width="6.125" style="218" customWidth="1"/>
    <col min="14610" max="14610" width="1.5" style="218" customWidth="1"/>
    <col min="14611" max="14611" width="7.25" style="218" customWidth="1"/>
    <col min="14612" max="14612" width="1.375" style="218" customWidth="1"/>
    <col min="14613" max="14613" width="5.75" style="218" customWidth="1"/>
    <col min="14614" max="14614" width="5.625" style="218" customWidth="1"/>
    <col min="14615" max="14615" width="1.375" style="218" customWidth="1"/>
    <col min="14616" max="14616" width="7" style="218" customWidth="1"/>
    <col min="14617" max="14617" width="1.75" style="218" customWidth="1"/>
    <col min="14618" max="14618" width="5.625" style="218" customWidth="1"/>
    <col min="14619" max="14619" width="5" style="218" customWidth="1"/>
    <col min="14620" max="14620" width="1.875" style="218" customWidth="1"/>
    <col min="14621" max="14621" width="4.875" style="218" customWidth="1"/>
    <col min="14622" max="14622" width="7.875" style="218" customWidth="1"/>
    <col min="14623" max="14623" width="2.5" style="218" customWidth="1"/>
    <col min="14624" max="14624" width="5.125" style="218" customWidth="1"/>
    <col min="14625" max="14625" width="6.375" style="218" customWidth="1"/>
    <col min="14626" max="14626" width="1.375" style="218" customWidth="1"/>
    <col min="14627" max="14627" width="5" style="218" customWidth="1"/>
    <col min="14628" max="14628" width="4.625" style="218" customWidth="1"/>
    <col min="14629" max="14629" width="2.125" style="218" customWidth="1"/>
    <col min="14630" max="14630" width="4.75" style="218" customWidth="1"/>
    <col min="14631" max="14631" width="7" style="218" customWidth="1"/>
    <col min="14632" max="14632" width="1.25" style="218" customWidth="1"/>
    <col min="14633" max="14633" width="4.875" style="218" customWidth="1"/>
    <col min="14634" max="14634" width="3.625" style="218" customWidth="1"/>
    <col min="14635" max="14635" width="3.25" style="218" customWidth="1"/>
    <col min="14636" max="14636" width="2.625" style="218" customWidth="1"/>
    <col min="14637" max="14637" width="2.875" style="218" customWidth="1"/>
    <col min="14638" max="14638" width="3" style="218" customWidth="1"/>
    <col min="14639" max="14639" width="2.875" style="218" customWidth="1"/>
    <col min="14640" max="14640" width="4.25" style="218" customWidth="1"/>
    <col min="14641" max="14641" width="2.5" style="218" customWidth="1"/>
    <col min="14642" max="14642" width="2.875" style="218" customWidth="1"/>
    <col min="14643" max="14643" width="7" style="218" customWidth="1"/>
    <col min="14644" max="14644" width="1.625" style="218" customWidth="1"/>
    <col min="14645" max="14645" width="6" style="218" customWidth="1"/>
    <col min="14646" max="14646" width="7.125" style="218" customWidth="1"/>
    <col min="14647" max="14647" width="1.625" style="218" customWidth="1"/>
    <col min="14648" max="14648" width="5.625" style="218" customWidth="1"/>
    <col min="14649" max="14649" width="3.75" style="218" customWidth="1"/>
    <col min="14650" max="14650" width="2" style="218" customWidth="1"/>
    <col min="14651" max="14651" width="3.875" style="218" customWidth="1"/>
    <col min="14652" max="14652" width="4.875" style="218" customWidth="1"/>
    <col min="14653" max="14653" width="1.625" style="218" customWidth="1"/>
    <col min="14654" max="14654" width="4.75" style="218" customWidth="1"/>
    <col min="14655" max="14655" width="5.875" style="218" customWidth="1"/>
    <col min="14656" max="14656" width="1.25" style="218" customWidth="1"/>
    <col min="14657" max="14657" width="4.625" style="218" customWidth="1"/>
    <col min="14658" max="14658" width="4.75" style="218" customWidth="1"/>
    <col min="14659" max="14659" width="1.375" style="218" customWidth="1"/>
    <col min="14660" max="14660" width="4.75" style="218" customWidth="1"/>
    <col min="14661" max="14661" width="5.875" style="218" customWidth="1"/>
    <col min="14662" max="14662" width="1.125" style="218" customWidth="1"/>
    <col min="14663" max="14663" width="4.75" style="218" customWidth="1"/>
    <col min="14664" max="14664" width="9.625" style="218" customWidth="1"/>
    <col min="14665" max="14667" width="9" style="218"/>
    <col min="14668" max="14668" width="1.75" style="218" customWidth="1"/>
    <col min="14669" max="14669" width="5" style="218" customWidth="1"/>
    <col min="14670" max="14847" width="9" style="218"/>
    <col min="14848" max="14848" width="6.375" style="218" customWidth="1"/>
    <col min="14849" max="14849" width="31.25" style="218" customWidth="1"/>
    <col min="14850" max="14850" width="5.375" style="218" customWidth="1"/>
    <col min="14851" max="14851" width="1.5" style="218" customWidth="1"/>
    <col min="14852" max="14852" width="4.625" style="218" customWidth="1"/>
    <col min="14853" max="14853" width="1.375" style="218" customWidth="1"/>
    <col min="14854" max="14854" width="5.625" style="218" customWidth="1"/>
    <col min="14855" max="14855" width="5.375" style="218" customWidth="1"/>
    <col min="14856" max="14856" width="2.375" style="218" customWidth="1"/>
    <col min="14857" max="14857" width="3.875" style="218" customWidth="1"/>
    <col min="14858" max="14858" width="2" style="218" customWidth="1"/>
    <col min="14859" max="14859" width="6" style="218" customWidth="1"/>
    <col min="14860" max="14860" width="5.5" style="218" customWidth="1"/>
    <col min="14861" max="14861" width="2" style="218" customWidth="1"/>
    <col min="14862" max="14862" width="3.375" style="218" customWidth="1"/>
    <col min="14863" max="14863" width="2.25" style="218" customWidth="1"/>
    <col min="14864" max="14864" width="5.5" style="218" customWidth="1"/>
    <col min="14865" max="14865" width="6.125" style="218" customWidth="1"/>
    <col min="14866" max="14866" width="1.5" style="218" customWidth="1"/>
    <col min="14867" max="14867" width="7.25" style="218" customWidth="1"/>
    <col min="14868" max="14868" width="1.375" style="218" customWidth="1"/>
    <col min="14869" max="14869" width="5.75" style="218" customWidth="1"/>
    <col min="14870" max="14870" width="5.625" style="218" customWidth="1"/>
    <col min="14871" max="14871" width="1.375" style="218" customWidth="1"/>
    <col min="14872" max="14872" width="7" style="218" customWidth="1"/>
    <col min="14873" max="14873" width="1.75" style="218" customWidth="1"/>
    <col min="14874" max="14874" width="5.625" style="218" customWidth="1"/>
    <col min="14875" max="14875" width="5" style="218" customWidth="1"/>
    <col min="14876" max="14876" width="1.875" style="218" customWidth="1"/>
    <col min="14877" max="14877" width="4.875" style="218" customWidth="1"/>
    <col min="14878" max="14878" width="7.875" style="218" customWidth="1"/>
    <col min="14879" max="14879" width="2.5" style="218" customWidth="1"/>
    <col min="14880" max="14880" width="5.125" style="218" customWidth="1"/>
    <col min="14881" max="14881" width="6.375" style="218" customWidth="1"/>
    <col min="14882" max="14882" width="1.375" style="218" customWidth="1"/>
    <col min="14883" max="14883" width="5" style="218" customWidth="1"/>
    <col min="14884" max="14884" width="4.625" style="218" customWidth="1"/>
    <col min="14885" max="14885" width="2.125" style="218" customWidth="1"/>
    <col min="14886" max="14886" width="4.75" style="218" customWidth="1"/>
    <col min="14887" max="14887" width="7" style="218" customWidth="1"/>
    <col min="14888" max="14888" width="1.25" style="218" customWidth="1"/>
    <col min="14889" max="14889" width="4.875" style="218" customWidth="1"/>
    <col min="14890" max="14890" width="3.625" style="218" customWidth="1"/>
    <col min="14891" max="14891" width="3.25" style="218" customWidth="1"/>
    <col min="14892" max="14892" width="2.625" style="218" customWidth="1"/>
    <col min="14893" max="14893" width="2.875" style="218" customWidth="1"/>
    <col min="14894" max="14894" width="3" style="218" customWidth="1"/>
    <col min="14895" max="14895" width="2.875" style="218" customWidth="1"/>
    <col min="14896" max="14896" width="4.25" style="218" customWidth="1"/>
    <col min="14897" max="14897" width="2.5" style="218" customWidth="1"/>
    <col min="14898" max="14898" width="2.875" style="218" customWidth="1"/>
    <col min="14899" max="14899" width="7" style="218" customWidth="1"/>
    <col min="14900" max="14900" width="1.625" style="218" customWidth="1"/>
    <col min="14901" max="14901" width="6" style="218" customWidth="1"/>
    <col min="14902" max="14902" width="7.125" style="218" customWidth="1"/>
    <col min="14903" max="14903" width="1.625" style="218" customWidth="1"/>
    <col min="14904" max="14904" width="5.625" style="218" customWidth="1"/>
    <col min="14905" max="14905" width="3.75" style="218" customWidth="1"/>
    <col min="14906" max="14906" width="2" style="218" customWidth="1"/>
    <col min="14907" max="14907" width="3.875" style="218" customWidth="1"/>
    <col min="14908" max="14908" width="4.875" style="218" customWidth="1"/>
    <col min="14909" max="14909" width="1.625" style="218" customWidth="1"/>
    <col min="14910" max="14910" width="4.75" style="218" customWidth="1"/>
    <col min="14911" max="14911" width="5.875" style="218" customWidth="1"/>
    <col min="14912" max="14912" width="1.25" style="218" customWidth="1"/>
    <col min="14913" max="14913" width="4.625" style="218" customWidth="1"/>
    <col min="14914" max="14914" width="4.75" style="218" customWidth="1"/>
    <col min="14915" max="14915" width="1.375" style="218" customWidth="1"/>
    <col min="14916" max="14916" width="4.75" style="218" customWidth="1"/>
    <col min="14917" max="14917" width="5.875" style="218" customWidth="1"/>
    <col min="14918" max="14918" width="1.125" style="218" customWidth="1"/>
    <col min="14919" max="14919" width="4.75" style="218" customWidth="1"/>
    <col min="14920" max="14920" width="9.625" style="218" customWidth="1"/>
    <col min="14921" max="14923" width="9" style="218"/>
    <col min="14924" max="14924" width="1.75" style="218" customWidth="1"/>
    <col min="14925" max="14925" width="5" style="218" customWidth="1"/>
    <col min="14926" max="15103" width="9" style="218"/>
    <col min="15104" max="15104" width="6.375" style="218" customWidth="1"/>
    <col min="15105" max="15105" width="31.25" style="218" customWidth="1"/>
    <col min="15106" max="15106" width="5.375" style="218" customWidth="1"/>
    <col min="15107" max="15107" width="1.5" style="218" customWidth="1"/>
    <col min="15108" max="15108" width="4.625" style="218" customWidth="1"/>
    <col min="15109" max="15109" width="1.375" style="218" customWidth="1"/>
    <col min="15110" max="15110" width="5.625" style="218" customWidth="1"/>
    <col min="15111" max="15111" width="5.375" style="218" customWidth="1"/>
    <col min="15112" max="15112" width="2.375" style="218" customWidth="1"/>
    <col min="15113" max="15113" width="3.875" style="218" customWidth="1"/>
    <col min="15114" max="15114" width="2" style="218" customWidth="1"/>
    <col min="15115" max="15115" width="6" style="218" customWidth="1"/>
    <col min="15116" max="15116" width="5.5" style="218" customWidth="1"/>
    <col min="15117" max="15117" width="2" style="218" customWidth="1"/>
    <col min="15118" max="15118" width="3.375" style="218" customWidth="1"/>
    <col min="15119" max="15119" width="2.25" style="218" customWidth="1"/>
    <col min="15120" max="15120" width="5.5" style="218" customWidth="1"/>
    <col min="15121" max="15121" width="6.125" style="218" customWidth="1"/>
    <col min="15122" max="15122" width="1.5" style="218" customWidth="1"/>
    <col min="15123" max="15123" width="7.25" style="218" customWidth="1"/>
    <col min="15124" max="15124" width="1.375" style="218" customWidth="1"/>
    <col min="15125" max="15125" width="5.75" style="218" customWidth="1"/>
    <col min="15126" max="15126" width="5.625" style="218" customWidth="1"/>
    <col min="15127" max="15127" width="1.375" style="218" customWidth="1"/>
    <col min="15128" max="15128" width="7" style="218" customWidth="1"/>
    <col min="15129" max="15129" width="1.75" style="218" customWidth="1"/>
    <col min="15130" max="15130" width="5.625" style="218" customWidth="1"/>
    <col min="15131" max="15131" width="5" style="218" customWidth="1"/>
    <col min="15132" max="15132" width="1.875" style="218" customWidth="1"/>
    <col min="15133" max="15133" width="4.875" style="218" customWidth="1"/>
    <col min="15134" max="15134" width="7.875" style="218" customWidth="1"/>
    <col min="15135" max="15135" width="2.5" style="218" customWidth="1"/>
    <col min="15136" max="15136" width="5.125" style="218" customWidth="1"/>
    <col min="15137" max="15137" width="6.375" style="218" customWidth="1"/>
    <col min="15138" max="15138" width="1.375" style="218" customWidth="1"/>
    <col min="15139" max="15139" width="5" style="218" customWidth="1"/>
    <col min="15140" max="15140" width="4.625" style="218" customWidth="1"/>
    <col min="15141" max="15141" width="2.125" style="218" customWidth="1"/>
    <col min="15142" max="15142" width="4.75" style="218" customWidth="1"/>
    <col min="15143" max="15143" width="7" style="218" customWidth="1"/>
    <col min="15144" max="15144" width="1.25" style="218" customWidth="1"/>
    <col min="15145" max="15145" width="4.875" style="218" customWidth="1"/>
    <col min="15146" max="15146" width="3.625" style="218" customWidth="1"/>
    <col min="15147" max="15147" width="3.25" style="218" customWidth="1"/>
    <col min="15148" max="15148" width="2.625" style="218" customWidth="1"/>
    <col min="15149" max="15149" width="2.875" style="218" customWidth="1"/>
    <col min="15150" max="15150" width="3" style="218" customWidth="1"/>
    <col min="15151" max="15151" width="2.875" style="218" customWidth="1"/>
    <col min="15152" max="15152" width="4.25" style="218" customWidth="1"/>
    <col min="15153" max="15153" width="2.5" style="218" customWidth="1"/>
    <col min="15154" max="15154" width="2.875" style="218" customWidth="1"/>
    <col min="15155" max="15155" width="7" style="218" customWidth="1"/>
    <col min="15156" max="15156" width="1.625" style="218" customWidth="1"/>
    <col min="15157" max="15157" width="6" style="218" customWidth="1"/>
    <col min="15158" max="15158" width="7.125" style="218" customWidth="1"/>
    <col min="15159" max="15159" width="1.625" style="218" customWidth="1"/>
    <col min="15160" max="15160" width="5.625" style="218" customWidth="1"/>
    <col min="15161" max="15161" width="3.75" style="218" customWidth="1"/>
    <col min="15162" max="15162" width="2" style="218" customWidth="1"/>
    <col min="15163" max="15163" width="3.875" style="218" customWidth="1"/>
    <col min="15164" max="15164" width="4.875" style="218" customWidth="1"/>
    <col min="15165" max="15165" width="1.625" style="218" customWidth="1"/>
    <col min="15166" max="15166" width="4.75" style="218" customWidth="1"/>
    <col min="15167" max="15167" width="5.875" style="218" customWidth="1"/>
    <col min="15168" max="15168" width="1.25" style="218" customWidth="1"/>
    <col min="15169" max="15169" width="4.625" style="218" customWidth="1"/>
    <col min="15170" max="15170" width="4.75" style="218" customWidth="1"/>
    <col min="15171" max="15171" width="1.375" style="218" customWidth="1"/>
    <col min="15172" max="15172" width="4.75" style="218" customWidth="1"/>
    <col min="15173" max="15173" width="5.875" style="218" customWidth="1"/>
    <col min="15174" max="15174" width="1.125" style="218" customWidth="1"/>
    <col min="15175" max="15175" width="4.75" style="218" customWidth="1"/>
    <col min="15176" max="15176" width="9.625" style="218" customWidth="1"/>
    <col min="15177" max="15179" width="9" style="218"/>
    <col min="15180" max="15180" width="1.75" style="218" customWidth="1"/>
    <col min="15181" max="15181" width="5" style="218" customWidth="1"/>
    <col min="15182" max="15359" width="9" style="218"/>
    <col min="15360" max="15360" width="6.375" style="218" customWidth="1"/>
    <col min="15361" max="15361" width="31.25" style="218" customWidth="1"/>
    <col min="15362" max="15362" width="5.375" style="218" customWidth="1"/>
    <col min="15363" max="15363" width="1.5" style="218" customWidth="1"/>
    <col min="15364" max="15364" width="4.625" style="218" customWidth="1"/>
    <col min="15365" max="15365" width="1.375" style="218" customWidth="1"/>
    <col min="15366" max="15366" width="5.625" style="218" customWidth="1"/>
    <col min="15367" max="15367" width="5.375" style="218" customWidth="1"/>
    <col min="15368" max="15368" width="2.375" style="218" customWidth="1"/>
    <col min="15369" max="15369" width="3.875" style="218" customWidth="1"/>
    <col min="15370" max="15370" width="2" style="218" customWidth="1"/>
    <col min="15371" max="15371" width="6" style="218" customWidth="1"/>
    <col min="15372" max="15372" width="5.5" style="218" customWidth="1"/>
    <col min="15373" max="15373" width="2" style="218" customWidth="1"/>
    <col min="15374" max="15374" width="3.375" style="218" customWidth="1"/>
    <col min="15375" max="15375" width="2.25" style="218" customWidth="1"/>
    <col min="15376" max="15376" width="5.5" style="218" customWidth="1"/>
    <col min="15377" max="15377" width="6.125" style="218" customWidth="1"/>
    <col min="15378" max="15378" width="1.5" style="218" customWidth="1"/>
    <col min="15379" max="15379" width="7.25" style="218" customWidth="1"/>
    <col min="15380" max="15380" width="1.375" style="218" customWidth="1"/>
    <col min="15381" max="15381" width="5.75" style="218" customWidth="1"/>
    <col min="15382" max="15382" width="5.625" style="218" customWidth="1"/>
    <col min="15383" max="15383" width="1.375" style="218" customWidth="1"/>
    <col min="15384" max="15384" width="7" style="218" customWidth="1"/>
    <col min="15385" max="15385" width="1.75" style="218" customWidth="1"/>
    <col min="15386" max="15386" width="5.625" style="218" customWidth="1"/>
    <col min="15387" max="15387" width="5" style="218" customWidth="1"/>
    <col min="15388" max="15388" width="1.875" style="218" customWidth="1"/>
    <col min="15389" max="15389" width="4.875" style="218" customWidth="1"/>
    <col min="15390" max="15390" width="7.875" style="218" customWidth="1"/>
    <col min="15391" max="15391" width="2.5" style="218" customWidth="1"/>
    <col min="15392" max="15392" width="5.125" style="218" customWidth="1"/>
    <col min="15393" max="15393" width="6.375" style="218" customWidth="1"/>
    <col min="15394" max="15394" width="1.375" style="218" customWidth="1"/>
    <col min="15395" max="15395" width="5" style="218" customWidth="1"/>
    <col min="15396" max="15396" width="4.625" style="218" customWidth="1"/>
    <col min="15397" max="15397" width="2.125" style="218" customWidth="1"/>
    <col min="15398" max="15398" width="4.75" style="218" customWidth="1"/>
    <col min="15399" max="15399" width="7" style="218" customWidth="1"/>
    <col min="15400" max="15400" width="1.25" style="218" customWidth="1"/>
    <col min="15401" max="15401" width="4.875" style="218" customWidth="1"/>
    <col min="15402" max="15402" width="3.625" style="218" customWidth="1"/>
    <col min="15403" max="15403" width="3.25" style="218" customWidth="1"/>
    <col min="15404" max="15404" width="2.625" style="218" customWidth="1"/>
    <col min="15405" max="15405" width="2.875" style="218" customWidth="1"/>
    <col min="15406" max="15406" width="3" style="218" customWidth="1"/>
    <col min="15407" max="15407" width="2.875" style="218" customWidth="1"/>
    <col min="15408" max="15408" width="4.25" style="218" customWidth="1"/>
    <col min="15409" max="15409" width="2.5" style="218" customWidth="1"/>
    <col min="15410" max="15410" width="2.875" style="218" customWidth="1"/>
    <col min="15411" max="15411" width="7" style="218" customWidth="1"/>
    <col min="15412" max="15412" width="1.625" style="218" customWidth="1"/>
    <col min="15413" max="15413" width="6" style="218" customWidth="1"/>
    <col min="15414" max="15414" width="7.125" style="218" customWidth="1"/>
    <col min="15415" max="15415" width="1.625" style="218" customWidth="1"/>
    <col min="15416" max="15416" width="5.625" style="218" customWidth="1"/>
    <col min="15417" max="15417" width="3.75" style="218" customWidth="1"/>
    <col min="15418" max="15418" width="2" style="218" customWidth="1"/>
    <col min="15419" max="15419" width="3.875" style="218" customWidth="1"/>
    <col min="15420" max="15420" width="4.875" style="218" customWidth="1"/>
    <col min="15421" max="15421" width="1.625" style="218" customWidth="1"/>
    <col min="15422" max="15422" width="4.75" style="218" customWidth="1"/>
    <col min="15423" max="15423" width="5.875" style="218" customWidth="1"/>
    <col min="15424" max="15424" width="1.25" style="218" customWidth="1"/>
    <col min="15425" max="15425" width="4.625" style="218" customWidth="1"/>
    <col min="15426" max="15426" width="4.75" style="218" customWidth="1"/>
    <col min="15427" max="15427" width="1.375" style="218" customWidth="1"/>
    <col min="15428" max="15428" width="4.75" style="218" customWidth="1"/>
    <col min="15429" max="15429" width="5.875" style="218" customWidth="1"/>
    <col min="15430" max="15430" width="1.125" style="218" customWidth="1"/>
    <col min="15431" max="15431" width="4.75" style="218" customWidth="1"/>
    <col min="15432" max="15432" width="9.625" style="218" customWidth="1"/>
    <col min="15433" max="15435" width="9" style="218"/>
    <col min="15436" max="15436" width="1.75" style="218" customWidth="1"/>
    <col min="15437" max="15437" width="5" style="218" customWidth="1"/>
    <col min="15438" max="15615" width="9" style="218"/>
    <col min="15616" max="15616" width="6.375" style="218" customWidth="1"/>
    <col min="15617" max="15617" width="31.25" style="218" customWidth="1"/>
    <col min="15618" max="15618" width="5.375" style="218" customWidth="1"/>
    <col min="15619" max="15619" width="1.5" style="218" customWidth="1"/>
    <col min="15620" max="15620" width="4.625" style="218" customWidth="1"/>
    <col min="15621" max="15621" width="1.375" style="218" customWidth="1"/>
    <col min="15622" max="15622" width="5.625" style="218" customWidth="1"/>
    <col min="15623" max="15623" width="5.375" style="218" customWidth="1"/>
    <col min="15624" max="15624" width="2.375" style="218" customWidth="1"/>
    <col min="15625" max="15625" width="3.875" style="218" customWidth="1"/>
    <col min="15626" max="15626" width="2" style="218" customWidth="1"/>
    <col min="15627" max="15627" width="6" style="218" customWidth="1"/>
    <col min="15628" max="15628" width="5.5" style="218" customWidth="1"/>
    <col min="15629" max="15629" width="2" style="218" customWidth="1"/>
    <col min="15630" max="15630" width="3.375" style="218" customWidth="1"/>
    <col min="15631" max="15631" width="2.25" style="218" customWidth="1"/>
    <col min="15632" max="15632" width="5.5" style="218" customWidth="1"/>
    <col min="15633" max="15633" width="6.125" style="218" customWidth="1"/>
    <col min="15634" max="15634" width="1.5" style="218" customWidth="1"/>
    <col min="15635" max="15635" width="7.25" style="218" customWidth="1"/>
    <col min="15636" max="15636" width="1.375" style="218" customWidth="1"/>
    <col min="15637" max="15637" width="5.75" style="218" customWidth="1"/>
    <col min="15638" max="15638" width="5.625" style="218" customWidth="1"/>
    <col min="15639" max="15639" width="1.375" style="218" customWidth="1"/>
    <col min="15640" max="15640" width="7" style="218" customWidth="1"/>
    <col min="15641" max="15641" width="1.75" style="218" customWidth="1"/>
    <col min="15642" max="15642" width="5.625" style="218" customWidth="1"/>
    <col min="15643" max="15643" width="5" style="218" customWidth="1"/>
    <col min="15644" max="15644" width="1.875" style="218" customWidth="1"/>
    <col min="15645" max="15645" width="4.875" style="218" customWidth="1"/>
    <col min="15646" max="15646" width="7.875" style="218" customWidth="1"/>
    <col min="15647" max="15647" width="2.5" style="218" customWidth="1"/>
    <col min="15648" max="15648" width="5.125" style="218" customWidth="1"/>
    <col min="15649" max="15649" width="6.375" style="218" customWidth="1"/>
    <col min="15650" max="15650" width="1.375" style="218" customWidth="1"/>
    <col min="15651" max="15651" width="5" style="218" customWidth="1"/>
    <col min="15652" max="15652" width="4.625" style="218" customWidth="1"/>
    <col min="15653" max="15653" width="2.125" style="218" customWidth="1"/>
    <col min="15654" max="15654" width="4.75" style="218" customWidth="1"/>
    <col min="15655" max="15655" width="7" style="218" customWidth="1"/>
    <col min="15656" max="15656" width="1.25" style="218" customWidth="1"/>
    <col min="15657" max="15657" width="4.875" style="218" customWidth="1"/>
    <col min="15658" max="15658" width="3.625" style="218" customWidth="1"/>
    <col min="15659" max="15659" width="3.25" style="218" customWidth="1"/>
    <col min="15660" max="15660" width="2.625" style="218" customWidth="1"/>
    <col min="15661" max="15661" width="2.875" style="218" customWidth="1"/>
    <col min="15662" max="15662" width="3" style="218" customWidth="1"/>
    <col min="15663" max="15663" width="2.875" style="218" customWidth="1"/>
    <col min="15664" max="15664" width="4.25" style="218" customWidth="1"/>
    <col min="15665" max="15665" width="2.5" style="218" customWidth="1"/>
    <col min="15666" max="15666" width="2.875" style="218" customWidth="1"/>
    <col min="15667" max="15667" width="7" style="218" customWidth="1"/>
    <col min="15668" max="15668" width="1.625" style="218" customWidth="1"/>
    <col min="15669" max="15669" width="6" style="218" customWidth="1"/>
    <col min="15670" max="15670" width="7.125" style="218" customWidth="1"/>
    <col min="15671" max="15671" width="1.625" style="218" customWidth="1"/>
    <col min="15672" max="15672" width="5.625" style="218" customWidth="1"/>
    <col min="15673" max="15673" width="3.75" style="218" customWidth="1"/>
    <col min="15674" max="15674" width="2" style="218" customWidth="1"/>
    <col min="15675" max="15675" width="3.875" style="218" customWidth="1"/>
    <col min="15676" max="15676" width="4.875" style="218" customWidth="1"/>
    <col min="15677" max="15677" width="1.625" style="218" customWidth="1"/>
    <col min="15678" max="15678" width="4.75" style="218" customWidth="1"/>
    <col min="15679" max="15679" width="5.875" style="218" customWidth="1"/>
    <col min="15680" max="15680" width="1.25" style="218" customWidth="1"/>
    <col min="15681" max="15681" width="4.625" style="218" customWidth="1"/>
    <col min="15682" max="15682" width="4.75" style="218" customWidth="1"/>
    <col min="15683" max="15683" width="1.375" style="218" customWidth="1"/>
    <col min="15684" max="15684" width="4.75" style="218" customWidth="1"/>
    <col min="15685" max="15685" width="5.875" style="218" customWidth="1"/>
    <col min="15686" max="15686" width="1.125" style="218" customWidth="1"/>
    <col min="15687" max="15687" width="4.75" style="218" customWidth="1"/>
    <col min="15688" max="15688" width="9.625" style="218" customWidth="1"/>
    <col min="15689" max="15691" width="9" style="218"/>
    <col min="15692" max="15692" width="1.75" style="218" customWidth="1"/>
    <col min="15693" max="15693" width="5" style="218" customWidth="1"/>
    <col min="15694" max="15871" width="9" style="218"/>
    <col min="15872" max="15872" width="6.375" style="218" customWidth="1"/>
    <col min="15873" max="15873" width="31.25" style="218" customWidth="1"/>
    <col min="15874" max="15874" width="5.375" style="218" customWidth="1"/>
    <col min="15875" max="15875" width="1.5" style="218" customWidth="1"/>
    <col min="15876" max="15876" width="4.625" style="218" customWidth="1"/>
    <col min="15877" max="15877" width="1.375" style="218" customWidth="1"/>
    <col min="15878" max="15878" width="5.625" style="218" customWidth="1"/>
    <col min="15879" max="15879" width="5.375" style="218" customWidth="1"/>
    <col min="15880" max="15880" width="2.375" style="218" customWidth="1"/>
    <col min="15881" max="15881" width="3.875" style="218" customWidth="1"/>
    <col min="15882" max="15882" width="2" style="218" customWidth="1"/>
    <col min="15883" max="15883" width="6" style="218" customWidth="1"/>
    <col min="15884" max="15884" width="5.5" style="218" customWidth="1"/>
    <col min="15885" max="15885" width="2" style="218" customWidth="1"/>
    <col min="15886" max="15886" width="3.375" style="218" customWidth="1"/>
    <col min="15887" max="15887" width="2.25" style="218" customWidth="1"/>
    <col min="15888" max="15888" width="5.5" style="218" customWidth="1"/>
    <col min="15889" max="15889" width="6.125" style="218" customWidth="1"/>
    <col min="15890" max="15890" width="1.5" style="218" customWidth="1"/>
    <col min="15891" max="15891" width="7.25" style="218" customWidth="1"/>
    <col min="15892" max="15892" width="1.375" style="218" customWidth="1"/>
    <col min="15893" max="15893" width="5.75" style="218" customWidth="1"/>
    <col min="15894" max="15894" width="5.625" style="218" customWidth="1"/>
    <col min="15895" max="15895" width="1.375" style="218" customWidth="1"/>
    <col min="15896" max="15896" width="7" style="218" customWidth="1"/>
    <col min="15897" max="15897" width="1.75" style="218" customWidth="1"/>
    <col min="15898" max="15898" width="5.625" style="218" customWidth="1"/>
    <col min="15899" max="15899" width="5" style="218" customWidth="1"/>
    <col min="15900" max="15900" width="1.875" style="218" customWidth="1"/>
    <col min="15901" max="15901" width="4.875" style="218" customWidth="1"/>
    <col min="15902" max="15902" width="7.875" style="218" customWidth="1"/>
    <col min="15903" max="15903" width="2.5" style="218" customWidth="1"/>
    <col min="15904" max="15904" width="5.125" style="218" customWidth="1"/>
    <col min="15905" max="15905" width="6.375" style="218" customWidth="1"/>
    <col min="15906" max="15906" width="1.375" style="218" customWidth="1"/>
    <col min="15907" max="15907" width="5" style="218" customWidth="1"/>
    <col min="15908" max="15908" width="4.625" style="218" customWidth="1"/>
    <col min="15909" max="15909" width="2.125" style="218" customWidth="1"/>
    <col min="15910" max="15910" width="4.75" style="218" customWidth="1"/>
    <col min="15911" max="15911" width="7" style="218" customWidth="1"/>
    <col min="15912" max="15912" width="1.25" style="218" customWidth="1"/>
    <col min="15913" max="15913" width="4.875" style="218" customWidth="1"/>
    <col min="15914" max="15914" width="3.625" style="218" customWidth="1"/>
    <col min="15915" max="15915" width="3.25" style="218" customWidth="1"/>
    <col min="15916" max="15916" width="2.625" style="218" customWidth="1"/>
    <col min="15917" max="15917" width="2.875" style="218" customWidth="1"/>
    <col min="15918" max="15918" width="3" style="218" customWidth="1"/>
    <col min="15919" max="15919" width="2.875" style="218" customWidth="1"/>
    <col min="15920" max="15920" width="4.25" style="218" customWidth="1"/>
    <col min="15921" max="15921" width="2.5" style="218" customWidth="1"/>
    <col min="15922" max="15922" width="2.875" style="218" customWidth="1"/>
    <col min="15923" max="15923" width="7" style="218" customWidth="1"/>
    <col min="15924" max="15924" width="1.625" style="218" customWidth="1"/>
    <col min="15925" max="15925" width="6" style="218" customWidth="1"/>
    <col min="15926" max="15926" width="7.125" style="218" customWidth="1"/>
    <col min="15927" max="15927" width="1.625" style="218" customWidth="1"/>
    <col min="15928" max="15928" width="5.625" style="218" customWidth="1"/>
    <col min="15929" max="15929" width="3.75" style="218" customWidth="1"/>
    <col min="15930" max="15930" width="2" style="218" customWidth="1"/>
    <col min="15931" max="15931" width="3.875" style="218" customWidth="1"/>
    <col min="15932" max="15932" width="4.875" style="218" customWidth="1"/>
    <col min="15933" max="15933" width="1.625" style="218" customWidth="1"/>
    <col min="15934" max="15934" width="4.75" style="218" customWidth="1"/>
    <col min="15935" max="15935" width="5.875" style="218" customWidth="1"/>
    <col min="15936" max="15936" width="1.25" style="218" customWidth="1"/>
    <col min="15937" max="15937" width="4.625" style="218" customWidth="1"/>
    <col min="15938" max="15938" width="4.75" style="218" customWidth="1"/>
    <col min="15939" max="15939" width="1.375" style="218" customWidth="1"/>
    <col min="15940" max="15940" width="4.75" style="218" customWidth="1"/>
    <col min="15941" max="15941" width="5.875" style="218" customWidth="1"/>
    <col min="15942" max="15942" width="1.125" style="218" customWidth="1"/>
    <col min="15943" max="15943" width="4.75" style="218" customWidth="1"/>
    <col min="15944" max="15944" width="9.625" style="218" customWidth="1"/>
    <col min="15945" max="15947" width="9" style="218"/>
    <col min="15948" max="15948" width="1.75" style="218" customWidth="1"/>
    <col min="15949" max="15949" width="5" style="218" customWidth="1"/>
    <col min="15950" max="16127" width="9" style="218"/>
    <col min="16128" max="16128" width="6.375" style="218" customWidth="1"/>
    <col min="16129" max="16129" width="31.25" style="218" customWidth="1"/>
    <col min="16130" max="16130" width="5.375" style="218" customWidth="1"/>
    <col min="16131" max="16131" width="1.5" style="218" customWidth="1"/>
    <col min="16132" max="16132" width="4.625" style="218" customWidth="1"/>
    <col min="16133" max="16133" width="1.375" style="218" customWidth="1"/>
    <col min="16134" max="16134" width="5.625" style="218" customWidth="1"/>
    <col min="16135" max="16135" width="5.375" style="218" customWidth="1"/>
    <col min="16136" max="16136" width="2.375" style="218" customWidth="1"/>
    <col min="16137" max="16137" width="3.875" style="218" customWidth="1"/>
    <col min="16138" max="16138" width="2" style="218" customWidth="1"/>
    <col min="16139" max="16139" width="6" style="218" customWidth="1"/>
    <col min="16140" max="16140" width="5.5" style="218" customWidth="1"/>
    <col min="16141" max="16141" width="2" style="218" customWidth="1"/>
    <col min="16142" max="16142" width="3.375" style="218" customWidth="1"/>
    <col min="16143" max="16143" width="2.25" style="218" customWidth="1"/>
    <col min="16144" max="16144" width="5.5" style="218" customWidth="1"/>
    <col min="16145" max="16145" width="6.125" style="218" customWidth="1"/>
    <col min="16146" max="16146" width="1.5" style="218" customWidth="1"/>
    <col min="16147" max="16147" width="7.25" style="218" customWidth="1"/>
    <col min="16148" max="16148" width="1.375" style="218" customWidth="1"/>
    <col min="16149" max="16149" width="5.75" style="218" customWidth="1"/>
    <col min="16150" max="16150" width="5.625" style="218" customWidth="1"/>
    <col min="16151" max="16151" width="1.375" style="218" customWidth="1"/>
    <col min="16152" max="16152" width="7" style="218" customWidth="1"/>
    <col min="16153" max="16153" width="1.75" style="218" customWidth="1"/>
    <col min="16154" max="16154" width="5.625" style="218" customWidth="1"/>
    <col min="16155" max="16155" width="5" style="218" customWidth="1"/>
    <col min="16156" max="16156" width="1.875" style="218" customWidth="1"/>
    <col min="16157" max="16157" width="4.875" style="218" customWidth="1"/>
    <col min="16158" max="16158" width="7.875" style="218" customWidth="1"/>
    <col min="16159" max="16159" width="2.5" style="218" customWidth="1"/>
    <col min="16160" max="16160" width="5.125" style="218" customWidth="1"/>
    <col min="16161" max="16161" width="6.375" style="218" customWidth="1"/>
    <col min="16162" max="16162" width="1.375" style="218" customWidth="1"/>
    <col min="16163" max="16163" width="5" style="218" customWidth="1"/>
    <col min="16164" max="16164" width="4.625" style="218" customWidth="1"/>
    <col min="16165" max="16165" width="2.125" style="218" customWidth="1"/>
    <col min="16166" max="16166" width="4.75" style="218" customWidth="1"/>
    <col min="16167" max="16167" width="7" style="218" customWidth="1"/>
    <col min="16168" max="16168" width="1.25" style="218" customWidth="1"/>
    <col min="16169" max="16169" width="4.875" style="218" customWidth="1"/>
    <col min="16170" max="16170" width="3.625" style="218" customWidth="1"/>
    <col min="16171" max="16171" width="3.25" style="218" customWidth="1"/>
    <col min="16172" max="16172" width="2.625" style="218" customWidth="1"/>
    <col min="16173" max="16173" width="2.875" style="218" customWidth="1"/>
    <col min="16174" max="16174" width="3" style="218" customWidth="1"/>
    <col min="16175" max="16175" width="2.875" style="218" customWidth="1"/>
    <col min="16176" max="16176" width="4.25" style="218" customWidth="1"/>
    <col min="16177" max="16177" width="2.5" style="218" customWidth="1"/>
    <col min="16178" max="16178" width="2.875" style="218" customWidth="1"/>
    <col min="16179" max="16179" width="7" style="218" customWidth="1"/>
    <col min="16180" max="16180" width="1.625" style="218" customWidth="1"/>
    <col min="16181" max="16181" width="6" style="218" customWidth="1"/>
    <col min="16182" max="16182" width="7.125" style="218" customWidth="1"/>
    <col min="16183" max="16183" width="1.625" style="218" customWidth="1"/>
    <col min="16184" max="16184" width="5.625" style="218" customWidth="1"/>
    <col min="16185" max="16185" width="3.75" style="218" customWidth="1"/>
    <col min="16186" max="16186" width="2" style="218" customWidth="1"/>
    <col min="16187" max="16187" width="3.875" style="218" customWidth="1"/>
    <col min="16188" max="16188" width="4.875" style="218" customWidth="1"/>
    <col min="16189" max="16189" width="1.625" style="218" customWidth="1"/>
    <col min="16190" max="16190" width="4.75" style="218" customWidth="1"/>
    <col min="16191" max="16191" width="5.875" style="218" customWidth="1"/>
    <col min="16192" max="16192" width="1.25" style="218" customWidth="1"/>
    <col min="16193" max="16193" width="4.625" style="218" customWidth="1"/>
    <col min="16194" max="16194" width="4.75" style="218" customWidth="1"/>
    <col min="16195" max="16195" width="1.375" style="218" customWidth="1"/>
    <col min="16196" max="16196" width="4.75" style="218" customWidth="1"/>
    <col min="16197" max="16197" width="5.875" style="218" customWidth="1"/>
    <col min="16198" max="16198" width="1.125" style="218" customWidth="1"/>
    <col min="16199" max="16199" width="4.75" style="218" customWidth="1"/>
    <col min="16200" max="16200" width="9.625" style="218" customWidth="1"/>
    <col min="16201" max="16203" width="9" style="218"/>
    <col min="16204" max="16204" width="1.75" style="218" customWidth="1"/>
    <col min="16205" max="16205" width="5" style="218" customWidth="1"/>
    <col min="16206" max="16384" width="9" style="218"/>
  </cols>
  <sheetData>
    <row r="1" spans="1:72" ht="18.75" x14ac:dyDescent="0.3">
      <c r="AQ1" s="219"/>
      <c r="AR1" s="219"/>
      <c r="AS1" s="219"/>
      <c r="BP1" s="222"/>
      <c r="BQ1" s="223"/>
      <c r="BR1" s="224"/>
      <c r="BS1" s="223"/>
      <c r="BT1" s="225" t="s">
        <v>18</v>
      </c>
    </row>
    <row r="2" spans="1:72" ht="18.75" x14ac:dyDescent="0.3">
      <c r="AQ2" s="219"/>
      <c r="AR2" s="219"/>
      <c r="AS2" s="219"/>
      <c r="BP2" s="222"/>
      <c r="BQ2" s="223"/>
      <c r="BR2" s="224"/>
      <c r="BS2" s="223"/>
      <c r="BT2" s="225" t="s">
        <v>14</v>
      </c>
    </row>
    <row r="3" spans="1:72" ht="18.75" x14ac:dyDescent="0.3">
      <c r="AQ3" s="219"/>
      <c r="AR3" s="219"/>
      <c r="AS3" s="219"/>
      <c r="BP3" s="222"/>
      <c r="BQ3" s="223"/>
      <c r="BR3" s="224"/>
      <c r="BS3" s="223"/>
      <c r="BT3" s="225" t="s">
        <v>24</v>
      </c>
    </row>
    <row r="4" spans="1:72" x14ac:dyDescent="0.25">
      <c r="AQ4" s="219"/>
      <c r="AR4" s="219"/>
      <c r="AS4" s="219"/>
      <c r="BP4" s="218"/>
      <c r="BQ4" s="226"/>
      <c r="BR4" s="224"/>
      <c r="BS4" s="226"/>
      <c r="BT4" s="219"/>
    </row>
    <row r="5" spans="1:72" ht="25.5" customHeight="1" x14ac:dyDescent="0.35">
      <c r="A5" s="1031" t="s">
        <v>31</v>
      </c>
      <c r="B5" s="1031"/>
      <c r="C5" s="1031"/>
      <c r="D5" s="1031"/>
      <c r="E5" s="1031"/>
      <c r="F5" s="1031"/>
      <c r="G5" s="1031"/>
      <c r="H5" s="1031"/>
      <c r="I5" s="1031"/>
      <c r="J5" s="1031"/>
      <c r="K5" s="1031"/>
      <c r="L5" s="1031"/>
      <c r="M5" s="1031"/>
      <c r="N5" s="1031"/>
      <c r="O5" s="1031"/>
      <c r="P5" s="1031"/>
      <c r="Q5" s="1031"/>
      <c r="R5" s="1031"/>
      <c r="S5" s="1031"/>
      <c r="T5" s="1031"/>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c r="AT5" s="1031"/>
      <c r="AU5" s="1031"/>
      <c r="AV5" s="1031"/>
      <c r="AW5" s="1031"/>
      <c r="AX5" s="1031"/>
      <c r="AY5" s="1031"/>
      <c r="AZ5" s="1031"/>
      <c r="BA5" s="1031"/>
      <c r="BB5" s="1031"/>
      <c r="BC5" s="1031"/>
      <c r="BD5" s="1031"/>
      <c r="BE5" s="1031"/>
      <c r="BF5" s="1031"/>
      <c r="BG5" s="1031"/>
      <c r="BH5" s="1031"/>
      <c r="BI5" s="1031"/>
      <c r="BJ5" s="1031"/>
      <c r="BK5" s="1031"/>
      <c r="BP5" s="227"/>
      <c r="BQ5" s="229"/>
      <c r="BR5" s="230"/>
      <c r="BS5" s="229"/>
      <c r="BT5" s="227"/>
    </row>
    <row r="6" spans="1:72" ht="26.25" customHeight="1" x14ac:dyDescent="0.35">
      <c r="A6" s="1032" t="s">
        <v>444</v>
      </c>
      <c r="B6" s="1032"/>
      <c r="C6" s="1032"/>
      <c r="D6" s="1032"/>
      <c r="E6" s="1032"/>
      <c r="F6" s="1032"/>
      <c r="G6" s="1032"/>
      <c r="H6" s="1032"/>
      <c r="I6" s="1032"/>
      <c r="J6" s="1032"/>
      <c r="K6" s="1032"/>
      <c r="L6" s="1032"/>
      <c r="M6" s="1032"/>
      <c r="N6" s="1032"/>
      <c r="O6" s="1032"/>
      <c r="P6" s="1032"/>
      <c r="Q6" s="1032"/>
      <c r="R6" s="1032"/>
      <c r="S6" s="1032"/>
      <c r="T6" s="1032"/>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c r="AT6" s="1032"/>
      <c r="AU6" s="1032"/>
      <c r="AV6" s="1032"/>
      <c r="AW6" s="1032"/>
      <c r="AX6" s="1032"/>
      <c r="AY6" s="1032"/>
      <c r="AZ6" s="1032"/>
      <c r="BA6" s="1032"/>
      <c r="BB6" s="1032"/>
      <c r="BC6" s="1032"/>
      <c r="BD6" s="1032"/>
      <c r="BE6" s="1032"/>
      <c r="BF6" s="1032"/>
      <c r="BG6" s="1032"/>
      <c r="BH6" s="1032"/>
      <c r="BI6" s="1032"/>
      <c r="BJ6" s="1032"/>
      <c r="BK6" s="1032"/>
      <c r="BL6" s="1032"/>
      <c r="BP6" s="227"/>
      <c r="BQ6" s="229"/>
      <c r="BR6" s="230"/>
      <c r="BS6" s="229"/>
      <c r="BT6" s="225" t="s">
        <v>15</v>
      </c>
    </row>
    <row r="7" spans="1:72" ht="18.75" x14ac:dyDescent="0.3">
      <c r="AQ7" s="219"/>
      <c r="AR7" s="219"/>
      <c r="AS7" s="219"/>
      <c r="AW7" s="686"/>
      <c r="AX7" s="686"/>
      <c r="AY7" s="686"/>
      <c r="AZ7" s="686"/>
      <c r="BA7" s="686"/>
      <c r="BB7" s="686"/>
      <c r="BC7" s="686"/>
      <c r="BD7" s="686"/>
      <c r="BE7" s="686"/>
      <c r="BF7" s="686"/>
      <c r="BG7" s="686"/>
      <c r="BH7" s="686"/>
      <c r="BI7" s="686"/>
      <c r="BJ7" s="686"/>
      <c r="BP7" s="686"/>
      <c r="BQ7" s="686"/>
      <c r="BR7" s="686"/>
      <c r="BS7" s="686"/>
      <c r="BT7" s="225" t="s">
        <v>28</v>
      </c>
    </row>
    <row r="8" spans="1:72" ht="19.5" thickBot="1" x14ac:dyDescent="0.3">
      <c r="AQ8" s="219"/>
      <c r="AR8" s="219"/>
      <c r="AS8" s="219"/>
      <c r="AZ8" s="231"/>
      <c r="BA8" s="232"/>
      <c r="BB8" s="231"/>
      <c r="BC8" s="231"/>
      <c r="BD8" s="232"/>
      <c r="BE8" s="233"/>
      <c r="BF8" s="231"/>
      <c r="BG8" s="231"/>
      <c r="BH8" s="231"/>
      <c r="BI8" s="231"/>
      <c r="BJ8" s="232"/>
      <c r="BP8" s="717"/>
      <c r="BQ8" s="718"/>
      <c r="BR8" s="719"/>
      <c r="BS8" s="720"/>
      <c r="BT8" s="721"/>
    </row>
    <row r="9" spans="1:72" ht="18.75" x14ac:dyDescent="0.3">
      <c r="AQ9" s="219"/>
      <c r="AR9" s="219"/>
      <c r="AS9" s="219"/>
      <c r="BF9" s="222"/>
      <c r="BG9" s="222"/>
      <c r="BH9" s="222"/>
      <c r="BP9" s="722"/>
      <c r="BQ9" s="723"/>
      <c r="BR9" s="724"/>
      <c r="BS9" s="1033" t="s">
        <v>16</v>
      </c>
      <c r="BT9" s="1033"/>
    </row>
    <row r="10" spans="1:72" ht="18.75" x14ac:dyDescent="0.3">
      <c r="AQ10" s="219"/>
      <c r="AR10" s="219"/>
      <c r="AS10" s="219"/>
      <c r="BF10" s="222"/>
      <c r="BG10" s="222"/>
      <c r="BH10" s="222"/>
      <c r="BI10" s="222"/>
      <c r="BP10" s="218"/>
      <c r="BQ10" s="226"/>
      <c r="BR10" s="224"/>
      <c r="BS10" s="331"/>
      <c r="BT10" s="716" t="s">
        <v>141</v>
      </c>
    </row>
    <row r="11" spans="1:72" ht="18.75" x14ac:dyDescent="0.3">
      <c r="AQ11" s="219"/>
      <c r="AR11" s="219"/>
      <c r="AS11" s="219"/>
      <c r="BF11" s="222"/>
      <c r="BG11" s="222"/>
      <c r="BH11" s="222"/>
      <c r="BI11" s="222"/>
      <c r="BP11" s="222"/>
      <c r="BQ11" s="223"/>
      <c r="BR11" s="224"/>
      <c r="BS11" s="218"/>
      <c r="BT11" s="225" t="s">
        <v>17</v>
      </c>
    </row>
    <row r="12" spans="1:72" ht="18.75" x14ac:dyDescent="0.3">
      <c r="AQ12" s="219"/>
      <c r="AR12" s="219"/>
      <c r="AS12" s="219"/>
      <c r="BF12" s="222"/>
      <c r="BG12" s="222"/>
      <c r="BH12" s="222"/>
      <c r="BI12" s="222"/>
      <c r="BK12" s="222"/>
      <c r="BL12" s="222"/>
      <c r="BN12" s="222"/>
      <c r="BO12" s="222"/>
      <c r="BQ12" s="222"/>
      <c r="BR12" s="223"/>
      <c r="BT12" s="223"/>
    </row>
    <row r="13" spans="1:72" ht="16.5" thickBot="1" x14ac:dyDescent="0.3"/>
    <row r="14" spans="1:72" ht="15.75" customHeight="1" x14ac:dyDescent="0.25">
      <c r="A14" s="1034" t="s">
        <v>0</v>
      </c>
      <c r="B14" s="1034" t="s">
        <v>7</v>
      </c>
      <c r="C14" s="992" t="s">
        <v>6</v>
      </c>
      <c r="D14" s="992"/>
      <c r="E14" s="992"/>
      <c r="F14" s="992"/>
      <c r="G14" s="992"/>
      <c r="H14" s="992"/>
      <c r="I14" s="992"/>
      <c r="J14" s="992"/>
      <c r="K14" s="992"/>
      <c r="L14" s="992"/>
      <c r="M14" s="992"/>
      <c r="N14" s="992"/>
      <c r="O14" s="992"/>
      <c r="P14" s="992"/>
      <c r="Q14" s="992"/>
      <c r="R14" s="992"/>
      <c r="S14" s="992"/>
      <c r="T14" s="992"/>
      <c r="U14" s="992"/>
      <c r="V14" s="992"/>
      <c r="W14" s="992"/>
      <c r="X14" s="992"/>
      <c r="Y14" s="992"/>
      <c r="Z14" s="992"/>
      <c r="AA14" s="992"/>
      <c r="AB14" s="992"/>
      <c r="AC14" s="992"/>
      <c r="AD14" s="992"/>
      <c r="AE14" s="992"/>
      <c r="AF14" s="992"/>
      <c r="AG14" s="992"/>
      <c r="AH14" s="992"/>
      <c r="AI14" s="992"/>
      <c r="AJ14" s="992"/>
      <c r="AK14" s="992"/>
      <c r="AL14" s="992"/>
      <c r="AM14" s="992"/>
      <c r="AN14" s="992"/>
      <c r="AO14" s="992"/>
      <c r="AP14" s="993"/>
      <c r="AQ14" s="995" t="s">
        <v>10</v>
      </c>
      <c r="AR14" s="994"/>
      <c r="AS14" s="994"/>
      <c r="AT14" s="995"/>
      <c r="AU14" s="995"/>
      <c r="AV14" s="995"/>
      <c r="AW14" s="995"/>
      <c r="AX14" s="995"/>
      <c r="AY14" s="995"/>
      <c r="AZ14" s="995"/>
      <c r="BA14" s="995"/>
      <c r="BB14" s="995"/>
      <c r="BC14" s="995"/>
      <c r="BD14" s="995"/>
      <c r="BE14" s="995"/>
      <c r="BF14" s="995"/>
      <c r="BG14" s="995"/>
      <c r="BH14" s="995"/>
      <c r="BI14" s="995"/>
      <c r="BJ14" s="995"/>
      <c r="BK14" s="995"/>
      <c r="BL14" s="995"/>
      <c r="BM14" s="995"/>
      <c r="BN14" s="995"/>
      <c r="BO14" s="996"/>
      <c r="BP14" s="996"/>
      <c r="BQ14" s="996"/>
      <c r="BR14" s="996"/>
      <c r="BS14" s="996"/>
      <c r="BT14" s="995"/>
    </row>
    <row r="15" spans="1:72" ht="15.75" customHeight="1" x14ac:dyDescent="0.25">
      <c r="A15" s="1008"/>
      <c r="B15" s="1008"/>
      <c r="C15" s="998" t="s">
        <v>9</v>
      </c>
      <c r="D15" s="998"/>
      <c r="E15" s="998"/>
      <c r="F15" s="998"/>
      <c r="G15" s="998"/>
      <c r="H15" s="998"/>
      <c r="I15" s="998"/>
      <c r="J15" s="998"/>
      <c r="K15" s="998"/>
      <c r="L15" s="998"/>
      <c r="M15" s="998"/>
      <c r="N15" s="998"/>
      <c r="O15" s="998"/>
      <c r="P15" s="998"/>
      <c r="Q15" s="998"/>
      <c r="R15" s="998"/>
      <c r="S15" s="998"/>
      <c r="T15" s="998"/>
      <c r="U15" s="998"/>
      <c r="V15" s="998"/>
      <c r="W15" s="998"/>
      <c r="X15" s="998"/>
      <c r="Y15" s="998"/>
      <c r="Z15" s="998"/>
      <c r="AA15" s="999"/>
      <c r="AB15" s="1000" t="s">
        <v>2</v>
      </c>
      <c r="AC15" s="1001"/>
      <c r="AD15" s="1001"/>
      <c r="AE15" s="1001"/>
      <c r="AF15" s="1001"/>
      <c r="AG15" s="1001"/>
      <c r="AH15" s="1001"/>
      <c r="AI15" s="1001"/>
      <c r="AJ15" s="1001"/>
      <c r="AK15" s="1001"/>
      <c r="AL15" s="1001"/>
      <c r="AM15" s="1001"/>
      <c r="AN15" s="1001"/>
      <c r="AO15" s="1001"/>
      <c r="AP15" s="1002"/>
      <c r="AQ15" s="1003" t="s">
        <v>9</v>
      </c>
      <c r="AR15" s="998"/>
      <c r="AS15" s="998"/>
      <c r="AT15" s="998"/>
      <c r="AU15" s="998"/>
      <c r="AV15" s="998"/>
      <c r="AW15" s="998"/>
      <c r="AX15" s="998"/>
      <c r="AY15" s="998"/>
      <c r="AZ15" s="998"/>
      <c r="BA15" s="998"/>
      <c r="BB15" s="998"/>
      <c r="BC15" s="998"/>
      <c r="BD15" s="998"/>
      <c r="BE15" s="999"/>
      <c r="BF15" s="1004" t="s">
        <v>2</v>
      </c>
      <c r="BG15" s="1004"/>
      <c r="BH15" s="1004"/>
      <c r="BI15" s="1004"/>
      <c r="BJ15" s="1004"/>
      <c r="BK15" s="1004"/>
      <c r="BL15" s="1004"/>
      <c r="BM15" s="1004"/>
      <c r="BN15" s="1004"/>
      <c r="BO15" s="1003"/>
      <c r="BP15" s="1003"/>
      <c r="BQ15" s="1003"/>
      <c r="BR15" s="1003"/>
      <c r="BS15" s="1003"/>
      <c r="BT15" s="1004"/>
    </row>
    <row r="16" spans="1:72" x14ac:dyDescent="0.25">
      <c r="A16" s="1008"/>
      <c r="B16" s="1008"/>
      <c r="C16" s="998"/>
      <c r="D16" s="998"/>
      <c r="E16" s="998"/>
      <c r="F16" s="998"/>
      <c r="G16" s="998"/>
      <c r="H16" s="998"/>
      <c r="I16" s="998"/>
      <c r="J16" s="998"/>
      <c r="K16" s="998"/>
      <c r="L16" s="998"/>
      <c r="M16" s="998"/>
      <c r="N16" s="998"/>
      <c r="O16" s="998"/>
      <c r="P16" s="998"/>
      <c r="Q16" s="998"/>
      <c r="R16" s="998"/>
      <c r="S16" s="998"/>
      <c r="T16" s="998"/>
      <c r="U16" s="998"/>
      <c r="V16" s="998"/>
      <c r="W16" s="998"/>
      <c r="X16" s="998"/>
      <c r="Y16" s="998"/>
      <c r="Z16" s="998"/>
      <c r="AA16" s="999"/>
      <c r="AB16" s="983" t="s">
        <v>25</v>
      </c>
      <c r="AC16" s="984"/>
      <c r="AD16" s="984"/>
      <c r="AE16" s="984"/>
      <c r="AF16" s="984"/>
      <c r="AG16" s="984"/>
      <c r="AH16" s="984"/>
      <c r="AI16" s="984"/>
      <c r="AJ16" s="984"/>
      <c r="AK16" s="984"/>
      <c r="AL16" s="984"/>
      <c r="AM16" s="984"/>
      <c r="AN16" s="984"/>
      <c r="AO16" s="984"/>
      <c r="AP16" s="985"/>
      <c r="AQ16" s="1005" t="s">
        <v>25</v>
      </c>
      <c r="AR16" s="1006"/>
      <c r="AS16" s="1006"/>
      <c r="AT16" s="1006"/>
      <c r="AU16" s="1006"/>
      <c r="AV16" s="1006"/>
      <c r="AW16" s="1006"/>
      <c r="AX16" s="1006"/>
      <c r="AY16" s="1006"/>
      <c r="AZ16" s="1006"/>
      <c r="BA16" s="1006"/>
      <c r="BB16" s="1006"/>
      <c r="BC16" s="1006"/>
      <c r="BD16" s="1006"/>
      <c r="BE16" s="1007"/>
      <c r="BF16" s="1008" t="s">
        <v>25</v>
      </c>
      <c r="BG16" s="1008"/>
      <c r="BH16" s="1008"/>
      <c r="BI16" s="1008"/>
      <c r="BJ16" s="1008"/>
      <c r="BK16" s="1008"/>
      <c r="BL16" s="1008"/>
      <c r="BM16" s="1008"/>
      <c r="BN16" s="1008"/>
      <c r="BO16" s="1005"/>
      <c r="BP16" s="1005"/>
      <c r="BQ16" s="1005"/>
      <c r="BR16" s="1005"/>
      <c r="BS16" s="1005"/>
      <c r="BT16" s="1008"/>
    </row>
    <row r="17" spans="1:80" ht="61.5" customHeight="1" x14ac:dyDescent="0.25">
      <c r="A17" s="1008"/>
      <c r="B17" s="1008"/>
      <c r="C17" s="1006" t="s">
        <v>450</v>
      </c>
      <c r="D17" s="1006"/>
      <c r="E17" s="1006"/>
      <c r="F17" s="1006"/>
      <c r="G17" s="1007"/>
      <c r="H17" s="1005" t="s">
        <v>451</v>
      </c>
      <c r="I17" s="1006"/>
      <c r="J17" s="1006"/>
      <c r="K17" s="1006"/>
      <c r="L17" s="1007"/>
      <c r="M17" s="1005" t="s">
        <v>452</v>
      </c>
      <c r="N17" s="1006"/>
      <c r="O17" s="1006"/>
      <c r="P17" s="1006"/>
      <c r="Q17" s="1007"/>
      <c r="R17" s="1028" t="s">
        <v>453</v>
      </c>
      <c r="S17" s="1029"/>
      <c r="T17" s="1029"/>
      <c r="U17" s="1029"/>
      <c r="V17" s="1030"/>
      <c r="W17" s="1005" t="s">
        <v>449</v>
      </c>
      <c r="X17" s="1006"/>
      <c r="Y17" s="1006"/>
      <c r="Z17" s="1006"/>
      <c r="AA17" s="1007"/>
      <c r="AB17" s="983" t="s">
        <v>450</v>
      </c>
      <c r="AC17" s="984"/>
      <c r="AD17" s="985"/>
      <c r="AE17" s="983" t="s">
        <v>451</v>
      </c>
      <c r="AF17" s="984"/>
      <c r="AG17" s="985"/>
      <c r="AH17" s="983" t="s">
        <v>452</v>
      </c>
      <c r="AI17" s="984"/>
      <c r="AJ17" s="985"/>
      <c r="AK17" s="983" t="s">
        <v>453</v>
      </c>
      <c r="AL17" s="984"/>
      <c r="AM17" s="985"/>
      <c r="AN17" s="983" t="s">
        <v>449</v>
      </c>
      <c r="AO17" s="984"/>
      <c r="AP17" s="985"/>
      <c r="AQ17" s="1006" t="s">
        <v>450</v>
      </c>
      <c r="AR17" s="1006"/>
      <c r="AS17" s="1007"/>
      <c r="AT17" s="1005" t="s">
        <v>451</v>
      </c>
      <c r="AU17" s="1006"/>
      <c r="AV17" s="1007"/>
      <c r="AW17" s="1005" t="s">
        <v>452</v>
      </c>
      <c r="AX17" s="1006"/>
      <c r="AY17" s="1007"/>
      <c r="AZ17" s="1005" t="s">
        <v>453</v>
      </c>
      <c r="BA17" s="1006"/>
      <c r="BB17" s="1007"/>
      <c r="BC17" s="1005" t="s">
        <v>449</v>
      </c>
      <c r="BD17" s="1006"/>
      <c r="BE17" s="1007"/>
      <c r="BF17" s="1005" t="s">
        <v>450</v>
      </c>
      <c r="BG17" s="1006"/>
      <c r="BH17" s="1007"/>
      <c r="BI17" s="1005" t="s">
        <v>451</v>
      </c>
      <c r="BJ17" s="1006"/>
      <c r="BK17" s="1007"/>
      <c r="BL17" s="1005" t="s">
        <v>452</v>
      </c>
      <c r="BM17" s="1006"/>
      <c r="BN17" s="1007"/>
      <c r="BO17" s="1005" t="s">
        <v>453</v>
      </c>
      <c r="BP17" s="1006"/>
      <c r="BQ17" s="1007"/>
      <c r="BR17" s="1010" t="s">
        <v>449</v>
      </c>
      <c r="BS17" s="1011"/>
      <c r="BT17" s="1012"/>
    </row>
    <row r="18" spans="1:80" x14ac:dyDescent="0.25">
      <c r="A18" s="735">
        <v>1</v>
      </c>
      <c r="B18" s="735">
        <v>2</v>
      </c>
      <c r="C18" s="1014">
        <v>3</v>
      </c>
      <c r="D18" s="1014"/>
      <c r="E18" s="1014"/>
      <c r="F18" s="1014"/>
      <c r="G18" s="1014"/>
      <c r="H18" s="1015">
        <v>4</v>
      </c>
      <c r="I18" s="1014"/>
      <c r="J18" s="1014"/>
      <c r="K18" s="1014"/>
      <c r="L18" s="1016"/>
      <c r="M18" s="1015">
        <v>5</v>
      </c>
      <c r="N18" s="1014"/>
      <c r="O18" s="1014"/>
      <c r="P18" s="1014"/>
      <c r="Q18" s="1016"/>
      <c r="R18" s="1015">
        <v>6</v>
      </c>
      <c r="S18" s="1014"/>
      <c r="T18" s="1014"/>
      <c r="U18" s="1014"/>
      <c r="V18" s="1016"/>
      <c r="W18" s="1015">
        <v>7</v>
      </c>
      <c r="X18" s="1014"/>
      <c r="Y18" s="1014"/>
      <c r="Z18" s="1014"/>
      <c r="AA18" s="1016"/>
      <c r="AB18" s="1017">
        <v>8</v>
      </c>
      <c r="AC18" s="1018"/>
      <c r="AD18" s="1019"/>
      <c r="AE18" s="1017">
        <v>9</v>
      </c>
      <c r="AF18" s="1018"/>
      <c r="AG18" s="1019"/>
      <c r="AH18" s="1017">
        <v>10</v>
      </c>
      <c r="AI18" s="1018"/>
      <c r="AJ18" s="1019"/>
      <c r="AK18" s="1017">
        <v>11</v>
      </c>
      <c r="AL18" s="1018"/>
      <c r="AM18" s="1019"/>
      <c r="AN18" s="1017">
        <v>12</v>
      </c>
      <c r="AO18" s="1018"/>
      <c r="AP18" s="1019"/>
      <c r="AQ18" s="1014">
        <v>13</v>
      </c>
      <c r="AR18" s="1014"/>
      <c r="AS18" s="1016"/>
      <c r="AT18" s="1015">
        <v>14</v>
      </c>
      <c r="AU18" s="1014"/>
      <c r="AV18" s="1016"/>
      <c r="AW18" s="1015">
        <v>15</v>
      </c>
      <c r="AX18" s="1014"/>
      <c r="AY18" s="1016"/>
      <c r="AZ18" s="1015">
        <v>16</v>
      </c>
      <c r="BA18" s="1014"/>
      <c r="BB18" s="1016"/>
      <c r="BC18" s="1015">
        <v>17</v>
      </c>
      <c r="BD18" s="1014"/>
      <c r="BE18" s="1016"/>
      <c r="BF18" s="1015">
        <v>18</v>
      </c>
      <c r="BG18" s="1014"/>
      <c r="BH18" s="1016"/>
      <c r="BI18" s="1015">
        <v>19</v>
      </c>
      <c r="BJ18" s="1014"/>
      <c r="BK18" s="1016"/>
      <c r="BL18" s="1015">
        <v>20</v>
      </c>
      <c r="BM18" s="1014"/>
      <c r="BN18" s="1016"/>
      <c r="BO18" s="1015">
        <v>21</v>
      </c>
      <c r="BP18" s="1014"/>
      <c r="BQ18" s="1016"/>
      <c r="BR18" s="1020">
        <v>22</v>
      </c>
      <c r="BS18" s="1021"/>
      <c r="BT18" s="1022"/>
    </row>
    <row r="19" spans="1:80" ht="31.5" x14ac:dyDescent="0.25">
      <c r="A19" s="736">
        <v>1</v>
      </c>
      <c r="B19" s="744" t="s">
        <v>13</v>
      </c>
      <c r="C19" s="243"/>
      <c r="D19" s="243"/>
      <c r="E19" s="243"/>
      <c r="F19" s="243"/>
      <c r="G19" s="244"/>
      <c r="H19" s="243"/>
      <c r="I19" s="243"/>
      <c r="J19" s="243"/>
      <c r="K19" s="243"/>
      <c r="L19" s="244"/>
      <c r="M19" s="245"/>
      <c r="N19" s="243"/>
      <c r="O19" s="243"/>
      <c r="P19" s="243"/>
      <c r="Q19" s="243"/>
      <c r="R19" s="246"/>
      <c r="S19" s="243"/>
      <c r="T19" s="249">
        <f>SUM(T22:T92)</f>
        <v>187.77499999999998</v>
      </c>
      <c r="U19" s="247" t="s">
        <v>98</v>
      </c>
      <c r="V19" s="249">
        <f>SUM(V22:V92)</f>
        <v>18.710000000000004</v>
      </c>
      <c r="W19" s="246"/>
      <c r="X19" s="249"/>
      <c r="Y19" s="249">
        <f>SUM(Y22:Y92)</f>
        <v>187.77499999999998</v>
      </c>
      <c r="Z19" s="247" t="s">
        <v>98</v>
      </c>
      <c r="AA19" s="248">
        <f>SUM(AA22:AA92)</f>
        <v>18.710000000000004</v>
      </c>
      <c r="AB19" s="410">
        <f>SUM(AB22:AB89)</f>
        <v>0</v>
      </c>
      <c r="AC19" s="404" t="s">
        <v>98</v>
      </c>
      <c r="AD19" s="442">
        <f>SUM(AD22:AD89)</f>
        <v>0</v>
      </c>
      <c r="AE19" s="449">
        <f>SUM(AE22:AE89)</f>
        <v>0</v>
      </c>
      <c r="AF19" s="404" t="s">
        <v>98</v>
      </c>
      <c r="AG19" s="417">
        <f>SUM(AG22:AG89)</f>
        <v>0</v>
      </c>
      <c r="AH19" s="399">
        <f>SUM(AH21:AH100)</f>
        <v>0</v>
      </c>
      <c r="AI19" s="404" t="s">
        <v>98</v>
      </c>
      <c r="AJ19" s="398">
        <f t="shared" ref="AJ19:AP19" si="0">SUM(AJ21:AJ100)</f>
        <v>0</v>
      </c>
      <c r="AK19" s="399">
        <f t="shared" si="0"/>
        <v>0</v>
      </c>
      <c r="AL19" s="404" t="s">
        <v>98</v>
      </c>
      <c r="AM19" s="398">
        <f t="shared" si="0"/>
        <v>0</v>
      </c>
      <c r="AN19" s="412">
        <f t="shared" si="0"/>
        <v>0</v>
      </c>
      <c r="AO19" s="404" t="s">
        <v>98</v>
      </c>
      <c r="AP19" s="417">
        <f t="shared" si="0"/>
        <v>0</v>
      </c>
      <c r="AQ19" s="252"/>
      <c r="AR19" s="253"/>
      <c r="AS19" s="254"/>
      <c r="AT19" s="252"/>
      <c r="AU19" s="253"/>
      <c r="AV19" s="254"/>
      <c r="AW19" s="252"/>
      <c r="AX19" s="253"/>
      <c r="AY19" s="254"/>
      <c r="AZ19" s="249">
        <f>SUM(AZ22:AZ92)</f>
        <v>127.77500000000002</v>
      </c>
      <c r="BA19" s="256" t="s">
        <v>98</v>
      </c>
      <c r="BB19" s="248">
        <f>SUM(BB22:BB92)</f>
        <v>6.8250000000000011</v>
      </c>
      <c r="BC19" s="249">
        <f>SUM(BC22:BC92)</f>
        <v>127.77500000000002</v>
      </c>
      <c r="BD19" s="256" t="s">
        <v>98</v>
      </c>
      <c r="BE19" s="248">
        <f>SUM(BE22:BE92)</f>
        <v>6.8250000000000011</v>
      </c>
      <c r="BF19" s="258">
        <f>SUM(BF22:BF88)</f>
        <v>0</v>
      </c>
      <c r="BG19" s="256" t="s">
        <v>98</v>
      </c>
      <c r="BH19" s="259">
        <f>SUM(BH22:BH88)</f>
        <v>0</v>
      </c>
      <c r="BI19" s="255">
        <f>SUM(BI22:BI90)</f>
        <v>0</v>
      </c>
      <c r="BJ19" s="256" t="s">
        <v>98</v>
      </c>
      <c r="BK19" s="257">
        <f t="shared" ref="BK19:BT19" si="1">SUM(BK22:BK90)</f>
        <v>0</v>
      </c>
      <c r="BL19" s="251">
        <f t="shared" si="1"/>
        <v>0</v>
      </c>
      <c r="BM19" s="256" t="s">
        <v>98</v>
      </c>
      <c r="BN19" s="257">
        <f t="shared" si="1"/>
        <v>0</v>
      </c>
      <c r="BO19" s="260">
        <f t="shared" si="1"/>
        <v>0</v>
      </c>
      <c r="BP19" s="256" t="s">
        <v>98</v>
      </c>
      <c r="BQ19" s="257">
        <f t="shared" si="1"/>
        <v>0</v>
      </c>
      <c r="BR19" s="261">
        <f>SUM(BR22:BR90)</f>
        <v>0</v>
      </c>
      <c r="BS19" s="262" t="s">
        <v>98</v>
      </c>
      <c r="BT19" s="263">
        <f t="shared" si="1"/>
        <v>0</v>
      </c>
      <c r="BW19" s="730"/>
    </row>
    <row r="20" spans="1:80" ht="31.5" x14ac:dyDescent="0.3">
      <c r="A20" s="737" t="s">
        <v>1</v>
      </c>
      <c r="B20" s="744" t="s">
        <v>12</v>
      </c>
      <c r="C20" s="243"/>
      <c r="D20" s="243"/>
      <c r="E20" s="243"/>
      <c r="F20" s="243"/>
      <c r="G20" s="244"/>
      <c r="H20" s="243"/>
      <c r="I20" s="243"/>
      <c r="J20" s="243"/>
      <c r="K20" s="243"/>
      <c r="L20" s="244"/>
      <c r="M20" s="245"/>
      <c r="N20" s="243"/>
      <c r="O20" s="243"/>
      <c r="P20" s="243"/>
      <c r="Q20" s="243"/>
      <c r="R20" s="245"/>
      <c r="S20" s="243"/>
      <c r="T20" s="243"/>
      <c r="U20" s="243"/>
      <c r="V20" s="243"/>
      <c r="W20" s="266"/>
      <c r="X20" s="267"/>
      <c r="Y20" s="267"/>
      <c r="Z20" s="247"/>
      <c r="AA20" s="268"/>
      <c r="AB20" s="404"/>
      <c r="AC20" s="404"/>
      <c r="AD20" s="445"/>
      <c r="AE20" s="450"/>
      <c r="AF20" s="404"/>
      <c r="AG20" s="445"/>
      <c r="AH20" s="408"/>
      <c r="AI20" s="396"/>
      <c r="AJ20" s="397"/>
      <c r="AK20" s="408"/>
      <c r="AL20" s="396"/>
      <c r="AM20" s="397"/>
      <c r="AN20" s="395"/>
      <c r="AO20" s="396"/>
      <c r="AP20" s="445"/>
      <c r="AQ20" s="252"/>
      <c r="AR20" s="253"/>
      <c r="AS20" s="254"/>
      <c r="AT20" s="252"/>
      <c r="AU20" s="253"/>
      <c r="AV20" s="254"/>
      <c r="AW20" s="252"/>
      <c r="AX20" s="253"/>
      <c r="AY20" s="254"/>
      <c r="AZ20" s="252"/>
      <c r="BA20" s="270"/>
      <c r="BB20" s="254"/>
      <c r="BC20" s="252"/>
      <c r="BD20" s="270"/>
      <c r="BE20" s="271"/>
      <c r="BF20" s="272"/>
      <c r="BG20" s="273"/>
      <c r="BH20" s="273"/>
      <c r="BI20" s="252"/>
      <c r="BJ20" s="270"/>
      <c r="BK20" s="254"/>
      <c r="BL20" s="252"/>
      <c r="BM20" s="270"/>
      <c r="BN20" s="254"/>
      <c r="BO20" s="252"/>
      <c r="BP20" s="270"/>
      <c r="BQ20" s="254"/>
      <c r="BR20" s="274"/>
      <c r="BS20" s="275"/>
      <c r="BT20" s="728"/>
      <c r="BY20" s="539"/>
      <c r="BZ20" s="276"/>
      <c r="CA20" s="276"/>
      <c r="CB20" s="276"/>
    </row>
    <row r="21" spans="1:80" x14ac:dyDescent="0.25">
      <c r="A21" s="738">
        <v>1</v>
      </c>
      <c r="B21" s="277" t="s">
        <v>19</v>
      </c>
      <c r="C21" s="243"/>
      <c r="D21" s="243"/>
      <c r="E21" s="243"/>
      <c r="F21" s="243"/>
      <c r="G21" s="244"/>
      <c r="H21" s="243"/>
      <c r="I21" s="243"/>
      <c r="J21" s="243"/>
      <c r="K21" s="243"/>
      <c r="L21" s="244"/>
      <c r="M21" s="245"/>
      <c r="N21" s="243"/>
      <c r="O21" s="243"/>
      <c r="P21" s="243"/>
      <c r="Q21" s="243"/>
      <c r="R21" s="245"/>
      <c r="S21" s="243"/>
      <c r="T21" s="243"/>
      <c r="U21" s="243"/>
      <c r="V21" s="243"/>
      <c r="W21" s="266"/>
      <c r="X21" s="267"/>
      <c r="Y21" s="267"/>
      <c r="Z21" s="247"/>
      <c r="AA21" s="268"/>
      <c r="AB21" s="405"/>
      <c r="AC21" s="404"/>
      <c r="AD21" s="445"/>
      <c r="AE21" s="450"/>
      <c r="AF21" s="404"/>
      <c r="AG21" s="445"/>
      <c r="AH21" s="408"/>
      <c r="AI21" s="396"/>
      <c r="AJ21" s="397"/>
      <c r="AK21" s="408"/>
      <c r="AL21" s="396"/>
      <c r="AM21" s="397"/>
      <c r="AN21" s="395"/>
      <c r="AO21" s="396"/>
      <c r="AP21" s="445"/>
      <c r="AQ21" s="252"/>
      <c r="AR21" s="253"/>
      <c r="AS21" s="254"/>
      <c r="AT21" s="252"/>
      <c r="AU21" s="253"/>
      <c r="AV21" s="254"/>
      <c r="AW21" s="252"/>
      <c r="AX21" s="253"/>
      <c r="AY21" s="254"/>
      <c r="AZ21" s="252"/>
      <c r="BA21" s="270"/>
      <c r="BB21" s="254"/>
      <c r="BC21" s="252"/>
      <c r="BD21" s="270"/>
      <c r="BE21" s="271"/>
      <c r="BF21" s="278"/>
      <c r="BG21" s="279"/>
      <c r="BH21" s="279"/>
      <c r="BI21" s="252"/>
      <c r="BJ21" s="270"/>
      <c r="BK21" s="254"/>
      <c r="BL21" s="252"/>
      <c r="BM21" s="270"/>
      <c r="BN21" s="254"/>
      <c r="BO21" s="252"/>
      <c r="BP21" s="270"/>
      <c r="BQ21" s="254"/>
      <c r="BR21" s="274"/>
      <c r="BS21" s="275"/>
      <c r="BT21" s="728"/>
    </row>
    <row r="22" spans="1:80" s="393" customFormat="1" ht="47.25" x14ac:dyDescent="0.25">
      <c r="A22" s="739">
        <v>2</v>
      </c>
      <c r="B22" s="509" t="s">
        <v>155</v>
      </c>
      <c r="C22" s="243"/>
      <c r="D22" s="243"/>
      <c r="E22" s="243"/>
      <c r="F22" s="243"/>
      <c r="G22" s="244"/>
      <c r="H22" s="243"/>
      <c r="I22" s="243"/>
      <c r="J22" s="243"/>
      <c r="K22" s="243"/>
      <c r="L22" s="244"/>
      <c r="M22" s="245"/>
      <c r="N22" s="243"/>
      <c r="O22" s="243"/>
      <c r="P22" s="243"/>
      <c r="Q22" s="243"/>
      <c r="R22" s="266"/>
      <c r="S22" s="267"/>
      <c r="T22" s="535">
        <v>3.56</v>
      </c>
      <c r="U22" s="247" t="s">
        <v>98</v>
      </c>
      <c r="V22" s="528">
        <v>0.25</v>
      </c>
      <c r="W22" s="266"/>
      <c r="X22" s="267"/>
      <c r="Y22" s="535">
        <v>3.56</v>
      </c>
      <c r="Z22" s="247" t="s">
        <v>98</v>
      </c>
      <c r="AA22" s="528">
        <v>0.25</v>
      </c>
      <c r="AB22" s="702">
        <f t="array" ref="AB22">IF(ISNA(INDEX('приложение 7.2 1 квартал'!AE:AE,MATCH(B22,'приложение 7.2 1 квартал'!B:B,0))),0,INDEX('приложение 7.2 1 квартал'!AE:AE,MATCH(B22,'приложение 7.2 1 квартал'!B:B,0)))</f>
        <v>0</v>
      </c>
      <c r="AC22" s="404"/>
      <c r="AD22" s="490">
        <f t="array" ref="AD22">IF(ISNA(INDEX('приложение 7.2 1 квартал'!Z:Z,MATCH(B22,'приложение 7.2 1 квартал'!B:B,0))),0,INDEX('приложение 7.2 1 квартал'!Z:Z,MATCH(B22,'приложение 7.2 1 квартал'!B:B,0)))</f>
        <v>0</v>
      </c>
      <c r="AE22" s="702">
        <f t="array" ref="AE22">IF(ISNA(INDEX('приложение 7.2 2 квартал'!AE:AE,MATCH(B22,'приложение 7.2 2 квартал'!B:B,0))),0,INDEX('приложение 7.2 2 квартал'!AE:AE,MATCH(B22,'приложение 7.2 2 квартал'!B:B,0)))</f>
        <v>0</v>
      </c>
      <c r="AF22" s="404"/>
      <c r="AG22" s="490">
        <f t="array" ref="AG22">IF(ISNA(INDEX('приложение 7.2 2 квартал'!Z:Z,MATCH(B22,'приложение 7.2 2 квартал'!B:B,0))),0,INDEX('приложение 7.2 2 квартал'!Z:Z,MATCH(B22,'приложение 7.2 2 квартал'!B:B,0)))</f>
        <v>0</v>
      </c>
      <c r="AH22" s="527"/>
      <c r="AI22" s="385"/>
      <c r="AJ22" s="528"/>
      <c r="AK22" s="703"/>
      <c r="AL22" s="704"/>
      <c r="AM22" s="705"/>
      <c r="AN22" s="703">
        <f t="array" ref="AN22">SUM(AB22,AE22)</f>
        <v>0</v>
      </c>
      <c r="AO22" s="704"/>
      <c r="AP22" s="705">
        <f>SUM(AD22,AG22)</f>
        <v>0</v>
      </c>
      <c r="AQ22" s="389"/>
      <c r="AR22" s="387"/>
      <c r="AS22" s="388"/>
      <c r="AT22" s="389"/>
      <c r="AU22" s="387"/>
      <c r="AV22" s="388"/>
      <c r="AW22" s="389"/>
      <c r="AX22" s="387"/>
      <c r="AY22" s="388"/>
      <c r="AZ22" s="527">
        <v>3.56</v>
      </c>
      <c r="BA22" s="385" t="s">
        <v>98</v>
      </c>
      <c r="BB22" s="528">
        <v>0.16</v>
      </c>
      <c r="BC22" s="527">
        <v>3.56</v>
      </c>
      <c r="BD22" s="385" t="s">
        <v>98</v>
      </c>
      <c r="BE22" s="528">
        <v>0.16</v>
      </c>
      <c r="BF22" s="390"/>
      <c r="BG22" s="391"/>
      <c r="BH22" s="391"/>
      <c r="BI22" s="389"/>
      <c r="BJ22" s="392"/>
      <c r="BK22" s="388"/>
      <c r="BL22" s="389"/>
      <c r="BM22" s="392"/>
      <c r="BN22" s="388"/>
      <c r="BO22" s="389"/>
      <c r="BP22" s="392"/>
      <c r="BQ22" s="388"/>
      <c r="BR22" s="387"/>
      <c r="BS22" s="392"/>
      <c r="BT22" s="388"/>
    </row>
    <row r="23" spans="1:80" x14ac:dyDescent="0.25">
      <c r="A23" s="738">
        <v>3</v>
      </c>
      <c r="B23" s="46" t="s">
        <v>121</v>
      </c>
      <c r="C23" s="243"/>
      <c r="D23" s="243"/>
      <c r="E23" s="243"/>
      <c r="F23" s="243"/>
      <c r="G23" s="244"/>
      <c r="H23" s="243"/>
      <c r="I23" s="243"/>
      <c r="J23" s="243"/>
      <c r="K23" s="243"/>
      <c r="L23" s="244"/>
      <c r="M23" s="245"/>
      <c r="N23" s="243"/>
      <c r="O23" s="243"/>
      <c r="P23" s="243"/>
      <c r="Q23" s="243"/>
      <c r="R23" s="266"/>
      <c r="S23" s="267"/>
      <c r="T23" s="535"/>
      <c r="U23" s="385"/>
      <c r="V23" s="528"/>
      <c r="W23" s="266"/>
      <c r="X23" s="267"/>
      <c r="Y23" s="535"/>
      <c r="Z23" s="385"/>
      <c r="AA23" s="528"/>
      <c r="AB23" s="413"/>
      <c r="AC23" s="404"/>
      <c r="AD23" s="445"/>
      <c r="AE23" s="450"/>
      <c r="AF23" s="404"/>
      <c r="AG23" s="445"/>
      <c r="AH23" s="408"/>
      <c r="AI23" s="396"/>
      <c r="AJ23" s="397"/>
      <c r="AK23" s="408"/>
      <c r="AL23" s="396"/>
      <c r="AM23" s="397"/>
      <c r="AN23" s="395"/>
      <c r="AO23" s="396"/>
      <c r="AP23" s="445"/>
      <c r="AQ23" s="252"/>
      <c r="AR23" s="253"/>
      <c r="AS23" s="254"/>
      <c r="AT23" s="252"/>
      <c r="AU23" s="253"/>
      <c r="AV23" s="254"/>
      <c r="AW23" s="252"/>
      <c r="AX23" s="253"/>
      <c r="AY23" s="254"/>
      <c r="AZ23" s="527"/>
      <c r="BA23" s="385"/>
      <c r="BB23" s="528"/>
      <c r="BC23" s="527"/>
      <c r="BD23" s="385"/>
      <c r="BE23" s="528"/>
      <c r="BF23" s="278"/>
      <c r="BG23" s="279"/>
      <c r="BH23" s="279"/>
      <c r="BI23" s="252"/>
      <c r="BJ23" s="270"/>
      <c r="BK23" s="254"/>
      <c r="BL23" s="252"/>
      <c r="BM23" s="270"/>
      <c r="BN23" s="254"/>
      <c r="BO23" s="252"/>
      <c r="BP23" s="270"/>
      <c r="BQ23" s="254"/>
      <c r="BR23" s="274"/>
      <c r="BS23" s="275"/>
      <c r="BT23" s="728"/>
    </row>
    <row r="24" spans="1:80" ht="47.25" x14ac:dyDescent="0.25">
      <c r="A24" s="738">
        <v>4</v>
      </c>
      <c r="B24" s="509" t="s">
        <v>156</v>
      </c>
      <c r="C24" s="243"/>
      <c r="D24" s="243"/>
      <c r="E24" s="243"/>
      <c r="F24" s="243"/>
      <c r="G24" s="244"/>
      <c r="H24" s="243"/>
      <c r="I24" s="243"/>
      <c r="J24" s="243"/>
      <c r="K24" s="243"/>
      <c r="L24" s="244"/>
      <c r="M24" s="245"/>
      <c r="N24" s="243"/>
      <c r="O24" s="243"/>
      <c r="P24" s="243"/>
      <c r="Q24" s="243"/>
      <c r="R24" s="266"/>
      <c r="S24" s="267"/>
      <c r="T24" s="535">
        <v>2</v>
      </c>
      <c r="U24" s="385" t="s">
        <v>98</v>
      </c>
      <c r="V24" s="528">
        <v>0.4</v>
      </c>
      <c r="W24" s="266"/>
      <c r="X24" s="267"/>
      <c r="Y24" s="535">
        <v>2</v>
      </c>
      <c r="Z24" s="385" t="s">
        <v>98</v>
      </c>
      <c r="AA24" s="528">
        <v>0.4</v>
      </c>
      <c r="AB24" s="405"/>
      <c r="AC24" s="404"/>
      <c r="AD24" s="445"/>
      <c r="AE24" s="450"/>
      <c r="AF24" s="404"/>
      <c r="AG24" s="445"/>
      <c r="AH24" s="408"/>
      <c r="AI24" s="396"/>
      <c r="AJ24" s="397"/>
      <c r="AK24" s="408"/>
      <c r="AL24" s="396"/>
      <c r="AM24" s="397"/>
      <c r="AN24" s="395"/>
      <c r="AO24" s="396"/>
      <c r="AP24" s="445"/>
      <c r="AQ24" s="252"/>
      <c r="AR24" s="253"/>
      <c r="AS24" s="254"/>
      <c r="AT24" s="252"/>
      <c r="AU24" s="253"/>
      <c r="AV24" s="254"/>
      <c r="AW24" s="252"/>
      <c r="AX24" s="253"/>
      <c r="AY24" s="254"/>
      <c r="AZ24" s="527">
        <v>2</v>
      </c>
      <c r="BA24" s="385" t="s">
        <v>98</v>
      </c>
      <c r="BB24" s="528">
        <v>0.315</v>
      </c>
      <c r="BC24" s="527">
        <v>2</v>
      </c>
      <c r="BD24" s="385" t="s">
        <v>98</v>
      </c>
      <c r="BE24" s="528">
        <v>0.315</v>
      </c>
      <c r="BF24" s="278"/>
      <c r="BG24" s="279"/>
      <c r="BH24" s="279"/>
      <c r="BI24" s="252"/>
      <c r="BJ24" s="270"/>
      <c r="BK24" s="254"/>
      <c r="BL24" s="252"/>
      <c r="BM24" s="270"/>
      <c r="BN24" s="254"/>
      <c r="BO24" s="252"/>
      <c r="BP24" s="270"/>
      <c r="BQ24" s="254"/>
      <c r="BR24" s="274"/>
      <c r="BS24" s="275"/>
      <c r="BT24" s="728"/>
    </row>
    <row r="25" spans="1:80" ht="47.25" x14ac:dyDescent="0.25">
      <c r="A25" s="738">
        <v>5</v>
      </c>
      <c r="B25" s="509" t="s">
        <v>157</v>
      </c>
      <c r="C25" s="243"/>
      <c r="D25" s="243"/>
      <c r="E25" s="243"/>
      <c r="F25" s="243"/>
      <c r="G25" s="244"/>
      <c r="H25" s="243"/>
      <c r="I25" s="243"/>
      <c r="J25" s="243"/>
      <c r="K25" s="243"/>
      <c r="L25" s="244"/>
      <c r="M25" s="245"/>
      <c r="N25" s="243"/>
      <c r="O25" s="243"/>
      <c r="P25" s="243"/>
      <c r="Q25" s="243"/>
      <c r="R25" s="266"/>
      <c r="S25" s="267"/>
      <c r="T25" s="535">
        <v>2</v>
      </c>
      <c r="U25" s="385" t="s">
        <v>98</v>
      </c>
      <c r="V25" s="528">
        <v>0.25</v>
      </c>
      <c r="W25" s="266"/>
      <c r="X25" s="267"/>
      <c r="Y25" s="535">
        <v>2</v>
      </c>
      <c r="Z25" s="385" t="s">
        <v>98</v>
      </c>
      <c r="AA25" s="528">
        <v>0.25</v>
      </c>
      <c r="AB25" s="405"/>
      <c r="AC25" s="404"/>
      <c r="AD25" s="445"/>
      <c r="AE25" s="450"/>
      <c r="AF25" s="404"/>
      <c r="AG25" s="445"/>
      <c r="AH25" s="408"/>
      <c r="AI25" s="396"/>
      <c r="AJ25" s="397"/>
      <c r="AK25" s="408"/>
      <c r="AL25" s="396"/>
      <c r="AM25" s="397"/>
      <c r="AN25" s="395"/>
      <c r="AO25" s="396"/>
      <c r="AP25" s="445"/>
      <c r="AQ25" s="252"/>
      <c r="AR25" s="253"/>
      <c r="AS25" s="254"/>
      <c r="AT25" s="252"/>
      <c r="AU25" s="253"/>
      <c r="AV25" s="254"/>
      <c r="AW25" s="252"/>
      <c r="AX25" s="253"/>
      <c r="AY25" s="254"/>
      <c r="AZ25" s="527">
        <v>2</v>
      </c>
      <c r="BA25" s="385" t="s">
        <v>98</v>
      </c>
      <c r="BB25" s="528">
        <v>0.16</v>
      </c>
      <c r="BC25" s="527">
        <v>2</v>
      </c>
      <c r="BD25" s="385" t="s">
        <v>98</v>
      </c>
      <c r="BE25" s="528">
        <v>0.16</v>
      </c>
      <c r="BF25" s="278"/>
      <c r="BG25" s="279"/>
      <c r="BH25" s="279"/>
      <c r="BI25" s="252"/>
      <c r="BJ25" s="270"/>
      <c r="BK25" s="254"/>
      <c r="BL25" s="252"/>
      <c r="BM25" s="270"/>
      <c r="BN25" s="254"/>
      <c r="BO25" s="252"/>
      <c r="BP25" s="270"/>
      <c r="BQ25" s="254"/>
      <c r="BR25" s="274"/>
      <c r="BS25" s="275"/>
      <c r="BT25" s="728"/>
    </row>
    <row r="26" spans="1:80" x14ac:dyDescent="0.25">
      <c r="A26" s="739">
        <v>6</v>
      </c>
      <c r="B26" s="46" t="s">
        <v>122</v>
      </c>
      <c r="C26" s="243"/>
      <c r="D26" s="243"/>
      <c r="E26" s="243"/>
      <c r="F26" s="243"/>
      <c r="G26" s="244"/>
      <c r="H26" s="243"/>
      <c r="I26" s="243"/>
      <c r="J26" s="243"/>
      <c r="K26" s="243"/>
      <c r="L26" s="244"/>
      <c r="M26" s="245"/>
      <c r="N26" s="243"/>
      <c r="O26" s="243"/>
      <c r="P26" s="243"/>
      <c r="Q26" s="243"/>
      <c r="R26" s="266"/>
      <c r="S26" s="267"/>
      <c r="T26" s="535"/>
      <c r="U26" s="385"/>
      <c r="V26" s="528"/>
      <c r="W26" s="266"/>
      <c r="X26" s="267"/>
      <c r="Y26" s="535"/>
      <c r="Z26" s="385"/>
      <c r="AA26" s="528"/>
      <c r="AB26" s="405"/>
      <c r="AC26" s="404"/>
      <c r="AD26" s="445"/>
      <c r="AE26" s="450"/>
      <c r="AF26" s="404"/>
      <c r="AG26" s="445"/>
      <c r="AH26" s="408"/>
      <c r="AI26" s="396"/>
      <c r="AJ26" s="397"/>
      <c r="AK26" s="408"/>
      <c r="AL26" s="396"/>
      <c r="AM26" s="397"/>
      <c r="AN26" s="395"/>
      <c r="AO26" s="396"/>
      <c r="AP26" s="445"/>
      <c r="AQ26" s="252"/>
      <c r="AR26" s="253"/>
      <c r="AS26" s="254"/>
      <c r="AT26" s="252"/>
      <c r="AU26" s="253"/>
      <c r="AV26" s="254"/>
      <c r="AW26" s="252"/>
      <c r="AX26" s="253"/>
      <c r="AY26" s="254"/>
      <c r="AZ26" s="527"/>
      <c r="BA26" s="385"/>
      <c r="BB26" s="528"/>
      <c r="BC26" s="527"/>
      <c r="BD26" s="385"/>
      <c r="BE26" s="528"/>
      <c r="BF26" s="278"/>
      <c r="BG26" s="279"/>
      <c r="BH26" s="279"/>
      <c r="BI26" s="252"/>
      <c r="BJ26" s="270"/>
      <c r="BK26" s="254"/>
      <c r="BL26" s="252"/>
      <c r="BM26" s="270"/>
      <c r="BN26" s="254"/>
      <c r="BO26" s="252"/>
      <c r="BP26" s="270"/>
      <c r="BQ26" s="254"/>
      <c r="BR26" s="274"/>
      <c r="BS26" s="275"/>
      <c r="BT26" s="728"/>
    </row>
    <row r="27" spans="1:80" ht="31.5" x14ac:dyDescent="0.25">
      <c r="A27" s="738">
        <v>7</v>
      </c>
      <c r="B27" s="465" t="s">
        <v>158</v>
      </c>
      <c r="C27" s="243"/>
      <c r="D27" s="243"/>
      <c r="E27" s="243"/>
      <c r="F27" s="243"/>
      <c r="G27" s="244"/>
      <c r="H27" s="243"/>
      <c r="I27" s="243"/>
      <c r="J27" s="243"/>
      <c r="K27" s="243"/>
      <c r="L27" s="244"/>
      <c r="M27" s="245"/>
      <c r="N27" s="243"/>
      <c r="O27" s="243"/>
      <c r="P27" s="243"/>
      <c r="Q27" s="243"/>
      <c r="R27" s="266"/>
      <c r="S27" s="267"/>
      <c r="T27" s="535">
        <v>3.65</v>
      </c>
      <c r="U27" s="385" t="s">
        <v>98</v>
      </c>
      <c r="V27" s="528"/>
      <c r="W27" s="266"/>
      <c r="X27" s="267"/>
      <c r="Y27" s="535">
        <v>3.65</v>
      </c>
      <c r="Z27" s="385" t="s">
        <v>98</v>
      </c>
      <c r="AA27" s="528"/>
      <c r="AB27" s="413"/>
      <c r="AC27" s="404"/>
      <c r="AD27" s="445"/>
      <c r="AE27" s="450"/>
      <c r="AF27" s="404"/>
      <c r="AG27" s="445"/>
      <c r="AH27" s="408"/>
      <c r="AI27" s="396"/>
      <c r="AJ27" s="397"/>
      <c r="AK27" s="408"/>
      <c r="AL27" s="396"/>
      <c r="AM27" s="397"/>
      <c r="AN27" s="395"/>
      <c r="AO27" s="396"/>
      <c r="AP27" s="445"/>
      <c r="AQ27" s="252"/>
      <c r="AR27" s="253"/>
      <c r="AS27" s="254"/>
      <c r="AT27" s="252"/>
      <c r="AU27" s="253"/>
      <c r="AV27" s="254"/>
      <c r="AW27" s="252"/>
      <c r="AX27" s="253"/>
      <c r="AY27" s="254"/>
      <c r="AZ27" s="527">
        <v>3.65</v>
      </c>
      <c r="BA27" s="385" t="s">
        <v>98</v>
      </c>
      <c r="BB27" s="528"/>
      <c r="BC27" s="527">
        <v>3.65</v>
      </c>
      <c r="BD27" s="385" t="s">
        <v>98</v>
      </c>
      <c r="BE27" s="528"/>
      <c r="BF27" s="278"/>
      <c r="BG27" s="279"/>
      <c r="BH27" s="279"/>
      <c r="BI27" s="252"/>
      <c r="BJ27" s="270"/>
      <c r="BK27" s="254"/>
      <c r="BL27" s="252"/>
      <c r="BM27" s="270"/>
      <c r="BN27" s="254"/>
      <c r="BO27" s="252"/>
      <c r="BP27" s="270"/>
      <c r="BQ27" s="254"/>
      <c r="BR27" s="274"/>
      <c r="BS27" s="275"/>
      <c r="BT27" s="728"/>
    </row>
    <row r="28" spans="1:80" ht="120" x14ac:dyDescent="0.25">
      <c r="A28" s="738">
        <v>8</v>
      </c>
      <c r="B28" s="511" t="s">
        <v>206</v>
      </c>
      <c r="C28" s="243"/>
      <c r="D28" s="243"/>
      <c r="E28" s="243"/>
      <c r="F28" s="243"/>
      <c r="G28" s="244"/>
      <c r="H28" s="243"/>
      <c r="I28" s="243"/>
      <c r="J28" s="243"/>
      <c r="K28" s="243"/>
      <c r="L28" s="244"/>
      <c r="M28" s="245"/>
      <c r="N28" s="243"/>
      <c r="O28" s="243"/>
      <c r="P28" s="243"/>
      <c r="Q28" s="243"/>
      <c r="R28" s="266"/>
      <c r="S28" s="267"/>
      <c r="T28" s="535">
        <v>2.6</v>
      </c>
      <c r="U28" s="385" t="s">
        <v>98</v>
      </c>
      <c r="V28" s="528">
        <v>0.98</v>
      </c>
      <c r="W28" s="266"/>
      <c r="X28" s="267"/>
      <c r="Y28" s="535">
        <v>2.6</v>
      </c>
      <c r="Z28" s="385" t="s">
        <v>98</v>
      </c>
      <c r="AA28" s="528">
        <v>0.98</v>
      </c>
      <c r="AB28" s="413"/>
      <c r="AC28" s="404"/>
      <c r="AD28" s="445"/>
      <c r="AE28" s="450"/>
      <c r="AF28" s="404"/>
      <c r="AG28" s="445"/>
      <c r="AH28" s="408"/>
      <c r="AI28" s="396"/>
      <c r="AJ28" s="397"/>
      <c r="AK28" s="408"/>
      <c r="AL28" s="396"/>
      <c r="AM28" s="397"/>
      <c r="AN28" s="395"/>
      <c r="AO28" s="396"/>
      <c r="AP28" s="445"/>
      <c r="AQ28" s="252"/>
      <c r="AR28" s="253"/>
      <c r="AS28" s="254"/>
      <c r="AT28" s="252"/>
      <c r="AU28" s="253"/>
      <c r="AV28" s="254"/>
      <c r="AW28" s="252"/>
      <c r="AX28" s="253"/>
      <c r="AY28" s="254"/>
      <c r="AZ28" s="527">
        <v>2.6</v>
      </c>
      <c r="BA28" s="385" t="s">
        <v>98</v>
      </c>
      <c r="BB28" s="528">
        <v>0.85</v>
      </c>
      <c r="BC28" s="527">
        <v>2.6</v>
      </c>
      <c r="BD28" s="385" t="s">
        <v>98</v>
      </c>
      <c r="BE28" s="528">
        <v>0.85</v>
      </c>
      <c r="BF28" s="278"/>
      <c r="BG28" s="279"/>
      <c r="BH28" s="279"/>
      <c r="BI28" s="252"/>
      <c r="BJ28" s="270"/>
      <c r="BK28" s="254"/>
      <c r="BL28" s="252"/>
      <c r="BM28" s="270"/>
      <c r="BN28" s="254"/>
      <c r="BO28" s="252"/>
      <c r="BP28" s="270"/>
      <c r="BQ28" s="254"/>
      <c r="BR28" s="274"/>
      <c r="BS28" s="275"/>
      <c r="BT28" s="728"/>
    </row>
    <row r="29" spans="1:80" ht="31.5" x14ac:dyDescent="0.25">
      <c r="A29" s="738">
        <v>9</v>
      </c>
      <c r="B29" s="509" t="s">
        <v>159</v>
      </c>
      <c r="C29" s="243"/>
      <c r="D29" s="243"/>
      <c r="E29" s="243"/>
      <c r="F29" s="243"/>
      <c r="G29" s="244"/>
      <c r="H29" s="243"/>
      <c r="I29" s="243"/>
      <c r="J29" s="243"/>
      <c r="K29" s="243"/>
      <c r="L29" s="244"/>
      <c r="M29" s="245"/>
      <c r="N29" s="243"/>
      <c r="O29" s="243"/>
      <c r="P29" s="243"/>
      <c r="Q29" s="243"/>
      <c r="R29" s="266"/>
      <c r="S29" s="267"/>
      <c r="T29" s="535">
        <v>4.2</v>
      </c>
      <c r="U29" s="385" t="s">
        <v>98</v>
      </c>
      <c r="V29" s="528">
        <v>0.25</v>
      </c>
      <c r="W29" s="266"/>
      <c r="X29" s="267"/>
      <c r="Y29" s="535">
        <v>4.2</v>
      </c>
      <c r="Z29" s="385" t="s">
        <v>98</v>
      </c>
      <c r="AA29" s="528">
        <v>0.25</v>
      </c>
      <c r="AB29" s="413"/>
      <c r="AC29" s="404"/>
      <c r="AD29" s="445"/>
      <c r="AE29" s="449"/>
      <c r="AF29" s="396"/>
      <c r="AG29" s="445"/>
      <c r="AH29" s="408"/>
      <c r="AI29" s="396"/>
      <c r="AJ29" s="397"/>
      <c r="AK29" s="408"/>
      <c r="AL29" s="396"/>
      <c r="AM29" s="397"/>
      <c r="AN29" s="395"/>
      <c r="AO29" s="396"/>
      <c r="AP29" s="445"/>
      <c r="AQ29" s="252"/>
      <c r="AR29" s="253"/>
      <c r="AS29" s="254"/>
      <c r="AT29" s="252"/>
      <c r="AU29" s="253"/>
      <c r="AV29" s="254"/>
      <c r="AW29" s="252"/>
      <c r="AX29" s="253"/>
      <c r="AY29" s="254"/>
      <c r="AZ29" s="527">
        <v>4.2</v>
      </c>
      <c r="BA29" s="385" t="s">
        <v>98</v>
      </c>
      <c r="BB29" s="528">
        <v>0.25</v>
      </c>
      <c r="BC29" s="527">
        <v>4.2</v>
      </c>
      <c r="BD29" s="385" t="s">
        <v>98</v>
      </c>
      <c r="BE29" s="528">
        <v>0.25</v>
      </c>
      <c r="BF29" s="278"/>
      <c r="BG29" s="279"/>
      <c r="BH29" s="279"/>
      <c r="BI29" s="252"/>
      <c r="BJ29" s="270"/>
      <c r="BK29" s="254"/>
      <c r="BL29" s="252"/>
      <c r="BM29" s="270"/>
      <c r="BN29" s="254"/>
      <c r="BO29" s="252"/>
      <c r="BP29" s="270"/>
      <c r="BQ29" s="254"/>
      <c r="BR29" s="274"/>
      <c r="BS29" s="275"/>
      <c r="BT29" s="728"/>
    </row>
    <row r="30" spans="1:80" ht="47.25" x14ac:dyDescent="0.25">
      <c r="A30" s="739">
        <v>10</v>
      </c>
      <c r="B30" s="509" t="s">
        <v>160</v>
      </c>
      <c r="C30" s="243"/>
      <c r="D30" s="243"/>
      <c r="E30" s="243"/>
      <c r="F30" s="243"/>
      <c r="G30" s="244"/>
      <c r="H30" s="243"/>
      <c r="I30" s="243"/>
      <c r="J30" s="243"/>
      <c r="K30" s="243"/>
      <c r="L30" s="243"/>
      <c r="M30" s="245"/>
      <c r="N30" s="243"/>
      <c r="O30" s="243"/>
      <c r="P30" s="243"/>
      <c r="Q30" s="243"/>
      <c r="R30" s="266"/>
      <c r="S30" s="267"/>
      <c r="T30" s="535">
        <v>0.9</v>
      </c>
      <c r="U30" s="385" t="s">
        <v>98</v>
      </c>
      <c r="V30" s="528">
        <v>0.25</v>
      </c>
      <c r="W30" s="266"/>
      <c r="X30" s="267"/>
      <c r="Y30" s="535">
        <v>0.9</v>
      </c>
      <c r="Z30" s="385" t="s">
        <v>98</v>
      </c>
      <c r="AA30" s="528">
        <v>0.25</v>
      </c>
      <c r="AB30" s="413"/>
      <c r="AC30" s="404"/>
      <c r="AD30" s="445"/>
      <c r="AE30" s="449"/>
      <c r="AF30" s="396"/>
      <c r="AG30" s="445"/>
      <c r="AH30" s="408"/>
      <c r="AI30" s="396"/>
      <c r="AJ30" s="397"/>
      <c r="AK30" s="408"/>
      <c r="AL30" s="396"/>
      <c r="AM30" s="397"/>
      <c r="AN30" s="395"/>
      <c r="AO30" s="396"/>
      <c r="AP30" s="445"/>
      <c r="AQ30" s="252"/>
      <c r="AR30" s="253"/>
      <c r="AS30" s="254"/>
      <c r="AT30" s="252"/>
      <c r="AU30" s="253"/>
      <c r="AV30" s="254"/>
      <c r="AW30" s="252"/>
      <c r="AX30" s="253"/>
      <c r="AY30" s="254"/>
      <c r="AZ30" s="527">
        <v>0.9</v>
      </c>
      <c r="BA30" s="385" t="s">
        <v>98</v>
      </c>
      <c r="BB30" s="528">
        <v>0.16</v>
      </c>
      <c r="BC30" s="527">
        <v>0.9</v>
      </c>
      <c r="BD30" s="385" t="s">
        <v>98</v>
      </c>
      <c r="BE30" s="528">
        <v>0.16</v>
      </c>
      <c r="BF30" s="278"/>
      <c r="BG30" s="279"/>
      <c r="BH30" s="279"/>
      <c r="BI30" s="252"/>
      <c r="BJ30" s="270"/>
      <c r="BK30" s="254"/>
      <c r="BL30" s="252"/>
      <c r="BM30" s="270"/>
      <c r="BN30" s="254"/>
      <c r="BO30" s="252"/>
      <c r="BP30" s="270"/>
      <c r="BQ30" s="254"/>
      <c r="BR30" s="274"/>
      <c r="BS30" s="275"/>
      <c r="BT30" s="728"/>
    </row>
    <row r="31" spans="1:80" ht="47.25" x14ac:dyDescent="0.25">
      <c r="A31" s="738">
        <v>11</v>
      </c>
      <c r="B31" s="512" t="s">
        <v>161</v>
      </c>
      <c r="C31" s="243"/>
      <c r="D31" s="243"/>
      <c r="E31" s="243"/>
      <c r="F31" s="243"/>
      <c r="G31" s="244"/>
      <c r="H31" s="243"/>
      <c r="I31" s="243"/>
      <c r="J31" s="243"/>
      <c r="K31" s="243"/>
      <c r="L31" s="243"/>
      <c r="M31" s="245"/>
      <c r="N31" s="243"/>
      <c r="O31" s="243"/>
      <c r="P31" s="243"/>
      <c r="Q31" s="243"/>
      <c r="R31" s="266"/>
      <c r="S31" s="267"/>
      <c r="T31" s="535">
        <v>0.4</v>
      </c>
      <c r="U31" s="385" t="s">
        <v>98</v>
      </c>
      <c r="V31" s="528">
        <v>0.63</v>
      </c>
      <c r="W31" s="266"/>
      <c r="X31" s="267"/>
      <c r="Y31" s="535">
        <v>0.4</v>
      </c>
      <c r="Z31" s="385" t="s">
        <v>98</v>
      </c>
      <c r="AA31" s="528">
        <v>0.63</v>
      </c>
      <c r="AB31" s="414"/>
      <c r="AC31" s="404"/>
      <c r="AD31" s="445"/>
      <c r="AE31" s="449"/>
      <c r="AF31" s="396"/>
      <c r="AG31" s="445"/>
      <c r="AH31" s="408"/>
      <c r="AI31" s="396"/>
      <c r="AJ31" s="397"/>
      <c r="AK31" s="408"/>
      <c r="AL31" s="396"/>
      <c r="AM31" s="397"/>
      <c r="AN31" s="395"/>
      <c r="AO31" s="396"/>
      <c r="AP31" s="445"/>
      <c r="AQ31" s="252"/>
      <c r="AR31" s="253"/>
      <c r="AS31" s="254"/>
      <c r="AT31" s="252"/>
      <c r="AU31" s="253"/>
      <c r="AV31" s="254"/>
      <c r="AW31" s="252"/>
      <c r="AX31" s="253"/>
      <c r="AY31" s="254"/>
      <c r="AZ31" s="527">
        <v>0.4</v>
      </c>
      <c r="BA31" s="385" t="s">
        <v>98</v>
      </c>
      <c r="BB31" s="528">
        <v>0.4</v>
      </c>
      <c r="BC31" s="527">
        <v>0.4</v>
      </c>
      <c r="BD31" s="385" t="s">
        <v>98</v>
      </c>
      <c r="BE31" s="528">
        <v>0.4</v>
      </c>
      <c r="BF31" s="278"/>
      <c r="BG31" s="279"/>
      <c r="BH31" s="279"/>
      <c r="BI31" s="252"/>
      <c r="BJ31" s="270"/>
      <c r="BK31" s="254"/>
      <c r="BL31" s="252"/>
      <c r="BM31" s="270"/>
      <c r="BN31" s="254"/>
      <c r="BO31" s="252"/>
      <c r="BP31" s="270"/>
      <c r="BQ31" s="254"/>
      <c r="BR31" s="274"/>
      <c r="BS31" s="275"/>
      <c r="BT31" s="728"/>
    </row>
    <row r="32" spans="1:80" ht="63" x14ac:dyDescent="0.25">
      <c r="A32" s="738">
        <v>12</v>
      </c>
      <c r="B32" s="512" t="s">
        <v>162</v>
      </c>
      <c r="C32" s="243"/>
      <c r="D32" s="243"/>
      <c r="E32" s="243"/>
      <c r="F32" s="243"/>
      <c r="G32" s="244"/>
      <c r="H32" s="243"/>
      <c r="I32" s="243"/>
      <c r="J32" s="243"/>
      <c r="K32" s="243"/>
      <c r="L32" s="244"/>
      <c r="M32" s="245"/>
      <c r="N32" s="243"/>
      <c r="O32" s="243"/>
      <c r="P32" s="243"/>
      <c r="Q32" s="243"/>
      <c r="R32" s="286"/>
      <c r="S32" s="283"/>
      <c r="T32" s="535">
        <v>1.4</v>
      </c>
      <c r="U32" s="385" t="s">
        <v>98</v>
      </c>
      <c r="V32" s="528">
        <v>0.25</v>
      </c>
      <c r="W32" s="286"/>
      <c r="X32" s="283"/>
      <c r="Y32" s="535">
        <v>1.4</v>
      </c>
      <c r="Z32" s="385" t="s">
        <v>98</v>
      </c>
      <c r="AA32" s="528">
        <v>0.25</v>
      </c>
      <c r="AB32" s="414"/>
      <c r="AC32" s="404"/>
      <c r="AD32" s="445"/>
      <c r="AE32" s="449"/>
      <c r="AF32" s="396"/>
      <c r="AG32" s="445"/>
      <c r="AH32" s="415"/>
      <c r="AI32" s="404"/>
      <c r="AJ32" s="407"/>
      <c r="AK32" s="408"/>
      <c r="AL32" s="396"/>
      <c r="AM32" s="397"/>
      <c r="AN32" s="395"/>
      <c r="AO32" s="404"/>
      <c r="AP32" s="445"/>
      <c r="AQ32" s="252"/>
      <c r="AR32" s="253"/>
      <c r="AS32" s="254"/>
      <c r="AT32" s="252"/>
      <c r="AU32" s="253"/>
      <c r="AV32" s="254"/>
      <c r="AW32" s="252"/>
      <c r="AX32" s="253"/>
      <c r="AY32" s="254"/>
      <c r="AZ32" s="527">
        <v>1.4</v>
      </c>
      <c r="BA32" s="385" t="s">
        <v>98</v>
      </c>
      <c r="BB32" s="528">
        <v>0.16</v>
      </c>
      <c r="BC32" s="527">
        <v>1.4</v>
      </c>
      <c r="BD32" s="385" t="s">
        <v>98</v>
      </c>
      <c r="BE32" s="528">
        <v>0.16</v>
      </c>
      <c r="BF32" s="278"/>
      <c r="BG32" s="279"/>
      <c r="BH32" s="279"/>
      <c r="BI32" s="252"/>
      <c r="BJ32" s="270"/>
      <c r="BK32" s="254"/>
      <c r="BL32" s="252"/>
      <c r="BM32" s="270"/>
      <c r="BN32" s="254"/>
      <c r="BO32" s="252"/>
      <c r="BP32" s="270"/>
      <c r="BQ32" s="254"/>
      <c r="BR32" s="287"/>
      <c r="BS32" s="275"/>
      <c r="BT32" s="728"/>
    </row>
    <row r="33" spans="1:72" ht="63" x14ac:dyDescent="0.25">
      <c r="A33" s="738">
        <v>13</v>
      </c>
      <c r="B33" s="512" t="s">
        <v>163</v>
      </c>
      <c r="C33" s="243"/>
      <c r="D33" s="243"/>
      <c r="E33" s="243"/>
      <c r="F33" s="243"/>
      <c r="G33" s="244"/>
      <c r="H33" s="243"/>
      <c r="I33" s="243"/>
      <c r="J33" s="243"/>
      <c r="K33" s="243"/>
      <c r="L33" s="244"/>
      <c r="M33" s="245"/>
      <c r="N33" s="243"/>
      <c r="O33" s="243"/>
      <c r="P33" s="243"/>
      <c r="Q33" s="243"/>
      <c r="R33" s="266"/>
      <c r="S33" s="267"/>
      <c r="T33" s="535">
        <v>1</v>
      </c>
      <c r="U33" s="385" t="s">
        <v>98</v>
      </c>
      <c r="V33" s="528">
        <v>0.4</v>
      </c>
      <c r="W33" s="266"/>
      <c r="X33" s="267"/>
      <c r="Y33" s="535">
        <v>1</v>
      </c>
      <c r="Z33" s="385" t="s">
        <v>98</v>
      </c>
      <c r="AA33" s="528">
        <v>0.4</v>
      </c>
      <c r="AB33" s="413"/>
      <c r="AC33" s="404"/>
      <c r="AD33" s="445"/>
      <c r="AE33" s="449"/>
      <c r="AF33" s="396"/>
      <c r="AG33" s="445"/>
      <c r="AH33" s="406"/>
      <c r="AI33" s="404"/>
      <c r="AJ33" s="407"/>
      <c r="AK33" s="408"/>
      <c r="AL33" s="396"/>
      <c r="AM33" s="397"/>
      <c r="AN33" s="416"/>
      <c r="AO33" s="404"/>
      <c r="AP33" s="445"/>
      <c r="AQ33" s="252"/>
      <c r="AR33" s="253"/>
      <c r="AS33" s="254"/>
      <c r="AT33" s="252"/>
      <c r="AU33" s="253"/>
      <c r="AV33" s="254"/>
      <c r="AW33" s="252"/>
      <c r="AX33" s="253"/>
      <c r="AY33" s="254"/>
      <c r="AZ33" s="527">
        <v>1</v>
      </c>
      <c r="BA33" s="385" t="s">
        <v>98</v>
      </c>
      <c r="BB33" s="528">
        <v>0.25</v>
      </c>
      <c r="BC33" s="527">
        <v>1</v>
      </c>
      <c r="BD33" s="385" t="s">
        <v>98</v>
      </c>
      <c r="BE33" s="528">
        <v>0.25</v>
      </c>
      <c r="BF33" s="278"/>
      <c r="BG33" s="279"/>
      <c r="BH33" s="279"/>
      <c r="BI33" s="252"/>
      <c r="BJ33" s="270"/>
      <c r="BK33" s="254"/>
      <c r="BL33" s="288"/>
      <c r="BM33" s="256"/>
      <c r="BN33" s="254"/>
      <c r="BO33" s="252"/>
      <c r="BP33" s="270"/>
      <c r="BQ33" s="254"/>
      <c r="BR33" s="289"/>
      <c r="BS33" s="262"/>
      <c r="BT33" s="728"/>
    </row>
    <row r="34" spans="1:72" ht="78.75" x14ac:dyDescent="0.25">
      <c r="A34" s="739">
        <v>14</v>
      </c>
      <c r="B34" s="512" t="s">
        <v>164</v>
      </c>
      <c r="C34" s="243"/>
      <c r="D34" s="243"/>
      <c r="E34" s="243"/>
      <c r="F34" s="243"/>
      <c r="G34" s="244"/>
      <c r="H34" s="243"/>
      <c r="I34" s="243"/>
      <c r="J34" s="243"/>
      <c r="K34" s="243"/>
      <c r="L34" s="244"/>
      <c r="M34" s="245"/>
      <c r="N34" s="243"/>
      <c r="O34" s="243"/>
      <c r="P34" s="243"/>
      <c r="Q34" s="243"/>
      <c r="R34" s="266"/>
      <c r="S34" s="267"/>
      <c r="T34" s="535">
        <v>1.8</v>
      </c>
      <c r="U34" s="385" t="s">
        <v>98</v>
      </c>
      <c r="V34" s="528">
        <v>0.65</v>
      </c>
      <c r="W34" s="266"/>
      <c r="X34" s="267"/>
      <c r="Y34" s="535">
        <v>1.8</v>
      </c>
      <c r="Z34" s="385" t="s">
        <v>98</v>
      </c>
      <c r="AA34" s="528">
        <v>0.65</v>
      </c>
      <c r="AB34" s="413"/>
      <c r="AC34" s="404"/>
      <c r="AD34" s="445"/>
      <c r="AE34" s="449"/>
      <c r="AF34" s="396"/>
      <c r="AG34" s="445"/>
      <c r="AH34" s="406"/>
      <c r="AI34" s="404"/>
      <c r="AJ34" s="407"/>
      <c r="AK34" s="408"/>
      <c r="AL34" s="396"/>
      <c r="AM34" s="397"/>
      <c r="AN34" s="395"/>
      <c r="AO34" s="396"/>
      <c r="AP34" s="445"/>
      <c r="AQ34" s="252"/>
      <c r="AR34" s="253"/>
      <c r="AS34" s="254"/>
      <c r="AT34" s="252"/>
      <c r="AU34" s="253"/>
      <c r="AV34" s="254"/>
      <c r="AW34" s="252"/>
      <c r="AX34" s="253"/>
      <c r="AY34" s="254"/>
      <c r="AZ34" s="527">
        <v>1.8</v>
      </c>
      <c r="BA34" s="385" t="s">
        <v>98</v>
      </c>
      <c r="BB34" s="528">
        <v>0.3</v>
      </c>
      <c r="BC34" s="527">
        <v>1.8</v>
      </c>
      <c r="BD34" s="385" t="s">
        <v>98</v>
      </c>
      <c r="BE34" s="528">
        <v>0.3</v>
      </c>
      <c r="BF34" s="278"/>
      <c r="BG34" s="279"/>
      <c r="BH34" s="279"/>
      <c r="BI34" s="252"/>
      <c r="BJ34" s="270"/>
      <c r="BK34" s="254"/>
      <c r="BL34" s="252"/>
      <c r="BM34" s="270"/>
      <c r="BN34" s="254"/>
      <c r="BO34" s="252"/>
      <c r="BP34" s="270"/>
      <c r="BQ34" s="254"/>
      <c r="BR34" s="287"/>
      <c r="BS34" s="275"/>
      <c r="BT34" s="728"/>
    </row>
    <row r="35" spans="1:72" ht="47.25" x14ac:dyDescent="0.25">
      <c r="A35" s="738">
        <v>15</v>
      </c>
      <c r="B35" s="512" t="s">
        <v>165</v>
      </c>
      <c r="C35" s="243"/>
      <c r="D35" s="243"/>
      <c r="E35" s="243"/>
      <c r="F35" s="243"/>
      <c r="G35" s="244"/>
      <c r="H35" s="243"/>
      <c r="I35" s="243"/>
      <c r="J35" s="243"/>
      <c r="K35" s="243"/>
      <c r="L35" s="244"/>
      <c r="M35" s="245"/>
      <c r="N35" s="243"/>
      <c r="O35" s="243"/>
      <c r="P35" s="243"/>
      <c r="Q35" s="243"/>
      <c r="R35" s="266"/>
      <c r="S35" s="267"/>
      <c r="T35" s="535">
        <v>0.35</v>
      </c>
      <c r="U35" s="385" t="s">
        <v>98</v>
      </c>
      <c r="V35" s="528"/>
      <c r="W35" s="266"/>
      <c r="X35" s="267"/>
      <c r="Y35" s="535">
        <v>0.35</v>
      </c>
      <c r="Z35" s="385" t="s">
        <v>98</v>
      </c>
      <c r="AA35" s="528"/>
      <c r="AB35" s="413"/>
      <c r="AC35" s="404"/>
      <c r="AD35" s="445"/>
      <c r="AE35" s="449"/>
      <c r="AF35" s="396"/>
      <c r="AG35" s="445"/>
      <c r="AH35" s="406"/>
      <c r="AI35" s="404"/>
      <c r="AJ35" s="407"/>
      <c r="AK35" s="408"/>
      <c r="AL35" s="396"/>
      <c r="AM35" s="397"/>
      <c r="AN35" s="395"/>
      <c r="AO35" s="396"/>
      <c r="AP35" s="445"/>
      <c r="AQ35" s="252"/>
      <c r="AR35" s="253"/>
      <c r="AS35" s="254"/>
      <c r="AT35" s="252"/>
      <c r="AU35" s="253"/>
      <c r="AV35" s="254"/>
      <c r="AW35" s="252"/>
      <c r="AX35" s="253"/>
      <c r="AY35" s="254"/>
      <c r="AZ35" s="527">
        <v>0.35</v>
      </c>
      <c r="BA35" s="385" t="s">
        <v>98</v>
      </c>
      <c r="BB35" s="528"/>
      <c r="BC35" s="527">
        <v>0.35</v>
      </c>
      <c r="BD35" s="385" t="s">
        <v>98</v>
      </c>
      <c r="BE35" s="528"/>
      <c r="BF35" s="278"/>
      <c r="BG35" s="279"/>
      <c r="BH35" s="279"/>
      <c r="BI35" s="252"/>
      <c r="BJ35" s="270"/>
      <c r="BK35" s="254"/>
      <c r="BL35" s="252"/>
      <c r="BM35" s="270"/>
      <c r="BN35" s="254"/>
      <c r="BO35" s="252"/>
      <c r="BP35" s="270"/>
      <c r="BQ35" s="254"/>
      <c r="BR35" s="274"/>
      <c r="BS35" s="275"/>
      <c r="BT35" s="728"/>
    </row>
    <row r="36" spans="1:72" ht="63" x14ac:dyDescent="0.25">
      <c r="A36" s="738">
        <v>16</v>
      </c>
      <c r="B36" s="512" t="s">
        <v>166</v>
      </c>
      <c r="C36" s="243"/>
      <c r="D36" s="243"/>
      <c r="E36" s="243"/>
      <c r="F36" s="243"/>
      <c r="G36" s="244"/>
      <c r="H36" s="243"/>
      <c r="I36" s="243"/>
      <c r="J36" s="243"/>
      <c r="K36" s="243"/>
      <c r="L36" s="244"/>
      <c r="M36" s="245"/>
      <c r="N36" s="243"/>
      <c r="O36" s="243"/>
      <c r="P36" s="243"/>
      <c r="Q36" s="243"/>
      <c r="R36" s="266"/>
      <c r="S36" s="267"/>
      <c r="T36" s="535">
        <v>1.4</v>
      </c>
      <c r="U36" s="385" t="s">
        <v>98</v>
      </c>
      <c r="V36" s="528"/>
      <c r="W36" s="266"/>
      <c r="X36" s="267"/>
      <c r="Y36" s="535">
        <v>1.4</v>
      </c>
      <c r="Z36" s="385" t="s">
        <v>98</v>
      </c>
      <c r="AA36" s="528"/>
      <c r="AB36" s="413"/>
      <c r="AC36" s="404"/>
      <c r="AD36" s="445"/>
      <c r="AE36" s="449"/>
      <c r="AF36" s="396"/>
      <c r="AG36" s="445"/>
      <c r="AH36" s="406"/>
      <c r="AI36" s="404"/>
      <c r="AJ36" s="407"/>
      <c r="AK36" s="408"/>
      <c r="AL36" s="396"/>
      <c r="AM36" s="397"/>
      <c r="AN36" s="395"/>
      <c r="AO36" s="396"/>
      <c r="AP36" s="445"/>
      <c r="AQ36" s="252"/>
      <c r="AR36" s="253"/>
      <c r="AS36" s="254"/>
      <c r="AT36" s="252"/>
      <c r="AU36" s="253"/>
      <c r="AV36" s="254"/>
      <c r="AW36" s="252"/>
      <c r="AX36" s="253"/>
      <c r="AY36" s="254"/>
      <c r="AZ36" s="527">
        <v>1.4</v>
      </c>
      <c r="BA36" s="385" t="s">
        <v>98</v>
      </c>
      <c r="BB36" s="528"/>
      <c r="BC36" s="527">
        <v>1.4</v>
      </c>
      <c r="BD36" s="385" t="s">
        <v>98</v>
      </c>
      <c r="BE36" s="528"/>
      <c r="BF36" s="278"/>
      <c r="BG36" s="279"/>
      <c r="BH36" s="279"/>
      <c r="BI36" s="252"/>
      <c r="BJ36" s="270"/>
      <c r="BK36" s="254"/>
      <c r="BL36" s="252"/>
      <c r="BM36" s="270"/>
      <c r="BN36" s="254"/>
      <c r="BO36" s="252"/>
      <c r="BP36" s="270"/>
      <c r="BQ36" s="254"/>
      <c r="BR36" s="274"/>
      <c r="BS36" s="275"/>
      <c r="BT36" s="728"/>
    </row>
    <row r="37" spans="1:72" ht="126" x14ac:dyDescent="0.25">
      <c r="A37" s="738">
        <v>17</v>
      </c>
      <c r="B37" s="513" t="s">
        <v>167</v>
      </c>
      <c r="C37" s="243"/>
      <c r="D37" s="243"/>
      <c r="E37" s="243"/>
      <c r="F37" s="243"/>
      <c r="G37" s="244"/>
      <c r="H37" s="243"/>
      <c r="I37" s="243"/>
      <c r="J37" s="243"/>
      <c r="K37" s="243"/>
      <c r="L37" s="244"/>
      <c r="M37" s="245"/>
      <c r="N37" s="243"/>
      <c r="O37" s="243"/>
      <c r="P37" s="243"/>
      <c r="Q37" s="243"/>
      <c r="R37" s="266"/>
      <c r="S37" s="267"/>
      <c r="T37" s="535">
        <v>5</v>
      </c>
      <c r="U37" s="385"/>
      <c r="V37" s="528">
        <v>0.63</v>
      </c>
      <c r="W37" s="266"/>
      <c r="X37" s="267"/>
      <c r="Y37" s="535">
        <v>5</v>
      </c>
      <c r="Z37" s="385"/>
      <c r="AA37" s="528">
        <v>0.63</v>
      </c>
      <c r="AB37" s="413"/>
      <c r="AC37" s="404"/>
      <c r="AD37" s="445"/>
      <c r="AE37" s="449"/>
      <c r="AF37" s="396"/>
      <c r="AG37" s="445"/>
      <c r="AH37" s="406"/>
      <c r="AI37" s="404"/>
      <c r="AJ37" s="407"/>
      <c r="AK37" s="408"/>
      <c r="AL37" s="396"/>
      <c r="AM37" s="397"/>
      <c r="AN37" s="395"/>
      <c r="AO37" s="396"/>
      <c r="AP37" s="445"/>
      <c r="AQ37" s="252"/>
      <c r="AR37" s="253"/>
      <c r="AS37" s="254"/>
      <c r="AT37" s="252"/>
      <c r="AU37" s="253"/>
      <c r="AV37" s="254"/>
      <c r="AW37" s="252"/>
      <c r="AX37" s="253"/>
      <c r="AY37" s="254"/>
      <c r="AZ37" s="527"/>
      <c r="BA37" s="385"/>
      <c r="BB37" s="528"/>
      <c r="BC37" s="527"/>
      <c r="BD37" s="385"/>
      <c r="BE37" s="528"/>
      <c r="BF37" s="278"/>
      <c r="BG37" s="279"/>
      <c r="BH37" s="279"/>
      <c r="BI37" s="252"/>
      <c r="BJ37" s="270"/>
      <c r="BK37" s="254"/>
      <c r="BL37" s="252"/>
      <c r="BM37" s="270"/>
      <c r="BN37" s="254"/>
      <c r="BO37" s="252"/>
      <c r="BP37" s="270"/>
      <c r="BQ37" s="254"/>
      <c r="BR37" s="274"/>
      <c r="BS37" s="275"/>
      <c r="BT37" s="728"/>
    </row>
    <row r="38" spans="1:72" ht="110.25" x14ac:dyDescent="0.25">
      <c r="A38" s="739">
        <v>18</v>
      </c>
      <c r="B38" s="513" t="s">
        <v>210</v>
      </c>
      <c r="C38" s="243"/>
      <c r="D38" s="243"/>
      <c r="E38" s="243"/>
      <c r="F38" s="243"/>
      <c r="G38" s="244"/>
      <c r="H38" s="243"/>
      <c r="I38" s="243"/>
      <c r="J38" s="243"/>
      <c r="K38" s="243"/>
      <c r="L38" s="244"/>
      <c r="M38" s="245"/>
      <c r="N38" s="243"/>
      <c r="O38" s="243"/>
      <c r="P38" s="243"/>
      <c r="Q38" s="243"/>
      <c r="R38" s="266"/>
      <c r="S38" s="267"/>
      <c r="T38" s="535">
        <v>12</v>
      </c>
      <c r="U38" s="385"/>
      <c r="V38" s="534">
        <v>3.2</v>
      </c>
      <c r="W38" s="266"/>
      <c r="X38" s="267"/>
      <c r="Y38" s="535">
        <v>12</v>
      </c>
      <c r="Z38" s="385"/>
      <c r="AA38" s="534">
        <v>3.2</v>
      </c>
      <c r="AB38" s="413"/>
      <c r="AC38" s="404"/>
      <c r="AD38" s="445"/>
      <c r="AE38" s="449"/>
      <c r="AF38" s="396"/>
      <c r="AG38" s="445"/>
      <c r="AH38" s="406"/>
      <c r="AI38" s="404"/>
      <c r="AJ38" s="407"/>
      <c r="AK38" s="408"/>
      <c r="AL38" s="396"/>
      <c r="AM38" s="397"/>
      <c r="AN38" s="395"/>
      <c r="AO38" s="396"/>
      <c r="AP38" s="445"/>
      <c r="AQ38" s="252"/>
      <c r="AR38" s="253"/>
      <c r="AS38" s="254"/>
      <c r="AT38" s="252"/>
      <c r="AU38" s="253"/>
      <c r="AV38" s="254"/>
      <c r="AW38" s="252"/>
      <c r="AX38" s="253"/>
      <c r="AY38" s="254"/>
      <c r="AZ38" s="527"/>
      <c r="BA38" s="385"/>
      <c r="BB38" s="531"/>
      <c r="BC38" s="527"/>
      <c r="BD38" s="385"/>
      <c r="BE38" s="531"/>
      <c r="BF38" s="278"/>
      <c r="BG38" s="279"/>
      <c r="BH38" s="279"/>
      <c r="BI38" s="252"/>
      <c r="BJ38" s="270"/>
      <c r="BK38" s="254"/>
      <c r="BL38" s="252"/>
      <c r="BM38" s="270"/>
      <c r="BN38" s="254"/>
      <c r="BO38" s="252"/>
      <c r="BP38" s="270"/>
      <c r="BQ38" s="254"/>
      <c r="BR38" s="274"/>
      <c r="BS38" s="275"/>
      <c r="BT38" s="728"/>
    </row>
    <row r="39" spans="1:72" ht="120" x14ac:dyDescent="0.25">
      <c r="A39" s="738">
        <v>19</v>
      </c>
      <c r="B39" s="514" t="s">
        <v>168</v>
      </c>
      <c r="C39" s="243"/>
      <c r="D39" s="243"/>
      <c r="E39" s="243"/>
      <c r="F39" s="243"/>
      <c r="G39" s="244"/>
      <c r="H39" s="243"/>
      <c r="I39" s="243"/>
      <c r="J39" s="243"/>
      <c r="K39" s="243"/>
      <c r="L39" s="244"/>
      <c r="M39" s="245"/>
      <c r="N39" s="243"/>
      <c r="O39" s="243"/>
      <c r="P39" s="243"/>
      <c r="Q39" s="243"/>
      <c r="R39" s="266"/>
      <c r="S39" s="267"/>
      <c r="T39" s="535">
        <v>12</v>
      </c>
      <c r="U39" s="385"/>
      <c r="V39" s="528">
        <v>1.26</v>
      </c>
      <c r="W39" s="266"/>
      <c r="X39" s="267"/>
      <c r="Y39" s="535">
        <v>12</v>
      </c>
      <c r="Z39" s="385"/>
      <c r="AA39" s="528">
        <v>1.26</v>
      </c>
      <c r="AB39" s="413"/>
      <c r="AC39" s="404"/>
      <c r="AD39" s="445"/>
      <c r="AE39" s="449"/>
      <c r="AF39" s="396"/>
      <c r="AG39" s="445"/>
      <c r="AH39" s="406"/>
      <c r="AI39" s="404"/>
      <c r="AJ39" s="407"/>
      <c r="AK39" s="408"/>
      <c r="AL39" s="396"/>
      <c r="AM39" s="397"/>
      <c r="AN39" s="395"/>
      <c r="AO39" s="396"/>
      <c r="AP39" s="445"/>
      <c r="AQ39" s="252"/>
      <c r="AR39" s="253"/>
      <c r="AS39" s="254"/>
      <c r="AT39" s="252"/>
      <c r="AU39" s="253"/>
      <c r="AV39" s="254"/>
      <c r="AW39" s="252"/>
      <c r="AX39" s="253"/>
      <c r="AY39" s="254"/>
      <c r="AZ39" s="527"/>
      <c r="BA39" s="385"/>
      <c r="BB39" s="528"/>
      <c r="BC39" s="527"/>
      <c r="BD39" s="385"/>
      <c r="BE39" s="528"/>
      <c r="BF39" s="278"/>
      <c r="BG39" s="279"/>
      <c r="BH39" s="279"/>
      <c r="BI39" s="252"/>
      <c r="BJ39" s="270"/>
      <c r="BK39" s="254"/>
      <c r="BL39" s="252"/>
      <c r="BM39" s="270"/>
      <c r="BN39" s="254"/>
      <c r="BO39" s="252"/>
      <c r="BP39" s="270"/>
      <c r="BQ39" s="254"/>
      <c r="BR39" s="274"/>
      <c r="BS39" s="275"/>
      <c r="BT39" s="728"/>
    </row>
    <row r="40" spans="1:72" x14ac:dyDescent="0.25">
      <c r="A40" s="738">
        <v>20</v>
      </c>
      <c r="B40" s="46" t="s">
        <v>124</v>
      </c>
      <c r="C40" s="243"/>
      <c r="D40" s="243"/>
      <c r="E40" s="243"/>
      <c r="F40" s="243"/>
      <c r="G40" s="244"/>
      <c r="H40" s="243"/>
      <c r="I40" s="243"/>
      <c r="J40" s="243"/>
      <c r="K40" s="243"/>
      <c r="L40" s="244"/>
      <c r="M40" s="245"/>
      <c r="N40" s="243"/>
      <c r="O40" s="243"/>
      <c r="P40" s="243"/>
      <c r="Q40" s="243"/>
      <c r="R40" s="266"/>
      <c r="S40" s="267"/>
      <c r="T40" s="535"/>
      <c r="U40" s="385"/>
      <c r="V40" s="528"/>
      <c r="W40" s="266"/>
      <c r="X40" s="267"/>
      <c r="Y40" s="535"/>
      <c r="Z40" s="385"/>
      <c r="AA40" s="528"/>
      <c r="AB40" s="413"/>
      <c r="AC40" s="404"/>
      <c r="AD40" s="445"/>
      <c r="AE40" s="449"/>
      <c r="AF40" s="396"/>
      <c r="AG40" s="445"/>
      <c r="AH40" s="406"/>
      <c r="AI40" s="404"/>
      <c r="AJ40" s="407"/>
      <c r="AK40" s="408"/>
      <c r="AL40" s="396"/>
      <c r="AM40" s="397"/>
      <c r="AN40" s="395"/>
      <c r="AO40" s="396"/>
      <c r="AP40" s="445"/>
      <c r="AQ40" s="252"/>
      <c r="AR40" s="253"/>
      <c r="AS40" s="254"/>
      <c r="AT40" s="252"/>
      <c r="AU40" s="253"/>
      <c r="AV40" s="254"/>
      <c r="AW40" s="252"/>
      <c r="AX40" s="253"/>
      <c r="AY40" s="254"/>
      <c r="AZ40" s="527"/>
      <c r="BA40" s="385"/>
      <c r="BB40" s="528"/>
      <c r="BC40" s="527"/>
      <c r="BD40" s="385"/>
      <c r="BE40" s="528"/>
      <c r="BF40" s="278"/>
      <c r="BG40" s="279"/>
      <c r="BH40" s="279"/>
      <c r="BI40" s="252"/>
      <c r="BJ40" s="270"/>
      <c r="BK40" s="254"/>
      <c r="BL40" s="252"/>
      <c r="BM40" s="270"/>
      <c r="BN40" s="254"/>
      <c r="BO40" s="252"/>
      <c r="BP40" s="270"/>
      <c r="BQ40" s="254"/>
      <c r="BR40" s="274"/>
      <c r="BS40" s="275"/>
      <c r="BT40" s="728"/>
    </row>
    <row r="41" spans="1:72" ht="31.5" x14ac:dyDescent="0.25">
      <c r="A41" s="738">
        <v>21</v>
      </c>
      <c r="B41" s="509" t="s">
        <v>169</v>
      </c>
      <c r="C41" s="243"/>
      <c r="D41" s="243"/>
      <c r="E41" s="243"/>
      <c r="F41" s="243"/>
      <c r="G41" s="244"/>
      <c r="H41" s="243"/>
      <c r="I41" s="243"/>
      <c r="J41" s="243"/>
      <c r="K41" s="243"/>
      <c r="L41" s="244"/>
      <c r="M41" s="245"/>
      <c r="N41" s="243"/>
      <c r="O41" s="243"/>
      <c r="P41" s="243"/>
      <c r="Q41" s="243"/>
      <c r="R41" s="266"/>
      <c r="S41" s="267"/>
      <c r="T41" s="535">
        <v>1.5</v>
      </c>
      <c r="U41" s="385" t="s">
        <v>98</v>
      </c>
      <c r="V41" s="528">
        <v>0.63</v>
      </c>
      <c r="W41" s="266"/>
      <c r="X41" s="267"/>
      <c r="Y41" s="535">
        <v>1.5</v>
      </c>
      <c r="Z41" s="385" t="s">
        <v>98</v>
      </c>
      <c r="AA41" s="528">
        <v>0.63</v>
      </c>
      <c r="AB41" s="413"/>
      <c r="AC41" s="404"/>
      <c r="AD41" s="445"/>
      <c r="AE41" s="449"/>
      <c r="AF41" s="396"/>
      <c r="AG41" s="445"/>
      <c r="AH41" s="406"/>
      <c r="AI41" s="404"/>
      <c r="AJ41" s="407"/>
      <c r="AK41" s="408"/>
      <c r="AL41" s="396"/>
      <c r="AM41" s="397"/>
      <c r="AN41" s="395"/>
      <c r="AO41" s="396"/>
      <c r="AP41" s="445"/>
      <c r="AQ41" s="252"/>
      <c r="AR41" s="253"/>
      <c r="AS41" s="254"/>
      <c r="AT41" s="252"/>
      <c r="AU41" s="253"/>
      <c r="AV41" s="254"/>
      <c r="AW41" s="252"/>
      <c r="AX41" s="253"/>
      <c r="AY41" s="254"/>
      <c r="AZ41" s="527">
        <v>1.5</v>
      </c>
      <c r="BA41" s="385" t="s">
        <v>98</v>
      </c>
      <c r="BB41" s="528">
        <v>0.63</v>
      </c>
      <c r="BC41" s="527">
        <v>1.5</v>
      </c>
      <c r="BD41" s="385" t="s">
        <v>98</v>
      </c>
      <c r="BE41" s="528">
        <v>0.63</v>
      </c>
      <c r="BF41" s="278"/>
      <c r="BG41" s="279"/>
      <c r="BH41" s="279"/>
      <c r="BI41" s="252"/>
      <c r="BJ41" s="270"/>
      <c r="BK41" s="254"/>
      <c r="BL41" s="252"/>
      <c r="BM41" s="270"/>
      <c r="BN41" s="254"/>
      <c r="BO41" s="252"/>
      <c r="BP41" s="270"/>
      <c r="BQ41" s="254"/>
      <c r="BR41" s="274"/>
      <c r="BS41" s="275"/>
      <c r="BT41" s="728"/>
    </row>
    <row r="42" spans="1:72" ht="31.5" x14ac:dyDescent="0.25">
      <c r="A42" s="739">
        <v>22</v>
      </c>
      <c r="B42" s="509" t="s">
        <v>170</v>
      </c>
      <c r="C42" s="243"/>
      <c r="D42" s="243"/>
      <c r="E42" s="243"/>
      <c r="F42" s="243"/>
      <c r="G42" s="244"/>
      <c r="H42" s="243"/>
      <c r="I42" s="243"/>
      <c r="J42" s="243"/>
      <c r="K42" s="243"/>
      <c r="L42" s="244"/>
      <c r="M42" s="245"/>
      <c r="N42" s="243"/>
      <c r="O42" s="243"/>
      <c r="P42" s="243"/>
      <c r="Q42" s="243"/>
      <c r="R42" s="266"/>
      <c r="S42" s="267"/>
      <c r="T42" s="535">
        <v>1.1000000000000001</v>
      </c>
      <c r="U42" s="385" t="s">
        <v>98</v>
      </c>
      <c r="V42" s="528">
        <v>0.4</v>
      </c>
      <c r="W42" s="266"/>
      <c r="X42" s="267"/>
      <c r="Y42" s="535">
        <v>1.1000000000000001</v>
      </c>
      <c r="Z42" s="385" t="s">
        <v>98</v>
      </c>
      <c r="AA42" s="528">
        <v>0.4</v>
      </c>
      <c r="AB42" s="413"/>
      <c r="AC42" s="404"/>
      <c r="AD42" s="445"/>
      <c r="AE42" s="449"/>
      <c r="AF42" s="396"/>
      <c r="AG42" s="445"/>
      <c r="AH42" s="406"/>
      <c r="AI42" s="404"/>
      <c r="AJ42" s="407"/>
      <c r="AK42" s="408"/>
      <c r="AL42" s="396"/>
      <c r="AM42" s="397"/>
      <c r="AN42" s="395"/>
      <c r="AO42" s="396"/>
      <c r="AP42" s="445"/>
      <c r="AQ42" s="252"/>
      <c r="AR42" s="253"/>
      <c r="AS42" s="254"/>
      <c r="AT42" s="252"/>
      <c r="AU42" s="253"/>
      <c r="AV42" s="254"/>
      <c r="AW42" s="252"/>
      <c r="AX42" s="253"/>
      <c r="AY42" s="254"/>
      <c r="AZ42" s="527">
        <v>1.1000000000000001</v>
      </c>
      <c r="BA42" s="385" t="s">
        <v>98</v>
      </c>
      <c r="BB42" s="528">
        <v>0.4</v>
      </c>
      <c r="BC42" s="527">
        <v>1.1000000000000001</v>
      </c>
      <c r="BD42" s="385" t="s">
        <v>98</v>
      </c>
      <c r="BE42" s="528">
        <v>0.4</v>
      </c>
      <c r="BF42" s="278"/>
      <c r="BG42" s="279"/>
      <c r="BH42" s="279"/>
      <c r="BI42" s="252"/>
      <c r="BJ42" s="270"/>
      <c r="BK42" s="254"/>
      <c r="BL42" s="252"/>
      <c r="BM42" s="270"/>
      <c r="BN42" s="254"/>
      <c r="BO42" s="252"/>
      <c r="BP42" s="270"/>
      <c r="BQ42" s="254"/>
      <c r="BR42" s="274"/>
      <c r="BS42" s="275"/>
      <c r="BT42" s="728"/>
    </row>
    <row r="43" spans="1:72" x14ac:dyDescent="0.25">
      <c r="A43" s="738">
        <v>23</v>
      </c>
      <c r="B43" s="48" t="s">
        <v>125</v>
      </c>
      <c r="C43" s="243"/>
      <c r="D43" s="243"/>
      <c r="E43" s="243"/>
      <c r="F43" s="243"/>
      <c r="G43" s="244"/>
      <c r="H43" s="243"/>
      <c r="I43" s="243"/>
      <c r="J43" s="243"/>
      <c r="K43" s="243"/>
      <c r="L43" s="244"/>
      <c r="M43" s="245"/>
      <c r="N43" s="243"/>
      <c r="O43" s="243"/>
      <c r="P43" s="243"/>
      <c r="Q43" s="243"/>
      <c r="R43" s="266"/>
      <c r="S43" s="267"/>
      <c r="T43" s="535"/>
      <c r="U43" s="385"/>
      <c r="V43" s="528"/>
      <c r="W43" s="266"/>
      <c r="X43" s="267"/>
      <c r="Y43" s="535"/>
      <c r="Z43" s="385"/>
      <c r="AA43" s="528"/>
      <c r="AB43" s="413"/>
      <c r="AC43" s="404"/>
      <c r="AD43" s="445"/>
      <c r="AE43" s="449"/>
      <c r="AF43" s="396"/>
      <c r="AG43" s="445"/>
      <c r="AH43" s="406"/>
      <c r="AI43" s="404"/>
      <c r="AJ43" s="407"/>
      <c r="AK43" s="408"/>
      <c r="AL43" s="396"/>
      <c r="AM43" s="397"/>
      <c r="AN43" s="395"/>
      <c r="AO43" s="396"/>
      <c r="AP43" s="445"/>
      <c r="AQ43" s="252"/>
      <c r="AR43" s="253"/>
      <c r="AS43" s="254"/>
      <c r="AT43" s="252"/>
      <c r="AU43" s="253"/>
      <c r="AV43" s="254"/>
      <c r="AW43" s="252"/>
      <c r="AX43" s="253"/>
      <c r="AY43" s="254"/>
      <c r="AZ43" s="527"/>
      <c r="BA43" s="385"/>
      <c r="BB43" s="528"/>
      <c r="BC43" s="527"/>
      <c r="BD43" s="385"/>
      <c r="BE43" s="528"/>
      <c r="BF43" s="290"/>
      <c r="BG43" s="291"/>
      <c r="BH43" s="291"/>
      <c r="BI43" s="252"/>
      <c r="BJ43" s="270"/>
      <c r="BK43" s="254"/>
      <c r="BL43" s="252"/>
      <c r="BM43" s="270"/>
      <c r="BN43" s="254"/>
      <c r="BO43" s="252"/>
      <c r="BP43" s="270"/>
      <c r="BQ43" s="254"/>
      <c r="BR43" s="274"/>
      <c r="BS43" s="275"/>
      <c r="BT43" s="728"/>
    </row>
    <row r="44" spans="1:72" ht="31.5" x14ac:dyDescent="0.25">
      <c r="A44" s="738">
        <v>24</v>
      </c>
      <c r="B44" s="509" t="s">
        <v>171</v>
      </c>
      <c r="C44" s="243"/>
      <c r="D44" s="243"/>
      <c r="E44" s="243"/>
      <c r="F44" s="243"/>
      <c r="G44" s="244"/>
      <c r="H44" s="243"/>
      <c r="I44" s="243"/>
      <c r="J44" s="243"/>
      <c r="K44" s="243"/>
      <c r="L44" s="244"/>
      <c r="M44" s="245"/>
      <c r="N44" s="243"/>
      <c r="O44" s="243"/>
      <c r="P44" s="243"/>
      <c r="Q44" s="243"/>
      <c r="R44" s="266"/>
      <c r="S44" s="267"/>
      <c r="T44" s="535">
        <v>1.2</v>
      </c>
      <c r="U44" s="385" t="s">
        <v>98</v>
      </c>
      <c r="V44" s="528">
        <v>0.16</v>
      </c>
      <c r="W44" s="266"/>
      <c r="X44" s="267"/>
      <c r="Y44" s="535">
        <v>1.2</v>
      </c>
      <c r="Z44" s="385" t="s">
        <v>98</v>
      </c>
      <c r="AA44" s="528">
        <v>0.16</v>
      </c>
      <c r="AB44" s="405"/>
      <c r="AC44" s="404"/>
      <c r="AD44" s="417"/>
      <c r="AE44" s="451"/>
      <c r="AF44" s="404"/>
      <c r="AG44" s="445"/>
      <c r="AH44" s="406"/>
      <c r="AI44" s="404"/>
      <c r="AJ44" s="407"/>
      <c r="AK44" s="408"/>
      <c r="AL44" s="396"/>
      <c r="AM44" s="397"/>
      <c r="AN44" s="395"/>
      <c r="AO44" s="404"/>
      <c r="AP44" s="445"/>
      <c r="AQ44" s="252"/>
      <c r="AR44" s="253"/>
      <c r="AS44" s="254"/>
      <c r="AT44" s="252"/>
      <c r="AU44" s="253"/>
      <c r="AV44" s="254"/>
      <c r="AW44" s="252"/>
      <c r="AX44" s="253"/>
      <c r="AY44" s="254"/>
      <c r="AZ44" s="527">
        <v>1.2</v>
      </c>
      <c r="BA44" s="385" t="s">
        <v>98</v>
      </c>
      <c r="BB44" s="528">
        <v>0.16</v>
      </c>
      <c r="BC44" s="527">
        <v>1.2</v>
      </c>
      <c r="BD44" s="385" t="s">
        <v>98</v>
      </c>
      <c r="BE44" s="528">
        <v>0.16</v>
      </c>
      <c r="BF44" s="278"/>
      <c r="BG44" s="279"/>
      <c r="BH44" s="279"/>
      <c r="BI44" s="252"/>
      <c r="BJ44" s="256"/>
      <c r="BK44" s="254"/>
      <c r="BL44" s="252"/>
      <c r="BM44" s="270"/>
      <c r="BN44" s="254"/>
      <c r="BO44" s="252"/>
      <c r="BP44" s="270"/>
      <c r="BQ44" s="254"/>
      <c r="BR44" s="287"/>
      <c r="BS44" s="262"/>
      <c r="BT44" s="728"/>
    </row>
    <row r="45" spans="1:72" x14ac:dyDescent="0.25">
      <c r="A45" s="738">
        <v>25</v>
      </c>
      <c r="B45" s="43" t="s">
        <v>172</v>
      </c>
      <c r="C45" s="243"/>
      <c r="D45" s="243"/>
      <c r="E45" s="243"/>
      <c r="F45" s="243"/>
      <c r="G45" s="244"/>
      <c r="H45" s="243"/>
      <c r="I45" s="243"/>
      <c r="J45" s="243"/>
      <c r="K45" s="243"/>
      <c r="L45" s="244"/>
      <c r="M45" s="245"/>
      <c r="N45" s="243"/>
      <c r="O45" s="243"/>
      <c r="P45" s="243"/>
      <c r="Q45" s="243"/>
      <c r="R45" s="266"/>
      <c r="S45" s="267"/>
      <c r="T45" s="535"/>
      <c r="U45" s="385"/>
      <c r="V45" s="528"/>
      <c r="W45" s="266"/>
      <c r="X45" s="267"/>
      <c r="Y45" s="535"/>
      <c r="Z45" s="385"/>
      <c r="AA45" s="528"/>
      <c r="AB45" s="405"/>
      <c r="AC45" s="404"/>
      <c r="AD45" s="445"/>
      <c r="AE45" s="449"/>
      <c r="AF45" s="396"/>
      <c r="AG45" s="445"/>
      <c r="AH45" s="406"/>
      <c r="AI45" s="404"/>
      <c r="AJ45" s="407"/>
      <c r="AK45" s="408"/>
      <c r="AL45" s="396"/>
      <c r="AM45" s="397"/>
      <c r="AN45" s="395"/>
      <c r="AO45" s="396"/>
      <c r="AP45" s="445"/>
      <c r="AQ45" s="252"/>
      <c r="AR45" s="253"/>
      <c r="AS45" s="254"/>
      <c r="AT45" s="252"/>
      <c r="AU45" s="253"/>
      <c r="AV45" s="254"/>
      <c r="AW45" s="252"/>
      <c r="AX45" s="253"/>
      <c r="AY45" s="254"/>
      <c r="AZ45" s="527"/>
      <c r="BA45" s="385"/>
      <c r="BB45" s="528"/>
      <c r="BC45" s="527"/>
      <c r="BD45" s="385"/>
      <c r="BE45" s="528"/>
      <c r="BF45" s="278"/>
      <c r="BG45" s="279"/>
      <c r="BH45" s="279"/>
      <c r="BI45" s="252"/>
      <c r="BJ45" s="270"/>
      <c r="BK45" s="254"/>
      <c r="BL45" s="252"/>
      <c r="BM45" s="270"/>
      <c r="BN45" s="254"/>
      <c r="BO45" s="252"/>
      <c r="BP45" s="270"/>
      <c r="BQ45" s="254"/>
      <c r="BR45" s="274"/>
      <c r="BS45" s="275"/>
      <c r="BT45" s="728"/>
    </row>
    <row r="46" spans="1:72" ht="31.5" x14ac:dyDescent="0.25">
      <c r="A46" s="739">
        <v>26</v>
      </c>
      <c r="B46" s="509" t="s">
        <v>173</v>
      </c>
      <c r="C46" s="243"/>
      <c r="D46" s="243"/>
      <c r="E46" s="243"/>
      <c r="F46" s="243"/>
      <c r="G46" s="244"/>
      <c r="H46" s="243"/>
      <c r="I46" s="243"/>
      <c r="J46" s="243"/>
      <c r="K46" s="243"/>
      <c r="L46" s="244"/>
      <c r="M46" s="245"/>
      <c r="N46" s="243"/>
      <c r="O46" s="243"/>
      <c r="P46" s="243"/>
      <c r="Q46" s="243"/>
      <c r="R46" s="266"/>
      <c r="S46" s="267"/>
      <c r="T46" s="535">
        <v>5.87</v>
      </c>
      <c r="U46" s="385" t="s">
        <v>98</v>
      </c>
      <c r="V46" s="528"/>
      <c r="W46" s="266"/>
      <c r="X46" s="267"/>
      <c r="Y46" s="535">
        <v>5.87</v>
      </c>
      <c r="Z46" s="385" t="s">
        <v>98</v>
      </c>
      <c r="AA46" s="528"/>
      <c r="AB46" s="405"/>
      <c r="AC46" s="404"/>
      <c r="AD46" s="445"/>
      <c r="AE46" s="449"/>
      <c r="AF46" s="396"/>
      <c r="AG46" s="445"/>
      <c r="AH46" s="406"/>
      <c r="AI46" s="404"/>
      <c r="AJ46" s="407"/>
      <c r="AK46" s="408"/>
      <c r="AL46" s="396"/>
      <c r="AM46" s="397"/>
      <c r="AN46" s="395"/>
      <c r="AO46" s="396"/>
      <c r="AP46" s="445"/>
      <c r="AQ46" s="252"/>
      <c r="AR46" s="253"/>
      <c r="AS46" s="254"/>
      <c r="AT46" s="252"/>
      <c r="AU46" s="253"/>
      <c r="AV46" s="254"/>
      <c r="AW46" s="252"/>
      <c r="AX46" s="253"/>
      <c r="AY46" s="254"/>
      <c r="AZ46" s="527">
        <v>5.87</v>
      </c>
      <c r="BA46" s="385" t="s">
        <v>98</v>
      </c>
      <c r="BB46" s="528"/>
      <c r="BC46" s="527">
        <v>5.87</v>
      </c>
      <c r="BD46" s="385" t="s">
        <v>98</v>
      </c>
      <c r="BE46" s="528"/>
      <c r="BF46" s="278"/>
      <c r="BG46" s="279"/>
      <c r="BH46" s="279"/>
      <c r="BI46" s="252"/>
      <c r="BJ46" s="270"/>
      <c r="BK46" s="254"/>
      <c r="BL46" s="252"/>
      <c r="BM46" s="270"/>
      <c r="BN46" s="254"/>
      <c r="BO46" s="252"/>
      <c r="BP46" s="270"/>
      <c r="BQ46" s="254"/>
      <c r="BR46" s="274"/>
      <c r="BS46" s="275"/>
      <c r="BT46" s="728"/>
    </row>
    <row r="47" spans="1:72" ht="31.5" x14ac:dyDescent="0.25">
      <c r="A47" s="738">
        <v>27</v>
      </c>
      <c r="B47" s="509" t="s">
        <v>174</v>
      </c>
      <c r="C47" s="243"/>
      <c r="D47" s="243"/>
      <c r="E47" s="243"/>
      <c r="F47" s="243"/>
      <c r="G47" s="244"/>
      <c r="H47" s="243"/>
      <c r="I47" s="243"/>
      <c r="J47" s="243"/>
      <c r="K47" s="243"/>
      <c r="L47" s="244"/>
      <c r="M47" s="245"/>
      <c r="N47" s="243"/>
      <c r="O47" s="243"/>
      <c r="P47" s="243"/>
      <c r="Q47" s="243"/>
      <c r="R47" s="266"/>
      <c r="S47" s="267"/>
      <c r="T47" s="535">
        <v>2.2200000000000002</v>
      </c>
      <c r="U47" s="385" t="s">
        <v>98</v>
      </c>
      <c r="V47" s="528"/>
      <c r="W47" s="266"/>
      <c r="X47" s="267"/>
      <c r="Y47" s="535">
        <v>2.2200000000000002</v>
      </c>
      <c r="Z47" s="385" t="s">
        <v>98</v>
      </c>
      <c r="AA47" s="528"/>
      <c r="AB47" s="405"/>
      <c r="AC47" s="404"/>
      <c r="AD47" s="445"/>
      <c r="AE47" s="449"/>
      <c r="AF47" s="396"/>
      <c r="AG47" s="445"/>
      <c r="AH47" s="406"/>
      <c r="AI47" s="404"/>
      <c r="AJ47" s="407"/>
      <c r="AK47" s="408"/>
      <c r="AL47" s="396"/>
      <c r="AM47" s="397"/>
      <c r="AN47" s="395"/>
      <c r="AO47" s="396"/>
      <c r="AP47" s="445"/>
      <c r="AQ47" s="252"/>
      <c r="AR47" s="253"/>
      <c r="AS47" s="254"/>
      <c r="AT47" s="252"/>
      <c r="AU47" s="253"/>
      <c r="AV47" s="254"/>
      <c r="AW47" s="252"/>
      <c r="AX47" s="253"/>
      <c r="AY47" s="254"/>
      <c r="AZ47" s="527">
        <v>2.2200000000000002</v>
      </c>
      <c r="BA47" s="385" t="s">
        <v>98</v>
      </c>
      <c r="BB47" s="528"/>
      <c r="BC47" s="527">
        <v>2.2200000000000002</v>
      </c>
      <c r="BD47" s="385" t="s">
        <v>98</v>
      </c>
      <c r="BE47" s="528"/>
      <c r="BF47" s="278"/>
      <c r="BG47" s="279"/>
      <c r="BH47" s="279"/>
      <c r="BI47" s="252"/>
      <c r="BJ47" s="270"/>
      <c r="BK47" s="254"/>
      <c r="BL47" s="252"/>
      <c r="BM47" s="270"/>
      <c r="BN47" s="254"/>
      <c r="BO47" s="252"/>
      <c r="BP47" s="270"/>
      <c r="BQ47" s="254"/>
      <c r="BR47" s="274"/>
      <c r="BS47" s="275"/>
      <c r="BT47" s="728"/>
    </row>
    <row r="48" spans="1:72" ht="31.5" x14ac:dyDescent="0.25">
      <c r="A48" s="738">
        <v>28</v>
      </c>
      <c r="B48" s="509" t="s">
        <v>175</v>
      </c>
      <c r="C48" s="243"/>
      <c r="D48" s="243"/>
      <c r="E48" s="243"/>
      <c r="F48" s="243"/>
      <c r="G48" s="244"/>
      <c r="H48" s="243"/>
      <c r="I48" s="243"/>
      <c r="J48" s="243"/>
      <c r="K48" s="243"/>
      <c r="L48" s="244"/>
      <c r="M48" s="245"/>
      <c r="N48" s="243"/>
      <c r="O48" s="243"/>
      <c r="P48" s="243"/>
      <c r="Q48" s="243"/>
      <c r="R48" s="266"/>
      <c r="S48" s="267"/>
      <c r="T48" s="535">
        <v>3.15</v>
      </c>
      <c r="U48" s="385" t="s">
        <v>98</v>
      </c>
      <c r="V48" s="528"/>
      <c r="W48" s="266"/>
      <c r="X48" s="267"/>
      <c r="Y48" s="535">
        <v>3.15</v>
      </c>
      <c r="Z48" s="385" t="s">
        <v>98</v>
      </c>
      <c r="AA48" s="528"/>
      <c r="AB48" s="405"/>
      <c r="AC48" s="404"/>
      <c r="AD48" s="445"/>
      <c r="AE48" s="449"/>
      <c r="AF48" s="396"/>
      <c r="AG48" s="445"/>
      <c r="AH48" s="406"/>
      <c r="AI48" s="404"/>
      <c r="AJ48" s="407"/>
      <c r="AK48" s="408"/>
      <c r="AL48" s="396"/>
      <c r="AM48" s="397"/>
      <c r="AN48" s="395"/>
      <c r="AO48" s="396"/>
      <c r="AP48" s="445"/>
      <c r="AQ48" s="252"/>
      <c r="AR48" s="253"/>
      <c r="AS48" s="254"/>
      <c r="AT48" s="252"/>
      <c r="AU48" s="253"/>
      <c r="AV48" s="254"/>
      <c r="AW48" s="252"/>
      <c r="AX48" s="253"/>
      <c r="AY48" s="254"/>
      <c r="AZ48" s="527">
        <v>3.15</v>
      </c>
      <c r="BA48" s="385" t="s">
        <v>98</v>
      </c>
      <c r="BB48" s="528"/>
      <c r="BC48" s="527">
        <v>3.15</v>
      </c>
      <c r="BD48" s="385" t="s">
        <v>98</v>
      </c>
      <c r="BE48" s="528"/>
      <c r="BF48" s="278"/>
      <c r="BG48" s="279"/>
      <c r="BH48" s="279"/>
      <c r="BI48" s="252"/>
      <c r="BJ48" s="270"/>
      <c r="BK48" s="254"/>
      <c r="BL48" s="252"/>
      <c r="BM48" s="270"/>
      <c r="BN48" s="254"/>
      <c r="BO48" s="252"/>
      <c r="BP48" s="270"/>
      <c r="BQ48" s="254"/>
      <c r="BR48" s="274"/>
      <c r="BS48" s="275"/>
      <c r="BT48" s="728"/>
    </row>
    <row r="49" spans="1:72" x14ac:dyDescent="0.25">
      <c r="A49" s="738">
        <v>29</v>
      </c>
      <c r="B49" s="41" t="s">
        <v>126</v>
      </c>
      <c r="C49" s="243"/>
      <c r="D49" s="243"/>
      <c r="E49" s="243"/>
      <c r="F49" s="243"/>
      <c r="G49" s="244"/>
      <c r="H49" s="243"/>
      <c r="I49" s="243"/>
      <c r="J49" s="243"/>
      <c r="K49" s="243"/>
      <c r="L49" s="244"/>
      <c r="M49" s="245"/>
      <c r="N49" s="243"/>
      <c r="O49" s="243"/>
      <c r="P49" s="243"/>
      <c r="Q49" s="243"/>
      <c r="R49" s="266"/>
      <c r="S49" s="267"/>
      <c r="T49" s="535"/>
      <c r="U49" s="385"/>
      <c r="V49" s="528"/>
      <c r="W49" s="266"/>
      <c r="X49" s="267"/>
      <c r="Y49" s="535"/>
      <c r="Z49" s="385"/>
      <c r="AA49" s="528"/>
      <c r="AB49" s="405"/>
      <c r="AC49" s="404"/>
      <c r="AD49" s="445"/>
      <c r="AE49" s="449"/>
      <c r="AF49" s="396"/>
      <c r="AG49" s="445"/>
      <c r="AH49" s="406"/>
      <c r="AI49" s="404"/>
      <c r="AJ49" s="407"/>
      <c r="AK49" s="408"/>
      <c r="AL49" s="396"/>
      <c r="AM49" s="397"/>
      <c r="AN49" s="395"/>
      <c r="AO49" s="396"/>
      <c r="AP49" s="445"/>
      <c r="AQ49" s="252"/>
      <c r="AR49" s="253"/>
      <c r="AS49" s="254"/>
      <c r="AT49" s="252"/>
      <c r="AU49" s="253"/>
      <c r="AV49" s="254"/>
      <c r="AW49" s="252"/>
      <c r="AX49" s="253"/>
      <c r="AY49" s="254"/>
      <c r="AZ49" s="527"/>
      <c r="BA49" s="385"/>
      <c r="BB49" s="528"/>
      <c r="BC49" s="527"/>
      <c r="BD49" s="385"/>
      <c r="BE49" s="528"/>
      <c r="BF49" s="278"/>
      <c r="BG49" s="279"/>
      <c r="BH49" s="279"/>
      <c r="BI49" s="252"/>
      <c r="BJ49" s="270"/>
      <c r="BK49" s="254"/>
      <c r="BL49" s="252"/>
      <c r="BM49" s="270"/>
      <c r="BN49" s="254"/>
      <c r="BO49" s="252"/>
      <c r="BP49" s="270"/>
      <c r="BQ49" s="254"/>
      <c r="BR49" s="274"/>
      <c r="BS49" s="275"/>
      <c r="BT49" s="728"/>
    </row>
    <row r="50" spans="1:72" ht="31.5" x14ac:dyDescent="0.25">
      <c r="A50" s="739">
        <v>30</v>
      </c>
      <c r="B50" s="509" t="s">
        <v>176</v>
      </c>
      <c r="C50" s="243"/>
      <c r="D50" s="243"/>
      <c r="E50" s="243"/>
      <c r="F50" s="243"/>
      <c r="G50" s="244"/>
      <c r="H50" s="243"/>
      <c r="I50" s="243"/>
      <c r="J50" s="243"/>
      <c r="K50" s="243"/>
      <c r="L50" s="244"/>
      <c r="M50" s="245"/>
      <c r="N50" s="243"/>
      <c r="O50" s="243"/>
      <c r="P50" s="243"/>
      <c r="Q50" s="243"/>
      <c r="R50" s="266"/>
      <c r="S50" s="267"/>
      <c r="T50" s="535">
        <v>2</v>
      </c>
      <c r="U50" s="385" t="s">
        <v>98</v>
      </c>
      <c r="V50" s="528">
        <v>0.25</v>
      </c>
      <c r="W50" s="266"/>
      <c r="X50" s="267"/>
      <c r="Y50" s="535">
        <v>2</v>
      </c>
      <c r="Z50" s="385" t="s">
        <v>98</v>
      </c>
      <c r="AA50" s="528">
        <v>0.25</v>
      </c>
      <c r="AB50" s="405"/>
      <c r="AC50" s="404"/>
      <c r="AD50" s="445"/>
      <c r="AE50" s="449"/>
      <c r="AF50" s="396"/>
      <c r="AG50" s="445"/>
      <c r="AH50" s="406"/>
      <c r="AI50" s="404"/>
      <c r="AJ50" s="418"/>
      <c r="AK50" s="408"/>
      <c r="AL50" s="396"/>
      <c r="AM50" s="397"/>
      <c r="AN50" s="416"/>
      <c r="AO50" s="404"/>
      <c r="AP50" s="445"/>
      <c r="AQ50" s="252"/>
      <c r="AR50" s="253"/>
      <c r="AS50" s="254"/>
      <c r="AT50" s="252"/>
      <c r="AU50" s="253"/>
      <c r="AV50" s="254"/>
      <c r="AW50" s="252"/>
      <c r="AX50" s="253"/>
      <c r="AY50" s="254"/>
      <c r="AZ50" s="527">
        <v>2</v>
      </c>
      <c r="BA50" s="385" t="s">
        <v>98</v>
      </c>
      <c r="BB50" s="528">
        <v>0.25</v>
      </c>
      <c r="BC50" s="527">
        <v>2</v>
      </c>
      <c r="BD50" s="385" t="s">
        <v>98</v>
      </c>
      <c r="BE50" s="528">
        <v>0.25</v>
      </c>
      <c r="BF50" s="278"/>
      <c r="BG50" s="279"/>
      <c r="BH50" s="279"/>
      <c r="BI50" s="252"/>
      <c r="BJ50" s="270"/>
      <c r="BK50" s="254"/>
      <c r="BL50" s="288"/>
      <c r="BM50" s="256"/>
      <c r="BN50" s="292"/>
      <c r="BO50" s="252"/>
      <c r="BP50" s="270"/>
      <c r="BQ50" s="254"/>
      <c r="BR50" s="289"/>
      <c r="BS50" s="262"/>
      <c r="BT50" s="293"/>
    </row>
    <row r="51" spans="1:72" x14ac:dyDescent="0.25">
      <c r="A51" s="738">
        <v>31</v>
      </c>
      <c r="B51" s="51" t="s">
        <v>128</v>
      </c>
      <c r="C51" s="243"/>
      <c r="D51" s="243"/>
      <c r="E51" s="243"/>
      <c r="F51" s="243"/>
      <c r="G51" s="244"/>
      <c r="H51" s="243"/>
      <c r="I51" s="243"/>
      <c r="J51" s="243"/>
      <c r="K51" s="243"/>
      <c r="L51" s="244"/>
      <c r="M51" s="245"/>
      <c r="N51" s="243"/>
      <c r="O51" s="243"/>
      <c r="P51" s="243"/>
      <c r="Q51" s="243"/>
      <c r="R51" s="266"/>
      <c r="S51" s="267"/>
      <c r="T51" s="535"/>
      <c r="U51" s="385" t="s">
        <v>98</v>
      </c>
      <c r="V51" s="528"/>
      <c r="W51" s="266"/>
      <c r="X51" s="267"/>
      <c r="Y51" s="535"/>
      <c r="Z51" s="385" t="s">
        <v>98</v>
      </c>
      <c r="AA51" s="528"/>
      <c r="AB51" s="419"/>
      <c r="AC51" s="404"/>
      <c r="AD51" s="445"/>
      <c r="AE51" s="449"/>
      <c r="AF51" s="396"/>
      <c r="AG51" s="445"/>
      <c r="AH51" s="406"/>
      <c r="AI51" s="404"/>
      <c r="AJ51" s="407"/>
      <c r="AK51" s="408"/>
      <c r="AL51" s="396"/>
      <c r="AM51" s="397"/>
      <c r="AN51" s="395"/>
      <c r="AO51" s="396"/>
      <c r="AP51" s="445"/>
      <c r="AQ51" s="252"/>
      <c r="AR51" s="253"/>
      <c r="AS51" s="254"/>
      <c r="AT51" s="252"/>
      <c r="AU51" s="253"/>
      <c r="AV51" s="254"/>
      <c r="AW51" s="252"/>
      <c r="AX51" s="253"/>
      <c r="AY51" s="254"/>
      <c r="AZ51" s="527"/>
      <c r="BA51" s="385" t="s">
        <v>98</v>
      </c>
      <c r="BB51" s="528"/>
      <c r="BC51" s="527"/>
      <c r="BD51" s="385" t="s">
        <v>98</v>
      </c>
      <c r="BE51" s="528"/>
      <c r="BF51" s="278"/>
      <c r="BG51" s="279"/>
      <c r="BH51" s="279"/>
      <c r="BI51" s="252"/>
      <c r="BJ51" s="270"/>
      <c r="BK51" s="254"/>
      <c r="BL51" s="252"/>
      <c r="BM51" s="270"/>
      <c r="BN51" s="254"/>
      <c r="BO51" s="252"/>
      <c r="BP51" s="270"/>
      <c r="BQ51" s="254"/>
      <c r="BR51" s="274"/>
      <c r="BS51" s="275"/>
      <c r="BT51" s="728"/>
    </row>
    <row r="52" spans="1:72" ht="31.5" x14ac:dyDescent="0.25">
      <c r="A52" s="738">
        <v>32</v>
      </c>
      <c r="B52" s="509" t="s">
        <v>177</v>
      </c>
      <c r="C52" s="243"/>
      <c r="D52" s="243"/>
      <c r="E52" s="243"/>
      <c r="F52" s="243"/>
      <c r="G52" s="244"/>
      <c r="H52" s="243"/>
      <c r="I52" s="243"/>
      <c r="J52" s="243"/>
      <c r="K52" s="243"/>
      <c r="L52" s="244"/>
      <c r="M52" s="245"/>
      <c r="N52" s="243"/>
      <c r="O52" s="243"/>
      <c r="P52" s="243"/>
      <c r="Q52" s="243"/>
      <c r="R52" s="266"/>
      <c r="S52" s="267"/>
      <c r="T52" s="535">
        <v>1.2</v>
      </c>
      <c r="U52" s="385" t="s">
        <v>98</v>
      </c>
      <c r="V52" s="528"/>
      <c r="W52" s="266"/>
      <c r="X52" s="267"/>
      <c r="Y52" s="535">
        <v>1.2</v>
      </c>
      <c r="Z52" s="385" t="s">
        <v>98</v>
      </c>
      <c r="AA52" s="528"/>
      <c r="AB52" s="405"/>
      <c r="AC52" s="404"/>
      <c r="AD52" s="445"/>
      <c r="AE52" s="449"/>
      <c r="AF52" s="396"/>
      <c r="AG52" s="445"/>
      <c r="AH52" s="406"/>
      <c r="AI52" s="404"/>
      <c r="AJ52" s="407"/>
      <c r="AK52" s="408"/>
      <c r="AL52" s="396"/>
      <c r="AM52" s="397"/>
      <c r="AN52" s="395"/>
      <c r="AO52" s="396"/>
      <c r="AP52" s="445"/>
      <c r="AQ52" s="252"/>
      <c r="AR52" s="253"/>
      <c r="AS52" s="254"/>
      <c r="AT52" s="252"/>
      <c r="AU52" s="253"/>
      <c r="AV52" s="254"/>
      <c r="AW52" s="252"/>
      <c r="AX52" s="253"/>
      <c r="AY52" s="254"/>
      <c r="AZ52" s="527">
        <v>1.2</v>
      </c>
      <c r="BA52" s="385" t="s">
        <v>98</v>
      </c>
      <c r="BB52" s="528"/>
      <c r="BC52" s="527">
        <v>1.2</v>
      </c>
      <c r="BD52" s="385" t="s">
        <v>98</v>
      </c>
      <c r="BE52" s="528"/>
      <c r="BF52" s="278"/>
      <c r="BG52" s="279"/>
      <c r="BH52" s="279"/>
      <c r="BI52" s="252"/>
      <c r="BJ52" s="270"/>
      <c r="BK52" s="254"/>
      <c r="BL52" s="252"/>
      <c r="BM52" s="270"/>
      <c r="BN52" s="254"/>
      <c r="BO52" s="252"/>
      <c r="BP52" s="270"/>
      <c r="BQ52" s="254"/>
      <c r="BR52" s="274"/>
      <c r="BS52" s="275"/>
      <c r="BT52" s="728"/>
    </row>
    <row r="53" spans="1:72" x14ac:dyDescent="0.25">
      <c r="A53" s="738">
        <v>33</v>
      </c>
      <c r="B53" s="509" t="s">
        <v>178</v>
      </c>
      <c r="C53" s="243"/>
      <c r="D53" s="243"/>
      <c r="E53" s="243"/>
      <c r="F53" s="243"/>
      <c r="G53" s="244"/>
      <c r="H53" s="243"/>
      <c r="I53" s="243"/>
      <c r="J53" s="243"/>
      <c r="K53" s="243"/>
      <c r="L53" s="244"/>
      <c r="M53" s="245"/>
      <c r="N53" s="243"/>
      <c r="O53" s="243"/>
      <c r="P53" s="243"/>
      <c r="Q53" s="243"/>
      <c r="R53" s="266"/>
      <c r="S53" s="267"/>
      <c r="T53" s="535">
        <v>0.45</v>
      </c>
      <c r="U53" s="385" t="s">
        <v>98</v>
      </c>
      <c r="V53" s="528"/>
      <c r="W53" s="266"/>
      <c r="X53" s="267"/>
      <c r="Y53" s="535">
        <v>0.45</v>
      </c>
      <c r="Z53" s="385" t="s">
        <v>98</v>
      </c>
      <c r="AA53" s="528"/>
      <c r="AB53" s="405"/>
      <c r="AC53" s="404"/>
      <c r="AD53" s="445"/>
      <c r="AE53" s="449"/>
      <c r="AF53" s="396"/>
      <c r="AG53" s="445"/>
      <c r="AH53" s="406"/>
      <c r="AI53" s="404"/>
      <c r="AJ53" s="407"/>
      <c r="AK53" s="408"/>
      <c r="AL53" s="396"/>
      <c r="AM53" s="397"/>
      <c r="AN53" s="395"/>
      <c r="AO53" s="396"/>
      <c r="AP53" s="445"/>
      <c r="AQ53" s="252"/>
      <c r="AR53" s="253"/>
      <c r="AS53" s="254"/>
      <c r="AT53" s="252"/>
      <c r="AU53" s="253"/>
      <c r="AV53" s="254"/>
      <c r="AW53" s="252"/>
      <c r="AX53" s="253"/>
      <c r="AY53" s="254"/>
      <c r="AZ53" s="527">
        <v>0.45</v>
      </c>
      <c r="BA53" s="385" t="s">
        <v>98</v>
      </c>
      <c r="BB53" s="528"/>
      <c r="BC53" s="527">
        <v>0.45</v>
      </c>
      <c r="BD53" s="385" t="s">
        <v>98</v>
      </c>
      <c r="BE53" s="528"/>
      <c r="BF53" s="278"/>
      <c r="BG53" s="279"/>
      <c r="BH53" s="279"/>
      <c r="BI53" s="252"/>
      <c r="BJ53" s="270"/>
      <c r="BK53" s="254"/>
      <c r="BL53" s="252"/>
      <c r="BM53" s="270"/>
      <c r="BN53" s="254"/>
      <c r="BO53" s="252"/>
      <c r="BP53" s="270"/>
      <c r="BQ53" s="254"/>
      <c r="BR53" s="274"/>
      <c r="BS53" s="275"/>
      <c r="BT53" s="728"/>
    </row>
    <row r="54" spans="1:72" x14ac:dyDescent="0.25">
      <c r="A54" s="739">
        <v>34</v>
      </c>
      <c r="B54" s="41" t="s">
        <v>129</v>
      </c>
      <c r="C54" s="243"/>
      <c r="D54" s="243"/>
      <c r="E54" s="243"/>
      <c r="F54" s="243"/>
      <c r="G54" s="244"/>
      <c r="H54" s="243"/>
      <c r="I54" s="243"/>
      <c r="J54" s="243"/>
      <c r="K54" s="243"/>
      <c r="L54" s="244"/>
      <c r="M54" s="245"/>
      <c r="N54" s="243"/>
      <c r="O54" s="243"/>
      <c r="P54" s="243"/>
      <c r="Q54" s="243"/>
      <c r="R54" s="266"/>
      <c r="S54" s="267"/>
      <c r="T54" s="535"/>
      <c r="U54" s="385"/>
      <c r="V54" s="528"/>
      <c r="W54" s="266"/>
      <c r="X54" s="267"/>
      <c r="Y54" s="535"/>
      <c r="Z54" s="385"/>
      <c r="AA54" s="528"/>
      <c r="AB54" s="405"/>
      <c r="AC54" s="404"/>
      <c r="AD54" s="445"/>
      <c r="AE54" s="449"/>
      <c r="AF54" s="396"/>
      <c r="AG54" s="445"/>
      <c r="AH54" s="406"/>
      <c r="AI54" s="404"/>
      <c r="AJ54" s="407"/>
      <c r="AK54" s="408"/>
      <c r="AL54" s="396"/>
      <c r="AM54" s="397"/>
      <c r="AN54" s="395"/>
      <c r="AO54" s="396"/>
      <c r="AP54" s="445"/>
      <c r="AQ54" s="252"/>
      <c r="AR54" s="253"/>
      <c r="AS54" s="254"/>
      <c r="AT54" s="252"/>
      <c r="AU54" s="253"/>
      <c r="AV54" s="254"/>
      <c r="AW54" s="252"/>
      <c r="AX54" s="253"/>
      <c r="AY54" s="254"/>
      <c r="AZ54" s="527"/>
      <c r="BA54" s="385"/>
      <c r="BB54" s="528"/>
      <c r="BC54" s="527"/>
      <c r="BD54" s="385"/>
      <c r="BE54" s="528"/>
      <c r="BF54" s="278"/>
      <c r="BG54" s="279"/>
      <c r="BH54" s="279"/>
      <c r="BI54" s="252"/>
      <c r="BJ54" s="270"/>
      <c r="BK54" s="254"/>
      <c r="BL54" s="252"/>
      <c r="BM54" s="270"/>
      <c r="BN54" s="254"/>
      <c r="BO54" s="252"/>
      <c r="BP54" s="270"/>
      <c r="BQ54" s="254"/>
      <c r="BR54" s="274"/>
      <c r="BS54" s="275"/>
      <c r="BT54" s="728"/>
    </row>
    <row r="55" spans="1:72" ht="47.25" x14ac:dyDescent="0.25">
      <c r="A55" s="738">
        <v>35</v>
      </c>
      <c r="B55" s="509" t="s">
        <v>179</v>
      </c>
      <c r="C55" s="243"/>
      <c r="D55" s="243"/>
      <c r="E55" s="243"/>
      <c r="F55" s="243"/>
      <c r="G55" s="244"/>
      <c r="H55" s="243"/>
      <c r="I55" s="243"/>
      <c r="J55" s="243"/>
      <c r="K55" s="243"/>
      <c r="L55" s="244"/>
      <c r="M55" s="245"/>
      <c r="N55" s="243"/>
      <c r="O55" s="243"/>
      <c r="P55" s="243"/>
      <c r="Q55" s="243"/>
      <c r="R55" s="266"/>
      <c r="S55" s="267"/>
      <c r="T55" s="535">
        <v>2.2999999999999998</v>
      </c>
      <c r="U55" s="385" t="s">
        <v>98</v>
      </c>
      <c r="V55" s="528">
        <v>0.25</v>
      </c>
      <c r="W55" s="266"/>
      <c r="X55" s="267"/>
      <c r="Y55" s="535">
        <v>2.2999999999999998</v>
      </c>
      <c r="Z55" s="385" t="s">
        <v>98</v>
      </c>
      <c r="AA55" s="528">
        <v>0.25</v>
      </c>
      <c r="AB55" s="405"/>
      <c r="AC55" s="404"/>
      <c r="AD55" s="445"/>
      <c r="AE55" s="449"/>
      <c r="AF55" s="396"/>
      <c r="AG55" s="445"/>
      <c r="AH55" s="406"/>
      <c r="AI55" s="404"/>
      <c r="AJ55" s="407"/>
      <c r="AK55" s="408"/>
      <c r="AL55" s="396"/>
      <c r="AM55" s="397"/>
      <c r="AN55" s="395"/>
      <c r="AO55" s="396"/>
      <c r="AP55" s="445"/>
      <c r="AQ55" s="252"/>
      <c r="AR55" s="253"/>
      <c r="AS55" s="254"/>
      <c r="AT55" s="252"/>
      <c r="AU55" s="253"/>
      <c r="AV55" s="254"/>
      <c r="AW55" s="252"/>
      <c r="AX55" s="253"/>
      <c r="AY55" s="254"/>
      <c r="AZ55" s="527">
        <v>2.2999999999999998</v>
      </c>
      <c r="BA55" s="385" t="s">
        <v>98</v>
      </c>
      <c r="BB55" s="528">
        <v>0.16</v>
      </c>
      <c r="BC55" s="527">
        <v>2.2999999999999998</v>
      </c>
      <c r="BD55" s="385" t="s">
        <v>98</v>
      </c>
      <c r="BE55" s="528">
        <v>0.16</v>
      </c>
      <c r="BF55" s="278"/>
      <c r="BG55" s="279"/>
      <c r="BH55" s="279"/>
      <c r="BI55" s="252"/>
      <c r="BJ55" s="270"/>
      <c r="BK55" s="254"/>
      <c r="BL55" s="252"/>
      <c r="BM55" s="270"/>
      <c r="BN55" s="254"/>
      <c r="BO55" s="252"/>
      <c r="BP55" s="270"/>
      <c r="BQ55" s="254"/>
      <c r="BR55" s="274"/>
      <c r="BS55" s="275"/>
      <c r="BT55" s="728"/>
    </row>
    <row r="56" spans="1:72" ht="31.5" x14ac:dyDescent="0.25">
      <c r="A56" s="738">
        <v>36</v>
      </c>
      <c r="B56" s="465" t="s">
        <v>180</v>
      </c>
      <c r="C56" s="243"/>
      <c r="D56" s="243"/>
      <c r="E56" s="243"/>
      <c r="F56" s="243"/>
      <c r="G56" s="244"/>
      <c r="H56" s="243"/>
      <c r="I56" s="243"/>
      <c r="J56" s="243"/>
      <c r="K56" s="243"/>
      <c r="L56" s="244"/>
      <c r="M56" s="245"/>
      <c r="N56" s="243"/>
      <c r="O56" s="243"/>
      <c r="P56" s="243"/>
      <c r="Q56" s="243"/>
      <c r="R56" s="266"/>
      <c r="S56" s="267"/>
      <c r="T56" s="535">
        <v>3.6</v>
      </c>
      <c r="U56" s="385" t="s">
        <v>98</v>
      </c>
      <c r="V56" s="528">
        <v>0.25</v>
      </c>
      <c r="W56" s="266"/>
      <c r="X56" s="267"/>
      <c r="Y56" s="535">
        <v>3.6</v>
      </c>
      <c r="Z56" s="385" t="s">
        <v>98</v>
      </c>
      <c r="AA56" s="528">
        <v>0.25</v>
      </c>
      <c r="AB56" s="405"/>
      <c r="AC56" s="404"/>
      <c r="AD56" s="445"/>
      <c r="AE56" s="449"/>
      <c r="AF56" s="396"/>
      <c r="AG56" s="445"/>
      <c r="AH56" s="406"/>
      <c r="AI56" s="404"/>
      <c r="AJ56" s="420"/>
      <c r="AK56" s="408"/>
      <c r="AL56" s="396"/>
      <c r="AM56" s="397"/>
      <c r="AN56" s="416"/>
      <c r="AO56" s="421"/>
      <c r="AP56" s="417"/>
      <c r="AQ56" s="252"/>
      <c r="AR56" s="253"/>
      <c r="AS56" s="254"/>
      <c r="AT56" s="252"/>
      <c r="AU56" s="253"/>
      <c r="AV56" s="254"/>
      <c r="AW56" s="252"/>
      <c r="AX56" s="253"/>
      <c r="AY56" s="254"/>
      <c r="AZ56" s="527">
        <v>3.6</v>
      </c>
      <c r="BA56" s="385" t="s">
        <v>98</v>
      </c>
      <c r="BB56" s="528">
        <v>0.25</v>
      </c>
      <c r="BC56" s="527">
        <v>3.6</v>
      </c>
      <c r="BD56" s="385" t="s">
        <v>98</v>
      </c>
      <c r="BE56" s="528">
        <v>0.25</v>
      </c>
      <c r="BF56" s="278"/>
      <c r="BG56" s="279"/>
      <c r="BH56" s="279"/>
      <c r="BI56" s="252"/>
      <c r="BJ56" s="270"/>
      <c r="BK56" s="254"/>
      <c r="BL56" s="288"/>
      <c r="BM56" s="296"/>
      <c r="BN56" s="295"/>
      <c r="BO56" s="252"/>
      <c r="BP56" s="270"/>
      <c r="BQ56" s="254"/>
      <c r="BR56" s="289"/>
      <c r="BS56" s="297"/>
      <c r="BT56" s="298"/>
    </row>
    <row r="57" spans="1:72" x14ac:dyDescent="0.25">
      <c r="A57" s="738">
        <v>37</v>
      </c>
      <c r="B57" s="43" t="s">
        <v>130</v>
      </c>
      <c r="C57" s="243"/>
      <c r="D57" s="243"/>
      <c r="E57" s="243"/>
      <c r="F57" s="243"/>
      <c r="G57" s="244"/>
      <c r="H57" s="243"/>
      <c r="I57" s="243"/>
      <c r="J57" s="243"/>
      <c r="K57" s="243"/>
      <c r="L57" s="244"/>
      <c r="M57" s="245"/>
      <c r="N57" s="243"/>
      <c r="O57" s="243"/>
      <c r="P57" s="243"/>
      <c r="Q57" s="243"/>
      <c r="R57" s="266"/>
      <c r="S57" s="267"/>
      <c r="T57" s="535"/>
      <c r="U57" s="385"/>
      <c r="V57" s="528"/>
      <c r="W57" s="266"/>
      <c r="X57" s="267"/>
      <c r="Y57" s="535"/>
      <c r="Z57" s="385"/>
      <c r="AA57" s="528"/>
      <c r="AB57" s="405"/>
      <c r="AC57" s="404"/>
      <c r="AD57" s="445"/>
      <c r="AE57" s="449"/>
      <c r="AF57" s="396"/>
      <c r="AG57" s="445"/>
      <c r="AH57" s="406"/>
      <c r="AI57" s="404"/>
      <c r="AJ57" s="420"/>
      <c r="AK57" s="408"/>
      <c r="AL57" s="396"/>
      <c r="AM57" s="397"/>
      <c r="AN57" s="416"/>
      <c r="AO57" s="404"/>
      <c r="AP57" s="417"/>
      <c r="AQ57" s="252"/>
      <c r="AR57" s="253"/>
      <c r="AS57" s="254"/>
      <c r="AT57" s="252"/>
      <c r="AU57" s="253"/>
      <c r="AV57" s="254"/>
      <c r="AW57" s="252"/>
      <c r="AX57" s="253"/>
      <c r="AY57" s="254"/>
      <c r="AZ57" s="527"/>
      <c r="BA57" s="385"/>
      <c r="BB57" s="528"/>
      <c r="BC57" s="527"/>
      <c r="BD57" s="385"/>
      <c r="BE57" s="528"/>
      <c r="BF57" s="278"/>
      <c r="BG57" s="279"/>
      <c r="BH57" s="279"/>
      <c r="BI57" s="252"/>
      <c r="BJ57" s="270"/>
      <c r="BK57" s="254"/>
      <c r="BL57" s="288"/>
      <c r="BM57" s="296"/>
      <c r="BN57" s="295"/>
      <c r="BO57" s="252"/>
      <c r="BP57" s="270"/>
      <c r="BQ57" s="254"/>
      <c r="BR57" s="289"/>
      <c r="BS57" s="297"/>
      <c r="BT57" s="298"/>
    </row>
    <row r="58" spans="1:72" ht="47.25" x14ac:dyDescent="0.25">
      <c r="A58" s="739">
        <v>38</v>
      </c>
      <c r="B58" s="465" t="s">
        <v>181</v>
      </c>
      <c r="C58" s="243"/>
      <c r="D58" s="243"/>
      <c r="E58" s="243"/>
      <c r="F58" s="243"/>
      <c r="G58" s="244"/>
      <c r="H58" s="243"/>
      <c r="I58" s="243"/>
      <c r="J58" s="243"/>
      <c r="K58" s="243"/>
      <c r="L58" s="244"/>
      <c r="M58" s="245"/>
      <c r="N58" s="243"/>
      <c r="O58" s="243"/>
      <c r="P58" s="243"/>
      <c r="Q58" s="243"/>
      <c r="R58" s="266"/>
      <c r="S58" s="267"/>
      <c r="T58" s="535">
        <v>1.5</v>
      </c>
      <c r="U58" s="385" t="s">
        <v>98</v>
      </c>
      <c r="V58" s="528">
        <v>0.16</v>
      </c>
      <c r="W58" s="266"/>
      <c r="X58" s="267"/>
      <c r="Y58" s="535">
        <v>1.5</v>
      </c>
      <c r="Z58" s="385" t="s">
        <v>98</v>
      </c>
      <c r="AA58" s="528">
        <v>0.16</v>
      </c>
      <c r="AB58" s="405"/>
      <c r="AC58" s="404"/>
      <c r="AD58" s="445"/>
      <c r="AE58" s="449"/>
      <c r="AF58" s="396"/>
      <c r="AG58" s="445"/>
      <c r="AH58" s="406"/>
      <c r="AI58" s="404"/>
      <c r="AJ58" s="407"/>
      <c r="AK58" s="408"/>
      <c r="AL58" s="396"/>
      <c r="AM58" s="397"/>
      <c r="AN58" s="395"/>
      <c r="AO58" s="396"/>
      <c r="AP58" s="445"/>
      <c r="AQ58" s="252"/>
      <c r="AR58" s="253"/>
      <c r="AS58" s="254"/>
      <c r="AT58" s="252"/>
      <c r="AU58" s="253"/>
      <c r="AV58" s="254"/>
      <c r="AW58" s="252"/>
      <c r="AX58" s="253"/>
      <c r="AY58" s="254"/>
      <c r="AZ58" s="527">
        <v>1.5</v>
      </c>
      <c r="BA58" s="385" t="s">
        <v>98</v>
      </c>
      <c r="BB58" s="528">
        <v>0.1</v>
      </c>
      <c r="BC58" s="527">
        <v>1.5</v>
      </c>
      <c r="BD58" s="385" t="s">
        <v>98</v>
      </c>
      <c r="BE58" s="528">
        <v>0.1</v>
      </c>
      <c r="BF58" s="278"/>
      <c r="BG58" s="279"/>
      <c r="BH58" s="279"/>
      <c r="BI58" s="252"/>
      <c r="BJ58" s="270"/>
      <c r="BK58" s="254"/>
      <c r="BL58" s="252"/>
      <c r="BM58" s="270"/>
      <c r="BN58" s="254"/>
      <c r="BO58" s="252"/>
      <c r="BP58" s="270"/>
      <c r="BQ58" s="254"/>
      <c r="BR58" s="287"/>
      <c r="BS58" s="275"/>
      <c r="BT58" s="728"/>
    </row>
    <row r="59" spans="1:72" x14ac:dyDescent="0.25">
      <c r="A59" s="738">
        <v>39</v>
      </c>
      <c r="B59" s="46" t="s">
        <v>131</v>
      </c>
      <c r="C59" s="243"/>
      <c r="D59" s="243"/>
      <c r="E59" s="243"/>
      <c r="F59" s="243"/>
      <c r="G59" s="244"/>
      <c r="H59" s="243"/>
      <c r="I59" s="243"/>
      <c r="J59" s="243"/>
      <c r="K59" s="243"/>
      <c r="L59" s="244"/>
      <c r="M59" s="245"/>
      <c r="N59" s="243"/>
      <c r="O59" s="243"/>
      <c r="P59" s="243"/>
      <c r="Q59" s="243"/>
      <c r="R59" s="266"/>
      <c r="S59" s="267"/>
      <c r="T59" s="535"/>
      <c r="U59" s="385"/>
      <c r="V59" s="528"/>
      <c r="W59" s="266"/>
      <c r="X59" s="267"/>
      <c r="Y59" s="535"/>
      <c r="Z59" s="385"/>
      <c r="AA59" s="528"/>
      <c r="AB59" s="405"/>
      <c r="AC59" s="404"/>
      <c r="AD59" s="445"/>
      <c r="AE59" s="449"/>
      <c r="AF59" s="396"/>
      <c r="AG59" s="445"/>
      <c r="AH59" s="406"/>
      <c r="AI59" s="404"/>
      <c r="AJ59" s="407"/>
      <c r="AK59" s="408"/>
      <c r="AL59" s="396"/>
      <c r="AM59" s="397"/>
      <c r="AN59" s="395"/>
      <c r="AO59" s="396"/>
      <c r="AP59" s="445"/>
      <c r="AQ59" s="252"/>
      <c r="AR59" s="253"/>
      <c r="AS59" s="254"/>
      <c r="AT59" s="252"/>
      <c r="AU59" s="253"/>
      <c r="AV59" s="254"/>
      <c r="AW59" s="252"/>
      <c r="AX59" s="253"/>
      <c r="AY59" s="254"/>
      <c r="AZ59" s="527"/>
      <c r="BA59" s="385"/>
      <c r="BB59" s="528"/>
      <c r="BC59" s="527"/>
      <c r="BD59" s="385"/>
      <c r="BE59" s="528"/>
      <c r="BF59" s="278"/>
      <c r="BG59" s="279"/>
      <c r="BH59" s="279"/>
      <c r="BI59" s="252"/>
      <c r="BJ59" s="270"/>
      <c r="BK59" s="254"/>
      <c r="BL59" s="252"/>
      <c r="BM59" s="270"/>
      <c r="BN59" s="254"/>
      <c r="BO59" s="252"/>
      <c r="BP59" s="270"/>
      <c r="BQ59" s="254"/>
      <c r="BR59" s="287"/>
      <c r="BS59" s="275"/>
      <c r="BT59" s="728"/>
    </row>
    <row r="60" spans="1:72" ht="31.5" x14ac:dyDescent="0.25">
      <c r="A60" s="738">
        <v>40</v>
      </c>
      <c r="B60" s="465" t="s">
        <v>182</v>
      </c>
      <c r="C60" s="243"/>
      <c r="D60" s="243"/>
      <c r="E60" s="243"/>
      <c r="F60" s="243"/>
      <c r="G60" s="244"/>
      <c r="H60" s="243"/>
      <c r="I60" s="243"/>
      <c r="J60" s="243"/>
      <c r="K60" s="243"/>
      <c r="L60" s="244"/>
      <c r="M60" s="245"/>
      <c r="N60" s="243"/>
      <c r="O60" s="243"/>
      <c r="P60" s="243"/>
      <c r="Q60" s="243"/>
      <c r="R60" s="266"/>
      <c r="S60" s="267"/>
      <c r="T60" s="535">
        <v>7.2</v>
      </c>
      <c r="U60" s="385" t="s">
        <v>98</v>
      </c>
      <c r="V60" s="528">
        <v>0.4</v>
      </c>
      <c r="W60" s="266"/>
      <c r="X60" s="267"/>
      <c r="Y60" s="535">
        <v>7.2</v>
      </c>
      <c r="Z60" s="385" t="s">
        <v>98</v>
      </c>
      <c r="AA60" s="528">
        <v>0.4</v>
      </c>
      <c r="AB60" s="405"/>
      <c r="AC60" s="404"/>
      <c r="AD60" s="445"/>
      <c r="AE60" s="449"/>
      <c r="AF60" s="396"/>
      <c r="AG60" s="445"/>
      <c r="AH60" s="406"/>
      <c r="AI60" s="404"/>
      <c r="AJ60" s="418"/>
      <c r="AK60" s="408"/>
      <c r="AL60" s="396"/>
      <c r="AM60" s="397"/>
      <c r="AN60" s="416"/>
      <c r="AO60" s="421"/>
      <c r="AP60" s="417"/>
      <c r="AQ60" s="252"/>
      <c r="AR60" s="253"/>
      <c r="AS60" s="254"/>
      <c r="AT60" s="252"/>
      <c r="AU60" s="253"/>
      <c r="AV60" s="254"/>
      <c r="AW60" s="252"/>
      <c r="AX60" s="253"/>
      <c r="AY60" s="254"/>
      <c r="AZ60" s="527">
        <v>7.2</v>
      </c>
      <c r="BA60" s="385" t="s">
        <v>98</v>
      </c>
      <c r="BB60" s="528">
        <v>0.4</v>
      </c>
      <c r="BC60" s="527">
        <v>7.2</v>
      </c>
      <c r="BD60" s="385" t="s">
        <v>98</v>
      </c>
      <c r="BE60" s="528">
        <v>0.4</v>
      </c>
      <c r="BF60" s="278"/>
      <c r="BG60" s="279"/>
      <c r="BH60" s="279"/>
      <c r="BI60" s="252"/>
      <c r="BJ60" s="270"/>
      <c r="BK60" s="254"/>
      <c r="BL60" s="288"/>
      <c r="BM60" s="296"/>
      <c r="BN60" s="295"/>
      <c r="BO60" s="252"/>
      <c r="BP60" s="270"/>
      <c r="BQ60" s="254"/>
      <c r="BR60" s="289"/>
      <c r="BS60" s="297"/>
      <c r="BT60" s="298"/>
    </row>
    <row r="61" spans="1:72" x14ac:dyDescent="0.25">
      <c r="A61" s="738">
        <v>41</v>
      </c>
      <c r="B61" s="45" t="s">
        <v>132</v>
      </c>
      <c r="C61" s="243"/>
      <c r="D61" s="243"/>
      <c r="E61" s="243"/>
      <c r="F61" s="243"/>
      <c r="G61" s="244"/>
      <c r="H61" s="243"/>
      <c r="I61" s="243"/>
      <c r="J61" s="243"/>
      <c r="K61" s="243"/>
      <c r="L61" s="244"/>
      <c r="M61" s="245"/>
      <c r="N61" s="243"/>
      <c r="O61" s="243"/>
      <c r="P61" s="243"/>
      <c r="Q61" s="243"/>
      <c r="R61" s="266"/>
      <c r="S61" s="267"/>
      <c r="T61" s="536"/>
      <c r="U61" s="385"/>
      <c r="V61" s="532"/>
      <c r="W61" s="266"/>
      <c r="X61" s="267"/>
      <c r="Y61" s="536"/>
      <c r="Z61" s="385"/>
      <c r="AA61" s="532"/>
      <c r="AB61" s="405"/>
      <c r="AC61" s="404"/>
      <c r="AD61" s="445"/>
      <c r="AE61" s="449"/>
      <c r="AF61" s="396"/>
      <c r="AG61" s="445"/>
      <c r="AH61" s="406"/>
      <c r="AI61" s="404"/>
      <c r="AJ61" s="407"/>
      <c r="AK61" s="408"/>
      <c r="AL61" s="396"/>
      <c r="AM61" s="397"/>
      <c r="AN61" s="395"/>
      <c r="AO61" s="396"/>
      <c r="AP61" s="445"/>
      <c r="AQ61" s="252"/>
      <c r="AR61" s="253"/>
      <c r="AS61" s="254"/>
      <c r="AT61" s="252"/>
      <c r="AU61" s="253"/>
      <c r="AV61" s="254"/>
      <c r="AW61" s="252"/>
      <c r="AX61" s="253"/>
      <c r="AY61" s="254"/>
      <c r="AZ61" s="529"/>
      <c r="BA61" s="385"/>
      <c r="BB61" s="532"/>
      <c r="BC61" s="529"/>
      <c r="BD61" s="385"/>
      <c r="BE61" s="532"/>
      <c r="BF61" s="278"/>
      <c r="BG61" s="279"/>
      <c r="BH61" s="279"/>
      <c r="BI61" s="252"/>
      <c r="BJ61" s="270"/>
      <c r="BK61" s="254"/>
      <c r="BL61" s="252"/>
      <c r="BM61" s="270"/>
      <c r="BN61" s="254"/>
      <c r="BO61" s="252"/>
      <c r="BP61" s="270"/>
      <c r="BQ61" s="254"/>
      <c r="BR61" s="274"/>
      <c r="BS61" s="275"/>
      <c r="BT61" s="728"/>
    </row>
    <row r="62" spans="1:72" ht="31.5" x14ac:dyDescent="0.25">
      <c r="A62" s="739">
        <v>42</v>
      </c>
      <c r="B62" s="209" t="s">
        <v>183</v>
      </c>
      <c r="C62" s="243"/>
      <c r="D62" s="243"/>
      <c r="E62" s="243"/>
      <c r="F62" s="243"/>
      <c r="G62" s="244"/>
      <c r="H62" s="243"/>
      <c r="I62" s="243"/>
      <c r="J62" s="243"/>
      <c r="K62" s="243"/>
      <c r="L62" s="244"/>
      <c r="M62" s="245"/>
      <c r="N62" s="243"/>
      <c r="O62" s="243"/>
      <c r="P62" s="243"/>
      <c r="Q62" s="243"/>
      <c r="R62" s="266"/>
      <c r="S62" s="267"/>
      <c r="T62" s="535">
        <v>1.1000000000000001</v>
      </c>
      <c r="U62" s="385" t="s">
        <v>98</v>
      </c>
      <c r="V62" s="528"/>
      <c r="W62" s="266"/>
      <c r="X62" s="267"/>
      <c r="Y62" s="535">
        <v>1.1000000000000001</v>
      </c>
      <c r="Z62" s="385" t="s">
        <v>98</v>
      </c>
      <c r="AA62" s="528"/>
      <c r="AB62" s="405"/>
      <c r="AC62" s="404"/>
      <c r="AD62" s="445"/>
      <c r="AE62" s="449"/>
      <c r="AF62" s="396"/>
      <c r="AG62" s="445"/>
      <c r="AH62" s="406"/>
      <c r="AI62" s="404"/>
      <c r="AJ62" s="407"/>
      <c r="AK62" s="408"/>
      <c r="AL62" s="396"/>
      <c r="AM62" s="397"/>
      <c r="AN62" s="395"/>
      <c r="AO62" s="396"/>
      <c r="AP62" s="445"/>
      <c r="AQ62" s="252"/>
      <c r="AR62" s="253"/>
      <c r="AS62" s="254"/>
      <c r="AT62" s="252"/>
      <c r="AU62" s="253"/>
      <c r="AV62" s="254"/>
      <c r="AW62" s="252"/>
      <c r="AX62" s="253"/>
      <c r="AY62" s="254"/>
      <c r="AZ62" s="527">
        <v>1.1000000000000001</v>
      </c>
      <c r="BA62" s="385" t="s">
        <v>98</v>
      </c>
      <c r="BB62" s="528"/>
      <c r="BC62" s="527">
        <v>1.1000000000000001</v>
      </c>
      <c r="BD62" s="385" t="s">
        <v>98</v>
      </c>
      <c r="BE62" s="528"/>
      <c r="BF62" s="278"/>
      <c r="BG62" s="279"/>
      <c r="BH62" s="279"/>
      <c r="BI62" s="252"/>
      <c r="BJ62" s="270"/>
      <c r="BK62" s="254"/>
      <c r="BL62" s="252"/>
      <c r="BM62" s="270"/>
      <c r="BN62" s="254"/>
      <c r="BO62" s="252"/>
      <c r="BP62" s="270"/>
      <c r="BQ62" s="254"/>
      <c r="BR62" s="274"/>
      <c r="BS62" s="275"/>
      <c r="BT62" s="728"/>
    </row>
    <row r="63" spans="1:72" ht="47.25" x14ac:dyDescent="0.25">
      <c r="A63" s="738">
        <v>43</v>
      </c>
      <c r="B63" s="550" t="s">
        <v>184</v>
      </c>
      <c r="C63" s="243"/>
      <c r="D63" s="243"/>
      <c r="E63" s="243"/>
      <c r="F63" s="243"/>
      <c r="G63" s="244"/>
      <c r="H63" s="243"/>
      <c r="I63" s="243"/>
      <c r="J63" s="243"/>
      <c r="K63" s="243"/>
      <c r="L63" s="244"/>
      <c r="M63" s="245"/>
      <c r="N63" s="243"/>
      <c r="O63" s="243"/>
      <c r="P63" s="243"/>
      <c r="Q63" s="243"/>
      <c r="R63" s="266"/>
      <c r="S63" s="267"/>
      <c r="T63" s="535">
        <v>5.2</v>
      </c>
      <c r="U63" s="385" t="s">
        <v>98</v>
      </c>
      <c r="V63" s="528">
        <v>0.63</v>
      </c>
      <c r="W63" s="266"/>
      <c r="X63" s="267"/>
      <c r="Y63" s="535">
        <v>5.2</v>
      </c>
      <c r="Z63" s="385" t="s">
        <v>98</v>
      </c>
      <c r="AA63" s="528">
        <v>0.63</v>
      </c>
      <c r="AB63" s="405"/>
      <c r="AC63" s="404"/>
      <c r="AD63" s="445"/>
      <c r="AE63" s="449"/>
      <c r="AF63" s="396"/>
      <c r="AG63" s="445"/>
      <c r="AH63" s="406"/>
      <c r="AI63" s="404"/>
      <c r="AJ63" s="407"/>
      <c r="AK63" s="408"/>
      <c r="AL63" s="396"/>
      <c r="AM63" s="397"/>
      <c r="AN63" s="395"/>
      <c r="AO63" s="396"/>
      <c r="AP63" s="445"/>
      <c r="AQ63" s="252"/>
      <c r="AR63" s="253"/>
      <c r="AS63" s="254"/>
      <c r="AT63" s="252"/>
      <c r="AU63" s="253"/>
      <c r="AV63" s="254"/>
      <c r="AW63" s="252"/>
      <c r="AX63" s="253"/>
      <c r="AY63" s="254"/>
      <c r="AZ63" s="527">
        <v>5.2</v>
      </c>
      <c r="BA63" s="385" t="s">
        <v>98</v>
      </c>
      <c r="BB63" s="528">
        <v>0.4</v>
      </c>
      <c r="BC63" s="527">
        <v>5.2</v>
      </c>
      <c r="BD63" s="385" t="s">
        <v>98</v>
      </c>
      <c r="BE63" s="528">
        <v>0.4</v>
      </c>
      <c r="BF63" s="278"/>
      <c r="BG63" s="279"/>
      <c r="BH63" s="279"/>
      <c r="BI63" s="252"/>
      <c r="BJ63" s="270"/>
      <c r="BK63" s="254"/>
      <c r="BL63" s="252"/>
      <c r="BM63" s="270"/>
      <c r="BN63" s="254"/>
      <c r="BO63" s="252"/>
      <c r="BP63" s="270"/>
      <c r="BQ63" s="254"/>
      <c r="BR63" s="274"/>
      <c r="BS63" s="275"/>
      <c r="BT63" s="728"/>
    </row>
    <row r="64" spans="1:72" x14ac:dyDescent="0.25">
      <c r="A64" s="738">
        <v>44</v>
      </c>
      <c r="B64" s="43" t="s">
        <v>133</v>
      </c>
      <c r="C64" s="243"/>
      <c r="D64" s="243"/>
      <c r="E64" s="243"/>
      <c r="F64" s="243"/>
      <c r="G64" s="244"/>
      <c r="H64" s="243"/>
      <c r="I64" s="243"/>
      <c r="J64" s="243"/>
      <c r="K64" s="243"/>
      <c r="L64" s="244"/>
      <c r="M64" s="245"/>
      <c r="N64" s="243"/>
      <c r="O64" s="243"/>
      <c r="P64" s="243"/>
      <c r="Q64" s="243"/>
      <c r="R64" s="266"/>
      <c r="S64" s="267"/>
      <c r="T64" s="535"/>
      <c r="U64" s="385"/>
      <c r="V64" s="528"/>
      <c r="W64" s="266"/>
      <c r="X64" s="267"/>
      <c r="Y64" s="535"/>
      <c r="Z64" s="385"/>
      <c r="AA64" s="528"/>
      <c r="AB64" s="405"/>
      <c r="AC64" s="404"/>
      <c r="AD64" s="445"/>
      <c r="AE64" s="449"/>
      <c r="AF64" s="396"/>
      <c r="AG64" s="445"/>
      <c r="AH64" s="406"/>
      <c r="AI64" s="404"/>
      <c r="AJ64" s="407"/>
      <c r="AK64" s="408"/>
      <c r="AL64" s="396"/>
      <c r="AM64" s="397"/>
      <c r="AN64" s="395"/>
      <c r="AO64" s="396"/>
      <c r="AP64" s="445"/>
      <c r="AQ64" s="252"/>
      <c r="AR64" s="253"/>
      <c r="AS64" s="254"/>
      <c r="AT64" s="252"/>
      <c r="AU64" s="253"/>
      <c r="AV64" s="254"/>
      <c r="AW64" s="252"/>
      <c r="AX64" s="253"/>
      <c r="AY64" s="254"/>
      <c r="AZ64" s="527"/>
      <c r="BA64" s="385"/>
      <c r="BB64" s="528"/>
      <c r="BC64" s="527"/>
      <c r="BD64" s="385"/>
      <c r="BE64" s="528"/>
      <c r="BF64" s="278"/>
      <c r="BG64" s="279"/>
      <c r="BH64" s="279"/>
      <c r="BI64" s="252"/>
      <c r="BJ64" s="270"/>
      <c r="BK64" s="254"/>
      <c r="BL64" s="252"/>
      <c r="BM64" s="270"/>
      <c r="BN64" s="254"/>
      <c r="BO64" s="252"/>
      <c r="BP64" s="270"/>
      <c r="BQ64" s="254"/>
      <c r="BR64" s="274"/>
      <c r="BS64" s="275"/>
      <c r="BT64" s="728"/>
    </row>
    <row r="65" spans="1:72" ht="31.5" x14ac:dyDescent="0.25">
      <c r="A65" s="738">
        <v>45</v>
      </c>
      <c r="B65" s="465" t="s">
        <v>185</v>
      </c>
      <c r="C65" s="243"/>
      <c r="D65" s="243"/>
      <c r="E65" s="243"/>
      <c r="F65" s="243"/>
      <c r="G65" s="244"/>
      <c r="H65" s="243"/>
      <c r="I65" s="243"/>
      <c r="J65" s="243"/>
      <c r="K65" s="243"/>
      <c r="L65" s="244"/>
      <c r="M65" s="245"/>
      <c r="N65" s="243"/>
      <c r="O65" s="243"/>
      <c r="P65" s="243"/>
      <c r="Q65" s="243"/>
      <c r="R65" s="266"/>
      <c r="S65" s="267"/>
      <c r="T65" s="535">
        <v>4</v>
      </c>
      <c r="U65" s="385" t="s">
        <v>98</v>
      </c>
      <c r="V65" s="528"/>
      <c r="W65" s="266"/>
      <c r="X65" s="267"/>
      <c r="Y65" s="535">
        <v>4</v>
      </c>
      <c r="Z65" s="385" t="s">
        <v>98</v>
      </c>
      <c r="AA65" s="528"/>
      <c r="AB65" s="405"/>
      <c r="AC65" s="404"/>
      <c r="AD65" s="445"/>
      <c r="AE65" s="449"/>
      <c r="AF65" s="396"/>
      <c r="AG65" s="445"/>
      <c r="AH65" s="406"/>
      <c r="AI65" s="404"/>
      <c r="AJ65" s="407"/>
      <c r="AK65" s="408"/>
      <c r="AL65" s="396"/>
      <c r="AM65" s="397"/>
      <c r="AN65" s="395"/>
      <c r="AO65" s="396"/>
      <c r="AP65" s="445"/>
      <c r="AQ65" s="252"/>
      <c r="AR65" s="253"/>
      <c r="AS65" s="254"/>
      <c r="AT65" s="252"/>
      <c r="AU65" s="253"/>
      <c r="AV65" s="254"/>
      <c r="AW65" s="252"/>
      <c r="AX65" s="253"/>
      <c r="AY65" s="254"/>
      <c r="AZ65" s="527">
        <v>4</v>
      </c>
      <c r="BA65" s="385" t="s">
        <v>98</v>
      </c>
      <c r="BB65" s="528"/>
      <c r="BC65" s="527">
        <v>4</v>
      </c>
      <c r="BD65" s="385" t="s">
        <v>98</v>
      </c>
      <c r="BE65" s="528"/>
      <c r="BF65" s="278"/>
      <c r="BG65" s="279"/>
      <c r="BH65" s="279"/>
      <c r="BI65" s="252"/>
      <c r="BJ65" s="270"/>
      <c r="BK65" s="254"/>
      <c r="BL65" s="252"/>
      <c r="BM65" s="270"/>
      <c r="BN65" s="254"/>
      <c r="BO65" s="252"/>
      <c r="BP65" s="270"/>
      <c r="BQ65" s="254"/>
      <c r="BR65" s="274"/>
      <c r="BS65" s="275"/>
      <c r="BT65" s="728"/>
    </row>
    <row r="66" spans="1:72" ht="31.5" x14ac:dyDescent="0.25">
      <c r="A66" s="739">
        <v>46</v>
      </c>
      <c r="B66" s="525" t="s">
        <v>186</v>
      </c>
      <c r="C66" s="243"/>
      <c r="D66" s="243"/>
      <c r="E66" s="243"/>
      <c r="F66" s="243"/>
      <c r="G66" s="244"/>
      <c r="H66" s="243"/>
      <c r="I66" s="243"/>
      <c r="J66" s="243"/>
      <c r="K66" s="243"/>
      <c r="L66" s="244"/>
      <c r="M66" s="245"/>
      <c r="N66" s="243"/>
      <c r="O66" s="243"/>
      <c r="P66" s="243"/>
      <c r="Q66" s="243"/>
      <c r="R66" s="266"/>
      <c r="S66" s="267"/>
      <c r="T66" s="535">
        <v>1.7</v>
      </c>
      <c r="U66" s="385" t="s">
        <v>98</v>
      </c>
      <c r="V66" s="528">
        <v>0.16</v>
      </c>
      <c r="W66" s="266"/>
      <c r="X66" s="267"/>
      <c r="Y66" s="535">
        <v>1.7</v>
      </c>
      <c r="Z66" s="385" t="s">
        <v>98</v>
      </c>
      <c r="AA66" s="528">
        <v>0.16</v>
      </c>
      <c r="AB66" s="405"/>
      <c r="AC66" s="404"/>
      <c r="AD66" s="445"/>
      <c r="AE66" s="449"/>
      <c r="AF66" s="396"/>
      <c r="AG66" s="445"/>
      <c r="AH66" s="406"/>
      <c r="AI66" s="404"/>
      <c r="AJ66" s="407"/>
      <c r="AK66" s="408"/>
      <c r="AL66" s="396"/>
      <c r="AM66" s="397"/>
      <c r="AN66" s="395"/>
      <c r="AO66" s="396"/>
      <c r="AP66" s="445"/>
      <c r="AQ66" s="252"/>
      <c r="AR66" s="253"/>
      <c r="AS66" s="254"/>
      <c r="AT66" s="252"/>
      <c r="AU66" s="253"/>
      <c r="AV66" s="254"/>
      <c r="AW66" s="252"/>
      <c r="AX66" s="253"/>
      <c r="AY66" s="254"/>
      <c r="AZ66" s="527">
        <v>1.7</v>
      </c>
      <c r="BA66" s="385" t="s">
        <v>98</v>
      </c>
      <c r="BB66" s="528">
        <v>0.16</v>
      </c>
      <c r="BC66" s="527">
        <v>1.7</v>
      </c>
      <c r="BD66" s="385" t="s">
        <v>98</v>
      </c>
      <c r="BE66" s="528">
        <v>0.16</v>
      </c>
      <c r="BF66" s="278"/>
      <c r="BG66" s="279"/>
      <c r="BH66" s="279"/>
      <c r="BI66" s="252"/>
      <c r="BJ66" s="270"/>
      <c r="BK66" s="254"/>
      <c r="BL66" s="252"/>
      <c r="BM66" s="270"/>
      <c r="BN66" s="254"/>
      <c r="BO66" s="252"/>
      <c r="BP66" s="270"/>
      <c r="BQ66" s="254"/>
      <c r="BR66" s="274"/>
      <c r="BS66" s="275"/>
      <c r="BT66" s="728"/>
    </row>
    <row r="67" spans="1:72" ht="31.5" x14ac:dyDescent="0.25">
      <c r="A67" s="738">
        <v>47</v>
      </c>
      <c r="B67" s="525" t="s">
        <v>187</v>
      </c>
      <c r="C67" s="243"/>
      <c r="D67" s="243"/>
      <c r="E67" s="243"/>
      <c r="F67" s="243"/>
      <c r="G67" s="244"/>
      <c r="H67" s="243"/>
      <c r="I67" s="243"/>
      <c r="J67" s="243"/>
      <c r="K67" s="243"/>
      <c r="L67" s="244"/>
      <c r="M67" s="245"/>
      <c r="N67" s="243"/>
      <c r="O67" s="243"/>
      <c r="P67" s="243"/>
      <c r="Q67" s="243"/>
      <c r="R67" s="266"/>
      <c r="S67" s="267"/>
      <c r="T67" s="535">
        <v>3.6</v>
      </c>
      <c r="U67" s="385" t="s">
        <v>98</v>
      </c>
      <c r="V67" s="528">
        <v>0.25</v>
      </c>
      <c r="W67" s="266"/>
      <c r="X67" s="267"/>
      <c r="Y67" s="535">
        <v>3.6</v>
      </c>
      <c r="Z67" s="385" t="s">
        <v>98</v>
      </c>
      <c r="AA67" s="528">
        <v>0.25</v>
      </c>
      <c r="AB67" s="405"/>
      <c r="AC67" s="404"/>
      <c r="AD67" s="445"/>
      <c r="AE67" s="449"/>
      <c r="AF67" s="396"/>
      <c r="AG67" s="445"/>
      <c r="AH67" s="406"/>
      <c r="AI67" s="404"/>
      <c r="AJ67" s="407"/>
      <c r="AK67" s="408"/>
      <c r="AL67" s="396"/>
      <c r="AM67" s="397"/>
      <c r="AN67" s="395"/>
      <c r="AO67" s="396"/>
      <c r="AP67" s="445"/>
      <c r="AQ67" s="252"/>
      <c r="AR67" s="253"/>
      <c r="AS67" s="254"/>
      <c r="AT67" s="252"/>
      <c r="AU67" s="253"/>
      <c r="AV67" s="254"/>
      <c r="AW67" s="252"/>
      <c r="AX67" s="253"/>
      <c r="AY67" s="254"/>
      <c r="AZ67" s="527">
        <v>3.6</v>
      </c>
      <c r="BA67" s="385" t="s">
        <v>98</v>
      </c>
      <c r="BB67" s="528">
        <v>0.25</v>
      </c>
      <c r="BC67" s="527">
        <v>3.6</v>
      </c>
      <c r="BD67" s="385" t="s">
        <v>98</v>
      </c>
      <c r="BE67" s="528">
        <v>0.25</v>
      </c>
      <c r="BF67" s="278"/>
      <c r="BG67" s="279"/>
      <c r="BH67" s="279"/>
      <c r="BI67" s="252"/>
      <c r="BJ67" s="270"/>
      <c r="BK67" s="254"/>
      <c r="BL67" s="252"/>
      <c r="BM67" s="270"/>
      <c r="BN67" s="254"/>
      <c r="BO67" s="252"/>
      <c r="BP67" s="270"/>
      <c r="BQ67" s="254"/>
      <c r="BR67" s="274"/>
      <c r="BS67" s="275"/>
      <c r="BT67" s="728"/>
    </row>
    <row r="68" spans="1:72" ht="47.25" x14ac:dyDescent="0.25">
      <c r="A68" s="738">
        <v>48</v>
      </c>
      <c r="B68" s="525" t="s">
        <v>188</v>
      </c>
      <c r="C68" s="243"/>
      <c r="D68" s="243"/>
      <c r="E68" s="243"/>
      <c r="F68" s="243"/>
      <c r="G68" s="244"/>
      <c r="H68" s="243"/>
      <c r="I68" s="243"/>
      <c r="J68" s="243"/>
      <c r="K68" s="243"/>
      <c r="L68" s="244"/>
      <c r="M68" s="245"/>
      <c r="N68" s="243"/>
      <c r="O68" s="243"/>
      <c r="P68" s="243"/>
      <c r="Q68" s="243"/>
      <c r="R68" s="266"/>
      <c r="S68" s="267"/>
      <c r="T68" s="535">
        <v>1.6</v>
      </c>
      <c r="U68" s="385" t="s">
        <v>98</v>
      </c>
      <c r="V68" s="528">
        <v>0.25</v>
      </c>
      <c r="W68" s="266"/>
      <c r="X68" s="267"/>
      <c r="Y68" s="535">
        <v>1.6</v>
      </c>
      <c r="Z68" s="385" t="s">
        <v>98</v>
      </c>
      <c r="AA68" s="528">
        <v>0.25</v>
      </c>
      <c r="AB68" s="405"/>
      <c r="AC68" s="404"/>
      <c r="AD68" s="445"/>
      <c r="AE68" s="451"/>
      <c r="AF68" s="421"/>
      <c r="AG68" s="417"/>
      <c r="AH68" s="406"/>
      <c r="AI68" s="404"/>
      <c r="AJ68" s="407"/>
      <c r="AK68" s="408"/>
      <c r="AL68" s="396"/>
      <c r="AM68" s="397"/>
      <c r="AN68" s="395"/>
      <c r="AO68" s="421"/>
      <c r="AP68" s="417"/>
      <c r="AQ68" s="252"/>
      <c r="AR68" s="253"/>
      <c r="AS68" s="254"/>
      <c r="AT68" s="252"/>
      <c r="AU68" s="253"/>
      <c r="AV68" s="254"/>
      <c r="AW68" s="252"/>
      <c r="AX68" s="253"/>
      <c r="AY68" s="254"/>
      <c r="AZ68" s="527">
        <v>1.6</v>
      </c>
      <c r="BA68" s="385" t="s">
        <v>98</v>
      </c>
      <c r="BB68" s="528">
        <v>0.25</v>
      </c>
      <c r="BC68" s="527">
        <v>1.6</v>
      </c>
      <c r="BD68" s="385" t="s">
        <v>98</v>
      </c>
      <c r="BE68" s="528">
        <v>0.25</v>
      </c>
      <c r="BF68" s="278"/>
      <c r="BG68" s="279"/>
      <c r="BH68" s="279"/>
      <c r="BI68" s="252"/>
      <c r="BJ68" s="296"/>
      <c r="BK68" s="299"/>
      <c r="BL68" s="252"/>
      <c r="BM68" s="270"/>
      <c r="BN68" s="254"/>
      <c r="BO68" s="252"/>
      <c r="BP68" s="270"/>
      <c r="BQ68" s="254"/>
      <c r="BR68" s="287"/>
      <c r="BS68" s="297"/>
      <c r="BT68" s="300"/>
    </row>
    <row r="69" spans="1:72" x14ac:dyDescent="0.25">
      <c r="A69" s="738">
        <v>49</v>
      </c>
      <c r="B69" s="46" t="s">
        <v>189</v>
      </c>
      <c r="C69" s="243"/>
      <c r="D69" s="243"/>
      <c r="E69" s="243"/>
      <c r="F69" s="243"/>
      <c r="G69" s="244"/>
      <c r="H69" s="243"/>
      <c r="I69" s="243"/>
      <c r="J69" s="243"/>
      <c r="K69" s="243"/>
      <c r="L69" s="244"/>
      <c r="M69" s="245"/>
      <c r="N69" s="243"/>
      <c r="O69" s="243"/>
      <c r="P69" s="243"/>
      <c r="Q69" s="243"/>
      <c r="R69" s="266"/>
      <c r="S69" s="267"/>
      <c r="T69" s="535"/>
      <c r="U69" s="385"/>
      <c r="V69" s="528"/>
      <c r="W69" s="266"/>
      <c r="X69" s="267"/>
      <c r="Y69" s="535"/>
      <c r="Z69" s="385"/>
      <c r="AA69" s="528"/>
      <c r="AB69" s="405"/>
      <c r="AC69" s="404"/>
      <c r="AD69" s="445"/>
      <c r="AE69" s="449"/>
      <c r="AF69" s="396"/>
      <c r="AG69" s="445"/>
      <c r="AH69" s="406"/>
      <c r="AI69" s="404"/>
      <c r="AJ69" s="407"/>
      <c r="AK69" s="408"/>
      <c r="AL69" s="396"/>
      <c r="AM69" s="397"/>
      <c r="AN69" s="395"/>
      <c r="AO69" s="396"/>
      <c r="AP69" s="445"/>
      <c r="AQ69" s="252"/>
      <c r="AR69" s="253"/>
      <c r="AS69" s="254"/>
      <c r="AT69" s="252"/>
      <c r="AU69" s="253"/>
      <c r="AV69" s="254"/>
      <c r="AW69" s="252"/>
      <c r="AX69" s="253"/>
      <c r="AY69" s="254"/>
      <c r="AZ69" s="527"/>
      <c r="BA69" s="385"/>
      <c r="BB69" s="528"/>
      <c r="BC69" s="527"/>
      <c r="BD69" s="385"/>
      <c r="BE69" s="528"/>
      <c r="BF69" s="278"/>
      <c r="BG69" s="279"/>
      <c r="BH69" s="279"/>
      <c r="BI69" s="252"/>
      <c r="BJ69" s="270"/>
      <c r="BK69" s="254"/>
      <c r="BL69" s="252"/>
      <c r="BM69" s="270"/>
      <c r="BN69" s="254"/>
      <c r="BO69" s="252"/>
      <c r="BP69" s="270"/>
      <c r="BQ69" s="254"/>
      <c r="BR69" s="274"/>
      <c r="BS69" s="275"/>
      <c r="BT69" s="728"/>
    </row>
    <row r="70" spans="1:72" ht="120" x14ac:dyDescent="0.25">
      <c r="A70" s="739">
        <v>50</v>
      </c>
      <c r="B70" s="524" t="s">
        <v>207</v>
      </c>
      <c r="C70" s="243"/>
      <c r="D70" s="243"/>
      <c r="E70" s="243"/>
      <c r="F70" s="243"/>
      <c r="G70" s="244"/>
      <c r="H70" s="243"/>
      <c r="I70" s="243"/>
      <c r="J70" s="243"/>
      <c r="K70" s="243"/>
      <c r="L70" s="244"/>
      <c r="M70" s="245"/>
      <c r="N70" s="243"/>
      <c r="O70" s="243"/>
      <c r="P70" s="243"/>
      <c r="Q70" s="243"/>
      <c r="R70" s="266"/>
      <c r="S70" s="267"/>
      <c r="T70" s="535">
        <v>16.605</v>
      </c>
      <c r="U70" s="385" t="s">
        <v>98</v>
      </c>
      <c r="V70" s="528"/>
      <c r="W70" s="266"/>
      <c r="X70" s="267"/>
      <c r="Y70" s="535">
        <v>16.605</v>
      </c>
      <c r="Z70" s="385" t="s">
        <v>98</v>
      </c>
      <c r="AA70" s="528"/>
      <c r="AB70" s="405"/>
      <c r="AC70" s="404"/>
      <c r="AD70" s="445"/>
      <c r="AE70" s="449"/>
      <c r="AF70" s="396"/>
      <c r="AG70" s="445"/>
      <c r="AH70" s="406"/>
      <c r="AI70" s="404"/>
      <c r="AJ70" s="407"/>
      <c r="AK70" s="408"/>
      <c r="AL70" s="396"/>
      <c r="AM70" s="397"/>
      <c r="AN70" s="395"/>
      <c r="AO70" s="396"/>
      <c r="AP70" s="445"/>
      <c r="AQ70" s="252"/>
      <c r="AR70" s="253"/>
      <c r="AS70" s="254"/>
      <c r="AT70" s="252"/>
      <c r="AU70" s="253"/>
      <c r="AV70" s="254"/>
      <c r="AW70" s="252"/>
      <c r="AX70" s="253"/>
      <c r="AY70" s="254"/>
      <c r="AZ70" s="527">
        <v>16.605</v>
      </c>
      <c r="BA70" s="385" t="s">
        <v>98</v>
      </c>
      <c r="BB70" s="528"/>
      <c r="BC70" s="527">
        <v>16.605</v>
      </c>
      <c r="BD70" s="385" t="s">
        <v>98</v>
      </c>
      <c r="BE70" s="528"/>
      <c r="BF70" s="278"/>
      <c r="BG70" s="279"/>
      <c r="BH70" s="279"/>
      <c r="BI70" s="252"/>
      <c r="BJ70" s="270"/>
      <c r="BK70" s="254"/>
      <c r="BL70" s="252"/>
      <c r="BM70" s="270"/>
      <c r="BN70" s="254"/>
      <c r="BO70" s="252"/>
      <c r="BP70" s="270"/>
      <c r="BQ70" s="254"/>
      <c r="BR70" s="274"/>
      <c r="BS70" s="275"/>
      <c r="BT70" s="728"/>
    </row>
    <row r="71" spans="1:72" ht="135" x14ac:dyDescent="0.25">
      <c r="A71" s="738">
        <v>51</v>
      </c>
      <c r="B71" s="524" t="s">
        <v>190</v>
      </c>
      <c r="C71" s="243"/>
      <c r="D71" s="243"/>
      <c r="E71" s="243"/>
      <c r="F71" s="243"/>
      <c r="G71" s="244"/>
      <c r="H71" s="243"/>
      <c r="I71" s="243"/>
      <c r="J71" s="243"/>
      <c r="K71" s="243"/>
      <c r="L71" s="244"/>
      <c r="M71" s="245"/>
      <c r="N71" s="243"/>
      <c r="O71" s="243"/>
      <c r="P71" s="243"/>
      <c r="Q71" s="243"/>
      <c r="R71" s="266"/>
      <c r="S71" s="267"/>
      <c r="T71" s="535">
        <v>6</v>
      </c>
      <c r="U71" s="385" t="s">
        <v>98</v>
      </c>
      <c r="V71" s="528">
        <v>1.26</v>
      </c>
      <c r="W71" s="266"/>
      <c r="X71" s="267"/>
      <c r="Y71" s="535">
        <v>6</v>
      </c>
      <c r="Z71" s="385" t="s">
        <v>98</v>
      </c>
      <c r="AA71" s="528">
        <v>1.26</v>
      </c>
      <c r="AB71" s="405"/>
      <c r="AC71" s="404"/>
      <c r="AD71" s="445"/>
      <c r="AE71" s="449"/>
      <c r="AF71" s="396"/>
      <c r="AG71" s="445"/>
      <c r="AH71" s="406"/>
      <c r="AI71" s="404"/>
      <c r="AJ71" s="407"/>
      <c r="AK71" s="408"/>
      <c r="AL71" s="396"/>
      <c r="AM71" s="397"/>
      <c r="AN71" s="395"/>
      <c r="AO71" s="396"/>
      <c r="AP71" s="445"/>
      <c r="AQ71" s="252"/>
      <c r="AR71" s="253"/>
      <c r="AS71" s="254"/>
      <c r="AT71" s="252"/>
      <c r="AU71" s="253"/>
      <c r="AV71" s="254"/>
      <c r="AW71" s="252"/>
      <c r="AX71" s="253"/>
      <c r="AY71" s="254"/>
      <c r="AZ71" s="527"/>
      <c r="BA71" s="385"/>
      <c r="BB71" s="528"/>
      <c r="BC71" s="527"/>
      <c r="BD71" s="385"/>
      <c r="BE71" s="528"/>
      <c r="BF71" s="278"/>
      <c r="BG71" s="279"/>
      <c r="BH71" s="279"/>
      <c r="BI71" s="252"/>
      <c r="BJ71" s="270"/>
      <c r="BK71" s="254"/>
      <c r="BL71" s="252"/>
      <c r="BM71" s="270"/>
      <c r="BN71" s="254"/>
      <c r="BO71" s="252"/>
      <c r="BP71" s="270"/>
      <c r="BQ71" s="254"/>
      <c r="BR71" s="274"/>
      <c r="BS71" s="275"/>
      <c r="BT71" s="728"/>
    </row>
    <row r="72" spans="1:72" ht="120" x14ac:dyDescent="0.25">
      <c r="A72" s="738">
        <v>52</v>
      </c>
      <c r="B72" s="524" t="s">
        <v>209</v>
      </c>
      <c r="C72" s="243"/>
      <c r="D72" s="243"/>
      <c r="E72" s="243"/>
      <c r="F72" s="243"/>
      <c r="G72" s="244"/>
      <c r="H72" s="243"/>
      <c r="I72" s="243"/>
      <c r="J72" s="243"/>
      <c r="K72" s="243"/>
      <c r="L72" s="244"/>
      <c r="M72" s="245"/>
      <c r="N72" s="243"/>
      <c r="O72" s="243"/>
      <c r="P72" s="243"/>
      <c r="Q72" s="243"/>
      <c r="R72" s="266"/>
      <c r="S72" s="267"/>
      <c r="T72" s="535">
        <v>6</v>
      </c>
      <c r="U72" s="385" t="s">
        <v>98</v>
      </c>
      <c r="V72" s="534">
        <v>2.4</v>
      </c>
      <c r="W72" s="266"/>
      <c r="X72" s="267"/>
      <c r="Y72" s="535">
        <v>6</v>
      </c>
      <c r="Z72" s="385" t="s">
        <v>98</v>
      </c>
      <c r="AA72" s="534">
        <v>2.4</v>
      </c>
      <c r="AB72" s="405"/>
      <c r="AC72" s="404"/>
      <c r="AD72" s="445"/>
      <c r="AE72" s="449"/>
      <c r="AF72" s="396"/>
      <c r="AG72" s="445"/>
      <c r="AH72" s="406"/>
      <c r="AI72" s="404"/>
      <c r="AJ72" s="407"/>
      <c r="AK72" s="408"/>
      <c r="AL72" s="396"/>
      <c r="AM72" s="397"/>
      <c r="AN72" s="395"/>
      <c r="AO72" s="396"/>
      <c r="AP72" s="445"/>
      <c r="AQ72" s="252"/>
      <c r="AR72" s="253"/>
      <c r="AS72" s="254"/>
      <c r="AT72" s="252"/>
      <c r="AU72" s="253"/>
      <c r="AV72" s="254"/>
      <c r="AW72" s="252"/>
      <c r="AX72" s="253"/>
      <c r="AY72" s="254"/>
      <c r="AZ72" s="527"/>
      <c r="BA72" s="385"/>
      <c r="BB72" s="531"/>
      <c r="BC72" s="527"/>
      <c r="BD72" s="385"/>
      <c r="BE72" s="531"/>
      <c r="BF72" s="278"/>
      <c r="BG72" s="279"/>
      <c r="BH72" s="279"/>
      <c r="BI72" s="252"/>
      <c r="BJ72" s="270"/>
      <c r="BK72" s="254"/>
      <c r="BL72" s="252"/>
      <c r="BM72" s="270"/>
      <c r="BN72" s="254"/>
      <c r="BO72" s="252"/>
      <c r="BP72" s="270"/>
      <c r="BQ72" s="254"/>
      <c r="BR72" s="274"/>
      <c r="BS72" s="275"/>
      <c r="BT72" s="728"/>
    </row>
    <row r="73" spans="1:72" ht="120" x14ac:dyDescent="0.25">
      <c r="A73" s="738">
        <v>53</v>
      </c>
      <c r="B73" s="514" t="s">
        <v>191</v>
      </c>
      <c r="C73" s="243"/>
      <c r="D73" s="243"/>
      <c r="E73" s="243"/>
      <c r="F73" s="243"/>
      <c r="G73" s="244"/>
      <c r="H73" s="243"/>
      <c r="I73" s="243"/>
      <c r="J73" s="243"/>
      <c r="K73" s="243"/>
      <c r="L73" s="244"/>
      <c r="M73" s="245"/>
      <c r="N73" s="243"/>
      <c r="O73" s="243"/>
      <c r="P73" s="243"/>
      <c r="Q73" s="243"/>
      <c r="R73" s="266"/>
      <c r="S73" s="267"/>
      <c r="T73" s="535"/>
      <c r="U73" s="385"/>
      <c r="V73" s="531"/>
      <c r="W73" s="266"/>
      <c r="X73" s="267"/>
      <c r="Y73" s="535"/>
      <c r="Z73" s="385"/>
      <c r="AA73" s="531"/>
      <c r="AB73" s="405"/>
      <c r="AC73" s="404"/>
      <c r="AD73" s="445"/>
      <c r="AE73" s="449"/>
      <c r="AF73" s="396"/>
      <c r="AG73" s="445"/>
      <c r="AH73" s="406"/>
      <c r="AI73" s="404"/>
      <c r="AJ73" s="407"/>
      <c r="AK73" s="408"/>
      <c r="AL73" s="396"/>
      <c r="AM73" s="397"/>
      <c r="AN73" s="395"/>
      <c r="AO73" s="396"/>
      <c r="AP73" s="445"/>
      <c r="AQ73" s="252"/>
      <c r="AR73" s="253"/>
      <c r="AS73" s="254"/>
      <c r="AT73" s="252"/>
      <c r="AU73" s="253"/>
      <c r="AV73" s="254"/>
      <c r="AW73" s="252"/>
      <c r="AX73" s="253"/>
      <c r="AY73" s="254"/>
      <c r="AZ73" s="527"/>
      <c r="BA73" s="385"/>
      <c r="BB73" s="531"/>
      <c r="BC73" s="527"/>
      <c r="BD73" s="385"/>
      <c r="BE73" s="531"/>
      <c r="BF73" s="278"/>
      <c r="BG73" s="279"/>
      <c r="BH73" s="279"/>
      <c r="BI73" s="252"/>
      <c r="BJ73" s="270"/>
      <c r="BK73" s="254"/>
      <c r="BL73" s="252"/>
      <c r="BM73" s="270"/>
      <c r="BN73" s="254"/>
      <c r="BO73" s="252"/>
      <c r="BP73" s="270"/>
      <c r="BQ73" s="254"/>
      <c r="BR73" s="274"/>
      <c r="BS73" s="275"/>
      <c r="BT73" s="728"/>
    </row>
    <row r="74" spans="1:72" ht="120" x14ac:dyDescent="0.25">
      <c r="A74" s="739">
        <v>54</v>
      </c>
      <c r="B74" s="514" t="s">
        <v>208</v>
      </c>
      <c r="C74" s="243"/>
      <c r="D74" s="243"/>
      <c r="E74" s="243"/>
      <c r="F74" s="243"/>
      <c r="G74" s="244"/>
      <c r="H74" s="243"/>
      <c r="I74" s="243"/>
      <c r="J74" s="243"/>
      <c r="K74" s="243"/>
      <c r="L74" s="244"/>
      <c r="M74" s="245"/>
      <c r="N74" s="243"/>
      <c r="O74" s="243"/>
      <c r="P74" s="243"/>
      <c r="Q74" s="243"/>
      <c r="R74" s="266"/>
      <c r="S74" s="267"/>
      <c r="T74" s="535"/>
      <c r="U74" s="385"/>
      <c r="V74" s="531"/>
      <c r="W74" s="266"/>
      <c r="X74" s="267"/>
      <c r="Y74" s="535"/>
      <c r="Z74" s="385"/>
      <c r="AA74" s="531"/>
      <c r="AB74" s="405"/>
      <c r="AC74" s="404"/>
      <c r="AD74" s="445"/>
      <c r="AE74" s="449"/>
      <c r="AF74" s="396"/>
      <c r="AG74" s="445"/>
      <c r="AH74" s="406"/>
      <c r="AI74" s="404"/>
      <c r="AJ74" s="407"/>
      <c r="AK74" s="408"/>
      <c r="AL74" s="396"/>
      <c r="AM74" s="397"/>
      <c r="AN74" s="395"/>
      <c r="AO74" s="396"/>
      <c r="AP74" s="445"/>
      <c r="AQ74" s="252"/>
      <c r="AR74" s="253"/>
      <c r="AS74" s="254"/>
      <c r="AT74" s="252"/>
      <c r="AU74" s="253"/>
      <c r="AV74" s="254"/>
      <c r="AW74" s="252"/>
      <c r="AX74" s="253"/>
      <c r="AY74" s="254"/>
      <c r="AZ74" s="527"/>
      <c r="BA74" s="385"/>
      <c r="BB74" s="531"/>
      <c r="BC74" s="527"/>
      <c r="BD74" s="385"/>
      <c r="BE74" s="531"/>
      <c r="BF74" s="278"/>
      <c r="BG74" s="279"/>
      <c r="BH74" s="279"/>
      <c r="BI74" s="252"/>
      <c r="BJ74" s="270"/>
      <c r="BK74" s="254"/>
      <c r="BL74" s="252"/>
      <c r="BM74" s="270"/>
      <c r="BN74" s="254"/>
      <c r="BO74" s="252"/>
      <c r="BP74" s="270"/>
      <c r="BQ74" s="254"/>
      <c r="BR74" s="274"/>
      <c r="BS74" s="275"/>
      <c r="BT74" s="728"/>
    </row>
    <row r="75" spans="1:72" x14ac:dyDescent="0.25">
      <c r="A75" s="738">
        <v>55</v>
      </c>
      <c r="B75" s="43" t="s">
        <v>135</v>
      </c>
      <c r="C75" s="243"/>
      <c r="D75" s="243"/>
      <c r="E75" s="243"/>
      <c r="F75" s="243"/>
      <c r="G75" s="244"/>
      <c r="H75" s="243"/>
      <c r="I75" s="243"/>
      <c r="J75" s="243"/>
      <c r="K75" s="243"/>
      <c r="L75" s="244"/>
      <c r="M75" s="245"/>
      <c r="N75" s="243"/>
      <c r="O75" s="243"/>
      <c r="P75" s="243"/>
      <c r="Q75" s="243"/>
      <c r="R75" s="266"/>
      <c r="S75" s="267"/>
      <c r="T75" s="536"/>
      <c r="U75" s="385"/>
      <c r="V75" s="532"/>
      <c r="W75" s="266"/>
      <c r="X75" s="267"/>
      <c r="Y75" s="536"/>
      <c r="Z75" s="385"/>
      <c r="AA75" s="532"/>
      <c r="AB75" s="405"/>
      <c r="AC75" s="404"/>
      <c r="AD75" s="445"/>
      <c r="AE75" s="449"/>
      <c r="AF75" s="396"/>
      <c r="AG75" s="445"/>
      <c r="AH75" s="406"/>
      <c r="AI75" s="404"/>
      <c r="AJ75" s="407"/>
      <c r="AK75" s="408"/>
      <c r="AL75" s="396"/>
      <c r="AM75" s="397"/>
      <c r="AN75" s="395"/>
      <c r="AO75" s="396"/>
      <c r="AP75" s="445"/>
      <c r="AQ75" s="252"/>
      <c r="AR75" s="253"/>
      <c r="AS75" s="254"/>
      <c r="AT75" s="252"/>
      <c r="AU75" s="253"/>
      <c r="AV75" s="254"/>
      <c r="AW75" s="252"/>
      <c r="AX75" s="253"/>
      <c r="AY75" s="254"/>
      <c r="AZ75" s="529"/>
      <c r="BA75" s="385"/>
      <c r="BB75" s="532"/>
      <c r="BC75" s="529"/>
      <c r="BD75" s="385"/>
      <c r="BE75" s="532"/>
      <c r="BF75" s="278"/>
      <c r="BG75" s="279"/>
      <c r="BH75" s="279"/>
      <c r="BI75" s="252"/>
      <c r="BJ75" s="270"/>
      <c r="BK75" s="254"/>
      <c r="BL75" s="252"/>
      <c r="BM75" s="270"/>
      <c r="BN75" s="254"/>
      <c r="BO75" s="252"/>
      <c r="BP75" s="270"/>
      <c r="BQ75" s="254"/>
      <c r="BR75" s="274"/>
      <c r="BS75" s="275"/>
      <c r="BT75" s="728"/>
    </row>
    <row r="76" spans="1:72" ht="31.5" x14ac:dyDescent="0.25">
      <c r="A76" s="738">
        <v>56</v>
      </c>
      <c r="B76" s="465" t="s">
        <v>192</v>
      </c>
      <c r="C76" s="243"/>
      <c r="D76" s="243"/>
      <c r="E76" s="243"/>
      <c r="F76" s="243"/>
      <c r="G76" s="244"/>
      <c r="H76" s="243"/>
      <c r="I76" s="243"/>
      <c r="J76" s="243"/>
      <c r="K76" s="243"/>
      <c r="L76" s="244"/>
      <c r="M76" s="245"/>
      <c r="N76" s="243"/>
      <c r="O76" s="243"/>
      <c r="P76" s="243"/>
      <c r="Q76" s="243"/>
      <c r="R76" s="266"/>
      <c r="S76" s="267"/>
      <c r="T76" s="535">
        <v>5.5</v>
      </c>
      <c r="U76" s="385" t="s">
        <v>98</v>
      </c>
      <c r="V76" s="528"/>
      <c r="W76" s="266"/>
      <c r="X76" s="267"/>
      <c r="Y76" s="535">
        <v>5.5</v>
      </c>
      <c r="Z76" s="385" t="s">
        <v>98</v>
      </c>
      <c r="AA76" s="528"/>
      <c r="AB76" s="405"/>
      <c r="AC76" s="404"/>
      <c r="AD76" s="445"/>
      <c r="AE76" s="449"/>
      <c r="AF76" s="396"/>
      <c r="AG76" s="445"/>
      <c r="AH76" s="406"/>
      <c r="AI76" s="404"/>
      <c r="AJ76" s="407"/>
      <c r="AK76" s="408"/>
      <c r="AL76" s="396"/>
      <c r="AM76" s="397"/>
      <c r="AN76" s="395"/>
      <c r="AO76" s="396"/>
      <c r="AP76" s="445"/>
      <c r="AQ76" s="252"/>
      <c r="AR76" s="253"/>
      <c r="AS76" s="254"/>
      <c r="AT76" s="252"/>
      <c r="AU76" s="253"/>
      <c r="AV76" s="254"/>
      <c r="AW76" s="252"/>
      <c r="AX76" s="253"/>
      <c r="AY76" s="254"/>
      <c r="AZ76" s="527">
        <v>5.5</v>
      </c>
      <c r="BA76" s="385" t="s">
        <v>98</v>
      </c>
      <c r="BB76" s="528"/>
      <c r="BC76" s="527">
        <v>5.5</v>
      </c>
      <c r="BD76" s="385" t="s">
        <v>98</v>
      </c>
      <c r="BE76" s="528"/>
      <c r="BF76" s="278"/>
      <c r="BG76" s="279"/>
      <c r="BH76" s="279"/>
      <c r="BI76" s="252"/>
      <c r="BJ76" s="270"/>
      <c r="BK76" s="254"/>
      <c r="BL76" s="252"/>
      <c r="BM76" s="270"/>
      <c r="BN76" s="254"/>
      <c r="BO76" s="252"/>
      <c r="BP76" s="270"/>
      <c r="BQ76" s="254"/>
      <c r="BR76" s="274"/>
      <c r="BS76" s="275"/>
      <c r="BT76" s="728"/>
    </row>
    <row r="77" spans="1:72" x14ac:dyDescent="0.25">
      <c r="A77" s="738">
        <v>57</v>
      </c>
      <c r="B77" s="45" t="s">
        <v>136</v>
      </c>
      <c r="C77" s="243"/>
      <c r="D77" s="243"/>
      <c r="E77" s="243"/>
      <c r="F77" s="243"/>
      <c r="G77" s="244"/>
      <c r="H77" s="243"/>
      <c r="I77" s="243"/>
      <c r="J77" s="243"/>
      <c r="K77" s="243"/>
      <c r="L77" s="244"/>
      <c r="M77" s="245"/>
      <c r="N77" s="243"/>
      <c r="O77" s="243"/>
      <c r="P77" s="243"/>
      <c r="Q77" s="243"/>
      <c r="R77" s="266"/>
      <c r="S77" s="267"/>
      <c r="T77" s="535"/>
      <c r="U77" s="385"/>
      <c r="V77" s="528"/>
      <c r="W77" s="266"/>
      <c r="X77" s="267"/>
      <c r="Y77" s="535"/>
      <c r="Z77" s="385" t="s">
        <v>98</v>
      </c>
      <c r="AA77" s="528"/>
      <c r="AB77" s="405"/>
      <c r="AC77" s="404"/>
      <c r="AD77" s="445"/>
      <c r="AE77" s="449"/>
      <c r="AF77" s="396"/>
      <c r="AG77" s="445"/>
      <c r="AH77" s="406"/>
      <c r="AI77" s="404"/>
      <c r="AJ77" s="407"/>
      <c r="AK77" s="408"/>
      <c r="AL77" s="396"/>
      <c r="AM77" s="397"/>
      <c r="AN77" s="395"/>
      <c r="AO77" s="396"/>
      <c r="AP77" s="445"/>
      <c r="AQ77" s="252"/>
      <c r="AR77" s="253"/>
      <c r="AS77" s="254"/>
      <c r="AT77" s="252"/>
      <c r="AU77" s="253"/>
      <c r="AV77" s="254"/>
      <c r="AW77" s="252"/>
      <c r="AX77" s="253"/>
      <c r="AY77" s="254"/>
      <c r="AZ77" s="527"/>
      <c r="BA77" s="385"/>
      <c r="BB77" s="528"/>
      <c r="BC77" s="527"/>
      <c r="BD77" s="385"/>
      <c r="BE77" s="528"/>
      <c r="BF77" s="278"/>
      <c r="BG77" s="279"/>
      <c r="BH77" s="279"/>
      <c r="BI77" s="252"/>
      <c r="BJ77" s="270"/>
      <c r="BK77" s="254"/>
      <c r="BL77" s="252"/>
      <c r="BM77" s="270"/>
      <c r="BN77" s="254"/>
      <c r="BO77" s="252"/>
      <c r="BP77" s="270"/>
      <c r="BQ77" s="254"/>
      <c r="BR77" s="274"/>
      <c r="BS77" s="275"/>
      <c r="BT77" s="728"/>
    </row>
    <row r="78" spans="1:72" ht="141.75" x14ac:dyDescent="0.25">
      <c r="A78" s="739">
        <v>58</v>
      </c>
      <c r="B78" s="513" t="s">
        <v>193</v>
      </c>
      <c r="C78" s="243"/>
      <c r="D78" s="243"/>
      <c r="E78" s="243"/>
      <c r="F78" s="243"/>
      <c r="G78" s="244"/>
      <c r="H78" s="243"/>
      <c r="I78" s="243"/>
      <c r="J78" s="243"/>
      <c r="K78" s="243"/>
      <c r="L78" s="244"/>
      <c r="M78" s="245"/>
      <c r="N78" s="243"/>
      <c r="O78" s="243"/>
      <c r="P78" s="243"/>
      <c r="Q78" s="243"/>
      <c r="R78" s="266"/>
      <c r="S78" s="267"/>
      <c r="T78" s="535">
        <v>10</v>
      </c>
      <c r="U78" s="385" t="s">
        <v>98</v>
      </c>
      <c r="V78" s="528">
        <v>1.26</v>
      </c>
      <c r="W78" s="266"/>
      <c r="X78" s="267"/>
      <c r="Y78" s="535">
        <v>10</v>
      </c>
      <c r="Z78" s="385" t="s">
        <v>98</v>
      </c>
      <c r="AA78" s="528">
        <v>1.26</v>
      </c>
      <c r="AB78" s="405"/>
      <c r="AC78" s="404"/>
      <c r="AD78" s="445"/>
      <c r="AE78" s="449"/>
      <c r="AF78" s="396"/>
      <c r="AG78" s="445"/>
      <c r="AH78" s="406"/>
      <c r="AI78" s="404"/>
      <c r="AJ78" s="407"/>
      <c r="AK78" s="408"/>
      <c r="AL78" s="396"/>
      <c r="AM78" s="397"/>
      <c r="AN78" s="395"/>
      <c r="AO78" s="396"/>
      <c r="AP78" s="445"/>
      <c r="AQ78" s="252"/>
      <c r="AR78" s="253"/>
      <c r="AS78" s="254"/>
      <c r="AT78" s="252"/>
      <c r="AU78" s="253"/>
      <c r="AV78" s="254"/>
      <c r="AW78" s="252"/>
      <c r="AX78" s="253"/>
      <c r="AY78" s="254"/>
      <c r="AZ78" s="527"/>
      <c r="BA78" s="385"/>
      <c r="BB78" s="528"/>
      <c r="BC78" s="527"/>
      <c r="BD78" s="385"/>
      <c r="BE78" s="528"/>
      <c r="BF78" s="278"/>
      <c r="BG78" s="279"/>
      <c r="BH78" s="279"/>
      <c r="BI78" s="252"/>
      <c r="BJ78" s="270"/>
      <c r="BK78" s="254"/>
      <c r="BL78" s="252"/>
      <c r="BM78" s="270"/>
      <c r="BN78" s="254"/>
      <c r="BO78" s="252"/>
      <c r="BP78" s="270"/>
      <c r="BQ78" s="254"/>
      <c r="BR78" s="287"/>
      <c r="BS78" s="275"/>
      <c r="BT78" s="728"/>
    </row>
    <row r="79" spans="1:72" ht="31.5" x14ac:dyDescent="0.25">
      <c r="A79" s="738">
        <v>59</v>
      </c>
      <c r="B79" s="209" t="s">
        <v>194</v>
      </c>
      <c r="C79" s="243"/>
      <c r="D79" s="243"/>
      <c r="E79" s="243"/>
      <c r="F79" s="243"/>
      <c r="G79" s="244"/>
      <c r="H79" s="243"/>
      <c r="I79" s="243"/>
      <c r="J79" s="243"/>
      <c r="K79" s="243"/>
      <c r="L79" s="244"/>
      <c r="M79" s="245"/>
      <c r="N79" s="243"/>
      <c r="O79" s="243"/>
      <c r="P79" s="243"/>
      <c r="Q79" s="243"/>
      <c r="R79" s="266"/>
      <c r="S79" s="267"/>
      <c r="T79" s="535">
        <v>1</v>
      </c>
      <c r="U79" s="385" t="s">
        <v>98</v>
      </c>
      <c r="V79" s="528"/>
      <c r="W79" s="266"/>
      <c r="X79" s="267"/>
      <c r="Y79" s="535">
        <v>1</v>
      </c>
      <c r="Z79" s="385" t="s">
        <v>98</v>
      </c>
      <c r="AA79" s="528"/>
      <c r="AB79" s="405"/>
      <c r="AC79" s="404"/>
      <c r="AD79" s="445"/>
      <c r="AE79" s="449"/>
      <c r="AF79" s="396"/>
      <c r="AG79" s="445"/>
      <c r="AH79" s="406"/>
      <c r="AI79" s="404"/>
      <c r="AJ79" s="420"/>
      <c r="AK79" s="408"/>
      <c r="AL79" s="396"/>
      <c r="AM79" s="397"/>
      <c r="AN79" s="406"/>
      <c r="AO79" s="404"/>
      <c r="AP79" s="417"/>
      <c r="AQ79" s="252"/>
      <c r="AR79" s="253"/>
      <c r="AS79" s="254"/>
      <c r="AT79" s="252"/>
      <c r="AU79" s="253"/>
      <c r="AV79" s="254"/>
      <c r="AW79" s="252"/>
      <c r="AX79" s="253"/>
      <c r="AY79" s="254"/>
      <c r="AZ79" s="527">
        <v>1</v>
      </c>
      <c r="BA79" s="385" t="s">
        <v>98</v>
      </c>
      <c r="BB79" s="528"/>
      <c r="BC79" s="527">
        <v>1</v>
      </c>
      <c r="BD79" s="385" t="s">
        <v>98</v>
      </c>
      <c r="BE79" s="528"/>
      <c r="BF79" s="278"/>
      <c r="BG79" s="279"/>
      <c r="BH79" s="279"/>
      <c r="BI79" s="252"/>
      <c r="BJ79" s="270"/>
      <c r="BK79" s="254"/>
      <c r="BL79" s="269"/>
      <c r="BM79" s="256"/>
      <c r="BN79" s="295"/>
      <c r="BO79" s="252"/>
      <c r="BP79" s="270"/>
      <c r="BQ79" s="254"/>
      <c r="BR79" s="302"/>
      <c r="BS79" s="262"/>
      <c r="BT79" s="298"/>
    </row>
    <row r="80" spans="1:72" ht="31.5" x14ac:dyDescent="0.25">
      <c r="A80" s="738">
        <v>60</v>
      </c>
      <c r="B80" s="209" t="s">
        <v>195</v>
      </c>
      <c r="C80" s="243"/>
      <c r="D80" s="243"/>
      <c r="E80" s="243"/>
      <c r="F80" s="243"/>
      <c r="G80" s="244"/>
      <c r="H80" s="243"/>
      <c r="I80" s="243"/>
      <c r="J80" s="243"/>
      <c r="K80" s="243"/>
      <c r="L80" s="244"/>
      <c r="M80" s="245"/>
      <c r="N80" s="243"/>
      <c r="O80" s="243"/>
      <c r="P80" s="243"/>
      <c r="Q80" s="243"/>
      <c r="R80" s="266"/>
      <c r="S80" s="267"/>
      <c r="T80" s="535">
        <v>1</v>
      </c>
      <c r="U80" s="385" t="s">
        <v>98</v>
      </c>
      <c r="V80" s="528"/>
      <c r="W80" s="266"/>
      <c r="X80" s="267"/>
      <c r="Y80" s="535">
        <v>1</v>
      </c>
      <c r="Z80" s="385" t="s">
        <v>98</v>
      </c>
      <c r="AA80" s="528"/>
      <c r="AB80" s="405"/>
      <c r="AC80" s="404"/>
      <c r="AD80" s="445"/>
      <c r="AE80" s="449"/>
      <c r="AF80" s="396"/>
      <c r="AG80" s="445"/>
      <c r="AH80" s="406"/>
      <c r="AI80" s="404"/>
      <c r="AJ80" s="407"/>
      <c r="AK80" s="408"/>
      <c r="AL80" s="396"/>
      <c r="AM80" s="397"/>
      <c r="AN80" s="395"/>
      <c r="AO80" s="396"/>
      <c r="AP80" s="445"/>
      <c r="AQ80" s="252"/>
      <c r="AR80" s="253"/>
      <c r="AS80" s="254"/>
      <c r="AT80" s="252"/>
      <c r="AU80" s="253"/>
      <c r="AV80" s="254"/>
      <c r="AW80" s="252"/>
      <c r="AX80" s="253"/>
      <c r="AY80" s="254"/>
      <c r="AZ80" s="527">
        <v>1</v>
      </c>
      <c r="BA80" s="385" t="s">
        <v>98</v>
      </c>
      <c r="BB80" s="528"/>
      <c r="BC80" s="527">
        <v>1</v>
      </c>
      <c r="BD80" s="385" t="s">
        <v>98</v>
      </c>
      <c r="BE80" s="528"/>
      <c r="BF80" s="278"/>
      <c r="BG80" s="279"/>
      <c r="BH80" s="279"/>
      <c r="BI80" s="252"/>
      <c r="BJ80" s="270"/>
      <c r="BK80" s="254"/>
      <c r="BL80" s="252"/>
      <c r="BM80" s="270"/>
      <c r="BN80" s="254"/>
      <c r="BO80" s="252"/>
      <c r="BP80" s="270"/>
      <c r="BQ80" s="254"/>
      <c r="BR80" s="274"/>
      <c r="BS80" s="275"/>
      <c r="BT80" s="728"/>
    </row>
    <row r="81" spans="1:72" ht="31.5" x14ac:dyDescent="0.25">
      <c r="A81" s="738">
        <v>61</v>
      </c>
      <c r="B81" s="209" t="s">
        <v>196</v>
      </c>
      <c r="C81" s="243"/>
      <c r="D81" s="243"/>
      <c r="E81" s="243"/>
      <c r="F81" s="243"/>
      <c r="G81" s="244"/>
      <c r="H81" s="243"/>
      <c r="I81" s="243"/>
      <c r="J81" s="243"/>
      <c r="K81" s="243"/>
      <c r="L81" s="244"/>
      <c r="M81" s="245"/>
      <c r="N81" s="243"/>
      <c r="O81" s="243"/>
      <c r="P81" s="243"/>
      <c r="Q81" s="243"/>
      <c r="R81" s="266"/>
      <c r="S81" s="267"/>
      <c r="T81" s="535">
        <v>3.2</v>
      </c>
      <c r="U81" s="385" t="s">
        <v>98</v>
      </c>
      <c r="V81" s="528"/>
      <c r="W81" s="266"/>
      <c r="X81" s="267"/>
      <c r="Y81" s="535">
        <v>3.2</v>
      </c>
      <c r="Z81" s="385" t="s">
        <v>98</v>
      </c>
      <c r="AA81" s="528"/>
      <c r="AB81" s="405"/>
      <c r="AC81" s="404"/>
      <c r="AD81" s="445"/>
      <c r="AE81" s="449"/>
      <c r="AF81" s="396"/>
      <c r="AG81" s="445"/>
      <c r="AH81" s="406"/>
      <c r="AI81" s="404"/>
      <c r="AJ81" s="407"/>
      <c r="AK81" s="408"/>
      <c r="AL81" s="396"/>
      <c r="AM81" s="397"/>
      <c r="AN81" s="395"/>
      <c r="AO81" s="396"/>
      <c r="AP81" s="445"/>
      <c r="AQ81" s="252"/>
      <c r="AR81" s="253"/>
      <c r="AS81" s="254"/>
      <c r="AT81" s="252"/>
      <c r="AU81" s="253"/>
      <c r="AV81" s="254"/>
      <c r="AW81" s="252"/>
      <c r="AX81" s="253"/>
      <c r="AY81" s="254"/>
      <c r="AZ81" s="527">
        <v>3.2</v>
      </c>
      <c r="BA81" s="385" t="s">
        <v>98</v>
      </c>
      <c r="BB81" s="528"/>
      <c r="BC81" s="527">
        <v>3.2</v>
      </c>
      <c r="BD81" s="385" t="s">
        <v>98</v>
      </c>
      <c r="BE81" s="528"/>
      <c r="BF81" s="278"/>
      <c r="BG81" s="279"/>
      <c r="BH81" s="279"/>
      <c r="BI81" s="252"/>
      <c r="BJ81" s="270"/>
      <c r="BK81" s="254"/>
      <c r="BL81" s="252"/>
      <c r="BM81" s="270"/>
      <c r="BN81" s="254"/>
      <c r="BO81" s="252"/>
      <c r="BP81" s="270"/>
      <c r="BQ81" s="254"/>
      <c r="BR81" s="274"/>
      <c r="BS81" s="275"/>
      <c r="BT81" s="728"/>
    </row>
    <row r="82" spans="1:72" x14ac:dyDescent="0.25">
      <c r="A82" s="739">
        <v>62</v>
      </c>
      <c r="B82" s="51" t="s">
        <v>197</v>
      </c>
      <c r="C82" s="243"/>
      <c r="D82" s="243"/>
      <c r="E82" s="243"/>
      <c r="F82" s="243"/>
      <c r="G82" s="244"/>
      <c r="H82" s="243"/>
      <c r="I82" s="243"/>
      <c r="J82" s="243"/>
      <c r="K82" s="243"/>
      <c r="L82" s="244"/>
      <c r="M82" s="245"/>
      <c r="N82" s="243"/>
      <c r="O82" s="243"/>
      <c r="P82" s="243"/>
      <c r="Q82" s="243"/>
      <c r="R82" s="266"/>
      <c r="S82" s="267"/>
      <c r="T82" s="535"/>
      <c r="U82" s="385" t="s">
        <v>98</v>
      </c>
      <c r="V82" s="528"/>
      <c r="W82" s="266"/>
      <c r="X82" s="267"/>
      <c r="Y82" s="535"/>
      <c r="Z82" s="385" t="s">
        <v>98</v>
      </c>
      <c r="AA82" s="528"/>
      <c r="AB82" s="405"/>
      <c r="AC82" s="404"/>
      <c r="AD82" s="445"/>
      <c r="AE82" s="449"/>
      <c r="AF82" s="396"/>
      <c r="AG82" s="445"/>
      <c r="AH82" s="406"/>
      <c r="AI82" s="404"/>
      <c r="AJ82" s="407"/>
      <c r="AK82" s="408"/>
      <c r="AL82" s="396"/>
      <c r="AM82" s="397"/>
      <c r="AN82" s="395"/>
      <c r="AO82" s="396"/>
      <c r="AP82" s="445"/>
      <c r="AQ82" s="252"/>
      <c r="AR82" s="253"/>
      <c r="AS82" s="254"/>
      <c r="AT82" s="252"/>
      <c r="AU82" s="253"/>
      <c r="AV82" s="254"/>
      <c r="AW82" s="252"/>
      <c r="AX82" s="253"/>
      <c r="AY82" s="254"/>
      <c r="AZ82" s="527"/>
      <c r="BA82" s="385" t="s">
        <v>98</v>
      </c>
      <c r="BB82" s="528"/>
      <c r="BC82" s="527"/>
      <c r="BD82" s="385" t="s">
        <v>98</v>
      </c>
      <c r="BE82" s="528"/>
      <c r="BF82" s="278"/>
      <c r="BG82" s="279"/>
      <c r="BH82" s="279"/>
      <c r="BI82" s="252"/>
      <c r="BJ82" s="270"/>
      <c r="BK82" s="254"/>
      <c r="BL82" s="252"/>
      <c r="BM82" s="270"/>
      <c r="BN82" s="254"/>
      <c r="BO82" s="252"/>
      <c r="BP82" s="270"/>
      <c r="BQ82" s="254"/>
      <c r="BR82" s="274"/>
      <c r="BS82" s="275"/>
      <c r="BT82" s="728"/>
    </row>
    <row r="83" spans="1:72" ht="63" x14ac:dyDescent="0.25">
      <c r="A83" s="738">
        <v>63</v>
      </c>
      <c r="B83" s="525" t="s">
        <v>198</v>
      </c>
      <c r="C83" s="243"/>
      <c r="D83" s="243"/>
      <c r="E83" s="243"/>
      <c r="F83" s="243"/>
      <c r="G83" s="244"/>
      <c r="H83" s="243"/>
      <c r="I83" s="243"/>
      <c r="J83" s="243"/>
      <c r="K83" s="243"/>
      <c r="L83" s="244"/>
      <c r="M83" s="245"/>
      <c r="N83" s="243"/>
      <c r="O83" s="243"/>
      <c r="P83" s="243"/>
      <c r="Q83" s="243"/>
      <c r="R83" s="266"/>
      <c r="S83" s="267"/>
      <c r="T83" s="535">
        <v>4</v>
      </c>
      <c r="U83" s="385" t="s">
        <v>98</v>
      </c>
      <c r="V83" s="528"/>
      <c r="W83" s="266"/>
      <c r="X83" s="267"/>
      <c r="Y83" s="535">
        <v>4</v>
      </c>
      <c r="Z83" s="385" t="s">
        <v>98</v>
      </c>
      <c r="AA83" s="528"/>
      <c r="AB83" s="405"/>
      <c r="AC83" s="404"/>
      <c r="AD83" s="445"/>
      <c r="AE83" s="449"/>
      <c r="AF83" s="396"/>
      <c r="AG83" s="445"/>
      <c r="AH83" s="406"/>
      <c r="AI83" s="404"/>
      <c r="AJ83" s="407"/>
      <c r="AK83" s="408"/>
      <c r="AL83" s="396"/>
      <c r="AM83" s="397"/>
      <c r="AN83" s="395"/>
      <c r="AO83" s="396"/>
      <c r="AP83" s="445"/>
      <c r="AQ83" s="252"/>
      <c r="AR83" s="253"/>
      <c r="AS83" s="254"/>
      <c r="AT83" s="252"/>
      <c r="AU83" s="253"/>
      <c r="AV83" s="254"/>
      <c r="AW83" s="252"/>
      <c r="AX83" s="253"/>
      <c r="AY83" s="254"/>
      <c r="AZ83" s="527">
        <v>4</v>
      </c>
      <c r="BA83" s="385" t="s">
        <v>98</v>
      </c>
      <c r="BB83" s="528"/>
      <c r="BC83" s="527">
        <v>4</v>
      </c>
      <c r="BD83" s="385" t="s">
        <v>98</v>
      </c>
      <c r="BE83" s="528"/>
      <c r="BF83" s="278"/>
      <c r="BG83" s="279"/>
      <c r="BH83" s="279"/>
      <c r="BI83" s="252"/>
      <c r="BJ83" s="270"/>
      <c r="BK83" s="254"/>
      <c r="BL83" s="252"/>
      <c r="BM83" s="270"/>
      <c r="BN83" s="254"/>
      <c r="BO83" s="252"/>
      <c r="BP83" s="270"/>
      <c r="BQ83" s="254"/>
      <c r="BR83" s="274"/>
      <c r="BS83" s="275"/>
      <c r="BT83" s="728"/>
    </row>
    <row r="84" spans="1:72" x14ac:dyDescent="0.25">
      <c r="A84" s="738">
        <v>64</v>
      </c>
      <c r="B84" s="51" t="s">
        <v>199</v>
      </c>
      <c r="C84" s="243"/>
      <c r="D84" s="243"/>
      <c r="E84" s="243"/>
      <c r="F84" s="243"/>
      <c r="G84" s="244"/>
      <c r="H84" s="243"/>
      <c r="I84" s="243"/>
      <c r="J84" s="243"/>
      <c r="K84" s="243"/>
      <c r="L84" s="244"/>
      <c r="M84" s="245"/>
      <c r="N84" s="243"/>
      <c r="O84" s="243"/>
      <c r="P84" s="243"/>
      <c r="Q84" s="243"/>
      <c r="R84" s="266"/>
      <c r="S84" s="267"/>
      <c r="T84" s="535"/>
      <c r="U84" s="385"/>
      <c r="V84" s="528"/>
      <c r="W84" s="266"/>
      <c r="X84" s="267"/>
      <c r="Y84" s="535"/>
      <c r="Z84" s="385"/>
      <c r="AA84" s="528"/>
      <c r="AB84" s="405"/>
      <c r="AC84" s="404"/>
      <c r="AD84" s="445"/>
      <c r="AE84" s="451"/>
      <c r="AF84" s="404"/>
      <c r="AG84" s="417"/>
      <c r="AH84" s="406"/>
      <c r="AI84" s="404"/>
      <c r="AJ84" s="407"/>
      <c r="AK84" s="408"/>
      <c r="AL84" s="396"/>
      <c r="AM84" s="397"/>
      <c r="AN84" s="395"/>
      <c r="AO84" s="404"/>
      <c r="AP84" s="417"/>
      <c r="AQ84" s="252"/>
      <c r="AR84" s="253"/>
      <c r="AS84" s="254"/>
      <c r="AT84" s="252"/>
      <c r="AU84" s="253"/>
      <c r="AV84" s="254"/>
      <c r="AW84" s="252"/>
      <c r="AX84" s="253"/>
      <c r="AY84" s="254"/>
      <c r="AZ84" s="527"/>
      <c r="BA84" s="385"/>
      <c r="BB84" s="528"/>
      <c r="BC84" s="527"/>
      <c r="BD84" s="385"/>
      <c r="BE84" s="528"/>
      <c r="BF84" s="278"/>
      <c r="BG84" s="279"/>
      <c r="BH84" s="279"/>
      <c r="BI84" s="252"/>
      <c r="BJ84" s="256"/>
      <c r="BK84" s="254"/>
      <c r="BL84" s="252"/>
      <c r="BM84" s="270"/>
      <c r="BN84" s="254"/>
      <c r="BO84" s="252"/>
      <c r="BP84" s="270"/>
      <c r="BQ84" s="254"/>
      <c r="BR84" s="287"/>
      <c r="BS84" s="262"/>
      <c r="BT84" s="728"/>
    </row>
    <row r="85" spans="1:72" ht="31.5" x14ac:dyDescent="0.25">
      <c r="A85" s="738">
        <v>65</v>
      </c>
      <c r="B85" s="525" t="s">
        <v>200</v>
      </c>
      <c r="C85" s="243"/>
      <c r="D85" s="243"/>
      <c r="E85" s="243"/>
      <c r="F85" s="243"/>
      <c r="G85" s="244"/>
      <c r="H85" s="243"/>
      <c r="I85" s="243"/>
      <c r="J85" s="243"/>
      <c r="K85" s="243"/>
      <c r="L85" s="244"/>
      <c r="M85" s="245"/>
      <c r="N85" s="243"/>
      <c r="O85" s="243"/>
      <c r="P85" s="243"/>
      <c r="Q85" s="243"/>
      <c r="R85" s="266"/>
      <c r="S85" s="267"/>
      <c r="T85" s="535">
        <v>2</v>
      </c>
      <c r="U85" s="385" t="s">
        <v>98</v>
      </c>
      <c r="V85" s="528"/>
      <c r="W85" s="266"/>
      <c r="X85" s="267"/>
      <c r="Y85" s="535">
        <v>2</v>
      </c>
      <c r="Z85" s="385" t="s">
        <v>98</v>
      </c>
      <c r="AA85" s="528"/>
      <c r="AB85" s="405"/>
      <c r="AC85" s="404"/>
      <c r="AD85" s="445"/>
      <c r="AE85" s="449"/>
      <c r="AF85" s="396"/>
      <c r="AG85" s="445"/>
      <c r="AH85" s="406"/>
      <c r="AI85" s="404"/>
      <c r="AJ85" s="407"/>
      <c r="AK85" s="408"/>
      <c r="AL85" s="396"/>
      <c r="AM85" s="397"/>
      <c r="AN85" s="395"/>
      <c r="AO85" s="396"/>
      <c r="AP85" s="445"/>
      <c r="AQ85" s="252"/>
      <c r="AR85" s="253"/>
      <c r="AS85" s="254"/>
      <c r="AT85" s="252"/>
      <c r="AU85" s="253"/>
      <c r="AV85" s="254"/>
      <c r="AW85" s="252"/>
      <c r="AX85" s="253"/>
      <c r="AY85" s="254"/>
      <c r="AZ85" s="527">
        <v>2</v>
      </c>
      <c r="BA85" s="385" t="s">
        <v>98</v>
      </c>
      <c r="BB85" s="528"/>
      <c r="BC85" s="527">
        <v>2</v>
      </c>
      <c r="BD85" s="385" t="s">
        <v>98</v>
      </c>
      <c r="BE85" s="528"/>
      <c r="BF85" s="278"/>
      <c r="BG85" s="279"/>
      <c r="BH85" s="279"/>
      <c r="BI85" s="252"/>
      <c r="BJ85" s="270"/>
      <c r="BK85" s="254"/>
      <c r="BL85" s="252"/>
      <c r="BM85" s="270"/>
      <c r="BN85" s="254"/>
      <c r="BO85" s="252"/>
      <c r="BP85" s="270"/>
      <c r="BQ85" s="254"/>
      <c r="BR85" s="274"/>
      <c r="BS85" s="275"/>
      <c r="BT85" s="728"/>
    </row>
    <row r="86" spans="1:72" ht="31.5" x14ac:dyDescent="0.25">
      <c r="A86" s="739">
        <v>66</v>
      </c>
      <c r="B86" s="525" t="s">
        <v>201</v>
      </c>
      <c r="C86" s="243"/>
      <c r="D86" s="243"/>
      <c r="E86" s="243"/>
      <c r="F86" s="243"/>
      <c r="G86" s="244"/>
      <c r="H86" s="243"/>
      <c r="I86" s="243"/>
      <c r="J86" s="243"/>
      <c r="K86" s="243"/>
      <c r="L86" s="244"/>
      <c r="M86" s="245"/>
      <c r="N86" s="243"/>
      <c r="O86" s="243"/>
      <c r="P86" s="243"/>
      <c r="Q86" s="243"/>
      <c r="R86" s="266"/>
      <c r="S86" s="267"/>
      <c r="T86" s="537">
        <v>4.2</v>
      </c>
      <c r="U86" s="385" t="s">
        <v>98</v>
      </c>
      <c r="V86" s="533"/>
      <c r="W86" s="266"/>
      <c r="X86" s="267"/>
      <c r="Y86" s="537">
        <v>4.2</v>
      </c>
      <c r="Z86" s="385" t="s">
        <v>98</v>
      </c>
      <c r="AA86" s="533"/>
      <c r="AB86" s="405"/>
      <c r="AC86" s="404"/>
      <c r="AD86" s="445"/>
      <c r="AE86" s="449"/>
      <c r="AF86" s="396"/>
      <c r="AG86" s="445"/>
      <c r="AH86" s="406"/>
      <c r="AI86" s="404"/>
      <c r="AJ86" s="407"/>
      <c r="AK86" s="408"/>
      <c r="AL86" s="396"/>
      <c r="AM86" s="397"/>
      <c r="AN86" s="395"/>
      <c r="AO86" s="396"/>
      <c r="AP86" s="445"/>
      <c r="AQ86" s="252"/>
      <c r="AR86" s="253"/>
      <c r="AS86" s="254"/>
      <c r="AT86" s="252"/>
      <c r="AU86" s="253"/>
      <c r="AV86" s="254"/>
      <c r="AW86" s="252"/>
      <c r="AX86" s="253"/>
      <c r="AY86" s="254"/>
      <c r="AZ86" s="530">
        <v>4.2</v>
      </c>
      <c r="BA86" s="385" t="s">
        <v>98</v>
      </c>
      <c r="BB86" s="533"/>
      <c r="BC86" s="530">
        <v>4.2</v>
      </c>
      <c r="BD86" s="385" t="s">
        <v>98</v>
      </c>
      <c r="BE86" s="533"/>
      <c r="BF86" s="278"/>
      <c r="BG86" s="279"/>
      <c r="BH86" s="279"/>
      <c r="BI86" s="252"/>
      <c r="BJ86" s="270"/>
      <c r="BK86" s="254"/>
      <c r="BL86" s="252"/>
      <c r="BM86" s="270"/>
      <c r="BN86" s="254"/>
      <c r="BO86" s="252"/>
      <c r="BP86" s="270"/>
      <c r="BQ86" s="254"/>
      <c r="BR86" s="274"/>
      <c r="BS86" s="275"/>
      <c r="BT86" s="728"/>
    </row>
    <row r="87" spans="1:72" x14ac:dyDescent="0.25">
      <c r="A87" s="738">
        <v>67</v>
      </c>
      <c r="B87" s="46" t="s">
        <v>139</v>
      </c>
      <c r="C87" s="243"/>
      <c r="D87" s="243"/>
      <c r="E87" s="243"/>
      <c r="F87" s="243"/>
      <c r="G87" s="244"/>
      <c r="H87" s="243"/>
      <c r="I87" s="243"/>
      <c r="J87" s="243"/>
      <c r="K87" s="243"/>
      <c r="L87" s="244"/>
      <c r="M87" s="245"/>
      <c r="N87" s="243"/>
      <c r="O87" s="243"/>
      <c r="P87" s="243"/>
      <c r="Q87" s="243"/>
      <c r="R87" s="266"/>
      <c r="S87" s="267"/>
      <c r="T87" s="535"/>
      <c r="U87" s="385"/>
      <c r="V87" s="528"/>
      <c r="W87" s="266"/>
      <c r="X87" s="267"/>
      <c r="Y87" s="535"/>
      <c r="Z87" s="385"/>
      <c r="AA87" s="528"/>
      <c r="AB87" s="405"/>
      <c r="AC87" s="404"/>
      <c r="AD87" s="445"/>
      <c r="AE87" s="449"/>
      <c r="AF87" s="396"/>
      <c r="AG87" s="445"/>
      <c r="AH87" s="406"/>
      <c r="AI87" s="404"/>
      <c r="AJ87" s="407"/>
      <c r="AK87" s="408"/>
      <c r="AL87" s="396"/>
      <c r="AM87" s="397"/>
      <c r="AN87" s="395"/>
      <c r="AO87" s="396"/>
      <c r="AP87" s="445"/>
      <c r="AQ87" s="252"/>
      <c r="AR87" s="253"/>
      <c r="AS87" s="254"/>
      <c r="AT87" s="252"/>
      <c r="AU87" s="253"/>
      <c r="AV87" s="254"/>
      <c r="AW87" s="252"/>
      <c r="AX87" s="253"/>
      <c r="AY87" s="254"/>
      <c r="AZ87" s="527"/>
      <c r="BA87" s="385"/>
      <c r="BB87" s="528"/>
      <c r="BC87" s="527"/>
      <c r="BD87" s="385"/>
      <c r="BE87" s="528"/>
      <c r="BF87" s="278"/>
      <c r="BG87" s="279"/>
      <c r="BH87" s="279"/>
      <c r="BI87" s="252"/>
      <c r="BJ87" s="270"/>
      <c r="BK87" s="254"/>
      <c r="BL87" s="252"/>
      <c r="BM87" s="270"/>
      <c r="BN87" s="254"/>
      <c r="BO87" s="252"/>
      <c r="BP87" s="270"/>
      <c r="BQ87" s="254"/>
      <c r="BR87" s="274"/>
      <c r="BS87" s="275"/>
      <c r="BT87" s="728"/>
    </row>
    <row r="88" spans="1:72" ht="31.5" x14ac:dyDescent="0.25">
      <c r="A88" s="738">
        <v>68</v>
      </c>
      <c r="B88" s="525" t="s">
        <v>202</v>
      </c>
      <c r="C88" s="243"/>
      <c r="D88" s="243"/>
      <c r="E88" s="243"/>
      <c r="F88" s="243"/>
      <c r="G88" s="244"/>
      <c r="H88" s="243"/>
      <c r="I88" s="243"/>
      <c r="J88" s="243"/>
      <c r="K88" s="243"/>
      <c r="L88" s="244"/>
      <c r="M88" s="245"/>
      <c r="N88" s="243"/>
      <c r="O88" s="243"/>
      <c r="P88" s="243"/>
      <c r="Q88" s="243"/>
      <c r="R88" s="266"/>
      <c r="S88" s="267"/>
      <c r="T88" s="535">
        <v>7.07</v>
      </c>
      <c r="U88" s="385" t="s">
        <v>98</v>
      </c>
      <c r="V88" s="528"/>
      <c r="W88" s="266"/>
      <c r="X88" s="267"/>
      <c r="Y88" s="535">
        <v>7.07</v>
      </c>
      <c r="Z88" s="385" t="s">
        <v>98</v>
      </c>
      <c r="AA88" s="528"/>
      <c r="AB88" s="405"/>
      <c r="AC88" s="404"/>
      <c r="AD88" s="445"/>
      <c r="AE88" s="449"/>
      <c r="AF88" s="396"/>
      <c r="AG88" s="445"/>
      <c r="AH88" s="406"/>
      <c r="AI88" s="404"/>
      <c r="AJ88" s="407"/>
      <c r="AK88" s="408"/>
      <c r="AL88" s="396"/>
      <c r="AM88" s="397"/>
      <c r="AN88" s="395"/>
      <c r="AO88" s="396"/>
      <c r="AP88" s="445"/>
      <c r="AQ88" s="252"/>
      <c r="AR88" s="253"/>
      <c r="AS88" s="254"/>
      <c r="AT88" s="252"/>
      <c r="AU88" s="253"/>
      <c r="AV88" s="254"/>
      <c r="AW88" s="252"/>
      <c r="AX88" s="253"/>
      <c r="AY88" s="254"/>
      <c r="AZ88" s="527">
        <v>7.07</v>
      </c>
      <c r="BA88" s="385" t="s">
        <v>98</v>
      </c>
      <c r="BB88" s="528"/>
      <c r="BC88" s="527">
        <v>7.07</v>
      </c>
      <c r="BD88" s="385" t="s">
        <v>98</v>
      </c>
      <c r="BE88" s="528"/>
      <c r="BF88" s="278"/>
      <c r="BG88" s="279"/>
      <c r="BH88" s="279"/>
      <c r="BI88" s="252"/>
      <c r="BJ88" s="270"/>
      <c r="BK88" s="254"/>
      <c r="BL88" s="252"/>
      <c r="BM88" s="270"/>
      <c r="BN88" s="254"/>
      <c r="BO88" s="252"/>
      <c r="BP88" s="270"/>
      <c r="BQ88" s="254"/>
      <c r="BR88" s="274"/>
      <c r="BS88" s="275"/>
      <c r="BT88" s="728"/>
    </row>
    <row r="89" spans="1:72" ht="63" x14ac:dyDescent="0.25">
      <c r="A89" s="738">
        <v>69</v>
      </c>
      <c r="B89" s="550" t="s">
        <v>203</v>
      </c>
      <c r="C89" s="243"/>
      <c r="D89" s="243"/>
      <c r="E89" s="243"/>
      <c r="F89" s="243"/>
      <c r="G89" s="244"/>
      <c r="H89" s="243"/>
      <c r="I89" s="243"/>
      <c r="J89" s="243"/>
      <c r="K89" s="243"/>
      <c r="L89" s="244"/>
      <c r="M89" s="245"/>
      <c r="N89" s="243"/>
      <c r="O89" s="243"/>
      <c r="P89" s="243"/>
      <c r="Q89" s="243"/>
      <c r="R89" s="266"/>
      <c r="S89" s="267"/>
      <c r="T89" s="535">
        <v>2.4500000000000002</v>
      </c>
      <c r="U89" s="385" t="s">
        <v>98</v>
      </c>
      <c r="V89" s="528">
        <v>0.35</v>
      </c>
      <c r="W89" s="286"/>
      <c r="X89" s="283"/>
      <c r="Y89" s="535">
        <v>2.4500000000000002</v>
      </c>
      <c r="Z89" s="385" t="s">
        <v>98</v>
      </c>
      <c r="AA89" s="528">
        <v>0.35</v>
      </c>
      <c r="AB89" s="414"/>
      <c r="AC89" s="404"/>
      <c r="AD89" s="445"/>
      <c r="AE89" s="449"/>
      <c r="AF89" s="396"/>
      <c r="AG89" s="445"/>
      <c r="AH89" s="406"/>
      <c r="AI89" s="404"/>
      <c r="AJ89" s="407"/>
      <c r="AK89" s="408"/>
      <c r="AL89" s="396"/>
      <c r="AM89" s="397"/>
      <c r="AN89" s="395"/>
      <c r="AO89" s="396"/>
      <c r="AP89" s="445"/>
      <c r="AQ89" s="252"/>
      <c r="AR89" s="253"/>
      <c r="AS89" s="254"/>
      <c r="AT89" s="252"/>
      <c r="AU89" s="253"/>
      <c r="AV89" s="254"/>
      <c r="AW89" s="252"/>
      <c r="AX89" s="253"/>
      <c r="AY89" s="254"/>
      <c r="AZ89" s="527">
        <v>2.4500000000000002</v>
      </c>
      <c r="BA89" s="385" t="s">
        <v>98</v>
      </c>
      <c r="BB89" s="528">
        <v>0.25</v>
      </c>
      <c r="BC89" s="527">
        <v>2.4500000000000002</v>
      </c>
      <c r="BD89" s="385" t="s">
        <v>98</v>
      </c>
      <c r="BE89" s="528">
        <v>0.25</v>
      </c>
      <c r="BF89" s="278"/>
      <c r="BG89" s="279"/>
      <c r="BH89" s="279"/>
      <c r="BI89" s="252"/>
      <c r="BJ89" s="270"/>
      <c r="BK89" s="254"/>
      <c r="BL89" s="252"/>
      <c r="BM89" s="270"/>
      <c r="BN89" s="254"/>
      <c r="BO89" s="252"/>
      <c r="BP89" s="270"/>
      <c r="BQ89" s="254"/>
      <c r="BR89" s="274"/>
      <c r="BS89" s="275"/>
      <c r="BT89" s="728"/>
    </row>
    <row r="90" spans="1:72" x14ac:dyDescent="0.25">
      <c r="A90" s="739">
        <v>70</v>
      </c>
      <c r="B90" s="46" t="s">
        <v>140</v>
      </c>
      <c r="C90" s="243"/>
      <c r="D90" s="243"/>
      <c r="E90" s="243"/>
      <c r="F90" s="243"/>
      <c r="G90" s="244"/>
      <c r="H90" s="243"/>
      <c r="I90" s="243"/>
      <c r="J90" s="243"/>
      <c r="K90" s="243"/>
      <c r="L90" s="244"/>
      <c r="M90" s="245"/>
      <c r="N90" s="243"/>
      <c r="O90" s="243"/>
      <c r="P90" s="243"/>
      <c r="Q90" s="243"/>
      <c r="R90" s="266"/>
      <c r="S90" s="267"/>
      <c r="T90" s="535"/>
      <c r="U90" s="385"/>
      <c r="V90" s="528"/>
      <c r="W90" s="286"/>
      <c r="X90" s="283"/>
      <c r="Y90" s="535"/>
      <c r="Z90" s="385"/>
      <c r="AA90" s="528"/>
      <c r="AB90" s="414"/>
      <c r="AC90" s="404"/>
      <c r="AD90" s="445"/>
      <c r="AE90" s="449"/>
      <c r="AF90" s="396"/>
      <c r="AG90" s="445"/>
      <c r="AH90" s="406"/>
      <c r="AI90" s="404"/>
      <c r="AJ90" s="407"/>
      <c r="AK90" s="408"/>
      <c r="AL90" s="396"/>
      <c r="AM90" s="397"/>
      <c r="AN90" s="395"/>
      <c r="AO90" s="396"/>
      <c r="AP90" s="445"/>
      <c r="AQ90" s="252"/>
      <c r="AR90" s="253"/>
      <c r="AS90" s="254"/>
      <c r="AT90" s="252"/>
      <c r="AU90" s="253"/>
      <c r="AV90" s="254"/>
      <c r="AW90" s="252"/>
      <c r="AX90" s="253"/>
      <c r="AY90" s="254"/>
      <c r="AZ90" s="527"/>
      <c r="BA90" s="385"/>
      <c r="BB90" s="528"/>
      <c r="BC90" s="527"/>
      <c r="BD90" s="385"/>
      <c r="BE90" s="528"/>
      <c r="BF90" s="278"/>
      <c r="BG90" s="279"/>
      <c r="BH90" s="279"/>
      <c r="BI90" s="252"/>
      <c r="BJ90" s="270"/>
      <c r="BK90" s="254"/>
      <c r="BL90" s="252"/>
      <c r="BM90" s="270"/>
      <c r="BN90" s="254"/>
      <c r="BO90" s="252"/>
      <c r="BP90" s="270"/>
      <c r="BQ90" s="254"/>
      <c r="BR90" s="274"/>
      <c r="BS90" s="275"/>
      <c r="BT90" s="728"/>
    </row>
    <row r="91" spans="1:72" ht="47.25" x14ac:dyDescent="0.25">
      <c r="A91" s="738">
        <v>71</v>
      </c>
      <c r="B91" s="525" t="s">
        <v>204</v>
      </c>
      <c r="C91" s="243"/>
      <c r="D91" s="243"/>
      <c r="E91" s="243"/>
      <c r="F91" s="243"/>
      <c r="G91" s="244"/>
      <c r="H91" s="243"/>
      <c r="I91" s="243"/>
      <c r="J91" s="243"/>
      <c r="K91" s="243"/>
      <c r="L91" s="244"/>
      <c r="M91" s="245"/>
      <c r="N91" s="243"/>
      <c r="O91" s="243"/>
      <c r="P91" s="243"/>
      <c r="Q91" s="243"/>
      <c r="R91" s="266"/>
      <c r="S91" s="267"/>
      <c r="T91" s="535">
        <v>5</v>
      </c>
      <c r="U91" s="385" t="s">
        <v>98</v>
      </c>
      <c r="V91" s="528">
        <v>0.25</v>
      </c>
      <c r="W91" s="286"/>
      <c r="X91" s="283"/>
      <c r="Y91" s="535">
        <v>5</v>
      </c>
      <c r="Z91" s="385" t="s">
        <v>98</v>
      </c>
      <c r="AA91" s="528">
        <v>0.25</v>
      </c>
      <c r="AB91" s="414"/>
      <c r="AC91" s="404"/>
      <c r="AD91" s="445"/>
      <c r="AE91" s="449"/>
      <c r="AF91" s="396"/>
      <c r="AG91" s="445"/>
      <c r="AH91" s="406"/>
      <c r="AI91" s="404"/>
      <c r="AJ91" s="407"/>
      <c r="AK91" s="408"/>
      <c r="AL91" s="396"/>
      <c r="AM91" s="397"/>
      <c r="AN91" s="395"/>
      <c r="AO91" s="396"/>
      <c r="AP91" s="445"/>
      <c r="AQ91" s="252"/>
      <c r="AR91" s="253"/>
      <c r="AS91" s="254"/>
      <c r="AT91" s="252"/>
      <c r="AU91" s="253"/>
      <c r="AV91" s="254"/>
      <c r="AW91" s="252"/>
      <c r="AX91" s="253"/>
      <c r="AY91" s="254"/>
      <c r="AZ91" s="527">
        <v>5</v>
      </c>
      <c r="BA91" s="385" t="s">
        <v>98</v>
      </c>
      <c r="BB91" s="528">
        <v>0.16</v>
      </c>
      <c r="BC91" s="527">
        <v>5</v>
      </c>
      <c r="BD91" s="385" t="s">
        <v>98</v>
      </c>
      <c r="BE91" s="528">
        <v>0.16</v>
      </c>
      <c r="BF91" s="278"/>
      <c r="BG91" s="279"/>
      <c r="BH91" s="279"/>
      <c r="BI91" s="252"/>
      <c r="BJ91" s="270"/>
      <c r="BK91" s="254"/>
      <c r="BL91" s="252"/>
      <c r="BM91" s="270"/>
      <c r="BN91" s="254"/>
      <c r="BO91" s="252"/>
      <c r="BP91" s="270"/>
      <c r="BQ91" s="254"/>
      <c r="BR91" s="274"/>
      <c r="BS91" s="275"/>
      <c r="BT91" s="728"/>
    </row>
    <row r="92" spans="1:72" ht="47.25" x14ac:dyDescent="0.25">
      <c r="A92" s="738">
        <v>72</v>
      </c>
      <c r="B92" s="706" t="s">
        <v>205</v>
      </c>
      <c r="C92" s="243"/>
      <c r="D92" s="243"/>
      <c r="E92" s="243"/>
      <c r="F92" s="243"/>
      <c r="G92" s="244"/>
      <c r="H92" s="243"/>
      <c r="I92" s="243"/>
      <c r="J92" s="243"/>
      <c r="K92" s="243"/>
      <c r="L92" s="244"/>
      <c r="M92" s="245"/>
      <c r="N92" s="243"/>
      <c r="O92" s="243"/>
      <c r="P92" s="243"/>
      <c r="Q92" s="243"/>
      <c r="R92" s="266"/>
      <c r="S92" s="267"/>
      <c r="T92" s="535">
        <v>9</v>
      </c>
      <c r="U92" s="385" t="s">
        <v>98</v>
      </c>
      <c r="V92" s="243"/>
      <c r="W92" s="286"/>
      <c r="X92" s="283"/>
      <c r="Y92" s="535">
        <v>9</v>
      </c>
      <c r="Z92" s="385" t="s">
        <v>98</v>
      </c>
      <c r="AA92" s="244"/>
      <c r="AB92" s="414"/>
      <c r="AC92" s="404"/>
      <c r="AD92" s="445"/>
      <c r="AE92" s="449"/>
      <c r="AF92" s="396"/>
      <c r="AG92" s="445"/>
      <c r="AH92" s="406"/>
      <c r="AI92" s="404"/>
      <c r="AJ92" s="407"/>
      <c r="AK92" s="408"/>
      <c r="AL92" s="396"/>
      <c r="AM92" s="397"/>
      <c r="AN92" s="395"/>
      <c r="AO92" s="396"/>
      <c r="AP92" s="445"/>
      <c r="AQ92" s="252"/>
      <c r="AR92" s="253"/>
      <c r="AS92" s="254"/>
      <c r="AT92" s="252"/>
      <c r="AU92" s="253"/>
      <c r="AV92" s="254"/>
      <c r="AW92" s="252"/>
      <c r="AX92" s="253"/>
      <c r="AY92" s="254"/>
      <c r="AZ92" s="252"/>
      <c r="BA92" s="270"/>
      <c r="BB92" s="685"/>
      <c r="BC92" s="252"/>
      <c r="BD92" s="270"/>
      <c r="BE92" s="271"/>
      <c r="BF92" s="278"/>
      <c r="BG92" s="279"/>
      <c r="BH92" s="279"/>
      <c r="BI92" s="252"/>
      <c r="BJ92" s="270"/>
      <c r="BK92" s="254"/>
      <c r="BL92" s="252"/>
      <c r="BM92" s="270"/>
      <c r="BN92" s="254"/>
      <c r="BO92" s="252"/>
      <c r="BP92" s="270"/>
      <c r="BQ92" s="254"/>
      <c r="BR92" s="274"/>
      <c r="BS92" s="275"/>
      <c r="BT92" s="728"/>
    </row>
    <row r="93" spans="1:72" ht="31.5" x14ac:dyDescent="0.25">
      <c r="A93" s="5">
        <v>73</v>
      </c>
      <c r="B93" s="43" t="s">
        <v>142</v>
      </c>
      <c r="C93" s="243"/>
      <c r="D93" s="243"/>
      <c r="E93" s="243"/>
      <c r="F93" s="243"/>
      <c r="G93" s="244"/>
      <c r="H93" s="243"/>
      <c r="I93" s="243"/>
      <c r="J93" s="243"/>
      <c r="K93" s="243"/>
      <c r="L93" s="244"/>
      <c r="M93" s="245"/>
      <c r="N93" s="243"/>
      <c r="O93" s="243"/>
      <c r="P93" s="243"/>
      <c r="Q93" s="243"/>
      <c r="R93" s="266"/>
      <c r="S93" s="267"/>
      <c r="T93" s="535"/>
      <c r="U93" s="385"/>
      <c r="V93" s="243"/>
      <c r="W93" s="286"/>
      <c r="X93" s="283"/>
      <c r="Y93" s="535"/>
      <c r="Z93" s="385"/>
      <c r="AA93" s="244"/>
      <c r="AB93" s="414"/>
      <c r="AC93" s="404"/>
      <c r="AD93" s="445"/>
      <c r="AE93" s="449"/>
      <c r="AF93" s="753"/>
      <c r="AG93" s="445"/>
      <c r="AH93" s="406"/>
      <c r="AI93" s="404"/>
      <c r="AJ93" s="407"/>
      <c r="AK93" s="752"/>
      <c r="AL93" s="753"/>
      <c r="AM93" s="754"/>
      <c r="AN93" s="395"/>
      <c r="AO93" s="753"/>
      <c r="AP93" s="445"/>
      <c r="AQ93" s="252"/>
      <c r="AR93" s="750"/>
      <c r="AS93" s="751"/>
      <c r="AT93" s="252"/>
      <c r="AU93" s="750"/>
      <c r="AV93" s="751"/>
      <c r="AW93" s="252"/>
      <c r="AX93" s="750"/>
      <c r="AY93" s="751"/>
      <c r="AZ93" s="252"/>
      <c r="BA93" s="270"/>
      <c r="BB93" s="751"/>
      <c r="BC93" s="252"/>
      <c r="BD93" s="270"/>
      <c r="BE93" s="271"/>
      <c r="BF93" s="278"/>
      <c r="BG93" s="279"/>
      <c r="BH93" s="279"/>
      <c r="BI93" s="252"/>
      <c r="BJ93" s="270"/>
      <c r="BK93" s="751"/>
      <c r="BL93" s="252"/>
      <c r="BM93" s="270"/>
      <c r="BN93" s="751"/>
      <c r="BO93" s="252"/>
      <c r="BP93" s="270"/>
      <c r="BQ93" s="751"/>
      <c r="BR93" s="755"/>
      <c r="BS93" s="275"/>
      <c r="BT93" s="756"/>
    </row>
    <row r="94" spans="1:72" x14ac:dyDescent="0.25">
      <c r="A94" s="738"/>
      <c r="B94" s="706"/>
      <c r="C94" s="243"/>
      <c r="D94" s="243"/>
      <c r="E94" s="243"/>
      <c r="F94" s="243"/>
      <c r="G94" s="244"/>
      <c r="H94" s="243"/>
      <c r="I94" s="243"/>
      <c r="J94" s="243"/>
      <c r="K94" s="243"/>
      <c r="L94" s="244"/>
      <c r="M94" s="245"/>
      <c r="N94" s="243"/>
      <c r="O94" s="243"/>
      <c r="P94" s="243"/>
      <c r="Q94" s="243"/>
      <c r="R94" s="266"/>
      <c r="S94" s="267"/>
      <c r="T94" s="267"/>
      <c r="U94" s="243"/>
      <c r="V94" s="243"/>
      <c r="W94" s="286"/>
      <c r="X94" s="283"/>
      <c r="Y94" s="283"/>
      <c r="Z94" s="247"/>
      <c r="AA94" s="284"/>
      <c r="AB94" s="414"/>
      <c r="AC94" s="404"/>
      <c r="AD94" s="445"/>
      <c r="AE94" s="449"/>
      <c r="AF94" s="396"/>
      <c r="AG94" s="445"/>
      <c r="AH94" s="406"/>
      <c r="AI94" s="404"/>
      <c r="AJ94" s="407"/>
      <c r="AK94" s="408"/>
      <c r="AL94" s="396"/>
      <c r="AM94" s="397"/>
      <c r="AN94" s="395"/>
      <c r="AO94" s="396"/>
      <c r="AP94" s="445"/>
      <c r="AQ94" s="252"/>
      <c r="AR94" s="253"/>
      <c r="AS94" s="254"/>
      <c r="AT94" s="252"/>
      <c r="AU94" s="253"/>
      <c r="AV94" s="254"/>
      <c r="AW94" s="252"/>
      <c r="AX94" s="253"/>
      <c r="AY94" s="254"/>
      <c r="AZ94" s="252"/>
      <c r="BA94" s="270"/>
      <c r="BB94" s="685"/>
      <c r="BC94" s="252"/>
      <c r="BD94" s="270"/>
      <c r="BE94" s="271"/>
      <c r="BF94" s="278"/>
      <c r="BG94" s="279"/>
      <c r="BH94" s="279"/>
      <c r="BI94" s="252"/>
      <c r="BJ94" s="270"/>
      <c r="BK94" s="254"/>
      <c r="BL94" s="252"/>
      <c r="BM94" s="270"/>
      <c r="BN94" s="254"/>
      <c r="BO94" s="252"/>
      <c r="BP94" s="270"/>
      <c r="BQ94" s="254"/>
      <c r="BR94" s="274"/>
      <c r="BS94" s="275"/>
      <c r="BT94" s="728"/>
    </row>
    <row r="95" spans="1:72" ht="47.25" x14ac:dyDescent="0.25">
      <c r="A95" s="740" t="s">
        <v>143</v>
      </c>
      <c r="B95" s="729" t="s">
        <v>144</v>
      </c>
      <c r="C95" s="243"/>
      <c r="D95" s="243"/>
      <c r="E95" s="243"/>
      <c r="F95" s="243"/>
      <c r="G95" s="244"/>
      <c r="H95" s="243"/>
      <c r="I95" s="243"/>
      <c r="J95" s="243"/>
      <c r="K95" s="243"/>
      <c r="L95" s="244"/>
      <c r="M95" s="245"/>
      <c r="N95" s="243"/>
      <c r="O95" s="243"/>
      <c r="P95" s="243"/>
      <c r="Q95" s="243"/>
      <c r="R95" s="266"/>
      <c r="S95" s="267"/>
      <c r="T95" s="267"/>
      <c r="U95" s="243"/>
      <c r="V95" s="243"/>
      <c r="W95" s="286"/>
      <c r="X95" s="283"/>
      <c r="Y95" s="283"/>
      <c r="Z95" s="247"/>
      <c r="AA95" s="284"/>
      <c r="AB95" s="414"/>
      <c r="AC95" s="404"/>
      <c r="AD95" s="445"/>
      <c r="AE95" s="449"/>
      <c r="AF95" s="396"/>
      <c r="AG95" s="445"/>
      <c r="AH95" s="406"/>
      <c r="AI95" s="404"/>
      <c r="AJ95" s="407"/>
      <c r="AK95" s="408"/>
      <c r="AL95" s="396"/>
      <c r="AM95" s="397"/>
      <c r="AN95" s="395"/>
      <c r="AO95" s="396"/>
      <c r="AP95" s="445"/>
      <c r="AQ95" s="252"/>
      <c r="AR95" s="253"/>
      <c r="AS95" s="254"/>
      <c r="AT95" s="252"/>
      <c r="AU95" s="253"/>
      <c r="AV95" s="254"/>
      <c r="AW95" s="252"/>
      <c r="AX95" s="253"/>
      <c r="AY95" s="254"/>
      <c r="AZ95" s="252"/>
      <c r="BA95" s="270"/>
      <c r="BB95" s="254"/>
      <c r="BC95" s="252"/>
      <c r="BD95" s="270"/>
      <c r="BE95" s="271"/>
      <c r="BF95" s="278"/>
      <c r="BG95" s="279"/>
      <c r="BH95" s="279"/>
      <c r="BI95" s="252"/>
      <c r="BJ95" s="270"/>
      <c r="BK95" s="254"/>
      <c r="BL95" s="252"/>
      <c r="BM95" s="270"/>
      <c r="BN95" s="254"/>
      <c r="BO95" s="252"/>
      <c r="BP95" s="270"/>
      <c r="BQ95" s="254"/>
      <c r="BR95" s="274"/>
      <c r="BS95" s="275"/>
      <c r="BT95" s="728"/>
    </row>
    <row r="96" spans="1:72" x14ac:dyDescent="0.25">
      <c r="A96" s="741">
        <v>1</v>
      </c>
      <c r="B96" s="548" t="s">
        <v>3</v>
      </c>
      <c r="C96" s="243"/>
      <c r="D96" s="243"/>
      <c r="E96" s="243"/>
      <c r="F96" s="243"/>
      <c r="G96" s="244"/>
      <c r="H96" s="243"/>
      <c r="I96" s="243"/>
      <c r="J96" s="243"/>
      <c r="K96" s="243"/>
      <c r="L96" s="244"/>
      <c r="M96" s="245"/>
      <c r="N96" s="243"/>
      <c r="O96" s="243"/>
      <c r="P96" s="243"/>
      <c r="Q96" s="243"/>
      <c r="R96" s="266"/>
      <c r="S96" s="267"/>
      <c r="T96" s="267"/>
      <c r="U96" s="243"/>
      <c r="V96" s="243"/>
      <c r="W96" s="286"/>
      <c r="X96" s="283"/>
      <c r="Y96" s="283"/>
      <c r="Z96" s="247"/>
      <c r="AA96" s="284"/>
      <c r="AB96" s="414"/>
      <c r="AC96" s="404"/>
      <c r="AD96" s="445"/>
      <c r="AE96" s="449"/>
      <c r="AF96" s="396"/>
      <c r="AG96" s="445"/>
      <c r="AH96" s="406"/>
      <c r="AI96" s="404"/>
      <c r="AJ96" s="407"/>
      <c r="AK96" s="408"/>
      <c r="AL96" s="396"/>
      <c r="AM96" s="397"/>
      <c r="AN96" s="395"/>
      <c r="AO96" s="396"/>
      <c r="AP96" s="445"/>
      <c r="AQ96" s="252"/>
      <c r="AR96" s="253"/>
      <c r="AS96" s="254"/>
      <c r="AT96" s="252"/>
      <c r="AU96" s="253"/>
      <c r="AV96" s="254"/>
      <c r="AW96" s="252"/>
      <c r="AX96" s="253"/>
      <c r="AY96" s="254"/>
      <c r="AZ96" s="252"/>
      <c r="BA96" s="270"/>
      <c r="BB96" s="254"/>
      <c r="BC96" s="252"/>
      <c r="BD96" s="270"/>
      <c r="BE96" s="271"/>
      <c r="BF96" s="278"/>
      <c r="BG96" s="279"/>
      <c r="BH96" s="279"/>
      <c r="BI96" s="252"/>
      <c r="BJ96" s="270"/>
      <c r="BK96" s="254"/>
      <c r="BL96" s="252"/>
      <c r="BM96" s="270"/>
      <c r="BN96" s="254"/>
      <c r="BO96" s="252"/>
      <c r="BP96" s="270"/>
      <c r="BQ96" s="254"/>
      <c r="BR96" s="274"/>
      <c r="BS96" s="275"/>
      <c r="BT96" s="728"/>
    </row>
    <row r="97" spans="1:72" x14ac:dyDescent="0.25">
      <c r="A97" s="741">
        <v>2</v>
      </c>
      <c r="B97" s="548" t="s">
        <v>5</v>
      </c>
      <c r="C97" s="243"/>
      <c r="D97" s="243"/>
      <c r="E97" s="243"/>
      <c r="F97" s="243"/>
      <c r="G97" s="244"/>
      <c r="H97" s="243"/>
      <c r="I97" s="243"/>
      <c r="J97" s="243"/>
      <c r="K97" s="243"/>
      <c r="L97" s="244"/>
      <c r="M97" s="245"/>
      <c r="N97" s="243"/>
      <c r="O97" s="243"/>
      <c r="P97" s="243"/>
      <c r="Q97" s="243"/>
      <c r="R97" s="266"/>
      <c r="S97" s="267"/>
      <c r="T97" s="267"/>
      <c r="U97" s="243"/>
      <c r="V97" s="243"/>
      <c r="W97" s="286"/>
      <c r="X97" s="283"/>
      <c r="Y97" s="283"/>
      <c r="Z97" s="247"/>
      <c r="AA97" s="284"/>
      <c r="AB97" s="414"/>
      <c r="AC97" s="404"/>
      <c r="AD97" s="445"/>
      <c r="AE97" s="449"/>
      <c r="AF97" s="396"/>
      <c r="AG97" s="445"/>
      <c r="AH97" s="406"/>
      <c r="AI97" s="404"/>
      <c r="AJ97" s="407"/>
      <c r="AK97" s="408"/>
      <c r="AL97" s="396"/>
      <c r="AM97" s="397"/>
      <c r="AN97" s="395"/>
      <c r="AO97" s="396"/>
      <c r="AP97" s="445"/>
      <c r="AQ97" s="252"/>
      <c r="AR97" s="253"/>
      <c r="AS97" s="254"/>
      <c r="AT97" s="252"/>
      <c r="AU97" s="253"/>
      <c r="AV97" s="254"/>
      <c r="AW97" s="252"/>
      <c r="AX97" s="253"/>
      <c r="AY97" s="254"/>
      <c r="AZ97" s="252"/>
      <c r="BA97" s="270"/>
      <c r="BB97" s="254"/>
      <c r="BC97" s="252"/>
      <c r="BD97" s="270"/>
      <c r="BE97" s="271"/>
      <c r="BF97" s="278"/>
      <c r="BG97" s="279"/>
      <c r="BH97" s="279"/>
      <c r="BI97" s="252"/>
      <c r="BJ97" s="270"/>
      <c r="BK97" s="254"/>
      <c r="BL97" s="252"/>
      <c r="BM97" s="270"/>
      <c r="BN97" s="254"/>
      <c r="BO97" s="252"/>
      <c r="BP97" s="270"/>
      <c r="BQ97" s="254"/>
      <c r="BR97" s="274"/>
      <c r="BS97" s="275"/>
      <c r="BT97" s="728"/>
    </row>
    <row r="98" spans="1:72" x14ac:dyDescent="0.25">
      <c r="A98" s="741" t="s">
        <v>4</v>
      </c>
      <c r="B98" s="548"/>
      <c r="C98" s="243"/>
      <c r="D98" s="243"/>
      <c r="E98" s="243"/>
      <c r="F98" s="243"/>
      <c r="G98" s="244"/>
      <c r="H98" s="243"/>
      <c r="I98" s="243"/>
      <c r="J98" s="243"/>
      <c r="K98" s="243"/>
      <c r="L98" s="244"/>
      <c r="M98" s="245"/>
      <c r="N98" s="243"/>
      <c r="O98" s="243"/>
      <c r="P98" s="243"/>
      <c r="Q98" s="243"/>
      <c r="R98" s="266"/>
      <c r="S98" s="267"/>
      <c r="T98" s="267"/>
      <c r="U98" s="243"/>
      <c r="V98" s="243"/>
      <c r="W98" s="286"/>
      <c r="X98" s="283"/>
      <c r="Y98" s="283"/>
      <c r="Z98" s="247"/>
      <c r="AA98" s="284"/>
      <c r="AB98" s="414"/>
      <c r="AC98" s="404"/>
      <c r="AD98" s="445"/>
      <c r="AE98" s="449"/>
      <c r="AF98" s="396"/>
      <c r="AG98" s="445"/>
      <c r="AH98" s="406"/>
      <c r="AI98" s="404"/>
      <c r="AJ98" s="407"/>
      <c r="AK98" s="408"/>
      <c r="AL98" s="396"/>
      <c r="AM98" s="397"/>
      <c r="AN98" s="395"/>
      <c r="AO98" s="396"/>
      <c r="AP98" s="445"/>
      <c r="AQ98" s="252"/>
      <c r="AR98" s="253"/>
      <c r="AS98" s="254"/>
      <c r="AT98" s="252"/>
      <c r="AU98" s="253"/>
      <c r="AV98" s="254"/>
      <c r="AW98" s="252"/>
      <c r="AX98" s="253"/>
      <c r="AY98" s="254"/>
      <c r="AZ98" s="252"/>
      <c r="BA98" s="270"/>
      <c r="BB98" s="254"/>
      <c r="BC98" s="252"/>
      <c r="BD98" s="270"/>
      <c r="BE98" s="271"/>
      <c r="BF98" s="278"/>
      <c r="BG98" s="279"/>
      <c r="BH98" s="279"/>
      <c r="BI98" s="252"/>
      <c r="BJ98" s="270"/>
      <c r="BK98" s="254"/>
      <c r="BL98" s="252"/>
      <c r="BM98" s="270"/>
      <c r="BN98" s="254"/>
      <c r="BO98" s="252"/>
      <c r="BP98" s="270"/>
      <c r="BQ98" s="254"/>
      <c r="BR98" s="274"/>
      <c r="BS98" s="275"/>
      <c r="BT98" s="728"/>
    </row>
    <row r="99" spans="1:72" ht="31.5" x14ac:dyDescent="0.25">
      <c r="A99" s="740" t="s">
        <v>145</v>
      </c>
      <c r="B99" s="729" t="s">
        <v>146</v>
      </c>
      <c r="C99" s="243"/>
      <c r="D99" s="243"/>
      <c r="E99" s="243"/>
      <c r="F99" s="243"/>
      <c r="G99" s="244"/>
      <c r="H99" s="243"/>
      <c r="I99" s="243"/>
      <c r="J99" s="243"/>
      <c r="K99" s="243"/>
      <c r="L99" s="244"/>
      <c r="M99" s="245"/>
      <c r="N99" s="243"/>
      <c r="O99" s="243"/>
      <c r="P99" s="243"/>
      <c r="Q99" s="243"/>
      <c r="R99" s="266"/>
      <c r="S99" s="267"/>
      <c r="T99" s="267"/>
      <c r="U99" s="243"/>
      <c r="V99" s="243"/>
      <c r="W99" s="286"/>
      <c r="X99" s="283"/>
      <c r="Y99" s="283"/>
      <c r="Z99" s="247"/>
      <c r="AA99" s="284"/>
      <c r="AB99" s="414"/>
      <c r="AC99" s="404"/>
      <c r="AD99" s="445"/>
      <c r="AE99" s="449"/>
      <c r="AF99" s="396"/>
      <c r="AG99" s="445"/>
      <c r="AH99" s="406"/>
      <c r="AI99" s="404"/>
      <c r="AJ99" s="407"/>
      <c r="AK99" s="408"/>
      <c r="AL99" s="396"/>
      <c r="AM99" s="397"/>
      <c r="AN99" s="395"/>
      <c r="AO99" s="396"/>
      <c r="AP99" s="445"/>
      <c r="AQ99" s="252"/>
      <c r="AR99" s="253"/>
      <c r="AS99" s="254"/>
      <c r="AT99" s="252"/>
      <c r="AU99" s="253"/>
      <c r="AV99" s="254"/>
      <c r="AW99" s="252"/>
      <c r="AX99" s="253"/>
      <c r="AY99" s="254"/>
      <c r="AZ99" s="252"/>
      <c r="BA99" s="270"/>
      <c r="BB99" s="254"/>
      <c r="BC99" s="252"/>
      <c r="BD99" s="270"/>
      <c r="BE99" s="271"/>
      <c r="BF99" s="278"/>
      <c r="BG99" s="279"/>
      <c r="BH99" s="279"/>
      <c r="BI99" s="252"/>
      <c r="BJ99" s="270"/>
      <c r="BK99" s="254"/>
      <c r="BL99" s="252"/>
      <c r="BM99" s="270"/>
      <c r="BN99" s="254"/>
      <c r="BO99" s="252"/>
      <c r="BP99" s="270"/>
      <c r="BQ99" s="254"/>
      <c r="BR99" s="274"/>
      <c r="BS99" s="275"/>
      <c r="BT99" s="728"/>
    </row>
    <row r="100" spans="1:72" x14ac:dyDescent="0.25">
      <c r="A100" s="741">
        <v>1</v>
      </c>
      <c r="B100" s="548" t="s">
        <v>3</v>
      </c>
      <c r="C100" s="243"/>
      <c r="D100" s="243"/>
      <c r="E100" s="243"/>
      <c r="F100" s="243"/>
      <c r="G100" s="244"/>
      <c r="H100" s="243"/>
      <c r="I100" s="243"/>
      <c r="J100" s="243"/>
      <c r="K100" s="243"/>
      <c r="L100" s="244"/>
      <c r="M100" s="245"/>
      <c r="N100" s="243"/>
      <c r="O100" s="243"/>
      <c r="P100" s="243"/>
      <c r="Q100" s="243"/>
      <c r="R100" s="266"/>
      <c r="S100" s="267"/>
      <c r="T100" s="267"/>
      <c r="U100" s="243"/>
      <c r="V100" s="243"/>
      <c r="W100" s="286"/>
      <c r="X100" s="283"/>
      <c r="Y100" s="283"/>
      <c r="Z100" s="247"/>
      <c r="AA100" s="284"/>
      <c r="AB100" s="414"/>
      <c r="AC100" s="404"/>
      <c r="AD100" s="445"/>
      <c r="AE100" s="449"/>
      <c r="AF100" s="396"/>
      <c r="AG100" s="445"/>
      <c r="AH100" s="406"/>
      <c r="AI100" s="404"/>
      <c r="AJ100" s="407"/>
      <c r="AK100" s="408"/>
      <c r="AL100" s="396"/>
      <c r="AM100" s="397"/>
      <c r="AN100" s="395"/>
      <c r="AO100" s="396"/>
      <c r="AP100" s="445"/>
      <c r="AQ100" s="252"/>
      <c r="AR100" s="253"/>
      <c r="AS100" s="254"/>
      <c r="AT100" s="252"/>
      <c r="AU100" s="253"/>
      <c r="AV100" s="254"/>
      <c r="AW100" s="252"/>
      <c r="AX100" s="253"/>
      <c r="AY100" s="254"/>
      <c r="AZ100" s="252"/>
      <c r="BA100" s="270"/>
      <c r="BB100" s="254"/>
      <c r="BC100" s="252"/>
      <c r="BD100" s="270"/>
      <c r="BE100" s="271"/>
      <c r="BF100" s="278"/>
      <c r="BG100" s="279"/>
      <c r="BH100" s="279"/>
      <c r="BI100" s="252"/>
      <c r="BJ100" s="270"/>
      <c r="BK100" s="254"/>
      <c r="BL100" s="252"/>
      <c r="BM100" s="270"/>
      <c r="BN100" s="254"/>
      <c r="BO100" s="252"/>
      <c r="BP100" s="270"/>
      <c r="BQ100" s="254"/>
      <c r="BR100" s="274"/>
      <c r="BS100" s="275"/>
      <c r="BT100" s="728"/>
    </row>
    <row r="101" spans="1:72" x14ac:dyDescent="0.25">
      <c r="A101" s="741">
        <v>2</v>
      </c>
      <c r="B101" s="548" t="s">
        <v>5</v>
      </c>
      <c r="C101" s="243"/>
      <c r="D101" s="243"/>
      <c r="E101" s="243"/>
      <c r="F101" s="243"/>
      <c r="G101" s="244"/>
      <c r="H101" s="243"/>
      <c r="I101" s="243"/>
      <c r="J101" s="243"/>
      <c r="K101" s="243"/>
      <c r="L101" s="244"/>
      <c r="M101" s="245"/>
      <c r="N101" s="243"/>
      <c r="O101" s="243"/>
      <c r="P101" s="243"/>
      <c r="Q101" s="243"/>
      <c r="R101" s="305"/>
      <c r="S101" s="306"/>
      <c r="T101" s="306"/>
      <c r="U101" s="243"/>
      <c r="V101" s="243"/>
      <c r="W101" s="286"/>
      <c r="X101" s="283"/>
      <c r="Y101" s="283"/>
      <c r="Z101" s="247"/>
      <c r="AA101" s="284"/>
      <c r="AB101" s="414"/>
      <c r="AC101" s="404"/>
      <c r="AD101" s="445"/>
      <c r="AE101" s="449"/>
      <c r="AF101" s="396"/>
      <c r="AG101" s="445"/>
      <c r="AH101" s="406"/>
      <c r="AI101" s="404"/>
      <c r="AJ101" s="407"/>
      <c r="AK101" s="408"/>
      <c r="AL101" s="396"/>
      <c r="AM101" s="397"/>
      <c r="AN101" s="395"/>
      <c r="AO101" s="396"/>
      <c r="AP101" s="445"/>
      <c r="AQ101" s="252"/>
      <c r="AR101" s="253"/>
      <c r="AS101" s="254"/>
      <c r="AT101" s="252"/>
      <c r="AU101" s="253"/>
      <c r="AV101" s="254"/>
      <c r="AW101" s="252"/>
      <c r="AX101" s="253"/>
      <c r="AY101" s="254"/>
      <c r="AZ101" s="252"/>
      <c r="BA101" s="270"/>
      <c r="BB101" s="254"/>
      <c r="BC101" s="252"/>
      <c r="BD101" s="270"/>
      <c r="BE101" s="271"/>
      <c r="BF101" s="278"/>
      <c r="BG101" s="279"/>
      <c r="BH101" s="279"/>
      <c r="BI101" s="252"/>
      <c r="BJ101" s="270"/>
      <c r="BK101" s="254"/>
      <c r="BL101" s="252"/>
      <c r="BM101" s="270"/>
      <c r="BN101" s="254"/>
      <c r="BO101" s="252"/>
      <c r="BP101" s="270"/>
      <c r="BQ101" s="254"/>
      <c r="BR101" s="274"/>
      <c r="BS101" s="275"/>
      <c r="BT101" s="728"/>
    </row>
    <row r="102" spans="1:72" x14ac:dyDescent="0.25">
      <c r="A102" s="741" t="s">
        <v>4</v>
      </c>
      <c r="B102" s="548"/>
      <c r="C102" s="243"/>
      <c r="D102" s="243"/>
      <c r="E102" s="243"/>
      <c r="F102" s="243"/>
      <c r="G102" s="244"/>
      <c r="H102" s="243"/>
      <c r="I102" s="243"/>
      <c r="J102" s="243"/>
      <c r="K102" s="243"/>
      <c r="L102" s="244"/>
      <c r="M102" s="245"/>
      <c r="N102" s="243"/>
      <c r="O102" s="243"/>
      <c r="P102" s="243"/>
      <c r="Q102" s="243"/>
      <c r="R102" s="305"/>
      <c r="S102" s="306"/>
      <c r="T102" s="306"/>
      <c r="U102" s="243"/>
      <c r="V102" s="243"/>
      <c r="W102" s="286"/>
      <c r="X102" s="283"/>
      <c r="Y102" s="283"/>
      <c r="Z102" s="247"/>
      <c r="AA102" s="284"/>
      <c r="AB102" s="414"/>
      <c r="AC102" s="404"/>
      <c r="AD102" s="445"/>
      <c r="AE102" s="449"/>
      <c r="AF102" s="396"/>
      <c r="AG102" s="445"/>
      <c r="AH102" s="406"/>
      <c r="AI102" s="404"/>
      <c r="AJ102" s="407"/>
      <c r="AK102" s="408"/>
      <c r="AL102" s="396"/>
      <c r="AM102" s="397"/>
      <c r="AN102" s="395"/>
      <c r="AO102" s="396"/>
      <c r="AP102" s="445"/>
      <c r="AQ102" s="252"/>
      <c r="AR102" s="253"/>
      <c r="AS102" s="254"/>
      <c r="AT102" s="252"/>
      <c r="AU102" s="253"/>
      <c r="AV102" s="254"/>
      <c r="AW102" s="252"/>
      <c r="AX102" s="253"/>
      <c r="AY102" s="254"/>
      <c r="AZ102" s="252"/>
      <c r="BA102" s="270"/>
      <c r="BB102" s="254"/>
      <c r="BC102" s="252"/>
      <c r="BD102" s="270"/>
      <c r="BE102" s="271"/>
      <c r="BF102" s="278"/>
      <c r="BG102" s="279"/>
      <c r="BH102" s="279"/>
      <c r="BI102" s="252"/>
      <c r="BJ102" s="270"/>
      <c r="BK102" s="254"/>
      <c r="BL102" s="252"/>
      <c r="BM102" s="270"/>
      <c r="BN102" s="254"/>
      <c r="BO102" s="252"/>
      <c r="BP102" s="270"/>
      <c r="BQ102" s="254"/>
      <c r="BR102" s="274"/>
      <c r="BS102" s="275"/>
      <c r="BT102" s="728"/>
    </row>
    <row r="103" spans="1:72" ht="63" x14ac:dyDescent="0.25">
      <c r="A103" s="740" t="s">
        <v>147</v>
      </c>
      <c r="B103" s="729" t="s">
        <v>148</v>
      </c>
      <c r="C103" s="243"/>
      <c r="D103" s="243"/>
      <c r="E103" s="243"/>
      <c r="F103" s="243"/>
      <c r="G103" s="244"/>
      <c r="H103" s="243"/>
      <c r="I103" s="243"/>
      <c r="J103" s="243"/>
      <c r="K103" s="243"/>
      <c r="L103" s="244"/>
      <c r="M103" s="245"/>
      <c r="N103" s="243"/>
      <c r="O103" s="243"/>
      <c r="P103" s="243"/>
      <c r="Q103" s="243"/>
      <c r="R103" s="245"/>
      <c r="S103" s="243"/>
      <c r="T103" s="243"/>
      <c r="U103" s="243"/>
      <c r="V103" s="243"/>
      <c r="W103" s="286"/>
      <c r="X103" s="283"/>
      <c r="Y103" s="283"/>
      <c r="Z103" s="247"/>
      <c r="AA103" s="284"/>
      <c r="AB103" s="414"/>
      <c r="AC103" s="404"/>
      <c r="AD103" s="445"/>
      <c r="AE103" s="449"/>
      <c r="AF103" s="396"/>
      <c r="AG103" s="445"/>
      <c r="AH103" s="406"/>
      <c r="AI103" s="404"/>
      <c r="AJ103" s="407"/>
      <c r="AK103" s="408"/>
      <c r="AL103" s="396"/>
      <c r="AM103" s="397"/>
      <c r="AN103" s="395"/>
      <c r="AO103" s="396"/>
      <c r="AP103" s="445"/>
      <c r="AQ103" s="252"/>
      <c r="AR103" s="253"/>
      <c r="AS103" s="254"/>
      <c r="AT103" s="252"/>
      <c r="AU103" s="253"/>
      <c r="AV103" s="254"/>
      <c r="AW103" s="252"/>
      <c r="AX103" s="253"/>
      <c r="AY103" s="254"/>
      <c r="AZ103" s="252"/>
      <c r="BA103" s="270"/>
      <c r="BB103" s="254"/>
      <c r="BC103" s="252"/>
      <c r="BD103" s="270"/>
      <c r="BE103" s="271"/>
      <c r="BF103" s="278"/>
      <c r="BG103" s="279"/>
      <c r="BH103" s="279"/>
      <c r="BI103" s="252"/>
      <c r="BJ103" s="270"/>
      <c r="BK103" s="254"/>
      <c r="BL103" s="252"/>
      <c r="BM103" s="270"/>
      <c r="BN103" s="254"/>
      <c r="BO103" s="252"/>
      <c r="BP103" s="270"/>
      <c r="BQ103" s="254"/>
      <c r="BR103" s="274"/>
      <c r="BS103" s="275"/>
      <c r="BT103" s="728"/>
    </row>
    <row r="104" spans="1:72" ht="15.75" customHeight="1" x14ac:dyDescent="0.25">
      <c r="A104" s="741">
        <v>1</v>
      </c>
      <c r="B104" s="548" t="s">
        <v>3</v>
      </c>
      <c r="C104" s="727"/>
      <c r="D104" s="247"/>
      <c r="E104" s="308"/>
      <c r="F104" s="247"/>
      <c r="G104" s="309"/>
      <c r="H104" s="310"/>
      <c r="I104" s="247"/>
      <c r="J104" s="308"/>
      <c r="K104" s="247"/>
      <c r="L104" s="309"/>
      <c r="M104" s="310"/>
      <c r="N104" s="247"/>
      <c r="O104" s="308"/>
      <c r="P104" s="247"/>
      <c r="Q104" s="309"/>
      <c r="R104" s="310"/>
      <c r="S104" s="247"/>
      <c r="T104" s="308"/>
      <c r="U104" s="247"/>
      <c r="V104" s="309"/>
      <c r="W104" s="310"/>
      <c r="X104" s="247"/>
      <c r="Y104" s="308"/>
      <c r="Z104" s="247"/>
      <c r="AA104" s="309"/>
      <c r="AB104" s="1027"/>
      <c r="AC104" s="1025"/>
      <c r="AD104" s="1026"/>
      <c r="AE104" s="1027"/>
      <c r="AF104" s="1025"/>
      <c r="AG104" s="1026"/>
      <c r="AH104" s="1027"/>
      <c r="AI104" s="1025"/>
      <c r="AJ104" s="1026"/>
      <c r="AK104" s="1027"/>
      <c r="AL104" s="1025"/>
      <c r="AM104" s="1026"/>
      <c r="AN104" s="1027"/>
      <c r="AO104" s="1025"/>
      <c r="AP104" s="1026"/>
      <c r="AQ104" s="252"/>
      <c r="AR104" s="253"/>
      <c r="AS104" s="254"/>
      <c r="AT104" s="252"/>
      <c r="AU104" s="253"/>
      <c r="AV104" s="254"/>
      <c r="AW104" s="252"/>
      <c r="AX104" s="253"/>
      <c r="AY104" s="254"/>
      <c r="AZ104" s="252"/>
      <c r="BA104" s="270"/>
      <c r="BB104" s="254"/>
      <c r="BC104" s="252"/>
      <c r="BD104" s="270"/>
      <c r="BE104" s="271"/>
      <c r="BF104" s="278"/>
      <c r="BG104" s="279"/>
      <c r="BH104" s="279"/>
      <c r="BI104" s="252"/>
      <c r="BJ104" s="270"/>
      <c r="BK104" s="254"/>
      <c r="BL104" s="252"/>
      <c r="BM104" s="270"/>
      <c r="BN104" s="254"/>
      <c r="BO104" s="252"/>
      <c r="BP104" s="270"/>
      <c r="BQ104" s="254"/>
      <c r="BR104" s="274"/>
      <c r="BS104" s="275"/>
      <c r="BT104" s="728"/>
    </row>
    <row r="105" spans="1:72" x14ac:dyDescent="0.25">
      <c r="A105" s="741">
        <v>2</v>
      </c>
      <c r="B105" s="548" t="s">
        <v>5</v>
      </c>
      <c r="C105" s="243"/>
      <c r="D105" s="243"/>
      <c r="E105" s="243"/>
      <c r="F105" s="243"/>
      <c r="G105" s="244"/>
      <c r="H105" s="243"/>
      <c r="I105" s="243"/>
      <c r="J105" s="243"/>
      <c r="K105" s="243"/>
      <c r="L105" s="244"/>
      <c r="M105" s="245"/>
      <c r="N105" s="243"/>
      <c r="O105" s="243"/>
      <c r="P105" s="243"/>
      <c r="Q105" s="243"/>
      <c r="R105" s="245"/>
      <c r="S105" s="243"/>
      <c r="T105" s="243"/>
      <c r="U105" s="243"/>
      <c r="V105" s="243"/>
      <c r="W105" s="245"/>
      <c r="X105" s="243"/>
      <c r="Y105" s="243"/>
      <c r="Z105" s="243"/>
      <c r="AA105" s="244"/>
      <c r="AB105" s="403"/>
      <c r="AC105" s="404"/>
      <c r="AD105" s="445"/>
      <c r="AE105" s="449"/>
      <c r="AF105" s="396"/>
      <c r="AG105" s="445"/>
      <c r="AH105" s="406"/>
      <c r="AI105" s="404"/>
      <c r="AJ105" s="407"/>
      <c r="AK105" s="408"/>
      <c r="AL105" s="396"/>
      <c r="AM105" s="407"/>
      <c r="AN105" s="395"/>
      <c r="AO105" s="396"/>
      <c r="AP105" s="445"/>
      <c r="AQ105" s="252"/>
      <c r="AR105" s="253"/>
      <c r="AS105" s="254"/>
      <c r="AT105" s="252"/>
      <c r="AU105" s="253"/>
      <c r="AV105" s="254"/>
      <c r="AW105" s="252"/>
      <c r="AX105" s="253"/>
      <c r="AY105" s="254"/>
      <c r="AZ105" s="252"/>
      <c r="BA105" s="270"/>
      <c r="BB105" s="254"/>
      <c r="BC105" s="252"/>
      <c r="BD105" s="270"/>
      <c r="BE105" s="271"/>
      <c r="BF105" s="278"/>
      <c r="BG105" s="279"/>
      <c r="BH105" s="279"/>
      <c r="BI105" s="252"/>
      <c r="BJ105" s="270"/>
      <c r="BK105" s="254"/>
      <c r="BL105" s="252"/>
      <c r="BM105" s="270"/>
      <c r="BN105" s="254"/>
      <c r="BO105" s="252"/>
      <c r="BP105" s="270"/>
      <c r="BQ105" s="254"/>
      <c r="BR105" s="274"/>
      <c r="BS105" s="275"/>
      <c r="BT105" s="728"/>
    </row>
    <row r="106" spans="1:72" x14ac:dyDescent="0.25">
      <c r="A106" s="741" t="s">
        <v>4</v>
      </c>
      <c r="B106" s="548"/>
      <c r="C106" s="243"/>
      <c r="D106" s="243"/>
      <c r="E106" s="243"/>
      <c r="F106" s="243"/>
      <c r="G106" s="244"/>
      <c r="H106" s="243"/>
      <c r="I106" s="243"/>
      <c r="J106" s="243"/>
      <c r="K106" s="243"/>
      <c r="L106" s="244"/>
      <c r="M106" s="245"/>
      <c r="N106" s="243"/>
      <c r="O106" s="243"/>
      <c r="P106" s="243"/>
      <c r="Q106" s="243"/>
      <c r="R106" s="245"/>
      <c r="S106" s="243"/>
      <c r="T106" s="243"/>
      <c r="U106" s="243"/>
      <c r="V106" s="243"/>
      <c r="W106" s="245"/>
      <c r="X106" s="243"/>
      <c r="Y106" s="243"/>
      <c r="Z106" s="243"/>
      <c r="AA106" s="244"/>
      <c r="AB106" s="403"/>
      <c r="AC106" s="404"/>
      <c r="AD106" s="445"/>
      <c r="AE106" s="449"/>
      <c r="AF106" s="396"/>
      <c r="AG106" s="445"/>
      <c r="AH106" s="406"/>
      <c r="AI106" s="404"/>
      <c r="AJ106" s="407"/>
      <c r="AK106" s="408"/>
      <c r="AL106" s="396"/>
      <c r="AM106" s="407"/>
      <c r="AN106" s="395"/>
      <c r="AO106" s="396"/>
      <c r="AP106" s="445"/>
      <c r="AQ106" s="252"/>
      <c r="AR106" s="253"/>
      <c r="AS106" s="254"/>
      <c r="AT106" s="252"/>
      <c r="AU106" s="253"/>
      <c r="AV106" s="254"/>
      <c r="AW106" s="252"/>
      <c r="AX106" s="253"/>
      <c r="AY106" s="254"/>
      <c r="AZ106" s="252"/>
      <c r="BA106" s="270"/>
      <c r="BB106" s="254"/>
      <c r="BC106" s="252"/>
      <c r="BD106" s="270"/>
      <c r="BE106" s="271"/>
      <c r="BF106" s="278"/>
      <c r="BG106" s="279"/>
      <c r="BH106" s="279"/>
      <c r="BI106" s="252"/>
      <c r="BJ106" s="270"/>
      <c r="BK106" s="254"/>
      <c r="BL106" s="252"/>
      <c r="BM106" s="270"/>
      <c r="BN106" s="254"/>
      <c r="BO106" s="252"/>
      <c r="BP106" s="270"/>
      <c r="BQ106" s="254"/>
      <c r="BR106" s="274"/>
      <c r="BS106" s="275"/>
      <c r="BT106" s="728"/>
    </row>
    <row r="107" spans="1:72" x14ac:dyDescent="0.25">
      <c r="A107" s="301"/>
      <c r="B107" s="301"/>
      <c r="C107" s="243"/>
      <c r="D107" s="243"/>
      <c r="E107" s="243"/>
      <c r="F107" s="243"/>
      <c r="G107" s="244"/>
      <c r="H107" s="243"/>
      <c r="I107" s="243"/>
      <c r="J107" s="243"/>
      <c r="K107" s="243"/>
      <c r="L107" s="244"/>
      <c r="M107" s="245"/>
      <c r="N107" s="243"/>
      <c r="O107" s="243"/>
      <c r="P107" s="243"/>
      <c r="Q107" s="243"/>
      <c r="R107" s="312"/>
      <c r="S107" s="247"/>
      <c r="T107" s="282"/>
      <c r="U107" s="247"/>
      <c r="V107" s="211"/>
      <c r="W107" s="312"/>
      <c r="X107" s="247"/>
      <c r="Y107" s="282"/>
      <c r="Z107" s="247"/>
      <c r="AA107" s="211"/>
      <c r="AB107" s="430"/>
      <c r="AC107" s="404"/>
      <c r="AD107" s="445"/>
      <c r="AE107" s="449"/>
      <c r="AF107" s="396"/>
      <c r="AG107" s="445"/>
      <c r="AH107" s="406"/>
      <c r="AI107" s="404"/>
      <c r="AJ107" s="407"/>
      <c r="AK107" s="408"/>
      <c r="AL107" s="396"/>
      <c r="AM107" s="407"/>
      <c r="AN107" s="395"/>
      <c r="AO107" s="396"/>
      <c r="AP107" s="445"/>
      <c r="AQ107" s="252"/>
      <c r="AR107" s="253"/>
      <c r="AS107" s="254"/>
      <c r="AT107" s="252"/>
      <c r="AU107" s="253"/>
      <c r="AV107" s="254"/>
      <c r="AW107" s="252"/>
      <c r="AX107" s="253"/>
      <c r="AY107" s="254"/>
      <c r="AZ107" s="252"/>
      <c r="BA107" s="270"/>
      <c r="BB107" s="254"/>
      <c r="BC107" s="252"/>
      <c r="BD107" s="270"/>
      <c r="BE107" s="271"/>
      <c r="BF107" s="278"/>
      <c r="BG107" s="279"/>
      <c r="BH107" s="279"/>
      <c r="BI107" s="252"/>
      <c r="BJ107" s="270"/>
      <c r="BK107" s="254"/>
      <c r="BL107" s="252"/>
      <c r="BM107" s="270"/>
      <c r="BN107" s="254"/>
      <c r="BO107" s="252"/>
      <c r="BP107" s="270"/>
      <c r="BQ107" s="254"/>
      <c r="BR107" s="274"/>
      <c r="BS107" s="275"/>
      <c r="BT107" s="728"/>
    </row>
    <row r="108" spans="1:72" x14ac:dyDescent="0.25">
      <c r="A108" s="301"/>
      <c r="B108" s="301"/>
      <c r="C108" s="243"/>
      <c r="D108" s="243"/>
      <c r="E108" s="243"/>
      <c r="F108" s="243"/>
      <c r="G108" s="244"/>
      <c r="H108" s="243"/>
      <c r="I108" s="243"/>
      <c r="J108" s="243"/>
      <c r="K108" s="243"/>
      <c r="L108" s="244"/>
      <c r="M108" s="245"/>
      <c r="N108" s="243"/>
      <c r="O108" s="243"/>
      <c r="P108" s="243"/>
      <c r="Q108" s="243"/>
      <c r="R108" s="312"/>
      <c r="S108" s="247"/>
      <c r="T108" s="282"/>
      <c r="U108" s="247"/>
      <c r="V108" s="314"/>
      <c r="W108" s="312"/>
      <c r="X108" s="247"/>
      <c r="Y108" s="282"/>
      <c r="Z108" s="247"/>
      <c r="AA108" s="314"/>
      <c r="AB108" s="431"/>
      <c r="AC108" s="404"/>
      <c r="AD108" s="445"/>
      <c r="AE108" s="449"/>
      <c r="AF108" s="396"/>
      <c r="AG108" s="445"/>
      <c r="AH108" s="406"/>
      <c r="AI108" s="404"/>
      <c r="AJ108" s="407"/>
      <c r="AK108" s="408"/>
      <c r="AL108" s="396"/>
      <c r="AM108" s="407"/>
      <c r="AN108" s="395"/>
      <c r="AO108" s="396"/>
      <c r="AP108" s="445"/>
      <c r="AQ108" s="252"/>
      <c r="AR108" s="253"/>
      <c r="AS108" s="254"/>
      <c r="AT108" s="252"/>
      <c r="AU108" s="253"/>
      <c r="AV108" s="254"/>
      <c r="AW108" s="252"/>
      <c r="AX108" s="253"/>
      <c r="AY108" s="254"/>
      <c r="AZ108" s="252"/>
      <c r="BA108" s="270"/>
      <c r="BB108" s="254"/>
      <c r="BC108" s="252"/>
      <c r="BD108" s="270"/>
      <c r="BE108" s="271"/>
      <c r="BF108" s="278"/>
      <c r="BG108" s="279"/>
      <c r="BH108" s="279"/>
      <c r="BI108" s="252"/>
      <c r="BJ108" s="270"/>
      <c r="BK108" s="254"/>
      <c r="BL108" s="252"/>
      <c r="BM108" s="270"/>
      <c r="BN108" s="254"/>
      <c r="BO108" s="252"/>
      <c r="BP108" s="270"/>
      <c r="BQ108" s="254"/>
      <c r="BR108" s="274"/>
      <c r="BS108" s="275"/>
      <c r="BT108" s="728"/>
    </row>
    <row r="109" spans="1:72" ht="47.25" x14ac:dyDescent="0.25">
      <c r="A109" s="740" t="s">
        <v>143</v>
      </c>
      <c r="B109" s="729" t="s">
        <v>144</v>
      </c>
      <c r="C109" s="243"/>
      <c r="D109" s="243"/>
      <c r="E109" s="243"/>
      <c r="F109" s="243"/>
      <c r="G109" s="244"/>
      <c r="H109" s="243"/>
      <c r="I109" s="243"/>
      <c r="J109" s="243"/>
      <c r="K109" s="243"/>
      <c r="L109" s="244"/>
      <c r="M109" s="245"/>
      <c r="N109" s="243"/>
      <c r="O109" s="243"/>
      <c r="P109" s="243"/>
      <c r="Q109" s="243"/>
      <c r="R109" s="312"/>
      <c r="S109" s="247"/>
      <c r="T109" s="282"/>
      <c r="U109" s="247"/>
      <c r="V109" s="318"/>
      <c r="W109" s="312"/>
      <c r="X109" s="247"/>
      <c r="Y109" s="282"/>
      <c r="Z109" s="247"/>
      <c r="AA109" s="318"/>
      <c r="AB109" s="434"/>
      <c r="AC109" s="404"/>
      <c r="AD109" s="445"/>
      <c r="AE109" s="449"/>
      <c r="AF109" s="396"/>
      <c r="AG109" s="445"/>
      <c r="AH109" s="406"/>
      <c r="AI109" s="404"/>
      <c r="AJ109" s="407"/>
      <c r="AK109" s="408"/>
      <c r="AL109" s="396"/>
      <c r="AM109" s="407"/>
      <c r="AN109" s="395"/>
      <c r="AO109" s="396"/>
      <c r="AP109" s="445"/>
      <c r="AQ109" s="252"/>
      <c r="AR109" s="253"/>
      <c r="AS109" s="254"/>
      <c r="AT109" s="252"/>
      <c r="AU109" s="253"/>
      <c r="AV109" s="254"/>
      <c r="AW109" s="252"/>
      <c r="AX109" s="253"/>
      <c r="AY109" s="254"/>
      <c r="AZ109" s="252"/>
      <c r="BA109" s="270"/>
      <c r="BB109" s="254"/>
      <c r="BC109" s="252"/>
      <c r="BD109" s="270"/>
      <c r="BE109" s="271"/>
      <c r="BF109" s="278"/>
      <c r="BG109" s="279"/>
      <c r="BH109" s="279"/>
      <c r="BI109" s="252"/>
      <c r="BJ109" s="270"/>
      <c r="BK109" s="254"/>
      <c r="BL109" s="252"/>
      <c r="BM109" s="270"/>
      <c r="BN109" s="254"/>
      <c r="BO109" s="252"/>
      <c r="BP109" s="270"/>
      <c r="BQ109" s="254"/>
      <c r="BR109" s="274"/>
      <c r="BS109" s="275"/>
      <c r="BT109" s="728"/>
    </row>
    <row r="110" spans="1:72" x14ac:dyDescent="0.25">
      <c r="A110" s="741">
        <v>1</v>
      </c>
      <c r="B110" s="548" t="s">
        <v>3</v>
      </c>
      <c r="C110" s="243"/>
      <c r="D110" s="243"/>
      <c r="E110" s="243"/>
      <c r="F110" s="243"/>
      <c r="G110" s="244"/>
      <c r="H110" s="243"/>
      <c r="I110" s="243"/>
      <c r="J110" s="243"/>
      <c r="K110" s="243"/>
      <c r="L110" s="244"/>
      <c r="M110" s="245"/>
      <c r="N110" s="243"/>
      <c r="O110" s="243"/>
      <c r="P110" s="243"/>
      <c r="Q110" s="243"/>
      <c r="R110" s="312"/>
      <c r="S110" s="247"/>
      <c r="T110" s="282"/>
      <c r="U110" s="247"/>
      <c r="V110" s="318"/>
      <c r="W110" s="312"/>
      <c r="X110" s="247"/>
      <c r="Y110" s="282"/>
      <c r="Z110" s="247"/>
      <c r="AA110" s="318"/>
      <c r="AB110" s="434"/>
      <c r="AC110" s="404"/>
      <c r="AD110" s="445"/>
      <c r="AE110" s="449"/>
      <c r="AF110" s="396"/>
      <c r="AG110" s="445"/>
      <c r="AH110" s="406"/>
      <c r="AI110" s="404"/>
      <c r="AJ110" s="407"/>
      <c r="AK110" s="408"/>
      <c r="AL110" s="396"/>
      <c r="AM110" s="407"/>
      <c r="AN110" s="395"/>
      <c r="AO110" s="396"/>
      <c r="AP110" s="445"/>
      <c r="AQ110" s="252"/>
      <c r="AR110" s="253"/>
      <c r="AS110" s="254"/>
      <c r="AT110" s="252"/>
      <c r="AU110" s="253"/>
      <c r="AV110" s="254"/>
      <c r="AW110" s="252"/>
      <c r="AX110" s="253"/>
      <c r="AY110" s="254"/>
      <c r="AZ110" s="252"/>
      <c r="BA110" s="270"/>
      <c r="BB110" s="254"/>
      <c r="BC110" s="252"/>
      <c r="BD110" s="270"/>
      <c r="BE110" s="271"/>
      <c r="BF110" s="278"/>
      <c r="BG110" s="279"/>
      <c r="BH110" s="279"/>
      <c r="BI110" s="252"/>
      <c r="BJ110" s="270"/>
      <c r="BK110" s="254"/>
      <c r="BL110" s="252"/>
      <c r="BM110" s="270"/>
      <c r="BN110" s="254"/>
      <c r="BO110" s="252"/>
      <c r="BP110" s="270"/>
      <c r="BQ110" s="254"/>
      <c r="BR110" s="274"/>
      <c r="BS110" s="275"/>
      <c r="BT110" s="728"/>
    </row>
    <row r="111" spans="1:72" x14ac:dyDescent="0.25">
      <c r="A111" s="741">
        <v>2</v>
      </c>
      <c r="B111" s="548" t="s">
        <v>5</v>
      </c>
      <c r="C111" s="243"/>
      <c r="D111" s="243"/>
      <c r="E111" s="243"/>
      <c r="F111" s="243"/>
      <c r="G111" s="244"/>
      <c r="H111" s="243"/>
      <c r="I111" s="243"/>
      <c r="J111" s="243"/>
      <c r="K111" s="243"/>
      <c r="L111" s="244"/>
      <c r="M111" s="245"/>
      <c r="N111" s="243"/>
      <c r="O111" s="243"/>
      <c r="P111" s="243"/>
      <c r="Q111" s="243"/>
      <c r="R111" s="312"/>
      <c r="S111" s="247"/>
      <c r="T111" s="282"/>
      <c r="U111" s="247"/>
      <c r="V111" s="318"/>
      <c r="W111" s="312"/>
      <c r="X111" s="247"/>
      <c r="Y111" s="282"/>
      <c r="Z111" s="247"/>
      <c r="AA111" s="318"/>
      <c r="AB111" s="434"/>
      <c r="AC111" s="404"/>
      <c r="AD111" s="445"/>
      <c r="AE111" s="449"/>
      <c r="AF111" s="396"/>
      <c r="AG111" s="445"/>
      <c r="AH111" s="406"/>
      <c r="AI111" s="404"/>
      <c r="AJ111" s="407"/>
      <c r="AK111" s="408"/>
      <c r="AL111" s="396"/>
      <c r="AM111" s="407"/>
      <c r="AN111" s="395"/>
      <c r="AO111" s="396"/>
      <c r="AP111" s="445"/>
      <c r="AQ111" s="252"/>
      <c r="AR111" s="253"/>
      <c r="AS111" s="254"/>
      <c r="AT111" s="252"/>
      <c r="AU111" s="253"/>
      <c r="AV111" s="254"/>
      <c r="AW111" s="252"/>
      <c r="AX111" s="253"/>
      <c r="AY111" s="254"/>
      <c r="AZ111" s="252"/>
      <c r="BA111" s="270"/>
      <c r="BB111" s="254"/>
      <c r="BC111" s="252"/>
      <c r="BD111" s="270"/>
      <c r="BE111" s="271"/>
      <c r="BF111" s="278"/>
      <c r="BG111" s="279"/>
      <c r="BH111" s="279"/>
      <c r="BI111" s="252"/>
      <c r="BJ111" s="270"/>
      <c r="BK111" s="254"/>
      <c r="BL111" s="252"/>
      <c r="BM111" s="270"/>
      <c r="BN111" s="254"/>
      <c r="BO111" s="252"/>
      <c r="BP111" s="270"/>
      <c r="BQ111" s="254"/>
      <c r="BR111" s="274"/>
      <c r="BS111" s="275"/>
      <c r="BT111" s="728"/>
    </row>
    <row r="112" spans="1:72" x14ac:dyDescent="0.25">
      <c r="A112" s="741" t="s">
        <v>4</v>
      </c>
      <c r="B112" s="548"/>
      <c r="C112" s="243"/>
      <c r="D112" s="243"/>
      <c r="E112" s="243"/>
      <c r="F112" s="243"/>
      <c r="G112" s="244"/>
      <c r="H112" s="243"/>
      <c r="I112" s="243"/>
      <c r="J112" s="243"/>
      <c r="K112" s="243"/>
      <c r="L112" s="244"/>
      <c r="M112" s="245"/>
      <c r="N112" s="243"/>
      <c r="O112" s="243"/>
      <c r="P112" s="243"/>
      <c r="Q112" s="243"/>
      <c r="R112" s="312"/>
      <c r="S112" s="247"/>
      <c r="T112" s="282"/>
      <c r="U112" s="247"/>
      <c r="V112" s="314"/>
      <c r="W112" s="312"/>
      <c r="X112" s="247"/>
      <c r="Y112" s="282"/>
      <c r="Z112" s="247"/>
      <c r="AA112" s="314"/>
      <c r="AB112" s="431"/>
      <c r="AC112" s="404"/>
      <c r="AD112" s="445"/>
      <c r="AE112" s="449"/>
      <c r="AF112" s="396"/>
      <c r="AG112" s="445"/>
      <c r="AH112" s="406"/>
      <c r="AI112" s="404"/>
      <c r="AJ112" s="407"/>
      <c r="AK112" s="408"/>
      <c r="AL112" s="396"/>
      <c r="AM112" s="407"/>
      <c r="AN112" s="395"/>
      <c r="AO112" s="396"/>
      <c r="AP112" s="445"/>
      <c r="AQ112" s="252"/>
      <c r="AR112" s="253"/>
      <c r="AS112" s="254"/>
      <c r="AT112" s="252"/>
      <c r="AU112" s="253"/>
      <c r="AV112" s="254"/>
      <c r="AW112" s="252"/>
      <c r="AX112" s="253"/>
      <c r="AY112" s="254"/>
      <c r="AZ112" s="252"/>
      <c r="BA112" s="270"/>
      <c r="BB112" s="254"/>
      <c r="BC112" s="252"/>
      <c r="BD112" s="270"/>
      <c r="BE112" s="271"/>
      <c r="BF112" s="278"/>
      <c r="BG112" s="279"/>
      <c r="BH112" s="279"/>
      <c r="BI112" s="252"/>
      <c r="BJ112" s="270"/>
      <c r="BK112" s="254"/>
      <c r="BL112" s="252"/>
      <c r="BM112" s="270"/>
      <c r="BN112" s="254"/>
      <c r="BO112" s="252"/>
      <c r="BP112" s="270"/>
      <c r="BQ112" s="254"/>
      <c r="BR112" s="274"/>
      <c r="BS112" s="275"/>
      <c r="BT112" s="728"/>
    </row>
    <row r="113" spans="1:72" ht="31.5" x14ac:dyDescent="0.25">
      <c r="A113" s="740" t="s">
        <v>145</v>
      </c>
      <c r="B113" s="729" t="s">
        <v>146</v>
      </c>
      <c r="C113" s="243"/>
      <c r="D113" s="243"/>
      <c r="E113" s="243"/>
      <c r="F113" s="243"/>
      <c r="G113" s="244"/>
      <c r="H113" s="243"/>
      <c r="I113" s="243"/>
      <c r="J113" s="243"/>
      <c r="K113" s="243"/>
      <c r="L113" s="244"/>
      <c r="M113" s="245"/>
      <c r="N113" s="243"/>
      <c r="O113" s="243"/>
      <c r="P113" s="243"/>
      <c r="Q113" s="243"/>
      <c r="R113" s="312"/>
      <c r="S113" s="247"/>
      <c r="T113" s="282"/>
      <c r="U113" s="247"/>
      <c r="V113" s="318"/>
      <c r="W113" s="312"/>
      <c r="X113" s="247"/>
      <c r="Y113" s="282"/>
      <c r="Z113" s="247"/>
      <c r="AA113" s="318"/>
      <c r="AB113" s="434"/>
      <c r="AC113" s="404"/>
      <c r="AD113" s="445"/>
      <c r="AE113" s="449"/>
      <c r="AF113" s="396"/>
      <c r="AG113" s="445"/>
      <c r="AH113" s="406"/>
      <c r="AI113" s="404"/>
      <c r="AJ113" s="407"/>
      <c r="AK113" s="408"/>
      <c r="AL113" s="396"/>
      <c r="AM113" s="407"/>
      <c r="AN113" s="395"/>
      <c r="AO113" s="396"/>
      <c r="AP113" s="445"/>
      <c r="AQ113" s="252"/>
      <c r="AR113" s="253"/>
      <c r="AS113" s="254"/>
      <c r="AT113" s="252"/>
      <c r="AU113" s="253"/>
      <c r="AV113" s="254"/>
      <c r="AW113" s="252"/>
      <c r="AX113" s="253"/>
      <c r="AY113" s="254"/>
      <c r="AZ113" s="252"/>
      <c r="BA113" s="270"/>
      <c r="BB113" s="254"/>
      <c r="BC113" s="252"/>
      <c r="BD113" s="270"/>
      <c r="BE113" s="271"/>
      <c r="BF113" s="278"/>
      <c r="BG113" s="279"/>
      <c r="BH113" s="279"/>
      <c r="BI113" s="252"/>
      <c r="BJ113" s="270"/>
      <c r="BK113" s="254"/>
      <c r="BL113" s="252"/>
      <c r="BM113" s="270"/>
      <c r="BN113" s="254"/>
      <c r="BO113" s="252"/>
      <c r="BP113" s="270"/>
      <c r="BQ113" s="254"/>
      <c r="BR113" s="274"/>
      <c r="BS113" s="275"/>
      <c r="BT113" s="728"/>
    </row>
    <row r="114" spans="1:72" x14ac:dyDescent="0.25">
      <c r="A114" s="741">
        <v>1</v>
      </c>
      <c r="B114" s="548" t="s">
        <v>3</v>
      </c>
      <c r="C114" s="243"/>
      <c r="D114" s="243"/>
      <c r="E114" s="243"/>
      <c r="F114" s="243"/>
      <c r="G114" s="244"/>
      <c r="H114" s="243"/>
      <c r="I114" s="243"/>
      <c r="J114" s="243"/>
      <c r="K114" s="243"/>
      <c r="L114" s="244"/>
      <c r="M114" s="245"/>
      <c r="N114" s="243"/>
      <c r="O114" s="243"/>
      <c r="P114" s="243"/>
      <c r="Q114" s="243"/>
      <c r="R114" s="312"/>
      <c r="S114" s="247"/>
      <c r="T114" s="282"/>
      <c r="U114" s="247"/>
      <c r="V114" s="314"/>
      <c r="W114" s="312"/>
      <c r="X114" s="247"/>
      <c r="Y114" s="282"/>
      <c r="Z114" s="247"/>
      <c r="AA114" s="314"/>
      <c r="AB114" s="431"/>
      <c r="AC114" s="404"/>
      <c r="AD114" s="445"/>
      <c r="AE114" s="449"/>
      <c r="AF114" s="396"/>
      <c r="AG114" s="445"/>
      <c r="AH114" s="406"/>
      <c r="AI114" s="404"/>
      <c r="AJ114" s="407"/>
      <c r="AK114" s="408"/>
      <c r="AL114" s="396"/>
      <c r="AM114" s="407"/>
      <c r="AN114" s="395"/>
      <c r="AO114" s="396"/>
      <c r="AP114" s="445"/>
      <c r="AQ114" s="252"/>
      <c r="AR114" s="253"/>
      <c r="AS114" s="254"/>
      <c r="AT114" s="252"/>
      <c r="AU114" s="253"/>
      <c r="AV114" s="254"/>
      <c r="AW114" s="252"/>
      <c r="AX114" s="253"/>
      <c r="AY114" s="254"/>
      <c r="AZ114" s="252"/>
      <c r="BA114" s="270"/>
      <c r="BB114" s="254"/>
      <c r="BC114" s="252"/>
      <c r="BD114" s="270"/>
      <c r="BE114" s="271"/>
      <c r="BF114" s="278"/>
      <c r="BG114" s="279"/>
      <c r="BH114" s="279"/>
      <c r="BI114" s="252"/>
      <c r="BJ114" s="270"/>
      <c r="BK114" s="254"/>
      <c r="BL114" s="252"/>
      <c r="BM114" s="270"/>
      <c r="BN114" s="254"/>
      <c r="BO114" s="252"/>
      <c r="BP114" s="270"/>
      <c r="BQ114" s="254"/>
      <c r="BR114" s="274"/>
      <c r="BS114" s="275"/>
      <c r="BT114" s="728"/>
    </row>
    <row r="115" spans="1:72" x14ac:dyDescent="0.25">
      <c r="A115" s="741">
        <v>2</v>
      </c>
      <c r="B115" s="548" t="s">
        <v>5</v>
      </c>
      <c r="C115" s="243"/>
      <c r="D115" s="243"/>
      <c r="E115" s="243"/>
      <c r="F115" s="243"/>
      <c r="G115" s="244"/>
      <c r="H115" s="243"/>
      <c r="I115" s="243"/>
      <c r="J115" s="243"/>
      <c r="K115" s="243"/>
      <c r="L115" s="244"/>
      <c r="M115" s="245"/>
      <c r="N115" s="243"/>
      <c r="O115" s="243"/>
      <c r="P115" s="243"/>
      <c r="Q115" s="243"/>
      <c r="R115" s="312"/>
      <c r="S115" s="247"/>
      <c r="T115" s="282"/>
      <c r="U115" s="247"/>
      <c r="V115" s="210"/>
      <c r="W115" s="312"/>
      <c r="X115" s="247"/>
      <c r="Y115" s="282"/>
      <c r="Z115" s="247"/>
      <c r="AA115" s="210"/>
      <c r="AB115" s="429"/>
      <c r="AC115" s="404"/>
      <c r="AD115" s="445"/>
      <c r="AE115" s="449"/>
      <c r="AF115" s="396"/>
      <c r="AG115" s="445"/>
      <c r="AH115" s="406"/>
      <c r="AI115" s="404"/>
      <c r="AJ115" s="407"/>
      <c r="AK115" s="408"/>
      <c r="AL115" s="396"/>
      <c r="AM115" s="407"/>
      <c r="AN115" s="395"/>
      <c r="AO115" s="396"/>
      <c r="AP115" s="445"/>
      <c r="AQ115" s="252"/>
      <c r="AR115" s="253"/>
      <c r="AS115" s="254"/>
      <c r="AT115" s="252"/>
      <c r="AU115" s="253"/>
      <c r="AV115" s="254"/>
      <c r="AW115" s="252"/>
      <c r="AX115" s="253"/>
      <c r="AY115" s="254"/>
      <c r="AZ115" s="252"/>
      <c r="BA115" s="270"/>
      <c r="BB115" s="254"/>
      <c r="BC115" s="252"/>
      <c r="BD115" s="270"/>
      <c r="BE115" s="271"/>
      <c r="BF115" s="278"/>
      <c r="BG115" s="279"/>
      <c r="BH115" s="279"/>
      <c r="BI115" s="252"/>
      <c r="BJ115" s="270"/>
      <c r="BK115" s="254"/>
      <c r="BL115" s="252"/>
      <c r="BM115" s="270"/>
      <c r="BN115" s="254"/>
      <c r="BO115" s="252"/>
      <c r="BP115" s="270"/>
      <c r="BQ115" s="254"/>
      <c r="BR115" s="274"/>
      <c r="BS115" s="275"/>
      <c r="BT115" s="728"/>
    </row>
    <row r="116" spans="1:72" x14ac:dyDescent="0.25">
      <c r="A116" s="741" t="s">
        <v>4</v>
      </c>
      <c r="B116" s="548"/>
      <c r="C116" s="243"/>
      <c r="D116" s="243"/>
      <c r="E116" s="243"/>
      <c r="F116" s="243"/>
      <c r="G116" s="244"/>
      <c r="H116" s="243"/>
      <c r="I116" s="243"/>
      <c r="J116" s="243"/>
      <c r="K116" s="243"/>
      <c r="L116" s="244"/>
      <c r="M116" s="245"/>
      <c r="N116" s="243"/>
      <c r="O116" s="243"/>
      <c r="P116" s="243"/>
      <c r="Q116" s="243"/>
      <c r="R116" s="312"/>
      <c r="S116" s="247"/>
      <c r="T116" s="282"/>
      <c r="U116" s="247"/>
      <c r="V116" s="210"/>
      <c r="W116" s="312"/>
      <c r="X116" s="247"/>
      <c r="Y116" s="282"/>
      <c r="Z116" s="247"/>
      <c r="AA116" s="210"/>
      <c r="AB116" s="429"/>
      <c r="AC116" s="404"/>
      <c r="AD116" s="445"/>
      <c r="AE116" s="449"/>
      <c r="AF116" s="396"/>
      <c r="AG116" s="445"/>
      <c r="AH116" s="406"/>
      <c r="AI116" s="404"/>
      <c r="AJ116" s="407"/>
      <c r="AK116" s="408"/>
      <c r="AL116" s="396"/>
      <c r="AM116" s="407"/>
      <c r="AN116" s="395"/>
      <c r="AO116" s="396"/>
      <c r="AP116" s="445"/>
      <c r="AQ116" s="252"/>
      <c r="AR116" s="253"/>
      <c r="AS116" s="254"/>
      <c r="AT116" s="252"/>
      <c r="AU116" s="253"/>
      <c r="AV116" s="254"/>
      <c r="AW116" s="252"/>
      <c r="AX116" s="253"/>
      <c r="AY116" s="254"/>
      <c r="AZ116" s="252"/>
      <c r="BA116" s="270"/>
      <c r="BB116" s="254"/>
      <c r="BC116" s="252"/>
      <c r="BD116" s="270"/>
      <c r="BE116" s="271"/>
      <c r="BF116" s="278"/>
      <c r="BG116" s="279"/>
      <c r="BH116" s="279"/>
      <c r="BI116" s="252"/>
      <c r="BJ116" s="270"/>
      <c r="BK116" s="254"/>
      <c r="BL116" s="252"/>
      <c r="BM116" s="270"/>
      <c r="BN116" s="254"/>
      <c r="BO116" s="252"/>
      <c r="BP116" s="270"/>
      <c r="BQ116" s="254"/>
      <c r="BR116" s="274"/>
      <c r="BS116" s="275"/>
      <c r="BT116" s="728"/>
    </row>
    <row r="117" spans="1:72" ht="63" x14ac:dyDescent="0.25">
      <c r="A117" s="740" t="s">
        <v>147</v>
      </c>
      <c r="B117" s="729" t="s">
        <v>148</v>
      </c>
      <c r="C117" s="243"/>
      <c r="D117" s="243"/>
      <c r="E117" s="243"/>
      <c r="F117" s="243"/>
      <c r="G117" s="244"/>
      <c r="H117" s="243"/>
      <c r="I117" s="243"/>
      <c r="J117" s="243"/>
      <c r="K117" s="243"/>
      <c r="L117" s="244"/>
      <c r="M117" s="245"/>
      <c r="N117" s="243"/>
      <c r="O117" s="243"/>
      <c r="P117" s="243"/>
      <c r="Q117" s="243"/>
      <c r="R117" s="312"/>
      <c r="S117" s="247"/>
      <c r="T117" s="282"/>
      <c r="U117" s="247"/>
      <c r="V117" s="210"/>
      <c r="W117" s="312"/>
      <c r="X117" s="247"/>
      <c r="Y117" s="282"/>
      <c r="Z117" s="247"/>
      <c r="AA117" s="210"/>
      <c r="AB117" s="429"/>
      <c r="AC117" s="404"/>
      <c r="AD117" s="445"/>
      <c r="AE117" s="449"/>
      <c r="AF117" s="396"/>
      <c r="AG117" s="445"/>
      <c r="AH117" s="406"/>
      <c r="AI117" s="404"/>
      <c r="AJ117" s="407"/>
      <c r="AK117" s="408"/>
      <c r="AL117" s="396"/>
      <c r="AM117" s="407"/>
      <c r="AN117" s="395"/>
      <c r="AO117" s="396"/>
      <c r="AP117" s="445"/>
      <c r="AQ117" s="252"/>
      <c r="AR117" s="253"/>
      <c r="AS117" s="254"/>
      <c r="AT117" s="252"/>
      <c r="AU117" s="253"/>
      <c r="AV117" s="254"/>
      <c r="AW117" s="252"/>
      <c r="AX117" s="253"/>
      <c r="AY117" s="254"/>
      <c r="AZ117" s="252"/>
      <c r="BA117" s="270"/>
      <c r="BB117" s="254"/>
      <c r="BC117" s="252"/>
      <c r="BD117" s="270"/>
      <c r="BE117" s="271"/>
      <c r="BF117" s="278"/>
      <c r="BG117" s="279"/>
      <c r="BH117" s="279"/>
      <c r="BI117" s="252"/>
      <c r="BJ117" s="270"/>
      <c r="BK117" s="254"/>
      <c r="BL117" s="252"/>
      <c r="BM117" s="270"/>
      <c r="BN117" s="254"/>
      <c r="BO117" s="252"/>
      <c r="BP117" s="270"/>
      <c r="BQ117" s="254"/>
      <c r="BR117" s="274"/>
      <c r="BS117" s="275"/>
      <c r="BT117" s="728"/>
    </row>
    <row r="118" spans="1:72" x14ac:dyDescent="0.25">
      <c r="A118" s="741">
        <v>1</v>
      </c>
      <c r="B118" s="548" t="s">
        <v>3</v>
      </c>
      <c r="C118" s="243"/>
      <c r="D118" s="243"/>
      <c r="E118" s="243"/>
      <c r="F118" s="243"/>
      <c r="G118" s="244"/>
      <c r="H118" s="243"/>
      <c r="I118" s="243"/>
      <c r="J118" s="243"/>
      <c r="K118" s="243"/>
      <c r="L118" s="244"/>
      <c r="M118" s="245"/>
      <c r="N118" s="243"/>
      <c r="O118" s="243"/>
      <c r="P118" s="243"/>
      <c r="Q118" s="243"/>
      <c r="R118" s="312"/>
      <c r="S118" s="247"/>
      <c r="T118" s="282"/>
      <c r="U118" s="247"/>
      <c r="V118" s="210"/>
      <c r="W118" s="312"/>
      <c r="X118" s="247"/>
      <c r="Y118" s="282"/>
      <c r="Z118" s="247"/>
      <c r="AA118" s="210"/>
      <c r="AB118" s="429"/>
      <c r="AC118" s="404"/>
      <c r="AD118" s="445"/>
      <c r="AE118" s="449"/>
      <c r="AF118" s="396"/>
      <c r="AG118" s="445"/>
      <c r="AH118" s="406"/>
      <c r="AI118" s="404"/>
      <c r="AJ118" s="407"/>
      <c r="AK118" s="408"/>
      <c r="AL118" s="396"/>
      <c r="AM118" s="407"/>
      <c r="AN118" s="395"/>
      <c r="AO118" s="396"/>
      <c r="AP118" s="445"/>
      <c r="AQ118" s="252"/>
      <c r="AR118" s="253"/>
      <c r="AS118" s="254"/>
      <c r="AT118" s="252"/>
      <c r="AU118" s="253"/>
      <c r="AV118" s="254"/>
      <c r="AW118" s="252"/>
      <c r="AX118" s="253"/>
      <c r="AY118" s="254"/>
      <c r="AZ118" s="252"/>
      <c r="BA118" s="270"/>
      <c r="BB118" s="254"/>
      <c r="BC118" s="252"/>
      <c r="BD118" s="270"/>
      <c r="BE118" s="271"/>
      <c r="BF118" s="278"/>
      <c r="BG118" s="279"/>
      <c r="BH118" s="279"/>
      <c r="BI118" s="252"/>
      <c r="BJ118" s="270"/>
      <c r="BK118" s="254"/>
      <c r="BL118" s="252"/>
      <c r="BM118" s="270"/>
      <c r="BN118" s="254"/>
      <c r="BO118" s="252"/>
      <c r="BP118" s="270"/>
      <c r="BQ118" s="254"/>
      <c r="BR118" s="274"/>
      <c r="BS118" s="275"/>
      <c r="BT118" s="728"/>
    </row>
    <row r="119" spans="1:72" x14ac:dyDescent="0.25">
      <c r="A119" s="741">
        <v>2</v>
      </c>
      <c r="B119" s="548" t="s">
        <v>5</v>
      </c>
      <c r="C119" s="243"/>
      <c r="D119" s="243"/>
      <c r="E119" s="243"/>
      <c r="F119" s="243"/>
      <c r="G119" s="244"/>
      <c r="H119" s="243"/>
      <c r="I119" s="243"/>
      <c r="J119" s="243"/>
      <c r="K119" s="243"/>
      <c r="L119" s="244"/>
      <c r="M119" s="245"/>
      <c r="N119" s="243"/>
      <c r="O119" s="243"/>
      <c r="P119" s="243"/>
      <c r="Q119" s="243"/>
      <c r="R119" s="312"/>
      <c r="S119" s="247"/>
      <c r="T119" s="282"/>
      <c r="U119" s="247"/>
      <c r="V119" s="210"/>
      <c r="W119" s="312"/>
      <c r="X119" s="247"/>
      <c r="Y119" s="282"/>
      <c r="Z119" s="247"/>
      <c r="AA119" s="210"/>
      <c r="AB119" s="429"/>
      <c r="AC119" s="404"/>
      <c r="AD119" s="445"/>
      <c r="AE119" s="449"/>
      <c r="AF119" s="396"/>
      <c r="AG119" s="445"/>
      <c r="AH119" s="406"/>
      <c r="AI119" s="404"/>
      <c r="AJ119" s="407"/>
      <c r="AK119" s="408"/>
      <c r="AL119" s="396"/>
      <c r="AM119" s="407"/>
      <c r="AN119" s="395"/>
      <c r="AO119" s="396"/>
      <c r="AP119" s="445"/>
      <c r="AQ119" s="252"/>
      <c r="AR119" s="253"/>
      <c r="AS119" s="254"/>
      <c r="AT119" s="252"/>
      <c r="AU119" s="253"/>
      <c r="AV119" s="254"/>
      <c r="AW119" s="252"/>
      <c r="AX119" s="253"/>
      <c r="AY119" s="254"/>
      <c r="AZ119" s="252"/>
      <c r="BA119" s="270"/>
      <c r="BB119" s="254"/>
      <c r="BC119" s="252"/>
      <c r="BD119" s="270"/>
      <c r="BE119" s="271"/>
      <c r="BF119" s="319"/>
      <c r="BG119" s="320"/>
      <c r="BH119" s="320"/>
      <c r="BI119" s="252"/>
      <c r="BJ119" s="270"/>
      <c r="BK119" s="254"/>
      <c r="BL119" s="252"/>
      <c r="BM119" s="270"/>
      <c r="BN119" s="254"/>
      <c r="BO119" s="252"/>
      <c r="BP119" s="270"/>
      <c r="BQ119" s="254"/>
      <c r="BR119" s="321"/>
      <c r="BS119" s="322"/>
      <c r="BT119" s="731"/>
    </row>
    <row r="120" spans="1:72" x14ac:dyDescent="0.25">
      <c r="A120" s="741" t="s">
        <v>4</v>
      </c>
      <c r="B120" s="548"/>
      <c r="C120" s="243"/>
      <c r="D120" s="243"/>
      <c r="E120" s="243"/>
      <c r="F120" s="243"/>
      <c r="G120" s="244"/>
      <c r="H120" s="243"/>
      <c r="I120" s="243"/>
      <c r="J120" s="243"/>
      <c r="K120" s="243"/>
      <c r="L120" s="244"/>
      <c r="M120" s="245"/>
      <c r="N120" s="243"/>
      <c r="O120" s="243"/>
      <c r="P120" s="243"/>
      <c r="Q120" s="243"/>
      <c r="R120" s="312"/>
      <c r="S120" s="247"/>
      <c r="T120" s="282"/>
      <c r="U120" s="247"/>
      <c r="V120" s="210"/>
      <c r="W120" s="312"/>
      <c r="X120" s="247"/>
      <c r="Y120" s="282"/>
      <c r="Z120" s="247"/>
      <c r="AA120" s="210"/>
      <c r="AB120" s="429"/>
      <c r="AC120" s="404"/>
      <c r="AD120" s="445"/>
      <c r="AE120" s="449"/>
      <c r="AF120" s="396"/>
      <c r="AG120" s="445"/>
      <c r="AH120" s="406"/>
      <c r="AI120" s="404"/>
      <c r="AJ120" s="407"/>
      <c r="AK120" s="408"/>
      <c r="AL120" s="396"/>
      <c r="AM120" s="407"/>
      <c r="AN120" s="395"/>
      <c r="AO120" s="396"/>
      <c r="AP120" s="445"/>
      <c r="AQ120" s="252"/>
      <c r="AR120" s="253"/>
      <c r="AS120" s="254"/>
      <c r="AT120" s="252"/>
      <c r="AU120" s="253"/>
      <c r="AV120" s="254"/>
      <c r="AW120" s="252"/>
      <c r="AX120" s="253"/>
      <c r="AY120" s="254"/>
      <c r="AZ120" s="252"/>
      <c r="BA120" s="270"/>
      <c r="BB120" s="254"/>
      <c r="BC120" s="252"/>
      <c r="BD120" s="270"/>
      <c r="BE120" s="271"/>
      <c r="BF120" s="278"/>
      <c r="BG120" s="279"/>
      <c r="BH120" s="279"/>
      <c r="BI120" s="252"/>
      <c r="BJ120" s="270"/>
      <c r="BK120" s="254"/>
      <c r="BL120" s="252"/>
      <c r="BM120" s="270"/>
      <c r="BN120" s="254"/>
      <c r="BO120" s="252"/>
      <c r="BP120" s="270"/>
      <c r="BQ120" s="254"/>
      <c r="BR120" s="274"/>
      <c r="BS120" s="275"/>
      <c r="BT120" s="728"/>
    </row>
    <row r="121" spans="1:72" x14ac:dyDescent="0.25">
      <c r="A121" s="740" t="s">
        <v>149</v>
      </c>
      <c r="B121" s="729" t="s">
        <v>150</v>
      </c>
      <c r="C121" s="243"/>
      <c r="D121" s="243"/>
      <c r="E121" s="243"/>
      <c r="F121" s="243"/>
      <c r="G121" s="244"/>
      <c r="H121" s="243"/>
      <c r="I121" s="243"/>
      <c r="J121" s="243"/>
      <c r="K121" s="243"/>
      <c r="L121" s="244"/>
      <c r="M121" s="245"/>
      <c r="N121" s="243"/>
      <c r="O121" s="243"/>
      <c r="P121" s="243"/>
      <c r="Q121" s="243"/>
      <c r="R121" s="312"/>
      <c r="S121" s="247"/>
      <c r="T121" s="638">
        <f>T126</f>
        <v>61.960000000000008</v>
      </c>
      <c r="U121" s="638" t="str">
        <f t="shared" ref="U121:AP121" si="2">U126</f>
        <v>/</v>
      </c>
      <c r="V121" s="638">
        <f t="shared" si="2"/>
        <v>20.48</v>
      </c>
      <c r="W121" s="638">
        <f t="shared" si="2"/>
        <v>0</v>
      </c>
      <c r="X121" s="638">
        <f t="shared" si="2"/>
        <v>0</v>
      </c>
      <c r="Y121" s="638">
        <f t="shared" si="2"/>
        <v>61.960000000000008</v>
      </c>
      <c r="Z121" s="638" t="str">
        <f t="shared" si="2"/>
        <v>/</v>
      </c>
      <c r="AA121" s="638">
        <f t="shared" si="2"/>
        <v>20.48</v>
      </c>
      <c r="AB121" s="638">
        <f t="shared" si="2"/>
        <v>16.609999999999992</v>
      </c>
      <c r="AC121" s="638" t="str">
        <f t="shared" si="2"/>
        <v>/</v>
      </c>
      <c r="AD121" s="638">
        <f t="shared" si="2"/>
        <v>0.63</v>
      </c>
      <c r="AE121" s="638">
        <f t="shared" si="2"/>
        <v>21.659999999999986</v>
      </c>
      <c r="AF121" s="638" t="str">
        <f t="shared" si="2"/>
        <v>/</v>
      </c>
      <c r="AG121" s="250">
        <f t="shared" si="2"/>
        <v>0.05</v>
      </c>
      <c r="AH121" s="251">
        <f t="shared" si="2"/>
        <v>0</v>
      </c>
      <c r="AI121" s="638">
        <f t="shared" si="2"/>
        <v>0</v>
      </c>
      <c r="AJ121" s="250">
        <f t="shared" si="2"/>
        <v>0</v>
      </c>
      <c r="AK121" s="251">
        <f t="shared" si="2"/>
        <v>0</v>
      </c>
      <c r="AL121" s="638">
        <f t="shared" si="2"/>
        <v>0</v>
      </c>
      <c r="AM121" s="638">
        <f t="shared" si="2"/>
        <v>0</v>
      </c>
      <c r="AN121" s="638">
        <f>AN126</f>
        <v>38.269999999999982</v>
      </c>
      <c r="AO121" s="638" t="str">
        <f t="shared" si="2"/>
        <v>/</v>
      </c>
      <c r="AP121" s="638">
        <f t="shared" si="2"/>
        <v>0.68</v>
      </c>
      <c r="AQ121" s="252"/>
      <c r="AR121" s="253"/>
      <c r="AS121" s="254"/>
      <c r="AT121" s="252"/>
      <c r="AU121" s="253"/>
      <c r="AV121" s="254"/>
      <c r="AW121" s="252"/>
      <c r="AX121" s="253"/>
      <c r="AY121" s="254"/>
      <c r="AZ121" s="252"/>
      <c r="BA121" s="270"/>
      <c r="BB121" s="254"/>
      <c r="BC121" s="252"/>
      <c r="BD121" s="270"/>
      <c r="BE121" s="271"/>
      <c r="BF121" s="278"/>
      <c r="BG121" s="279"/>
      <c r="BH121" s="279"/>
      <c r="BI121" s="252"/>
      <c r="BJ121" s="270"/>
      <c r="BK121" s="254"/>
      <c r="BL121" s="252"/>
      <c r="BM121" s="270"/>
      <c r="BN121" s="254"/>
      <c r="BO121" s="252"/>
      <c r="BP121" s="270"/>
      <c r="BQ121" s="254"/>
      <c r="BR121" s="274"/>
      <c r="BS121" s="275"/>
      <c r="BT121" s="728"/>
    </row>
    <row r="122" spans="1:72" ht="31.5" x14ac:dyDescent="0.25">
      <c r="A122" s="740" t="s">
        <v>151</v>
      </c>
      <c r="B122" s="729" t="s">
        <v>12</v>
      </c>
      <c r="C122" s="243"/>
      <c r="D122" s="243"/>
      <c r="E122" s="243"/>
      <c r="F122" s="243"/>
      <c r="G122" s="244"/>
      <c r="H122" s="243"/>
      <c r="I122" s="243"/>
      <c r="J122" s="243"/>
      <c r="K122" s="243"/>
      <c r="L122" s="244"/>
      <c r="M122" s="245"/>
      <c r="N122" s="243"/>
      <c r="O122" s="243"/>
      <c r="P122" s="243"/>
      <c r="Q122" s="243"/>
      <c r="R122" s="312"/>
      <c r="S122" s="247"/>
      <c r="T122" s="282"/>
      <c r="U122" s="247"/>
      <c r="V122" s="210"/>
      <c r="W122" s="312"/>
      <c r="X122" s="247"/>
      <c r="Y122" s="282"/>
      <c r="Z122" s="247"/>
      <c r="AA122" s="210"/>
      <c r="AB122" s="429"/>
      <c r="AC122" s="404"/>
      <c r="AD122" s="445"/>
      <c r="AE122" s="449"/>
      <c r="AF122" s="396"/>
      <c r="AG122" s="445"/>
      <c r="AH122" s="406"/>
      <c r="AI122" s="404"/>
      <c r="AJ122" s="407"/>
      <c r="AK122" s="408"/>
      <c r="AL122" s="396"/>
      <c r="AM122" s="407"/>
      <c r="AN122" s="395"/>
      <c r="AO122" s="396"/>
      <c r="AP122" s="445"/>
      <c r="AQ122" s="252"/>
      <c r="AR122" s="253"/>
      <c r="AS122" s="254"/>
      <c r="AT122" s="252"/>
      <c r="AU122" s="253"/>
      <c r="AV122" s="254"/>
      <c r="AW122" s="252"/>
      <c r="AX122" s="253"/>
      <c r="AY122" s="254"/>
      <c r="AZ122" s="252"/>
      <c r="BA122" s="270"/>
      <c r="BB122" s="254"/>
      <c r="BC122" s="252"/>
      <c r="BD122" s="270"/>
      <c r="BE122" s="271"/>
      <c r="BF122" s="278"/>
      <c r="BG122" s="279"/>
      <c r="BH122" s="279"/>
      <c r="BI122" s="252"/>
      <c r="BJ122" s="270"/>
      <c r="BK122" s="254"/>
      <c r="BL122" s="252"/>
      <c r="BM122" s="270"/>
      <c r="BN122" s="254"/>
      <c r="BO122" s="252"/>
      <c r="BP122" s="270"/>
      <c r="BQ122" s="254"/>
      <c r="BR122" s="274"/>
      <c r="BS122" s="275"/>
      <c r="BT122" s="728"/>
    </row>
    <row r="123" spans="1:72" x14ac:dyDescent="0.25">
      <c r="A123" s="741">
        <v>1</v>
      </c>
      <c r="B123" s="548" t="s">
        <v>3</v>
      </c>
      <c r="C123" s="243"/>
      <c r="D123" s="243"/>
      <c r="E123" s="243"/>
      <c r="F123" s="243"/>
      <c r="G123" s="244"/>
      <c r="H123" s="243"/>
      <c r="I123" s="243"/>
      <c r="J123" s="243"/>
      <c r="K123" s="243"/>
      <c r="L123" s="244"/>
      <c r="M123" s="245"/>
      <c r="N123" s="243"/>
      <c r="O123" s="243"/>
      <c r="P123" s="243"/>
      <c r="Q123" s="243"/>
      <c r="R123" s="312"/>
      <c r="S123" s="247"/>
      <c r="T123" s="282"/>
      <c r="U123" s="247"/>
      <c r="V123" s="210"/>
      <c r="W123" s="312"/>
      <c r="X123" s="247"/>
      <c r="Y123" s="282"/>
      <c r="Z123" s="247"/>
      <c r="AA123" s="210"/>
      <c r="AB123" s="429"/>
      <c r="AC123" s="404"/>
      <c r="AD123" s="445"/>
      <c r="AE123" s="449"/>
      <c r="AF123" s="396"/>
      <c r="AG123" s="445"/>
      <c r="AH123" s="406"/>
      <c r="AI123" s="404"/>
      <c r="AJ123" s="407"/>
      <c r="AK123" s="408"/>
      <c r="AL123" s="396"/>
      <c r="AM123" s="407"/>
      <c r="AN123" s="395"/>
      <c r="AO123" s="396"/>
      <c r="AP123" s="445"/>
      <c r="AQ123" s="252"/>
      <c r="AR123" s="253"/>
      <c r="AS123" s="254"/>
      <c r="AT123" s="252"/>
      <c r="AU123" s="253"/>
      <c r="AV123" s="254"/>
      <c r="AW123" s="252"/>
      <c r="AX123" s="253"/>
      <c r="AY123" s="254"/>
      <c r="AZ123" s="252"/>
      <c r="BA123" s="270"/>
      <c r="BB123" s="254"/>
      <c r="BC123" s="252"/>
      <c r="BD123" s="270"/>
      <c r="BE123" s="271"/>
      <c r="BF123" s="278"/>
      <c r="BG123" s="279"/>
      <c r="BH123" s="279"/>
      <c r="BI123" s="252"/>
      <c r="BJ123" s="270"/>
      <c r="BK123" s="254"/>
      <c r="BL123" s="252"/>
      <c r="BM123" s="270"/>
      <c r="BN123" s="254"/>
      <c r="BO123" s="252"/>
      <c r="BP123" s="270"/>
      <c r="BQ123" s="254"/>
      <c r="BR123" s="274"/>
      <c r="BS123" s="275"/>
      <c r="BT123" s="728"/>
    </row>
    <row r="124" spans="1:72" x14ac:dyDescent="0.25">
      <c r="A124" s="741">
        <v>2</v>
      </c>
      <c r="B124" s="548" t="s">
        <v>5</v>
      </c>
      <c r="C124" s="243"/>
      <c r="D124" s="243"/>
      <c r="E124" s="243"/>
      <c r="F124" s="243"/>
      <c r="G124" s="244"/>
      <c r="H124" s="243"/>
      <c r="I124" s="243"/>
      <c r="J124" s="243"/>
      <c r="K124" s="243"/>
      <c r="L124" s="244"/>
      <c r="M124" s="245"/>
      <c r="N124" s="243"/>
      <c r="O124" s="243"/>
      <c r="P124" s="243"/>
      <c r="Q124" s="243"/>
      <c r="R124" s="312"/>
      <c r="S124" s="247"/>
      <c r="T124" s="282"/>
      <c r="U124" s="247"/>
      <c r="V124" s="637"/>
      <c r="W124" s="312"/>
      <c r="X124" s="247"/>
      <c r="Y124" s="282"/>
      <c r="Z124" s="247"/>
      <c r="AA124" s="210"/>
      <c r="AB124" s="429"/>
      <c r="AC124" s="404"/>
      <c r="AD124" s="445"/>
      <c r="AE124" s="449"/>
      <c r="AF124" s="619"/>
      <c r="AG124" s="445"/>
      <c r="AH124" s="406"/>
      <c r="AI124" s="404"/>
      <c r="AJ124" s="407"/>
      <c r="AK124" s="618"/>
      <c r="AL124" s="619"/>
      <c r="AM124" s="407"/>
      <c r="AN124" s="395"/>
      <c r="AO124" s="619"/>
      <c r="AP124" s="445"/>
      <c r="AQ124" s="252"/>
      <c r="AR124" s="616"/>
      <c r="AS124" s="617"/>
      <c r="AT124" s="252"/>
      <c r="AU124" s="616"/>
      <c r="AV124" s="617"/>
      <c r="AW124" s="252"/>
      <c r="AX124" s="616"/>
      <c r="AY124" s="617"/>
      <c r="AZ124" s="252"/>
      <c r="BA124" s="270"/>
      <c r="BB124" s="617"/>
      <c r="BC124" s="252"/>
      <c r="BD124" s="270"/>
      <c r="BE124" s="271"/>
      <c r="BF124" s="278"/>
      <c r="BG124" s="279"/>
      <c r="BH124" s="279"/>
      <c r="BI124" s="252"/>
      <c r="BJ124" s="270"/>
      <c r="BK124" s="617"/>
      <c r="BL124" s="252"/>
      <c r="BM124" s="270"/>
      <c r="BN124" s="617"/>
      <c r="BO124" s="252"/>
      <c r="BP124" s="270"/>
      <c r="BQ124" s="617"/>
      <c r="BR124" s="620"/>
      <c r="BS124" s="275"/>
      <c r="BT124" s="728"/>
    </row>
    <row r="125" spans="1:72" x14ac:dyDescent="0.25">
      <c r="A125" s="741" t="s">
        <v>4</v>
      </c>
      <c r="B125" s="549"/>
      <c r="C125" s="243"/>
      <c r="D125" s="243"/>
      <c r="E125" s="243"/>
      <c r="F125" s="243"/>
      <c r="G125" s="244"/>
      <c r="H125" s="243"/>
      <c r="I125" s="243"/>
      <c r="J125" s="243"/>
      <c r="K125" s="243"/>
      <c r="L125" s="244"/>
      <c r="M125" s="245"/>
      <c r="N125" s="243"/>
      <c r="O125" s="243"/>
      <c r="P125" s="243"/>
      <c r="Q125" s="243"/>
      <c r="R125" s="312"/>
      <c r="S125" s="247"/>
      <c r="T125" s="282"/>
      <c r="U125" s="247"/>
      <c r="V125" s="637"/>
      <c r="W125" s="312"/>
      <c r="X125" s="247"/>
      <c r="Y125" s="282"/>
      <c r="Z125" s="247"/>
      <c r="AA125" s="210"/>
      <c r="AB125" s="429"/>
      <c r="AC125" s="404"/>
      <c r="AD125" s="445"/>
      <c r="AE125" s="449"/>
      <c r="AF125" s="619"/>
      <c r="AG125" s="445"/>
      <c r="AH125" s="406"/>
      <c r="AI125" s="404"/>
      <c r="AJ125" s="407"/>
      <c r="AK125" s="618"/>
      <c r="AL125" s="619"/>
      <c r="AM125" s="407"/>
      <c r="AN125" s="395"/>
      <c r="AO125" s="619"/>
      <c r="AP125" s="445"/>
      <c r="AQ125" s="252"/>
      <c r="AR125" s="616"/>
      <c r="AS125" s="617"/>
      <c r="AT125" s="252"/>
      <c r="AU125" s="616"/>
      <c r="AV125" s="617"/>
      <c r="AW125" s="252"/>
      <c r="AX125" s="616"/>
      <c r="AY125" s="617"/>
      <c r="AZ125" s="252"/>
      <c r="BA125" s="270"/>
      <c r="BB125" s="617"/>
      <c r="BC125" s="252"/>
      <c r="BD125" s="270"/>
      <c r="BE125" s="271"/>
      <c r="BF125" s="278"/>
      <c r="BG125" s="279"/>
      <c r="BH125" s="279"/>
      <c r="BI125" s="252"/>
      <c r="BJ125" s="270"/>
      <c r="BK125" s="617"/>
      <c r="BL125" s="252"/>
      <c r="BM125" s="270"/>
      <c r="BN125" s="617"/>
      <c r="BO125" s="252"/>
      <c r="BP125" s="270"/>
      <c r="BQ125" s="617"/>
      <c r="BR125" s="620"/>
      <c r="BS125" s="275"/>
      <c r="BT125" s="728"/>
    </row>
    <row r="126" spans="1:72" x14ac:dyDescent="0.25">
      <c r="A126" s="740" t="s">
        <v>152</v>
      </c>
      <c r="B126" s="729" t="s">
        <v>153</v>
      </c>
      <c r="C126" s="243"/>
      <c r="D126" s="243"/>
      <c r="E126" s="243"/>
      <c r="F126" s="243"/>
      <c r="G126" s="244"/>
      <c r="H126" s="243"/>
      <c r="I126" s="243"/>
      <c r="J126" s="243"/>
      <c r="K126" s="243"/>
      <c r="L126" s="244"/>
      <c r="M126" s="245"/>
      <c r="N126" s="243"/>
      <c r="O126" s="243"/>
      <c r="P126" s="243"/>
      <c r="Q126" s="243"/>
      <c r="R126" s="312"/>
      <c r="S126" s="247"/>
      <c r="T126" s="638">
        <f>SUM(T128:T180)</f>
        <v>61.960000000000008</v>
      </c>
      <c r="U126" s="247" t="s">
        <v>98</v>
      </c>
      <c r="V126" s="698">
        <f t="shared" ref="V126:AA126" si="3">SUM(V128:V180)</f>
        <v>20.48</v>
      </c>
      <c r="W126" s="251"/>
      <c r="X126" s="638">
        <f t="shared" si="3"/>
        <v>0</v>
      </c>
      <c r="Y126" s="638">
        <f t="shared" si="3"/>
        <v>61.960000000000008</v>
      </c>
      <c r="Z126" s="247" t="s">
        <v>98</v>
      </c>
      <c r="AA126" s="250">
        <f t="shared" si="3"/>
        <v>20.48</v>
      </c>
      <c r="AB126" s="699">
        <f>SUM(AB181:AB265)</f>
        <v>16.609999999999992</v>
      </c>
      <c r="AC126" s="700" t="s">
        <v>98</v>
      </c>
      <c r="AD126" s="701">
        <f>SUM(AD181:AD265)</f>
        <v>0.63</v>
      </c>
      <c r="AE126" s="399">
        <f>SUM(AE181:AE365)</f>
        <v>21.659999999999986</v>
      </c>
      <c r="AF126" s="404" t="s">
        <v>98</v>
      </c>
      <c r="AG126" s="668">
        <f>SUM(AG181:AG365)</f>
        <v>0.05</v>
      </c>
      <c r="AH126" s="406"/>
      <c r="AI126" s="404"/>
      <c r="AJ126" s="407"/>
      <c r="AK126" s="618"/>
      <c r="AL126" s="619"/>
      <c r="AM126" s="407"/>
      <c r="AN126" s="449">
        <f>SUM(AN181:AN365)</f>
        <v>38.269999999999982</v>
      </c>
      <c r="AO126" s="404" t="s">
        <v>98</v>
      </c>
      <c r="AP126" s="398">
        <f>SUM(AP181:AP365)</f>
        <v>0.68</v>
      </c>
      <c r="AQ126" s="252"/>
      <c r="AR126" s="616"/>
      <c r="AS126" s="617"/>
      <c r="AT126" s="252"/>
      <c r="AU126" s="616"/>
      <c r="AV126" s="617"/>
      <c r="AW126" s="252"/>
      <c r="AX126" s="616"/>
      <c r="AY126" s="617"/>
      <c r="AZ126" s="252"/>
      <c r="BA126" s="270"/>
      <c r="BB126" s="617"/>
      <c r="BC126" s="252"/>
      <c r="BD126" s="270"/>
      <c r="BE126" s="271"/>
      <c r="BF126" s="278"/>
      <c r="BG126" s="279"/>
      <c r="BH126" s="279"/>
      <c r="BI126" s="252"/>
      <c r="BJ126" s="270"/>
      <c r="BK126" s="617"/>
      <c r="BL126" s="252"/>
      <c r="BM126" s="270"/>
      <c r="BN126" s="617"/>
      <c r="BO126" s="252"/>
      <c r="BP126" s="270"/>
      <c r="BQ126" s="617"/>
      <c r="BR126" s="620"/>
      <c r="BS126" s="275"/>
      <c r="BT126" s="728"/>
    </row>
    <row r="127" spans="1:72" x14ac:dyDescent="0.25">
      <c r="A127" s="742">
        <v>1</v>
      </c>
      <c r="B127" s="46" t="s">
        <v>120</v>
      </c>
      <c r="C127" s="243"/>
      <c r="D127" s="243"/>
      <c r="E127" s="243"/>
      <c r="F127" s="243"/>
      <c r="G127" s="244"/>
      <c r="H127" s="243"/>
      <c r="I127" s="243"/>
      <c r="J127" s="243"/>
      <c r="K127" s="243"/>
      <c r="L127" s="244"/>
      <c r="M127" s="245"/>
      <c r="N127" s="243"/>
      <c r="O127" s="243"/>
      <c r="P127" s="243"/>
      <c r="Q127" s="243"/>
      <c r="R127" s="266"/>
      <c r="S127" s="267"/>
      <c r="T127" s="267"/>
      <c r="U127" s="243"/>
      <c r="V127" s="243"/>
      <c r="W127" s="286"/>
      <c r="X127" s="283"/>
      <c r="Y127" s="283"/>
      <c r="Z127" s="247"/>
      <c r="AA127" s="284"/>
      <c r="AB127" s="429"/>
      <c r="AC127" s="404"/>
      <c r="AD127" s="445"/>
      <c r="AE127" s="449"/>
      <c r="AF127" s="619"/>
      <c r="AG127" s="445"/>
      <c r="AH127" s="406"/>
      <c r="AI127" s="404"/>
      <c r="AJ127" s="407"/>
      <c r="AK127" s="618"/>
      <c r="AL127" s="619"/>
      <c r="AM127" s="407"/>
      <c r="AN127" s="395"/>
      <c r="AO127" s="619"/>
      <c r="AP127" s="445"/>
      <c r="AQ127" s="252"/>
      <c r="AR127" s="616"/>
      <c r="AS127" s="617"/>
      <c r="AT127" s="252"/>
      <c r="AU127" s="616"/>
      <c r="AV127" s="617"/>
      <c r="AW127" s="252"/>
      <c r="AX127" s="616"/>
      <c r="AY127" s="617"/>
      <c r="AZ127" s="252"/>
      <c r="BA127" s="270"/>
      <c r="BB127" s="617"/>
      <c r="BC127" s="252"/>
      <c r="BD127" s="270"/>
      <c r="BE127" s="271"/>
      <c r="BF127" s="278"/>
      <c r="BG127" s="279"/>
      <c r="BH127" s="279"/>
      <c r="BI127" s="252"/>
      <c r="BJ127" s="270"/>
      <c r="BK127" s="617"/>
      <c r="BL127" s="252"/>
      <c r="BM127" s="270"/>
      <c r="BN127" s="617"/>
      <c r="BO127" s="252"/>
      <c r="BP127" s="270"/>
      <c r="BQ127" s="617"/>
      <c r="BR127" s="620"/>
      <c r="BS127" s="275"/>
      <c r="BT127" s="728"/>
    </row>
    <row r="128" spans="1:72" ht="63" x14ac:dyDescent="0.25">
      <c r="A128" s="742">
        <v>2</v>
      </c>
      <c r="B128" s="550" t="s">
        <v>212</v>
      </c>
      <c r="C128" s="243"/>
      <c r="D128" s="243"/>
      <c r="E128" s="243"/>
      <c r="F128" s="243"/>
      <c r="G128" s="244"/>
      <c r="H128" s="243"/>
      <c r="I128" s="243"/>
      <c r="J128" s="243"/>
      <c r="K128" s="243"/>
      <c r="L128" s="244"/>
      <c r="M128" s="245"/>
      <c r="N128" s="243"/>
      <c r="O128" s="243"/>
      <c r="P128" s="243"/>
      <c r="Q128" s="243"/>
      <c r="R128" s="305"/>
      <c r="S128" s="306"/>
      <c r="T128" s="579"/>
      <c r="U128" s="243"/>
      <c r="V128" s="579"/>
      <c r="W128" s="286"/>
      <c r="X128" s="283"/>
      <c r="Y128" s="283"/>
      <c r="Z128" s="247"/>
      <c r="AA128" s="284"/>
      <c r="AB128" s="429"/>
      <c r="AC128" s="404"/>
      <c r="AD128" s="445"/>
      <c r="AE128" s="449"/>
      <c r="AF128" s="619"/>
      <c r="AG128" s="445"/>
      <c r="AH128" s="406"/>
      <c r="AI128" s="404"/>
      <c r="AJ128" s="407"/>
      <c r="AK128" s="618"/>
      <c r="AL128" s="619"/>
      <c r="AM128" s="407"/>
      <c r="AN128" s="395"/>
      <c r="AO128" s="619"/>
      <c r="AP128" s="445"/>
      <c r="AQ128" s="252"/>
      <c r="AR128" s="616"/>
      <c r="AS128" s="617"/>
      <c r="AT128" s="252"/>
      <c r="AU128" s="616"/>
      <c r="AV128" s="617"/>
      <c r="AW128" s="252"/>
      <c r="AX128" s="616"/>
      <c r="AY128" s="617"/>
      <c r="AZ128" s="252"/>
      <c r="BA128" s="270"/>
      <c r="BB128" s="617"/>
      <c r="BC128" s="252"/>
      <c r="BD128" s="270"/>
      <c r="BE128" s="271"/>
      <c r="BF128" s="278"/>
      <c r="BG128" s="279"/>
      <c r="BH128" s="279"/>
      <c r="BI128" s="252"/>
      <c r="BJ128" s="270"/>
      <c r="BK128" s="617"/>
      <c r="BL128" s="252"/>
      <c r="BM128" s="270"/>
      <c r="BN128" s="617"/>
      <c r="BO128" s="252"/>
      <c r="BP128" s="270"/>
      <c r="BQ128" s="617"/>
      <c r="BR128" s="620"/>
      <c r="BS128" s="275"/>
      <c r="BT128" s="728"/>
    </row>
    <row r="129" spans="1:72" hidden="1" x14ac:dyDescent="0.25">
      <c r="A129" s="742">
        <v>3</v>
      </c>
      <c r="B129" s="47" t="s">
        <v>213</v>
      </c>
      <c r="C129" s="243"/>
      <c r="D129" s="243"/>
      <c r="E129" s="243"/>
      <c r="F129" s="243"/>
      <c r="G129" s="244"/>
      <c r="H129" s="243"/>
      <c r="I129" s="243"/>
      <c r="J129" s="243"/>
      <c r="K129" s="243"/>
      <c r="L129" s="244"/>
      <c r="M129" s="245"/>
      <c r="N129" s="243"/>
      <c r="O129" s="243"/>
      <c r="P129" s="243"/>
      <c r="Q129" s="243"/>
      <c r="R129" s="305"/>
      <c r="S129" s="306"/>
      <c r="T129" s="579"/>
      <c r="U129" s="243"/>
      <c r="V129" s="579"/>
      <c r="W129" s="286"/>
      <c r="X129" s="283"/>
      <c r="Y129" s="283"/>
      <c r="Z129" s="247"/>
      <c r="AA129" s="284"/>
      <c r="AB129" s="429"/>
      <c r="AC129" s="404"/>
      <c r="AD129" s="445"/>
      <c r="AE129" s="449"/>
      <c r="AF129" s="619"/>
      <c r="AG129" s="445"/>
      <c r="AH129" s="406"/>
      <c r="AI129" s="404"/>
      <c r="AJ129" s="407"/>
      <c r="AK129" s="618"/>
      <c r="AL129" s="619"/>
      <c r="AM129" s="407"/>
      <c r="AN129" s="395"/>
      <c r="AO129" s="619"/>
      <c r="AP129" s="445"/>
      <c r="AQ129" s="252"/>
      <c r="AR129" s="616"/>
      <c r="AS129" s="617"/>
      <c r="AT129" s="252"/>
      <c r="AU129" s="616"/>
      <c r="AV129" s="617"/>
      <c r="AW129" s="252"/>
      <c r="AX129" s="616"/>
      <c r="AY129" s="617"/>
      <c r="AZ129" s="252"/>
      <c r="BA129" s="270"/>
      <c r="BB129" s="617"/>
      <c r="BC129" s="252"/>
      <c r="BD129" s="270"/>
      <c r="BE129" s="271"/>
      <c r="BF129" s="278"/>
      <c r="BG129" s="279"/>
      <c r="BH129" s="279"/>
      <c r="BI129" s="252"/>
      <c r="BJ129" s="270"/>
      <c r="BK129" s="617"/>
      <c r="BL129" s="252"/>
      <c r="BM129" s="270"/>
      <c r="BN129" s="617"/>
      <c r="BO129" s="252"/>
      <c r="BP129" s="270"/>
      <c r="BQ129" s="617"/>
      <c r="BR129" s="620"/>
      <c r="BS129" s="275"/>
      <c r="BT129" s="728"/>
    </row>
    <row r="130" spans="1:72" ht="94.5" hidden="1" x14ac:dyDescent="0.25">
      <c r="A130" s="742">
        <v>4</v>
      </c>
      <c r="B130" s="465" t="s">
        <v>214</v>
      </c>
      <c r="C130" s="243"/>
      <c r="D130" s="243"/>
      <c r="E130" s="243"/>
      <c r="F130" s="243"/>
      <c r="G130" s="244"/>
      <c r="H130" s="243"/>
      <c r="I130" s="243"/>
      <c r="J130" s="243"/>
      <c r="K130" s="243"/>
      <c r="L130" s="244"/>
      <c r="M130" s="245"/>
      <c r="N130" s="243"/>
      <c r="O130" s="243"/>
      <c r="P130" s="243"/>
      <c r="Q130" s="243"/>
      <c r="R130" s="245"/>
      <c r="S130" s="243"/>
      <c r="T130" s="579">
        <v>5.5</v>
      </c>
      <c r="U130" s="247" t="s">
        <v>98</v>
      </c>
      <c r="V130" s="579">
        <v>0.63</v>
      </c>
      <c r="W130" s="286"/>
      <c r="X130" s="283"/>
      <c r="Y130" s="579">
        <v>5.5</v>
      </c>
      <c r="Z130" s="247" t="s">
        <v>98</v>
      </c>
      <c r="AA130" s="315">
        <v>0.63</v>
      </c>
      <c r="AB130" s="429"/>
      <c r="AC130" s="404"/>
      <c r="AD130" s="445"/>
      <c r="AE130" s="449"/>
      <c r="AF130" s="619"/>
      <c r="AG130" s="445"/>
      <c r="AH130" s="406"/>
      <c r="AI130" s="404"/>
      <c r="AJ130" s="407"/>
      <c r="AK130" s="618"/>
      <c r="AL130" s="619"/>
      <c r="AM130" s="407"/>
      <c r="AN130" s="395"/>
      <c r="AO130" s="619"/>
      <c r="AP130" s="445"/>
      <c r="AQ130" s="252"/>
      <c r="AR130" s="616"/>
      <c r="AS130" s="617"/>
      <c r="AT130" s="252"/>
      <c r="AU130" s="616"/>
      <c r="AV130" s="617"/>
      <c r="AW130" s="252"/>
      <c r="AX130" s="616"/>
      <c r="AY130" s="617"/>
      <c r="AZ130" s="252"/>
      <c r="BA130" s="270"/>
      <c r="BB130" s="617"/>
      <c r="BC130" s="252"/>
      <c r="BD130" s="270"/>
      <c r="BE130" s="271"/>
      <c r="BF130" s="278"/>
      <c r="BG130" s="279"/>
      <c r="BH130" s="279"/>
      <c r="BI130" s="252"/>
      <c r="BJ130" s="270"/>
      <c r="BK130" s="617"/>
      <c r="BL130" s="252"/>
      <c r="BM130" s="270"/>
      <c r="BN130" s="617"/>
      <c r="BO130" s="252"/>
      <c r="BP130" s="270"/>
      <c r="BQ130" s="617"/>
      <c r="BR130" s="620"/>
      <c r="BS130" s="275"/>
      <c r="BT130" s="728"/>
    </row>
    <row r="131" spans="1:72" hidden="1" x14ac:dyDescent="0.25">
      <c r="A131" s="742">
        <v>5</v>
      </c>
      <c r="B131" s="51" t="s">
        <v>215</v>
      </c>
      <c r="C131" s="727"/>
      <c r="D131" s="247"/>
      <c r="E131" s="614"/>
      <c r="F131" s="247"/>
      <c r="G131" s="615"/>
      <c r="H131" s="310"/>
      <c r="I131" s="247"/>
      <c r="J131" s="614"/>
      <c r="K131" s="247"/>
      <c r="L131" s="615"/>
      <c r="M131" s="310"/>
      <c r="N131" s="247"/>
      <c r="O131" s="614"/>
      <c r="P131" s="247"/>
      <c r="Q131" s="615"/>
      <c r="R131" s="310"/>
      <c r="S131" s="247"/>
      <c r="T131" s="579"/>
      <c r="U131" s="247" t="s">
        <v>98</v>
      </c>
      <c r="V131" s="315"/>
      <c r="W131" s="310"/>
      <c r="X131" s="247"/>
      <c r="Y131" s="579"/>
      <c r="Z131" s="247" t="s">
        <v>98</v>
      </c>
      <c r="AA131" s="315"/>
      <c r="AB131" s="429"/>
      <c r="AC131" s="404"/>
      <c r="AD131" s="445"/>
      <c r="AE131" s="449"/>
      <c r="AF131" s="619"/>
      <c r="AG131" s="445"/>
      <c r="AH131" s="406"/>
      <c r="AI131" s="404"/>
      <c r="AJ131" s="407"/>
      <c r="AK131" s="618"/>
      <c r="AL131" s="619"/>
      <c r="AM131" s="407"/>
      <c r="AN131" s="395"/>
      <c r="AO131" s="619"/>
      <c r="AP131" s="445"/>
      <c r="AQ131" s="252"/>
      <c r="AR131" s="616"/>
      <c r="AS131" s="617"/>
      <c r="AT131" s="252"/>
      <c r="AU131" s="616"/>
      <c r="AV131" s="617"/>
      <c r="AW131" s="252"/>
      <c r="AX131" s="616"/>
      <c r="AY131" s="617"/>
      <c r="AZ131" s="252"/>
      <c r="BA131" s="270"/>
      <c r="BB131" s="617"/>
      <c r="BC131" s="252"/>
      <c r="BD131" s="270"/>
      <c r="BE131" s="271"/>
      <c r="BF131" s="278"/>
      <c r="BG131" s="279"/>
      <c r="BH131" s="279"/>
      <c r="BI131" s="252"/>
      <c r="BJ131" s="270"/>
      <c r="BK131" s="617"/>
      <c r="BL131" s="252"/>
      <c r="BM131" s="270"/>
      <c r="BN131" s="617"/>
      <c r="BO131" s="252"/>
      <c r="BP131" s="270"/>
      <c r="BQ131" s="617"/>
      <c r="BR131" s="620"/>
      <c r="BS131" s="275"/>
      <c r="BT131" s="728"/>
    </row>
    <row r="132" spans="1:72" ht="63" hidden="1" x14ac:dyDescent="0.25">
      <c r="A132" s="742">
        <v>6</v>
      </c>
      <c r="B132" s="550" t="s">
        <v>216</v>
      </c>
      <c r="C132" s="243"/>
      <c r="D132" s="243"/>
      <c r="E132" s="243"/>
      <c r="F132" s="243"/>
      <c r="G132" s="244"/>
      <c r="H132" s="243"/>
      <c r="I132" s="243"/>
      <c r="J132" s="243"/>
      <c r="K132" s="243"/>
      <c r="L132" s="244"/>
      <c r="M132" s="245"/>
      <c r="N132" s="243"/>
      <c r="O132" s="243"/>
      <c r="P132" s="243"/>
      <c r="Q132" s="243"/>
      <c r="R132" s="245"/>
      <c r="S132" s="243"/>
      <c r="T132" s="579">
        <v>2.4</v>
      </c>
      <c r="U132" s="247" t="s">
        <v>98</v>
      </c>
      <c r="V132" s="579">
        <v>0.25</v>
      </c>
      <c r="W132" s="245"/>
      <c r="X132" s="243"/>
      <c r="Y132" s="579">
        <v>2.4</v>
      </c>
      <c r="Z132" s="247" t="s">
        <v>98</v>
      </c>
      <c r="AA132" s="315">
        <v>0.25</v>
      </c>
      <c r="AB132" s="429"/>
      <c r="AC132" s="404"/>
      <c r="AD132" s="445"/>
      <c r="AE132" s="449"/>
      <c r="AF132" s="619"/>
      <c r="AG132" s="445"/>
      <c r="AH132" s="406"/>
      <c r="AI132" s="404"/>
      <c r="AJ132" s="407"/>
      <c r="AK132" s="618"/>
      <c r="AL132" s="619"/>
      <c r="AM132" s="407"/>
      <c r="AN132" s="395"/>
      <c r="AO132" s="619"/>
      <c r="AP132" s="445"/>
      <c r="AQ132" s="252"/>
      <c r="AR132" s="616"/>
      <c r="AS132" s="617"/>
      <c r="AT132" s="252"/>
      <c r="AU132" s="616"/>
      <c r="AV132" s="617"/>
      <c r="AW132" s="252"/>
      <c r="AX132" s="616"/>
      <c r="AY132" s="617"/>
      <c r="AZ132" s="252"/>
      <c r="BA132" s="270"/>
      <c r="BB132" s="617"/>
      <c r="BC132" s="252"/>
      <c r="BD132" s="270"/>
      <c r="BE132" s="271"/>
      <c r="BF132" s="278"/>
      <c r="BG132" s="279"/>
      <c r="BH132" s="279"/>
      <c r="BI132" s="252"/>
      <c r="BJ132" s="270"/>
      <c r="BK132" s="617"/>
      <c r="BL132" s="252"/>
      <c r="BM132" s="270"/>
      <c r="BN132" s="617"/>
      <c r="BO132" s="252"/>
      <c r="BP132" s="270"/>
      <c r="BQ132" s="617"/>
      <c r="BR132" s="620"/>
      <c r="BS132" s="275"/>
      <c r="BT132" s="728"/>
    </row>
    <row r="133" spans="1:72" hidden="1" x14ac:dyDescent="0.25">
      <c r="A133" s="742">
        <v>7</v>
      </c>
      <c r="B133" s="52" t="s">
        <v>124</v>
      </c>
      <c r="C133" s="243"/>
      <c r="D133" s="243"/>
      <c r="E133" s="243"/>
      <c r="F133" s="243"/>
      <c r="G133" s="244"/>
      <c r="H133" s="243"/>
      <c r="I133" s="243"/>
      <c r="J133" s="243"/>
      <c r="K133" s="243"/>
      <c r="L133" s="244"/>
      <c r="M133" s="245"/>
      <c r="N133" s="243"/>
      <c r="O133" s="243"/>
      <c r="P133" s="243"/>
      <c r="Q133" s="243"/>
      <c r="R133" s="245"/>
      <c r="S133" s="243"/>
      <c r="T133" s="579"/>
      <c r="U133" s="247" t="s">
        <v>98</v>
      </c>
      <c r="V133" s="579"/>
      <c r="W133" s="245"/>
      <c r="X133" s="243"/>
      <c r="Y133" s="579"/>
      <c r="Z133" s="247" t="s">
        <v>98</v>
      </c>
      <c r="AA133" s="315"/>
      <c r="AB133" s="429"/>
      <c r="AC133" s="404"/>
      <c r="AD133" s="445"/>
      <c r="AE133" s="449"/>
      <c r="AF133" s="619"/>
      <c r="AG133" s="445"/>
      <c r="AH133" s="406"/>
      <c r="AI133" s="404"/>
      <c r="AJ133" s="407"/>
      <c r="AK133" s="618"/>
      <c r="AL133" s="619"/>
      <c r="AM133" s="407"/>
      <c r="AN133" s="395"/>
      <c r="AO133" s="619"/>
      <c r="AP133" s="445"/>
      <c r="AQ133" s="252"/>
      <c r="AR133" s="616"/>
      <c r="AS133" s="617"/>
      <c r="AT133" s="252"/>
      <c r="AU133" s="616"/>
      <c r="AV133" s="617"/>
      <c r="AW133" s="252"/>
      <c r="AX133" s="616"/>
      <c r="AY133" s="617"/>
      <c r="AZ133" s="252"/>
      <c r="BA133" s="270"/>
      <c r="BB133" s="617"/>
      <c r="BC133" s="252"/>
      <c r="BD133" s="270"/>
      <c r="BE133" s="271"/>
      <c r="BF133" s="278"/>
      <c r="BG133" s="279"/>
      <c r="BH133" s="279"/>
      <c r="BI133" s="252"/>
      <c r="BJ133" s="270"/>
      <c r="BK133" s="617"/>
      <c r="BL133" s="252"/>
      <c r="BM133" s="270"/>
      <c r="BN133" s="617"/>
      <c r="BO133" s="252"/>
      <c r="BP133" s="270"/>
      <c r="BQ133" s="617"/>
      <c r="BR133" s="620"/>
      <c r="BS133" s="275"/>
      <c r="BT133" s="728"/>
    </row>
    <row r="134" spans="1:72" ht="63" hidden="1" x14ac:dyDescent="0.25">
      <c r="A134" s="742">
        <v>8</v>
      </c>
      <c r="B134" s="552" t="s">
        <v>217</v>
      </c>
      <c r="C134" s="243"/>
      <c r="D134" s="243"/>
      <c r="E134" s="243"/>
      <c r="F134" s="243"/>
      <c r="G134" s="244"/>
      <c r="H134" s="243"/>
      <c r="I134" s="243"/>
      <c r="J134" s="243"/>
      <c r="K134" s="243"/>
      <c r="L134" s="244"/>
      <c r="M134" s="245"/>
      <c r="N134" s="243"/>
      <c r="O134" s="243"/>
      <c r="P134" s="243"/>
      <c r="Q134" s="243"/>
      <c r="R134" s="245"/>
      <c r="S134" s="243"/>
      <c r="T134" s="579">
        <v>2.6</v>
      </c>
      <c r="U134" s="247" t="s">
        <v>98</v>
      </c>
      <c r="V134" s="579"/>
      <c r="W134" s="245"/>
      <c r="X134" s="243"/>
      <c r="Y134" s="579">
        <v>2.6</v>
      </c>
      <c r="Z134" s="247" t="s">
        <v>98</v>
      </c>
      <c r="AA134" s="315"/>
      <c r="AB134" s="429"/>
      <c r="AC134" s="404"/>
      <c r="AD134" s="445"/>
      <c r="AE134" s="449"/>
      <c r="AF134" s="619"/>
      <c r="AG134" s="445"/>
      <c r="AH134" s="406"/>
      <c r="AI134" s="404"/>
      <c r="AJ134" s="407"/>
      <c r="AK134" s="618"/>
      <c r="AL134" s="619"/>
      <c r="AM134" s="407"/>
      <c r="AN134" s="395"/>
      <c r="AO134" s="619"/>
      <c r="AP134" s="445"/>
      <c r="AQ134" s="252"/>
      <c r="AR134" s="616"/>
      <c r="AS134" s="617"/>
      <c r="AT134" s="252"/>
      <c r="AU134" s="616"/>
      <c r="AV134" s="617"/>
      <c r="AW134" s="252"/>
      <c r="AX134" s="616"/>
      <c r="AY134" s="617"/>
      <c r="AZ134" s="252"/>
      <c r="BA134" s="270"/>
      <c r="BB134" s="617"/>
      <c r="BC134" s="252"/>
      <c r="BD134" s="270"/>
      <c r="BE134" s="271"/>
      <c r="BF134" s="278"/>
      <c r="BG134" s="279"/>
      <c r="BH134" s="279"/>
      <c r="BI134" s="252"/>
      <c r="BJ134" s="270"/>
      <c r="BK134" s="617"/>
      <c r="BL134" s="252"/>
      <c r="BM134" s="270"/>
      <c r="BN134" s="617"/>
      <c r="BO134" s="252"/>
      <c r="BP134" s="270"/>
      <c r="BQ134" s="617"/>
      <c r="BR134" s="620"/>
      <c r="BS134" s="275"/>
      <c r="BT134" s="728"/>
    </row>
    <row r="135" spans="1:72" hidden="1" x14ac:dyDescent="0.25">
      <c r="A135" s="742">
        <v>9</v>
      </c>
      <c r="B135" s="4" t="s">
        <v>218</v>
      </c>
      <c r="C135" s="243"/>
      <c r="D135" s="243"/>
      <c r="E135" s="243"/>
      <c r="F135" s="243"/>
      <c r="G135" s="244"/>
      <c r="H135" s="243"/>
      <c r="I135" s="243"/>
      <c r="J135" s="243"/>
      <c r="K135" s="243"/>
      <c r="L135" s="244"/>
      <c r="M135" s="245"/>
      <c r="N135" s="243"/>
      <c r="O135" s="243"/>
      <c r="P135" s="243"/>
      <c r="Q135" s="243"/>
      <c r="R135" s="245"/>
      <c r="S135" s="243"/>
      <c r="T135" s="579"/>
      <c r="U135" s="247"/>
      <c r="V135" s="579"/>
      <c r="W135" s="245"/>
      <c r="X135" s="243"/>
      <c r="Y135" s="579"/>
      <c r="Z135" s="247"/>
      <c r="AA135" s="315"/>
      <c r="AB135" s="429"/>
      <c r="AC135" s="404"/>
      <c r="AD135" s="445"/>
      <c r="AE135" s="449"/>
      <c r="AF135" s="619"/>
      <c r="AG135" s="445"/>
      <c r="AH135" s="406"/>
      <c r="AI135" s="404"/>
      <c r="AJ135" s="407"/>
      <c r="AK135" s="618"/>
      <c r="AL135" s="619"/>
      <c r="AM135" s="407"/>
      <c r="AN135" s="395"/>
      <c r="AO135" s="619"/>
      <c r="AP135" s="445"/>
      <c r="AQ135" s="252"/>
      <c r="AR135" s="616"/>
      <c r="AS135" s="617"/>
      <c r="AT135" s="252"/>
      <c r="AU135" s="616"/>
      <c r="AV135" s="617"/>
      <c r="AW135" s="252"/>
      <c r="AX135" s="616"/>
      <c r="AY135" s="617"/>
      <c r="AZ135" s="252"/>
      <c r="BA135" s="270"/>
      <c r="BB135" s="617"/>
      <c r="BC135" s="252"/>
      <c r="BD135" s="270"/>
      <c r="BE135" s="271"/>
      <c r="BF135" s="278"/>
      <c r="BG135" s="279"/>
      <c r="BH135" s="279"/>
      <c r="BI135" s="252"/>
      <c r="BJ135" s="270"/>
      <c r="BK135" s="617"/>
      <c r="BL135" s="252"/>
      <c r="BM135" s="270"/>
      <c r="BN135" s="617"/>
      <c r="BO135" s="252"/>
      <c r="BP135" s="270"/>
      <c r="BQ135" s="617"/>
      <c r="BR135" s="620"/>
      <c r="BS135" s="275"/>
      <c r="BT135" s="728"/>
    </row>
    <row r="136" spans="1:72" ht="47.25" hidden="1" x14ac:dyDescent="0.25">
      <c r="A136" s="742">
        <v>10</v>
      </c>
      <c r="B136" s="513" t="s">
        <v>219</v>
      </c>
      <c r="C136" s="243"/>
      <c r="D136" s="243"/>
      <c r="E136" s="243"/>
      <c r="F136" s="243"/>
      <c r="G136" s="244"/>
      <c r="H136" s="243"/>
      <c r="I136" s="243"/>
      <c r="J136" s="243"/>
      <c r="K136" s="243"/>
      <c r="L136" s="244"/>
      <c r="M136" s="245"/>
      <c r="N136" s="243"/>
      <c r="O136" s="243"/>
      <c r="P136" s="243"/>
      <c r="Q136" s="243"/>
      <c r="R136" s="245"/>
      <c r="S136" s="247"/>
      <c r="T136" s="580">
        <v>1.8</v>
      </c>
      <c r="U136" s="247" t="s">
        <v>98</v>
      </c>
      <c r="V136" s="315">
        <v>0.63</v>
      </c>
      <c r="W136" s="311"/>
      <c r="X136" s="247"/>
      <c r="Y136" s="580">
        <v>1.8</v>
      </c>
      <c r="Z136" s="247" t="s">
        <v>98</v>
      </c>
      <c r="AA136" s="315">
        <v>0.63</v>
      </c>
      <c r="AB136" s="429"/>
      <c r="AC136" s="404"/>
      <c r="AD136" s="445"/>
      <c r="AE136" s="449"/>
      <c r="AF136" s="619"/>
      <c r="AG136" s="445"/>
      <c r="AH136" s="406"/>
      <c r="AI136" s="404"/>
      <c r="AJ136" s="407"/>
      <c r="AK136" s="618"/>
      <c r="AL136" s="619"/>
      <c r="AM136" s="407"/>
      <c r="AN136" s="395"/>
      <c r="AO136" s="619"/>
      <c r="AP136" s="445"/>
      <c r="AQ136" s="252"/>
      <c r="AR136" s="616"/>
      <c r="AS136" s="617"/>
      <c r="AT136" s="252"/>
      <c r="AU136" s="616"/>
      <c r="AV136" s="617"/>
      <c r="AW136" s="252"/>
      <c r="AX136" s="616"/>
      <c r="AY136" s="617"/>
      <c r="AZ136" s="252"/>
      <c r="BA136" s="270"/>
      <c r="BB136" s="617"/>
      <c r="BC136" s="252"/>
      <c r="BD136" s="270"/>
      <c r="BE136" s="271"/>
      <c r="BF136" s="278"/>
      <c r="BG136" s="279"/>
      <c r="BH136" s="279"/>
      <c r="BI136" s="252"/>
      <c r="BJ136" s="270"/>
      <c r="BK136" s="617"/>
      <c r="BL136" s="252"/>
      <c r="BM136" s="270"/>
      <c r="BN136" s="617"/>
      <c r="BO136" s="252"/>
      <c r="BP136" s="270"/>
      <c r="BQ136" s="617"/>
      <c r="BR136" s="620"/>
      <c r="BS136" s="275"/>
      <c r="BT136" s="728"/>
    </row>
    <row r="137" spans="1:72" hidden="1" x14ac:dyDescent="0.25">
      <c r="A137" s="742">
        <v>11</v>
      </c>
      <c r="B137" s="4" t="s">
        <v>129</v>
      </c>
      <c r="C137" s="243"/>
      <c r="D137" s="243"/>
      <c r="E137" s="243"/>
      <c r="F137" s="243"/>
      <c r="G137" s="244"/>
      <c r="H137" s="243"/>
      <c r="I137" s="243"/>
      <c r="J137" s="243"/>
      <c r="K137" s="243"/>
      <c r="L137" s="244"/>
      <c r="M137" s="245"/>
      <c r="N137" s="243"/>
      <c r="O137" s="243"/>
      <c r="P137" s="243"/>
      <c r="Q137" s="243"/>
      <c r="R137" s="245"/>
      <c r="S137" s="243"/>
      <c r="T137" s="579"/>
      <c r="U137" s="247"/>
      <c r="V137" s="579"/>
      <c r="W137" s="245"/>
      <c r="X137" s="243"/>
      <c r="Y137" s="579"/>
      <c r="Z137" s="247"/>
      <c r="AA137" s="315"/>
      <c r="AB137" s="429"/>
      <c r="AC137" s="404"/>
      <c r="AD137" s="445"/>
      <c r="AE137" s="449"/>
      <c r="AF137" s="619"/>
      <c r="AG137" s="445"/>
      <c r="AH137" s="406"/>
      <c r="AI137" s="404"/>
      <c r="AJ137" s="407"/>
      <c r="AK137" s="618"/>
      <c r="AL137" s="619"/>
      <c r="AM137" s="407"/>
      <c r="AN137" s="395"/>
      <c r="AO137" s="619"/>
      <c r="AP137" s="445"/>
      <c r="AQ137" s="252"/>
      <c r="AR137" s="616"/>
      <c r="AS137" s="617"/>
      <c r="AT137" s="252"/>
      <c r="AU137" s="616"/>
      <c r="AV137" s="617"/>
      <c r="AW137" s="252"/>
      <c r="AX137" s="616"/>
      <c r="AY137" s="617"/>
      <c r="AZ137" s="252"/>
      <c r="BA137" s="270"/>
      <c r="BB137" s="617"/>
      <c r="BC137" s="252"/>
      <c r="BD137" s="270"/>
      <c r="BE137" s="271"/>
      <c r="BF137" s="278"/>
      <c r="BG137" s="279"/>
      <c r="BH137" s="279"/>
      <c r="BI137" s="252"/>
      <c r="BJ137" s="270"/>
      <c r="BK137" s="617"/>
      <c r="BL137" s="252"/>
      <c r="BM137" s="270"/>
      <c r="BN137" s="617"/>
      <c r="BO137" s="252"/>
      <c r="BP137" s="270"/>
      <c r="BQ137" s="617"/>
      <c r="BR137" s="620"/>
      <c r="BS137" s="275"/>
      <c r="BT137" s="728"/>
    </row>
    <row r="138" spans="1:72" ht="63" hidden="1" x14ac:dyDescent="0.25">
      <c r="A138" s="742">
        <v>12</v>
      </c>
      <c r="B138" s="553" t="s">
        <v>220</v>
      </c>
      <c r="C138" s="243"/>
      <c r="D138" s="243"/>
      <c r="E138" s="243"/>
      <c r="F138" s="243"/>
      <c r="G138" s="244"/>
      <c r="H138" s="243"/>
      <c r="I138" s="243"/>
      <c r="J138" s="243"/>
      <c r="K138" s="243"/>
      <c r="L138" s="244"/>
      <c r="M138" s="245"/>
      <c r="N138" s="243"/>
      <c r="O138" s="243"/>
      <c r="P138" s="243"/>
      <c r="Q138" s="243"/>
      <c r="R138" s="312"/>
      <c r="S138" s="247"/>
      <c r="T138" s="282">
        <v>1.2</v>
      </c>
      <c r="U138" s="247" t="s">
        <v>98</v>
      </c>
      <c r="V138" s="281">
        <v>0.4</v>
      </c>
      <c r="W138" s="312"/>
      <c r="X138" s="247"/>
      <c r="Y138" s="282">
        <v>1.2</v>
      </c>
      <c r="Z138" s="247" t="s">
        <v>98</v>
      </c>
      <c r="AA138" s="281">
        <v>0.4</v>
      </c>
      <c r="AB138" s="429"/>
      <c r="AC138" s="404"/>
      <c r="AD138" s="445"/>
      <c r="AE138" s="449"/>
      <c r="AF138" s="619"/>
      <c r="AG138" s="445"/>
      <c r="AH138" s="406"/>
      <c r="AI138" s="404"/>
      <c r="AJ138" s="407"/>
      <c r="AK138" s="618"/>
      <c r="AL138" s="619"/>
      <c r="AM138" s="407"/>
      <c r="AN138" s="395"/>
      <c r="AO138" s="619"/>
      <c r="AP138" s="445"/>
      <c r="AQ138" s="252"/>
      <c r="AR138" s="616"/>
      <c r="AS138" s="617"/>
      <c r="AT138" s="252"/>
      <c r="AU138" s="616"/>
      <c r="AV138" s="617"/>
      <c r="AW138" s="252"/>
      <c r="AX138" s="616"/>
      <c r="AY138" s="617"/>
      <c r="AZ138" s="252"/>
      <c r="BA138" s="270"/>
      <c r="BB138" s="617"/>
      <c r="BC138" s="252"/>
      <c r="BD138" s="270"/>
      <c r="BE138" s="271"/>
      <c r="BF138" s="278"/>
      <c r="BG138" s="279"/>
      <c r="BH138" s="279"/>
      <c r="BI138" s="252"/>
      <c r="BJ138" s="270"/>
      <c r="BK138" s="617"/>
      <c r="BL138" s="252"/>
      <c r="BM138" s="270"/>
      <c r="BN138" s="617"/>
      <c r="BO138" s="252"/>
      <c r="BP138" s="270"/>
      <c r="BQ138" s="617"/>
      <c r="BR138" s="620"/>
      <c r="BS138" s="275"/>
      <c r="BT138" s="728"/>
    </row>
    <row r="139" spans="1:72" hidden="1" x14ac:dyDescent="0.25">
      <c r="A139" s="742">
        <v>13</v>
      </c>
      <c r="B139" s="4" t="s">
        <v>125</v>
      </c>
      <c r="C139" s="243"/>
      <c r="D139" s="243"/>
      <c r="E139" s="243"/>
      <c r="F139" s="243"/>
      <c r="G139" s="244"/>
      <c r="H139" s="243"/>
      <c r="I139" s="243"/>
      <c r="J139" s="243"/>
      <c r="K139" s="243"/>
      <c r="L139" s="244"/>
      <c r="M139" s="245"/>
      <c r="N139" s="243"/>
      <c r="O139" s="243"/>
      <c r="P139" s="243"/>
      <c r="Q139" s="243"/>
      <c r="R139" s="312"/>
      <c r="S139" s="247"/>
      <c r="T139" s="282"/>
      <c r="U139" s="247" t="s">
        <v>98</v>
      </c>
      <c r="V139" s="313"/>
      <c r="W139" s="312"/>
      <c r="X139" s="247"/>
      <c r="Y139" s="282"/>
      <c r="Z139" s="247" t="s">
        <v>98</v>
      </c>
      <c r="AA139" s="313"/>
      <c r="AB139" s="429"/>
      <c r="AC139" s="404"/>
      <c r="AD139" s="445"/>
      <c r="AE139" s="449"/>
      <c r="AF139" s="619"/>
      <c r="AG139" s="445"/>
      <c r="AH139" s="406"/>
      <c r="AI139" s="404"/>
      <c r="AJ139" s="407"/>
      <c r="AK139" s="618"/>
      <c r="AL139" s="619"/>
      <c r="AM139" s="407"/>
      <c r="AN139" s="395"/>
      <c r="AO139" s="619"/>
      <c r="AP139" s="445"/>
      <c r="AQ139" s="252"/>
      <c r="AR139" s="616"/>
      <c r="AS139" s="617"/>
      <c r="AT139" s="252"/>
      <c r="AU139" s="616"/>
      <c r="AV139" s="617"/>
      <c r="AW139" s="252"/>
      <c r="AX139" s="616"/>
      <c r="AY139" s="617"/>
      <c r="AZ139" s="252"/>
      <c r="BA139" s="270"/>
      <c r="BB139" s="617"/>
      <c r="BC139" s="252"/>
      <c r="BD139" s="270"/>
      <c r="BE139" s="271"/>
      <c r="BF139" s="278"/>
      <c r="BG139" s="279"/>
      <c r="BH139" s="279"/>
      <c r="BI139" s="252"/>
      <c r="BJ139" s="270"/>
      <c r="BK139" s="617"/>
      <c r="BL139" s="252"/>
      <c r="BM139" s="270"/>
      <c r="BN139" s="617"/>
      <c r="BO139" s="252"/>
      <c r="BP139" s="270"/>
      <c r="BQ139" s="617"/>
      <c r="BR139" s="620"/>
      <c r="BS139" s="275"/>
      <c r="BT139" s="728"/>
    </row>
    <row r="140" spans="1:72" ht="63" hidden="1" x14ac:dyDescent="0.25">
      <c r="A140" s="742">
        <v>14</v>
      </c>
      <c r="B140" s="553" t="s">
        <v>221</v>
      </c>
      <c r="C140" s="243"/>
      <c r="D140" s="243"/>
      <c r="E140" s="243"/>
      <c r="F140" s="243"/>
      <c r="G140" s="244"/>
      <c r="H140" s="243"/>
      <c r="I140" s="243"/>
      <c r="J140" s="243"/>
      <c r="K140" s="243"/>
      <c r="L140" s="244"/>
      <c r="M140" s="245"/>
      <c r="N140" s="243"/>
      <c r="O140" s="243"/>
      <c r="P140" s="243"/>
      <c r="Q140" s="243"/>
      <c r="R140" s="312"/>
      <c r="S140" s="247"/>
      <c r="T140" s="282">
        <v>1</v>
      </c>
      <c r="U140" s="247" t="s">
        <v>98</v>
      </c>
      <c r="V140" s="210">
        <v>0.16</v>
      </c>
      <c r="W140" s="312"/>
      <c r="X140" s="247"/>
      <c r="Y140" s="282">
        <v>1</v>
      </c>
      <c r="Z140" s="247" t="s">
        <v>98</v>
      </c>
      <c r="AA140" s="210">
        <v>0.16</v>
      </c>
      <c r="AB140" s="429"/>
      <c r="AC140" s="404"/>
      <c r="AD140" s="445"/>
      <c r="AE140" s="449"/>
      <c r="AF140" s="619"/>
      <c r="AG140" s="445"/>
      <c r="AH140" s="406"/>
      <c r="AI140" s="404"/>
      <c r="AJ140" s="407"/>
      <c r="AK140" s="618"/>
      <c r="AL140" s="619"/>
      <c r="AM140" s="407"/>
      <c r="AN140" s="395"/>
      <c r="AO140" s="619"/>
      <c r="AP140" s="445"/>
      <c r="AQ140" s="252"/>
      <c r="AR140" s="616"/>
      <c r="AS140" s="617"/>
      <c r="AT140" s="252"/>
      <c r="AU140" s="616"/>
      <c r="AV140" s="617"/>
      <c r="AW140" s="252"/>
      <c r="AX140" s="616"/>
      <c r="AY140" s="617"/>
      <c r="AZ140" s="252"/>
      <c r="BA140" s="270"/>
      <c r="BB140" s="617"/>
      <c r="BC140" s="252"/>
      <c r="BD140" s="270"/>
      <c r="BE140" s="271"/>
      <c r="BF140" s="278"/>
      <c r="BG140" s="279"/>
      <c r="BH140" s="279"/>
      <c r="BI140" s="252"/>
      <c r="BJ140" s="270"/>
      <c r="BK140" s="617"/>
      <c r="BL140" s="252"/>
      <c r="BM140" s="270"/>
      <c r="BN140" s="617"/>
      <c r="BO140" s="252"/>
      <c r="BP140" s="270"/>
      <c r="BQ140" s="617"/>
      <c r="BR140" s="620"/>
      <c r="BS140" s="275"/>
      <c r="BT140" s="728"/>
    </row>
    <row r="141" spans="1:72" hidden="1" x14ac:dyDescent="0.25">
      <c r="A141" s="742">
        <v>15</v>
      </c>
      <c r="B141" s="54" t="s">
        <v>222</v>
      </c>
      <c r="C141" s="243"/>
      <c r="D141" s="243"/>
      <c r="E141" s="243"/>
      <c r="F141" s="243"/>
      <c r="G141" s="244"/>
      <c r="H141" s="243"/>
      <c r="I141" s="243"/>
      <c r="J141" s="243"/>
      <c r="K141" s="243"/>
      <c r="L141" s="244"/>
      <c r="M141" s="245"/>
      <c r="N141" s="243"/>
      <c r="O141" s="243"/>
      <c r="P141" s="243"/>
      <c r="Q141" s="243"/>
      <c r="R141" s="312"/>
      <c r="S141" s="247"/>
      <c r="T141" s="282"/>
      <c r="U141" s="247" t="s">
        <v>98</v>
      </c>
      <c r="V141" s="210"/>
      <c r="W141" s="312"/>
      <c r="X141" s="247"/>
      <c r="Y141" s="282"/>
      <c r="Z141" s="247" t="s">
        <v>98</v>
      </c>
      <c r="AA141" s="210"/>
      <c r="AB141" s="429"/>
      <c r="AC141" s="404"/>
      <c r="AD141" s="445"/>
      <c r="AE141" s="449"/>
      <c r="AF141" s="619"/>
      <c r="AG141" s="445"/>
      <c r="AH141" s="406"/>
      <c r="AI141" s="404"/>
      <c r="AJ141" s="407"/>
      <c r="AK141" s="618"/>
      <c r="AL141" s="619"/>
      <c r="AM141" s="407"/>
      <c r="AN141" s="395"/>
      <c r="AO141" s="619"/>
      <c r="AP141" s="445"/>
      <c r="AQ141" s="252"/>
      <c r="AR141" s="616"/>
      <c r="AS141" s="617"/>
      <c r="AT141" s="252"/>
      <c r="AU141" s="616"/>
      <c r="AV141" s="617"/>
      <c r="AW141" s="252"/>
      <c r="AX141" s="616"/>
      <c r="AY141" s="617"/>
      <c r="AZ141" s="252"/>
      <c r="BA141" s="270"/>
      <c r="BB141" s="617"/>
      <c r="BC141" s="252"/>
      <c r="BD141" s="270"/>
      <c r="BE141" s="271"/>
      <c r="BF141" s="278"/>
      <c r="BG141" s="279"/>
      <c r="BH141" s="279"/>
      <c r="BI141" s="252"/>
      <c r="BJ141" s="270"/>
      <c r="BK141" s="617"/>
      <c r="BL141" s="252"/>
      <c r="BM141" s="270"/>
      <c r="BN141" s="617"/>
      <c r="BO141" s="252"/>
      <c r="BP141" s="270"/>
      <c r="BQ141" s="617"/>
      <c r="BR141" s="620"/>
      <c r="BS141" s="275"/>
      <c r="BT141" s="728"/>
    </row>
    <row r="142" spans="1:72" ht="63" hidden="1" x14ac:dyDescent="0.25">
      <c r="A142" s="742">
        <v>16</v>
      </c>
      <c r="B142" s="553" t="s">
        <v>223</v>
      </c>
      <c r="C142" s="243"/>
      <c r="D142" s="243"/>
      <c r="E142" s="243"/>
      <c r="F142" s="243"/>
      <c r="G142" s="244"/>
      <c r="H142" s="243"/>
      <c r="I142" s="243"/>
      <c r="J142" s="243"/>
      <c r="K142" s="243"/>
      <c r="L142" s="244"/>
      <c r="M142" s="245"/>
      <c r="N142" s="243"/>
      <c r="O142" s="243"/>
      <c r="P142" s="243"/>
      <c r="Q142" s="243"/>
      <c r="R142" s="312"/>
      <c r="S142" s="247"/>
      <c r="T142" s="282">
        <v>10</v>
      </c>
      <c r="U142" s="247" t="s">
        <v>98</v>
      </c>
      <c r="V142" s="210">
        <v>3.2</v>
      </c>
      <c r="W142" s="312"/>
      <c r="X142" s="247"/>
      <c r="Y142" s="282">
        <v>10</v>
      </c>
      <c r="Z142" s="247" t="s">
        <v>98</v>
      </c>
      <c r="AA142" s="210">
        <v>3.2</v>
      </c>
      <c r="AB142" s="429"/>
      <c r="AC142" s="404"/>
      <c r="AD142" s="445"/>
      <c r="AE142" s="449"/>
      <c r="AF142" s="619"/>
      <c r="AG142" s="445"/>
      <c r="AH142" s="406"/>
      <c r="AI142" s="404"/>
      <c r="AJ142" s="407"/>
      <c r="AK142" s="618"/>
      <c r="AL142" s="619"/>
      <c r="AM142" s="407"/>
      <c r="AN142" s="395"/>
      <c r="AO142" s="619"/>
      <c r="AP142" s="445"/>
      <c r="AQ142" s="252"/>
      <c r="AR142" s="616"/>
      <c r="AS142" s="617"/>
      <c r="AT142" s="252"/>
      <c r="AU142" s="616"/>
      <c r="AV142" s="617"/>
      <c r="AW142" s="252"/>
      <c r="AX142" s="616"/>
      <c r="AY142" s="617"/>
      <c r="AZ142" s="252"/>
      <c r="BA142" s="270"/>
      <c r="BB142" s="617"/>
      <c r="BC142" s="252"/>
      <c r="BD142" s="270"/>
      <c r="BE142" s="271"/>
      <c r="BF142" s="278"/>
      <c r="BG142" s="279"/>
      <c r="BH142" s="279"/>
      <c r="BI142" s="252"/>
      <c r="BJ142" s="270"/>
      <c r="BK142" s="617"/>
      <c r="BL142" s="252"/>
      <c r="BM142" s="270"/>
      <c r="BN142" s="617"/>
      <c r="BO142" s="252"/>
      <c r="BP142" s="270"/>
      <c r="BQ142" s="617"/>
      <c r="BR142" s="620"/>
      <c r="BS142" s="275"/>
      <c r="BT142" s="728"/>
    </row>
    <row r="143" spans="1:72" hidden="1" x14ac:dyDescent="0.25">
      <c r="A143" s="742">
        <v>17</v>
      </c>
      <c r="B143" s="4" t="s">
        <v>126</v>
      </c>
      <c r="C143" s="243"/>
      <c r="D143" s="243"/>
      <c r="E143" s="243"/>
      <c r="F143" s="243"/>
      <c r="G143" s="244"/>
      <c r="H143" s="243"/>
      <c r="I143" s="243"/>
      <c r="J143" s="243"/>
      <c r="K143" s="243"/>
      <c r="L143" s="244"/>
      <c r="M143" s="245"/>
      <c r="N143" s="243"/>
      <c r="O143" s="243"/>
      <c r="P143" s="243"/>
      <c r="Q143" s="243"/>
      <c r="R143" s="312"/>
      <c r="S143" s="247"/>
      <c r="T143" s="282"/>
      <c r="U143" s="247"/>
      <c r="V143" s="210"/>
      <c r="W143" s="312"/>
      <c r="X143" s="247"/>
      <c r="Y143" s="282"/>
      <c r="Z143" s="247"/>
      <c r="AA143" s="210"/>
      <c r="AB143" s="429"/>
      <c r="AC143" s="404"/>
      <c r="AD143" s="445"/>
      <c r="AE143" s="449"/>
      <c r="AF143" s="619"/>
      <c r="AG143" s="445"/>
      <c r="AH143" s="406"/>
      <c r="AI143" s="404"/>
      <c r="AJ143" s="407"/>
      <c r="AK143" s="618"/>
      <c r="AL143" s="619"/>
      <c r="AM143" s="407"/>
      <c r="AN143" s="395"/>
      <c r="AO143" s="619"/>
      <c r="AP143" s="445"/>
      <c r="AQ143" s="252"/>
      <c r="AR143" s="616"/>
      <c r="AS143" s="617"/>
      <c r="AT143" s="252"/>
      <c r="AU143" s="616"/>
      <c r="AV143" s="617"/>
      <c r="AW143" s="252"/>
      <c r="AX143" s="616"/>
      <c r="AY143" s="617"/>
      <c r="AZ143" s="252"/>
      <c r="BA143" s="270"/>
      <c r="BB143" s="617"/>
      <c r="BC143" s="252"/>
      <c r="BD143" s="270"/>
      <c r="BE143" s="271"/>
      <c r="BF143" s="278"/>
      <c r="BG143" s="279"/>
      <c r="BH143" s="279"/>
      <c r="BI143" s="252"/>
      <c r="BJ143" s="270"/>
      <c r="BK143" s="617"/>
      <c r="BL143" s="252"/>
      <c r="BM143" s="270"/>
      <c r="BN143" s="617"/>
      <c r="BO143" s="252"/>
      <c r="BP143" s="270"/>
      <c r="BQ143" s="617"/>
      <c r="BR143" s="620"/>
      <c r="BS143" s="275"/>
      <c r="BT143" s="728"/>
    </row>
    <row r="144" spans="1:72" ht="63" hidden="1" x14ac:dyDescent="0.25">
      <c r="A144" s="742">
        <v>18</v>
      </c>
      <c r="B144" s="553" t="s">
        <v>224</v>
      </c>
      <c r="C144" s="243"/>
      <c r="D144" s="243"/>
      <c r="E144" s="243"/>
      <c r="F144" s="243"/>
      <c r="G144" s="244"/>
      <c r="H144" s="243"/>
      <c r="I144" s="243"/>
      <c r="J144" s="243"/>
      <c r="K144" s="243"/>
      <c r="L144" s="244"/>
      <c r="M144" s="245"/>
      <c r="N144" s="243"/>
      <c r="O144" s="243"/>
      <c r="P144" s="243"/>
      <c r="Q144" s="243"/>
      <c r="R144" s="312"/>
      <c r="S144" s="247"/>
      <c r="T144" s="282">
        <v>0.8</v>
      </c>
      <c r="U144" s="247" t="s">
        <v>98</v>
      </c>
      <c r="V144" s="211"/>
      <c r="W144" s="312"/>
      <c r="X144" s="247"/>
      <c r="Y144" s="282">
        <v>0.8</v>
      </c>
      <c r="Z144" s="247" t="s">
        <v>98</v>
      </c>
      <c r="AA144" s="211"/>
      <c r="AB144" s="429"/>
      <c r="AC144" s="404"/>
      <c r="AD144" s="445"/>
      <c r="AE144" s="449"/>
      <c r="AF144" s="619"/>
      <c r="AG144" s="445"/>
      <c r="AH144" s="406"/>
      <c r="AI144" s="404"/>
      <c r="AJ144" s="407"/>
      <c r="AK144" s="618"/>
      <c r="AL144" s="619"/>
      <c r="AM144" s="407"/>
      <c r="AN144" s="395"/>
      <c r="AO144" s="619"/>
      <c r="AP144" s="445"/>
      <c r="AQ144" s="252"/>
      <c r="AR144" s="616"/>
      <c r="AS144" s="617"/>
      <c r="AT144" s="252"/>
      <c r="AU144" s="616"/>
      <c r="AV144" s="617"/>
      <c r="AW144" s="252"/>
      <c r="AX144" s="616"/>
      <c r="AY144" s="617"/>
      <c r="AZ144" s="252"/>
      <c r="BA144" s="270"/>
      <c r="BB144" s="617"/>
      <c r="BC144" s="252"/>
      <c r="BD144" s="270"/>
      <c r="BE144" s="271"/>
      <c r="BF144" s="278"/>
      <c r="BG144" s="279"/>
      <c r="BH144" s="279"/>
      <c r="BI144" s="252"/>
      <c r="BJ144" s="270"/>
      <c r="BK144" s="617"/>
      <c r="BL144" s="252"/>
      <c r="BM144" s="270"/>
      <c r="BN144" s="617"/>
      <c r="BO144" s="252"/>
      <c r="BP144" s="270"/>
      <c r="BQ144" s="617"/>
      <c r="BR144" s="620"/>
      <c r="BS144" s="275"/>
      <c r="BT144" s="728"/>
    </row>
    <row r="145" spans="1:72" hidden="1" x14ac:dyDescent="0.25">
      <c r="A145" s="742">
        <v>19</v>
      </c>
      <c r="B145" s="54" t="s">
        <v>128</v>
      </c>
      <c r="C145" s="243"/>
      <c r="D145" s="243"/>
      <c r="E145" s="243"/>
      <c r="F145" s="243"/>
      <c r="G145" s="244"/>
      <c r="H145" s="243"/>
      <c r="I145" s="243"/>
      <c r="J145" s="243"/>
      <c r="K145" s="243"/>
      <c r="L145" s="244"/>
      <c r="M145" s="245"/>
      <c r="N145" s="243"/>
      <c r="O145" s="243"/>
      <c r="P145" s="243"/>
      <c r="Q145" s="243"/>
      <c r="R145" s="312"/>
      <c r="S145" s="247"/>
      <c r="T145" s="282"/>
      <c r="U145" s="247" t="s">
        <v>98</v>
      </c>
      <c r="V145" s="211"/>
      <c r="W145" s="312"/>
      <c r="X145" s="247"/>
      <c r="Y145" s="282"/>
      <c r="Z145" s="247" t="s">
        <v>98</v>
      </c>
      <c r="AA145" s="211"/>
      <c r="AB145" s="429"/>
      <c r="AC145" s="404"/>
      <c r="AD145" s="445"/>
      <c r="AE145" s="449"/>
      <c r="AF145" s="619"/>
      <c r="AG145" s="445"/>
      <c r="AH145" s="406"/>
      <c r="AI145" s="404"/>
      <c r="AJ145" s="407"/>
      <c r="AK145" s="618"/>
      <c r="AL145" s="619"/>
      <c r="AM145" s="407"/>
      <c r="AN145" s="395"/>
      <c r="AO145" s="619"/>
      <c r="AP145" s="445"/>
      <c r="AQ145" s="252"/>
      <c r="AR145" s="616"/>
      <c r="AS145" s="617"/>
      <c r="AT145" s="252"/>
      <c r="AU145" s="616"/>
      <c r="AV145" s="617"/>
      <c r="AW145" s="252"/>
      <c r="AX145" s="616"/>
      <c r="AY145" s="617"/>
      <c r="AZ145" s="252"/>
      <c r="BA145" s="270"/>
      <c r="BB145" s="617"/>
      <c r="BC145" s="252"/>
      <c r="BD145" s="270"/>
      <c r="BE145" s="271"/>
      <c r="BF145" s="278"/>
      <c r="BG145" s="279"/>
      <c r="BH145" s="279"/>
      <c r="BI145" s="252"/>
      <c r="BJ145" s="270"/>
      <c r="BK145" s="617"/>
      <c r="BL145" s="252"/>
      <c r="BM145" s="270"/>
      <c r="BN145" s="617"/>
      <c r="BO145" s="252"/>
      <c r="BP145" s="270"/>
      <c r="BQ145" s="617"/>
      <c r="BR145" s="620"/>
      <c r="BS145" s="275"/>
      <c r="BT145" s="728"/>
    </row>
    <row r="146" spans="1:72" ht="63" hidden="1" x14ac:dyDescent="0.25">
      <c r="A146" s="742">
        <v>20</v>
      </c>
      <c r="B146" s="513" t="s">
        <v>225</v>
      </c>
      <c r="C146" s="243"/>
      <c r="D146" s="243"/>
      <c r="E146" s="243"/>
      <c r="F146" s="243"/>
      <c r="G146" s="244"/>
      <c r="H146" s="243"/>
      <c r="I146" s="243"/>
      <c r="J146" s="243"/>
      <c r="K146" s="243"/>
      <c r="L146" s="244"/>
      <c r="M146" s="245"/>
      <c r="N146" s="243"/>
      <c r="O146" s="243"/>
      <c r="P146" s="243"/>
      <c r="Q146" s="243"/>
      <c r="R146" s="312"/>
      <c r="S146" s="247"/>
      <c r="T146" s="282">
        <v>1.2</v>
      </c>
      <c r="U146" s="247" t="s">
        <v>98</v>
      </c>
      <c r="V146" s="210">
        <v>0.4</v>
      </c>
      <c r="W146" s="312"/>
      <c r="X146" s="247"/>
      <c r="Y146" s="282">
        <v>1.2</v>
      </c>
      <c r="Z146" s="247" t="s">
        <v>98</v>
      </c>
      <c r="AA146" s="210">
        <v>0.4</v>
      </c>
      <c r="AB146" s="429"/>
      <c r="AC146" s="404"/>
      <c r="AD146" s="445"/>
      <c r="AE146" s="449"/>
      <c r="AF146" s="619"/>
      <c r="AG146" s="445"/>
      <c r="AH146" s="406"/>
      <c r="AI146" s="404"/>
      <c r="AJ146" s="407"/>
      <c r="AK146" s="618"/>
      <c r="AL146" s="619"/>
      <c r="AM146" s="407"/>
      <c r="AN146" s="395"/>
      <c r="AO146" s="619"/>
      <c r="AP146" s="445"/>
      <c r="AQ146" s="252"/>
      <c r="AR146" s="616"/>
      <c r="AS146" s="617"/>
      <c r="AT146" s="252"/>
      <c r="AU146" s="616"/>
      <c r="AV146" s="617"/>
      <c r="AW146" s="252"/>
      <c r="AX146" s="616"/>
      <c r="AY146" s="617"/>
      <c r="AZ146" s="252"/>
      <c r="BA146" s="270"/>
      <c r="BB146" s="617"/>
      <c r="BC146" s="252"/>
      <c r="BD146" s="270"/>
      <c r="BE146" s="271"/>
      <c r="BF146" s="278"/>
      <c r="BG146" s="279"/>
      <c r="BH146" s="279"/>
      <c r="BI146" s="252"/>
      <c r="BJ146" s="270"/>
      <c r="BK146" s="617"/>
      <c r="BL146" s="252"/>
      <c r="BM146" s="270"/>
      <c r="BN146" s="617"/>
      <c r="BO146" s="252"/>
      <c r="BP146" s="270"/>
      <c r="BQ146" s="617"/>
      <c r="BR146" s="620"/>
      <c r="BS146" s="275"/>
      <c r="BT146" s="728"/>
    </row>
    <row r="147" spans="1:72" hidden="1" x14ac:dyDescent="0.25">
      <c r="A147" s="742">
        <v>21</v>
      </c>
      <c r="B147" s="55" t="s">
        <v>130</v>
      </c>
      <c r="C147" s="243"/>
      <c r="D147" s="243"/>
      <c r="E147" s="243"/>
      <c r="F147" s="243"/>
      <c r="G147" s="244"/>
      <c r="H147" s="243"/>
      <c r="I147" s="243"/>
      <c r="J147" s="243"/>
      <c r="K147" s="243"/>
      <c r="L147" s="244"/>
      <c r="M147" s="245"/>
      <c r="N147" s="243"/>
      <c r="O147" s="243"/>
      <c r="P147" s="243"/>
      <c r="Q147" s="243"/>
      <c r="R147" s="312"/>
      <c r="S147" s="247"/>
      <c r="T147" s="282"/>
      <c r="U147" s="247"/>
      <c r="V147" s="211"/>
      <c r="W147" s="312"/>
      <c r="X147" s="247"/>
      <c r="Y147" s="282"/>
      <c r="Z147" s="247"/>
      <c r="AA147" s="211"/>
      <c r="AB147" s="429"/>
      <c r="AC147" s="404"/>
      <c r="AD147" s="445"/>
      <c r="AE147" s="449"/>
      <c r="AF147" s="619"/>
      <c r="AG147" s="445"/>
      <c r="AH147" s="406"/>
      <c r="AI147" s="404"/>
      <c r="AJ147" s="407"/>
      <c r="AK147" s="618"/>
      <c r="AL147" s="619"/>
      <c r="AM147" s="407"/>
      <c r="AN147" s="395"/>
      <c r="AO147" s="619"/>
      <c r="AP147" s="445"/>
      <c r="AQ147" s="252"/>
      <c r="AR147" s="616"/>
      <c r="AS147" s="617"/>
      <c r="AT147" s="252"/>
      <c r="AU147" s="616"/>
      <c r="AV147" s="617"/>
      <c r="AW147" s="252"/>
      <c r="AX147" s="616"/>
      <c r="AY147" s="617"/>
      <c r="AZ147" s="252"/>
      <c r="BA147" s="270"/>
      <c r="BB147" s="617"/>
      <c r="BC147" s="252"/>
      <c r="BD147" s="270"/>
      <c r="BE147" s="271"/>
      <c r="BF147" s="278"/>
      <c r="BG147" s="279"/>
      <c r="BH147" s="279"/>
      <c r="BI147" s="252"/>
      <c r="BJ147" s="270"/>
      <c r="BK147" s="617"/>
      <c r="BL147" s="252"/>
      <c r="BM147" s="270"/>
      <c r="BN147" s="617"/>
      <c r="BO147" s="252"/>
      <c r="BP147" s="270"/>
      <c r="BQ147" s="617"/>
      <c r="BR147" s="620"/>
      <c r="BS147" s="275"/>
      <c r="BT147" s="728"/>
    </row>
    <row r="148" spans="1:72" ht="78.75" hidden="1" x14ac:dyDescent="0.25">
      <c r="A148" s="742">
        <v>22</v>
      </c>
      <c r="B148" s="553" t="s">
        <v>226</v>
      </c>
      <c r="C148" s="243"/>
      <c r="D148" s="243"/>
      <c r="E148" s="243"/>
      <c r="F148" s="243"/>
      <c r="G148" s="244"/>
      <c r="H148" s="243"/>
      <c r="I148" s="243"/>
      <c r="J148" s="243"/>
      <c r="K148" s="243"/>
      <c r="L148" s="244"/>
      <c r="M148" s="245"/>
      <c r="N148" s="243"/>
      <c r="O148" s="243"/>
      <c r="P148" s="243"/>
      <c r="Q148" s="243"/>
      <c r="R148" s="312"/>
      <c r="S148" s="247"/>
      <c r="T148" s="282">
        <v>0.7</v>
      </c>
      <c r="U148" s="247" t="s">
        <v>98</v>
      </c>
      <c r="V148" s="210">
        <v>0.16</v>
      </c>
      <c r="W148" s="312"/>
      <c r="X148" s="247"/>
      <c r="Y148" s="282">
        <v>0.7</v>
      </c>
      <c r="Z148" s="247" t="s">
        <v>98</v>
      </c>
      <c r="AA148" s="210">
        <v>0.16</v>
      </c>
      <c r="AB148" s="429"/>
      <c r="AC148" s="404"/>
      <c r="AD148" s="445"/>
      <c r="AE148" s="449"/>
      <c r="AF148" s="619"/>
      <c r="AG148" s="445"/>
      <c r="AH148" s="406"/>
      <c r="AI148" s="404"/>
      <c r="AJ148" s="407"/>
      <c r="AK148" s="618"/>
      <c r="AL148" s="619"/>
      <c r="AM148" s="407"/>
      <c r="AN148" s="395"/>
      <c r="AO148" s="619"/>
      <c r="AP148" s="445"/>
      <c r="AQ148" s="252"/>
      <c r="AR148" s="616"/>
      <c r="AS148" s="617"/>
      <c r="AT148" s="252"/>
      <c r="AU148" s="616"/>
      <c r="AV148" s="617"/>
      <c r="AW148" s="252"/>
      <c r="AX148" s="616"/>
      <c r="AY148" s="617"/>
      <c r="AZ148" s="252"/>
      <c r="BA148" s="270"/>
      <c r="BB148" s="617"/>
      <c r="BC148" s="252"/>
      <c r="BD148" s="270"/>
      <c r="BE148" s="271"/>
      <c r="BF148" s="278"/>
      <c r="BG148" s="279"/>
      <c r="BH148" s="279"/>
      <c r="BI148" s="252"/>
      <c r="BJ148" s="270"/>
      <c r="BK148" s="617"/>
      <c r="BL148" s="252"/>
      <c r="BM148" s="270"/>
      <c r="BN148" s="617"/>
      <c r="BO148" s="252"/>
      <c r="BP148" s="270"/>
      <c r="BQ148" s="617"/>
      <c r="BR148" s="620"/>
      <c r="BS148" s="275"/>
      <c r="BT148" s="728"/>
    </row>
    <row r="149" spans="1:72" hidden="1" x14ac:dyDescent="0.25">
      <c r="A149" s="742">
        <v>23</v>
      </c>
      <c r="B149" s="54" t="s">
        <v>131</v>
      </c>
      <c r="C149" s="243"/>
      <c r="D149" s="243"/>
      <c r="E149" s="243"/>
      <c r="F149" s="243"/>
      <c r="G149" s="244"/>
      <c r="H149" s="243"/>
      <c r="I149" s="243"/>
      <c r="J149" s="243"/>
      <c r="K149" s="243"/>
      <c r="L149" s="244"/>
      <c r="M149" s="245"/>
      <c r="N149" s="243"/>
      <c r="O149" s="243"/>
      <c r="P149" s="243"/>
      <c r="Q149" s="243"/>
      <c r="R149" s="312"/>
      <c r="S149" s="247"/>
      <c r="T149" s="282"/>
      <c r="U149" s="247"/>
      <c r="V149" s="210"/>
      <c r="W149" s="312"/>
      <c r="X149" s="247"/>
      <c r="Y149" s="282"/>
      <c r="Z149" s="247"/>
      <c r="AA149" s="210"/>
      <c r="AB149" s="429"/>
      <c r="AC149" s="404"/>
      <c r="AD149" s="445"/>
      <c r="AE149" s="449"/>
      <c r="AF149" s="619"/>
      <c r="AG149" s="445"/>
      <c r="AH149" s="406"/>
      <c r="AI149" s="404"/>
      <c r="AJ149" s="407"/>
      <c r="AK149" s="618"/>
      <c r="AL149" s="619"/>
      <c r="AM149" s="407"/>
      <c r="AN149" s="395"/>
      <c r="AO149" s="619"/>
      <c r="AP149" s="445"/>
      <c r="AQ149" s="252"/>
      <c r="AR149" s="616"/>
      <c r="AS149" s="617"/>
      <c r="AT149" s="252"/>
      <c r="AU149" s="616"/>
      <c r="AV149" s="617"/>
      <c r="AW149" s="252"/>
      <c r="AX149" s="616"/>
      <c r="AY149" s="617"/>
      <c r="AZ149" s="252"/>
      <c r="BA149" s="270"/>
      <c r="BB149" s="617"/>
      <c r="BC149" s="252"/>
      <c r="BD149" s="270"/>
      <c r="BE149" s="271"/>
      <c r="BF149" s="278"/>
      <c r="BG149" s="279"/>
      <c r="BH149" s="279"/>
      <c r="BI149" s="252"/>
      <c r="BJ149" s="270"/>
      <c r="BK149" s="617"/>
      <c r="BL149" s="252"/>
      <c r="BM149" s="270"/>
      <c r="BN149" s="617"/>
      <c r="BO149" s="252"/>
      <c r="BP149" s="270"/>
      <c r="BQ149" s="617"/>
      <c r="BR149" s="620"/>
      <c r="BS149" s="275"/>
      <c r="BT149" s="728"/>
    </row>
    <row r="150" spans="1:72" ht="47.25" hidden="1" x14ac:dyDescent="0.25">
      <c r="A150" s="742">
        <v>24</v>
      </c>
      <c r="B150" s="553" t="s">
        <v>227</v>
      </c>
      <c r="C150" s="243"/>
      <c r="D150" s="243"/>
      <c r="E150" s="243"/>
      <c r="F150" s="243"/>
      <c r="G150" s="244"/>
      <c r="H150" s="243"/>
      <c r="I150" s="243"/>
      <c r="J150" s="243"/>
      <c r="K150" s="243"/>
      <c r="L150" s="244"/>
      <c r="M150" s="245"/>
      <c r="N150" s="243"/>
      <c r="O150" s="243"/>
      <c r="P150" s="243"/>
      <c r="Q150" s="243"/>
      <c r="R150" s="312"/>
      <c r="S150" s="247"/>
      <c r="T150" s="282">
        <v>1</v>
      </c>
      <c r="U150" s="247" t="s">
        <v>98</v>
      </c>
      <c r="V150" s="314">
        <v>0.4</v>
      </c>
      <c r="W150" s="312"/>
      <c r="X150" s="247"/>
      <c r="Y150" s="282">
        <v>1</v>
      </c>
      <c r="Z150" s="247" t="s">
        <v>98</v>
      </c>
      <c r="AA150" s="314">
        <v>0.4</v>
      </c>
      <c r="AB150" s="429"/>
      <c r="AC150" s="404"/>
      <c r="AD150" s="445"/>
      <c r="AE150" s="449"/>
      <c r="AF150" s="619"/>
      <c r="AG150" s="445"/>
      <c r="AH150" s="406"/>
      <c r="AI150" s="404"/>
      <c r="AJ150" s="407"/>
      <c r="AK150" s="618"/>
      <c r="AL150" s="619"/>
      <c r="AM150" s="407"/>
      <c r="AN150" s="395"/>
      <c r="AO150" s="619"/>
      <c r="AP150" s="445"/>
      <c r="AQ150" s="252"/>
      <c r="AR150" s="616"/>
      <c r="AS150" s="617"/>
      <c r="AT150" s="252"/>
      <c r="AU150" s="616"/>
      <c r="AV150" s="617"/>
      <c r="AW150" s="252"/>
      <c r="AX150" s="616"/>
      <c r="AY150" s="617"/>
      <c r="AZ150" s="252"/>
      <c r="BA150" s="270"/>
      <c r="BB150" s="617"/>
      <c r="BC150" s="252"/>
      <c r="BD150" s="270"/>
      <c r="BE150" s="271"/>
      <c r="BF150" s="278"/>
      <c r="BG150" s="279"/>
      <c r="BH150" s="279"/>
      <c r="BI150" s="252"/>
      <c r="BJ150" s="270"/>
      <c r="BK150" s="617"/>
      <c r="BL150" s="252"/>
      <c r="BM150" s="270"/>
      <c r="BN150" s="617"/>
      <c r="BO150" s="252"/>
      <c r="BP150" s="270"/>
      <c r="BQ150" s="617"/>
      <c r="BR150" s="620"/>
      <c r="BS150" s="275"/>
      <c r="BT150" s="728"/>
    </row>
    <row r="151" spans="1:72" ht="47.25" hidden="1" x14ac:dyDescent="0.25">
      <c r="A151" s="742">
        <v>25</v>
      </c>
      <c r="B151" s="553" t="s">
        <v>228</v>
      </c>
      <c r="C151" s="243"/>
      <c r="D151" s="243"/>
      <c r="E151" s="243"/>
      <c r="F151" s="243"/>
      <c r="G151" s="244"/>
      <c r="H151" s="243"/>
      <c r="I151" s="243"/>
      <c r="J151" s="243"/>
      <c r="K151" s="243"/>
      <c r="L151" s="244"/>
      <c r="M151" s="245"/>
      <c r="N151" s="243"/>
      <c r="O151" s="243"/>
      <c r="P151" s="243"/>
      <c r="Q151" s="243"/>
      <c r="R151" s="312"/>
      <c r="S151" s="247"/>
      <c r="T151" s="282">
        <v>1.3</v>
      </c>
      <c r="U151" s="247" t="s">
        <v>98</v>
      </c>
      <c r="V151" s="314">
        <v>0.63</v>
      </c>
      <c r="W151" s="312"/>
      <c r="X151" s="247"/>
      <c r="Y151" s="282">
        <v>1.3</v>
      </c>
      <c r="Z151" s="247" t="s">
        <v>98</v>
      </c>
      <c r="AA151" s="314">
        <v>0.63</v>
      </c>
      <c r="AB151" s="429"/>
      <c r="AC151" s="404"/>
      <c r="AD151" s="445"/>
      <c r="AE151" s="449"/>
      <c r="AF151" s="619"/>
      <c r="AG151" s="445"/>
      <c r="AH151" s="406"/>
      <c r="AI151" s="404"/>
      <c r="AJ151" s="407"/>
      <c r="AK151" s="618"/>
      <c r="AL151" s="619"/>
      <c r="AM151" s="407"/>
      <c r="AN151" s="395"/>
      <c r="AO151" s="619"/>
      <c r="AP151" s="445"/>
      <c r="AQ151" s="252"/>
      <c r="AR151" s="616"/>
      <c r="AS151" s="617"/>
      <c r="AT151" s="252"/>
      <c r="AU151" s="616"/>
      <c r="AV151" s="617"/>
      <c r="AW151" s="252"/>
      <c r="AX151" s="616"/>
      <c r="AY151" s="617"/>
      <c r="AZ151" s="252"/>
      <c r="BA151" s="270"/>
      <c r="BB151" s="617"/>
      <c r="BC151" s="252"/>
      <c r="BD151" s="270"/>
      <c r="BE151" s="271"/>
      <c r="BF151" s="278"/>
      <c r="BG151" s="279"/>
      <c r="BH151" s="279"/>
      <c r="BI151" s="252"/>
      <c r="BJ151" s="270"/>
      <c r="BK151" s="617"/>
      <c r="BL151" s="252"/>
      <c r="BM151" s="270"/>
      <c r="BN151" s="617"/>
      <c r="BO151" s="252"/>
      <c r="BP151" s="270"/>
      <c r="BQ151" s="617"/>
      <c r="BR151" s="620"/>
      <c r="BS151" s="275"/>
      <c r="BT151" s="728"/>
    </row>
    <row r="152" spans="1:72" hidden="1" x14ac:dyDescent="0.25">
      <c r="A152" s="742">
        <v>26</v>
      </c>
      <c r="B152" s="47" t="s">
        <v>229</v>
      </c>
      <c r="C152" s="243"/>
      <c r="D152" s="243"/>
      <c r="E152" s="243"/>
      <c r="F152" s="243"/>
      <c r="G152" s="244"/>
      <c r="H152" s="243"/>
      <c r="I152" s="243"/>
      <c r="J152" s="243"/>
      <c r="K152" s="243"/>
      <c r="L152" s="244"/>
      <c r="M152" s="245"/>
      <c r="N152" s="243"/>
      <c r="O152" s="243"/>
      <c r="P152" s="243"/>
      <c r="Q152" s="243"/>
      <c r="R152" s="312"/>
      <c r="S152" s="247"/>
      <c r="T152" s="282"/>
      <c r="U152" s="247"/>
      <c r="V152" s="314"/>
      <c r="W152" s="312"/>
      <c r="X152" s="247"/>
      <c r="Y152" s="282"/>
      <c r="Z152" s="247"/>
      <c r="AA152" s="314"/>
      <c r="AB152" s="429"/>
      <c r="AC152" s="404"/>
      <c r="AD152" s="445"/>
      <c r="AE152" s="449"/>
      <c r="AF152" s="619"/>
      <c r="AG152" s="445"/>
      <c r="AH152" s="406"/>
      <c r="AI152" s="404"/>
      <c r="AJ152" s="407"/>
      <c r="AK152" s="618"/>
      <c r="AL152" s="619"/>
      <c r="AM152" s="407"/>
      <c r="AN152" s="395"/>
      <c r="AO152" s="619"/>
      <c r="AP152" s="445"/>
      <c r="AQ152" s="252"/>
      <c r="AR152" s="616"/>
      <c r="AS152" s="617"/>
      <c r="AT152" s="252"/>
      <c r="AU152" s="616"/>
      <c r="AV152" s="617"/>
      <c r="AW152" s="252"/>
      <c r="AX152" s="616"/>
      <c r="AY152" s="617"/>
      <c r="AZ152" s="252"/>
      <c r="BA152" s="270"/>
      <c r="BB152" s="617"/>
      <c r="BC152" s="252"/>
      <c r="BD152" s="270"/>
      <c r="BE152" s="271"/>
      <c r="BF152" s="278"/>
      <c r="BG152" s="279"/>
      <c r="BH152" s="279"/>
      <c r="BI152" s="252"/>
      <c r="BJ152" s="270"/>
      <c r="BK152" s="617"/>
      <c r="BL152" s="252"/>
      <c r="BM152" s="270"/>
      <c r="BN152" s="617"/>
      <c r="BO152" s="252"/>
      <c r="BP152" s="270"/>
      <c r="BQ152" s="617"/>
      <c r="BR152" s="620"/>
      <c r="BS152" s="275"/>
      <c r="BT152" s="728"/>
    </row>
    <row r="153" spans="1:72" ht="47.25" hidden="1" x14ac:dyDescent="0.25">
      <c r="A153" s="742">
        <v>27</v>
      </c>
      <c r="B153" s="553" t="s">
        <v>230</v>
      </c>
      <c r="C153" s="243"/>
      <c r="D153" s="243"/>
      <c r="E153" s="243"/>
      <c r="F153" s="243"/>
      <c r="G153" s="244"/>
      <c r="H153" s="243"/>
      <c r="I153" s="243"/>
      <c r="J153" s="243"/>
      <c r="K153" s="243"/>
      <c r="L153" s="244"/>
      <c r="M153" s="245"/>
      <c r="N153" s="243"/>
      <c r="O153" s="243"/>
      <c r="P153" s="243"/>
      <c r="Q153" s="243"/>
      <c r="R153" s="312"/>
      <c r="S153" s="247"/>
      <c r="T153" s="282">
        <v>1.5</v>
      </c>
      <c r="U153" s="247" t="s">
        <v>98</v>
      </c>
      <c r="V153" s="314">
        <v>0.63</v>
      </c>
      <c r="W153" s="312"/>
      <c r="X153" s="247"/>
      <c r="Y153" s="282">
        <v>1.5</v>
      </c>
      <c r="Z153" s="247" t="s">
        <v>98</v>
      </c>
      <c r="AA153" s="314">
        <v>0.63</v>
      </c>
      <c r="AB153" s="429"/>
      <c r="AC153" s="404"/>
      <c r="AD153" s="445"/>
      <c r="AE153" s="449"/>
      <c r="AF153" s="619"/>
      <c r="AG153" s="445"/>
      <c r="AH153" s="406"/>
      <c r="AI153" s="404"/>
      <c r="AJ153" s="407"/>
      <c r="AK153" s="618"/>
      <c r="AL153" s="619"/>
      <c r="AM153" s="407"/>
      <c r="AN153" s="395"/>
      <c r="AO153" s="619"/>
      <c r="AP153" s="445"/>
      <c r="AQ153" s="252"/>
      <c r="AR153" s="616"/>
      <c r="AS153" s="617"/>
      <c r="AT153" s="252"/>
      <c r="AU153" s="616"/>
      <c r="AV153" s="617"/>
      <c r="AW153" s="252"/>
      <c r="AX153" s="616"/>
      <c r="AY153" s="617"/>
      <c r="AZ153" s="252"/>
      <c r="BA153" s="270"/>
      <c r="BB153" s="617"/>
      <c r="BC153" s="252"/>
      <c r="BD153" s="270"/>
      <c r="BE153" s="271"/>
      <c r="BF153" s="278"/>
      <c r="BG153" s="279"/>
      <c r="BH153" s="279"/>
      <c r="BI153" s="252"/>
      <c r="BJ153" s="270"/>
      <c r="BK153" s="617"/>
      <c r="BL153" s="252"/>
      <c r="BM153" s="270"/>
      <c r="BN153" s="617"/>
      <c r="BO153" s="252"/>
      <c r="BP153" s="270"/>
      <c r="BQ153" s="617"/>
      <c r="BR153" s="620"/>
      <c r="BS153" s="275"/>
      <c r="BT153" s="728"/>
    </row>
    <row r="154" spans="1:72" ht="63" hidden="1" x14ac:dyDescent="0.25">
      <c r="A154" s="742">
        <v>28</v>
      </c>
      <c r="B154" s="553" t="s">
        <v>231</v>
      </c>
      <c r="C154" s="243"/>
      <c r="D154" s="243"/>
      <c r="E154" s="243"/>
      <c r="F154" s="243"/>
      <c r="G154" s="244"/>
      <c r="H154" s="243"/>
      <c r="I154" s="243"/>
      <c r="J154" s="243"/>
      <c r="K154" s="243"/>
      <c r="L154" s="244"/>
      <c r="M154" s="245"/>
      <c r="N154" s="243"/>
      <c r="O154" s="243"/>
      <c r="P154" s="243"/>
      <c r="Q154" s="243"/>
      <c r="R154" s="312"/>
      <c r="S154" s="247"/>
      <c r="T154" s="282">
        <v>1.2</v>
      </c>
      <c r="U154" s="247" t="s">
        <v>98</v>
      </c>
      <c r="V154" s="314">
        <v>1.6</v>
      </c>
      <c r="W154" s="312"/>
      <c r="X154" s="247"/>
      <c r="Y154" s="282">
        <v>1.2</v>
      </c>
      <c r="Z154" s="247" t="s">
        <v>98</v>
      </c>
      <c r="AA154" s="314">
        <v>1.6</v>
      </c>
      <c r="AB154" s="429"/>
      <c r="AC154" s="404"/>
      <c r="AD154" s="445"/>
      <c r="AE154" s="449"/>
      <c r="AF154" s="619"/>
      <c r="AG154" s="445"/>
      <c r="AH154" s="406"/>
      <c r="AI154" s="404"/>
      <c r="AJ154" s="407"/>
      <c r="AK154" s="618"/>
      <c r="AL154" s="619"/>
      <c r="AM154" s="407"/>
      <c r="AN154" s="395"/>
      <c r="AO154" s="619"/>
      <c r="AP154" s="445"/>
      <c r="AQ154" s="252"/>
      <c r="AR154" s="616"/>
      <c r="AS154" s="617"/>
      <c r="AT154" s="252"/>
      <c r="AU154" s="616"/>
      <c r="AV154" s="617"/>
      <c r="AW154" s="252"/>
      <c r="AX154" s="616"/>
      <c r="AY154" s="617"/>
      <c r="AZ154" s="252"/>
      <c r="BA154" s="270"/>
      <c r="BB154" s="617"/>
      <c r="BC154" s="252"/>
      <c r="BD154" s="270"/>
      <c r="BE154" s="271"/>
      <c r="BF154" s="278"/>
      <c r="BG154" s="279"/>
      <c r="BH154" s="279"/>
      <c r="BI154" s="252"/>
      <c r="BJ154" s="270"/>
      <c r="BK154" s="617"/>
      <c r="BL154" s="252"/>
      <c r="BM154" s="270"/>
      <c r="BN154" s="617"/>
      <c r="BO154" s="252"/>
      <c r="BP154" s="270"/>
      <c r="BQ154" s="617"/>
      <c r="BR154" s="620"/>
      <c r="BS154" s="275"/>
      <c r="BT154" s="728"/>
    </row>
    <row r="155" spans="1:72" ht="78.75" hidden="1" x14ac:dyDescent="0.25">
      <c r="A155" s="742">
        <v>29</v>
      </c>
      <c r="B155" s="553" t="s">
        <v>232</v>
      </c>
      <c r="C155" s="243"/>
      <c r="D155" s="243"/>
      <c r="E155" s="243"/>
      <c r="F155" s="243"/>
      <c r="G155" s="244"/>
      <c r="H155" s="243"/>
      <c r="I155" s="243"/>
      <c r="J155" s="243"/>
      <c r="K155" s="243"/>
      <c r="L155" s="244"/>
      <c r="M155" s="245"/>
      <c r="N155" s="243"/>
      <c r="O155" s="243"/>
      <c r="P155" s="243"/>
      <c r="Q155" s="243"/>
      <c r="R155" s="312"/>
      <c r="S155" s="247"/>
      <c r="T155" s="282">
        <v>1.2</v>
      </c>
      <c r="U155" s="247" t="s">
        <v>98</v>
      </c>
      <c r="V155" s="315">
        <v>1.6</v>
      </c>
      <c r="W155" s="312"/>
      <c r="X155" s="247"/>
      <c r="Y155" s="282">
        <v>1.2</v>
      </c>
      <c r="Z155" s="247" t="s">
        <v>98</v>
      </c>
      <c r="AA155" s="315">
        <v>1.6</v>
      </c>
      <c r="AB155" s="429"/>
      <c r="AC155" s="404"/>
      <c r="AD155" s="445"/>
      <c r="AE155" s="449"/>
      <c r="AF155" s="619"/>
      <c r="AG155" s="445"/>
      <c r="AH155" s="406"/>
      <c r="AI155" s="404"/>
      <c r="AJ155" s="407"/>
      <c r="AK155" s="618"/>
      <c r="AL155" s="619"/>
      <c r="AM155" s="407"/>
      <c r="AN155" s="395"/>
      <c r="AO155" s="619"/>
      <c r="AP155" s="445"/>
      <c r="AQ155" s="252"/>
      <c r="AR155" s="616"/>
      <c r="AS155" s="617"/>
      <c r="AT155" s="252"/>
      <c r="AU155" s="616"/>
      <c r="AV155" s="617"/>
      <c r="AW155" s="252"/>
      <c r="AX155" s="616"/>
      <c r="AY155" s="617"/>
      <c r="AZ155" s="252"/>
      <c r="BA155" s="270"/>
      <c r="BB155" s="617"/>
      <c r="BC155" s="252"/>
      <c r="BD155" s="270"/>
      <c r="BE155" s="271"/>
      <c r="BF155" s="278"/>
      <c r="BG155" s="279"/>
      <c r="BH155" s="279"/>
      <c r="BI155" s="252"/>
      <c r="BJ155" s="270"/>
      <c r="BK155" s="617"/>
      <c r="BL155" s="252"/>
      <c r="BM155" s="270"/>
      <c r="BN155" s="617"/>
      <c r="BO155" s="252"/>
      <c r="BP155" s="270"/>
      <c r="BQ155" s="617"/>
      <c r="BR155" s="620"/>
      <c r="BS155" s="275"/>
      <c r="BT155" s="728"/>
    </row>
    <row r="156" spans="1:72" hidden="1" x14ac:dyDescent="0.25">
      <c r="A156" s="742">
        <v>30</v>
      </c>
      <c r="B156" s="47" t="s">
        <v>233</v>
      </c>
      <c r="C156" s="243"/>
      <c r="D156" s="243"/>
      <c r="E156" s="243"/>
      <c r="F156" s="243"/>
      <c r="G156" s="244"/>
      <c r="H156" s="243"/>
      <c r="I156" s="243"/>
      <c r="J156" s="243"/>
      <c r="K156" s="243"/>
      <c r="L156" s="244"/>
      <c r="M156" s="245"/>
      <c r="N156" s="243"/>
      <c r="O156" s="243"/>
      <c r="P156" s="243"/>
      <c r="Q156" s="243"/>
      <c r="R156" s="312"/>
      <c r="S156" s="247"/>
      <c r="T156" s="282"/>
      <c r="U156" s="247"/>
      <c r="V156" s="314"/>
      <c r="W156" s="312"/>
      <c r="X156" s="247"/>
      <c r="Y156" s="282"/>
      <c r="Z156" s="247"/>
      <c r="AA156" s="314"/>
      <c r="AB156" s="429"/>
      <c r="AC156" s="404"/>
      <c r="AD156" s="445"/>
      <c r="AE156" s="449"/>
      <c r="AF156" s="619"/>
      <c r="AG156" s="445"/>
      <c r="AH156" s="406"/>
      <c r="AI156" s="404"/>
      <c r="AJ156" s="407"/>
      <c r="AK156" s="618"/>
      <c r="AL156" s="619"/>
      <c r="AM156" s="407"/>
      <c r="AN156" s="395"/>
      <c r="AO156" s="619"/>
      <c r="AP156" s="445"/>
      <c r="AQ156" s="252"/>
      <c r="AR156" s="616"/>
      <c r="AS156" s="617"/>
      <c r="AT156" s="252"/>
      <c r="AU156" s="616"/>
      <c r="AV156" s="617"/>
      <c r="AW156" s="252"/>
      <c r="AX156" s="616"/>
      <c r="AY156" s="617"/>
      <c r="AZ156" s="252"/>
      <c r="BA156" s="270"/>
      <c r="BB156" s="617"/>
      <c r="BC156" s="252"/>
      <c r="BD156" s="270"/>
      <c r="BE156" s="271"/>
      <c r="BF156" s="278"/>
      <c r="BG156" s="279"/>
      <c r="BH156" s="279"/>
      <c r="BI156" s="252"/>
      <c r="BJ156" s="270"/>
      <c r="BK156" s="617"/>
      <c r="BL156" s="252"/>
      <c r="BM156" s="270"/>
      <c r="BN156" s="617"/>
      <c r="BO156" s="252"/>
      <c r="BP156" s="270"/>
      <c r="BQ156" s="617"/>
      <c r="BR156" s="620"/>
      <c r="BS156" s="275"/>
      <c r="BT156" s="728"/>
    </row>
    <row r="157" spans="1:72" ht="78.75" hidden="1" x14ac:dyDescent="0.25">
      <c r="A157" s="742">
        <v>31</v>
      </c>
      <c r="B157" s="513" t="s">
        <v>234</v>
      </c>
      <c r="C157" s="243"/>
      <c r="D157" s="243"/>
      <c r="E157" s="243"/>
      <c r="F157" s="243"/>
      <c r="G157" s="244"/>
      <c r="H157" s="243"/>
      <c r="I157" s="243"/>
      <c r="J157" s="243"/>
      <c r="K157" s="243"/>
      <c r="L157" s="244"/>
      <c r="M157" s="245"/>
      <c r="N157" s="243"/>
      <c r="O157" s="243"/>
      <c r="P157" s="243"/>
      <c r="Q157" s="243"/>
      <c r="R157" s="312"/>
      <c r="S157" s="247"/>
      <c r="T157" s="282">
        <v>1</v>
      </c>
      <c r="U157" s="247" t="s">
        <v>98</v>
      </c>
      <c r="V157" s="210">
        <v>0.63</v>
      </c>
      <c r="W157" s="312"/>
      <c r="X157" s="247"/>
      <c r="Y157" s="282">
        <v>1</v>
      </c>
      <c r="Z157" s="247" t="s">
        <v>98</v>
      </c>
      <c r="AA157" s="210">
        <v>0.63</v>
      </c>
      <c r="AB157" s="429"/>
      <c r="AC157" s="404"/>
      <c r="AD157" s="445"/>
      <c r="AE157" s="449"/>
      <c r="AF157" s="619"/>
      <c r="AG157" s="445"/>
      <c r="AH157" s="406"/>
      <c r="AI157" s="404"/>
      <c r="AJ157" s="407"/>
      <c r="AK157" s="618"/>
      <c r="AL157" s="619"/>
      <c r="AM157" s="407"/>
      <c r="AN157" s="395"/>
      <c r="AO157" s="619"/>
      <c r="AP157" s="445"/>
      <c r="AQ157" s="252"/>
      <c r="AR157" s="616"/>
      <c r="AS157" s="617"/>
      <c r="AT157" s="252"/>
      <c r="AU157" s="616"/>
      <c r="AV157" s="617"/>
      <c r="AW157" s="252"/>
      <c r="AX157" s="616"/>
      <c r="AY157" s="617"/>
      <c r="AZ157" s="252"/>
      <c r="BA157" s="270"/>
      <c r="BB157" s="617"/>
      <c r="BC157" s="252"/>
      <c r="BD157" s="270"/>
      <c r="BE157" s="271"/>
      <c r="BF157" s="278"/>
      <c r="BG157" s="279"/>
      <c r="BH157" s="279"/>
      <c r="BI157" s="252"/>
      <c r="BJ157" s="270"/>
      <c r="BK157" s="617"/>
      <c r="BL157" s="252"/>
      <c r="BM157" s="270"/>
      <c r="BN157" s="617"/>
      <c r="BO157" s="252"/>
      <c r="BP157" s="270"/>
      <c r="BQ157" s="617"/>
      <c r="BR157" s="620"/>
      <c r="BS157" s="275"/>
      <c r="BT157" s="728"/>
    </row>
    <row r="158" spans="1:72" ht="63" hidden="1" x14ac:dyDescent="0.25">
      <c r="A158" s="742">
        <v>32</v>
      </c>
      <c r="B158" s="513" t="s">
        <v>235</v>
      </c>
      <c r="C158" s="243"/>
      <c r="D158" s="243"/>
      <c r="E158" s="243"/>
      <c r="F158" s="243"/>
      <c r="G158" s="244"/>
      <c r="H158" s="243"/>
      <c r="I158" s="243"/>
      <c r="J158" s="243"/>
      <c r="K158" s="243"/>
      <c r="L158" s="244"/>
      <c r="M158" s="245"/>
      <c r="N158" s="243"/>
      <c r="O158" s="243"/>
      <c r="P158" s="243"/>
      <c r="Q158" s="243"/>
      <c r="R158" s="312"/>
      <c r="S158" s="247"/>
      <c r="T158" s="282">
        <v>0.46</v>
      </c>
      <c r="U158" s="247" t="s">
        <v>98</v>
      </c>
      <c r="V158" s="282">
        <v>1</v>
      </c>
      <c r="W158" s="312"/>
      <c r="X158" s="247"/>
      <c r="Y158" s="282">
        <v>0.46</v>
      </c>
      <c r="Z158" s="247" t="s">
        <v>98</v>
      </c>
      <c r="AA158" s="281">
        <v>1</v>
      </c>
      <c r="AB158" s="429"/>
      <c r="AC158" s="404"/>
      <c r="AD158" s="445"/>
      <c r="AE158" s="449"/>
      <c r="AF158" s="619"/>
      <c r="AG158" s="445"/>
      <c r="AH158" s="406"/>
      <c r="AI158" s="404"/>
      <c r="AJ158" s="407"/>
      <c r="AK158" s="618"/>
      <c r="AL158" s="619"/>
      <c r="AM158" s="407"/>
      <c r="AN158" s="395"/>
      <c r="AO158" s="619"/>
      <c r="AP158" s="445"/>
      <c r="AQ158" s="252"/>
      <c r="AR158" s="616"/>
      <c r="AS158" s="617"/>
      <c r="AT158" s="252"/>
      <c r="AU158" s="616"/>
      <c r="AV158" s="617"/>
      <c r="AW158" s="252"/>
      <c r="AX158" s="616"/>
      <c r="AY158" s="617"/>
      <c r="AZ158" s="252"/>
      <c r="BA158" s="270"/>
      <c r="BB158" s="617"/>
      <c r="BC158" s="252"/>
      <c r="BD158" s="270"/>
      <c r="BE158" s="271"/>
      <c r="BF158" s="278"/>
      <c r="BG158" s="279"/>
      <c r="BH158" s="279"/>
      <c r="BI158" s="252"/>
      <c r="BJ158" s="270"/>
      <c r="BK158" s="617"/>
      <c r="BL158" s="252"/>
      <c r="BM158" s="270"/>
      <c r="BN158" s="617"/>
      <c r="BO158" s="252"/>
      <c r="BP158" s="270"/>
      <c r="BQ158" s="617"/>
      <c r="BR158" s="620"/>
      <c r="BS158" s="275"/>
      <c r="BT158" s="728"/>
    </row>
    <row r="159" spans="1:72" ht="78.75" hidden="1" x14ac:dyDescent="0.25">
      <c r="A159" s="742">
        <v>33</v>
      </c>
      <c r="B159" s="513" t="s">
        <v>236</v>
      </c>
      <c r="C159" s="243"/>
      <c r="D159" s="243"/>
      <c r="E159" s="243"/>
      <c r="F159" s="243"/>
      <c r="G159" s="244"/>
      <c r="H159" s="243"/>
      <c r="I159" s="243"/>
      <c r="J159" s="243"/>
      <c r="K159" s="243"/>
      <c r="L159" s="244"/>
      <c r="M159" s="245"/>
      <c r="N159" s="243"/>
      <c r="O159" s="243"/>
      <c r="P159" s="243"/>
      <c r="Q159" s="243"/>
      <c r="R159" s="312"/>
      <c r="S159" s="247"/>
      <c r="T159" s="282">
        <v>0.7</v>
      </c>
      <c r="U159" s="247" t="s">
        <v>98</v>
      </c>
      <c r="V159" s="210">
        <v>0.4</v>
      </c>
      <c r="W159" s="312"/>
      <c r="X159" s="247"/>
      <c r="Y159" s="282">
        <v>0.7</v>
      </c>
      <c r="Z159" s="247" t="s">
        <v>98</v>
      </c>
      <c r="AA159" s="210">
        <v>0.4</v>
      </c>
      <c r="AB159" s="429"/>
      <c r="AC159" s="404"/>
      <c r="AD159" s="445"/>
      <c r="AE159" s="449"/>
      <c r="AF159" s="619"/>
      <c r="AG159" s="445"/>
      <c r="AH159" s="406"/>
      <c r="AI159" s="404"/>
      <c r="AJ159" s="407"/>
      <c r="AK159" s="618"/>
      <c r="AL159" s="619"/>
      <c r="AM159" s="407"/>
      <c r="AN159" s="395"/>
      <c r="AO159" s="619"/>
      <c r="AP159" s="445"/>
      <c r="AQ159" s="252"/>
      <c r="AR159" s="616"/>
      <c r="AS159" s="617"/>
      <c r="AT159" s="252"/>
      <c r="AU159" s="616"/>
      <c r="AV159" s="617"/>
      <c r="AW159" s="252"/>
      <c r="AX159" s="616"/>
      <c r="AY159" s="617"/>
      <c r="AZ159" s="252"/>
      <c r="BA159" s="270"/>
      <c r="BB159" s="617"/>
      <c r="BC159" s="252"/>
      <c r="BD159" s="270"/>
      <c r="BE159" s="271"/>
      <c r="BF159" s="278"/>
      <c r="BG159" s="279"/>
      <c r="BH159" s="279"/>
      <c r="BI159" s="252"/>
      <c r="BJ159" s="270"/>
      <c r="BK159" s="617"/>
      <c r="BL159" s="252"/>
      <c r="BM159" s="270"/>
      <c r="BN159" s="617"/>
      <c r="BO159" s="252"/>
      <c r="BP159" s="270"/>
      <c r="BQ159" s="617"/>
      <c r="BR159" s="620"/>
      <c r="BS159" s="275"/>
      <c r="BT159" s="728"/>
    </row>
    <row r="160" spans="1:72" ht="78.75" hidden="1" x14ac:dyDescent="0.25">
      <c r="A160" s="742">
        <v>34</v>
      </c>
      <c r="B160" s="513" t="s">
        <v>237</v>
      </c>
      <c r="C160" s="243"/>
      <c r="D160" s="243"/>
      <c r="E160" s="243"/>
      <c r="F160" s="243"/>
      <c r="G160" s="244"/>
      <c r="H160" s="243"/>
      <c r="I160" s="243"/>
      <c r="J160" s="243"/>
      <c r="K160" s="243"/>
      <c r="L160" s="244"/>
      <c r="M160" s="245"/>
      <c r="N160" s="243"/>
      <c r="O160" s="243"/>
      <c r="P160" s="243"/>
      <c r="Q160" s="243"/>
      <c r="R160" s="312"/>
      <c r="S160" s="247"/>
      <c r="T160" s="282">
        <v>0.6</v>
      </c>
      <c r="U160" s="247" t="s">
        <v>98</v>
      </c>
      <c r="V160" s="581">
        <v>0.63</v>
      </c>
      <c r="W160" s="312"/>
      <c r="X160" s="247"/>
      <c r="Y160" s="282">
        <v>0.6</v>
      </c>
      <c r="Z160" s="247" t="s">
        <v>98</v>
      </c>
      <c r="AA160" s="581">
        <v>0.63</v>
      </c>
      <c r="AB160" s="429"/>
      <c r="AC160" s="404"/>
      <c r="AD160" s="445"/>
      <c r="AE160" s="449"/>
      <c r="AF160" s="619"/>
      <c r="AG160" s="445"/>
      <c r="AH160" s="406"/>
      <c r="AI160" s="404"/>
      <c r="AJ160" s="407"/>
      <c r="AK160" s="618"/>
      <c r="AL160" s="619"/>
      <c r="AM160" s="407"/>
      <c r="AN160" s="395"/>
      <c r="AO160" s="619"/>
      <c r="AP160" s="445"/>
      <c r="AQ160" s="252"/>
      <c r="AR160" s="616"/>
      <c r="AS160" s="617"/>
      <c r="AT160" s="252"/>
      <c r="AU160" s="616"/>
      <c r="AV160" s="617"/>
      <c r="AW160" s="252"/>
      <c r="AX160" s="616"/>
      <c r="AY160" s="617"/>
      <c r="AZ160" s="252"/>
      <c r="BA160" s="270"/>
      <c r="BB160" s="617"/>
      <c r="BC160" s="252"/>
      <c r="BD160" s="270"/>
      <c r="BE160" s="271"/>
      <c r="BF160" s="278"/>
      <c r="BG160" s="279"/>
      <c r="BH160" s="279"/>
      <c r="BI160" s="252"/>
      <c r="BJ160" s="270"/>
      <c r="BK160" s="617"/>
      <c r="BL160" s="252"/>
      <c r="BM160" s="270"/>
      <c r="BN160" s="617"/>
      <c r="BO160" s="252"/>
      <c r="BP160" s="270"/>
      <c r="BQ160" s="617"/>
      <c r="BR160" s="620"/>
      <c r="BS160" s="275"/>
      <c r="BT160" s="728"/>
    </row>
    <row r="161" spans="1:72" ht="78.75" hidden="1" x14ac:dyDescent="0.25">
      <c r="A161" s="742">
        <v>35</v>
      </c>
      <c r="B161" s="513" t="s">
        <v>238</v>
      </c>
      <c r="C161" s="243"/>
      <c r="D161" s="243"/>
      <c r="E161" s="243"/>
      <c r="F161" s="243"/>
      <c r="G161" s="244"/>
      <c r="H161" s="243"/>
      <c r="I161" s="243"/>
      <c r="J161" s="243"/>
      <c r="K161" s="243"/>
      <c r="L161" s="244"/>
      <c r="M161" s="245"/>
      <c r="N161" s="243"/>
      <c r="O161" s="243"/>
      <c r="P161" s="243"/>
      <c r="Q161" s="243"/>
      <c r="R161" s="312"/>
      <c r="S161" s="247"/>
      <c r="T161" s="282">
        <v>1</v>
      </c>
      <c r="U161" s="247" t="s">
        <v>98</v>
      </c>
      <c r="V161" s="210">
        <v>0.4</v>
      </c>
      <c r="W161" s="312"/>
      <c r="X161" s="247"/>
      <c r="Y161" s="282">
        <v>1</v>
      </c>
      <c r="Z161" s="247" t="s">
        <v>98</v>
      </c>
      <c r="AA161" s="210">
        <v>0.4</v>
      </c>
      <c r="AB161" s="429"/>
      <c r="AC161" s="404"/>
      <c r="AD161" s="445"/>
      <c r="AE161" s="449"/>
      <c r="AF161" s="619"/>
      <c r="AG161" s="445"/>
      <c r="AH161" s="406"/>
      <c r="AI161" s="404"/>
      <c r="AJ161" s="407"/>
      <c r="AK161" s="618"/>
      <c r="AL161" s="619"/>
      <c r="AM161" s="407"/>
      <c r="AN161" s="395"/>
      <c r="AO161" s="619"/>
      <c r="AP161" s="445"/>
      <c r="AQ161" s="252"/>
      <c r="AR161" s="616"/>
      <c r="AS161" s="617"/>
      <c r="AT161" s="252"/>
      <c r="AU161" s="616"/>
      <c r="AV161" s="617"/>
      <c r="AW161" s="252"/>
      <c r="AX161" s="616"/>
      <c r="AY161" s="617"/>
      <c r="AZ161" s="252"/>
      <c r="BA161" s="270"/>
      <c r="BB161" s="617"/>
      <c r="BC161" s="252"/>
      <c r="BD161" s="270"/>
      <c r="BE161" s="271"/>
      <c r="BF161" s="278"/>
      <c r="BG161" s="279"/>
      <c r="BH161" s="279"/>
      <c r="BI161" s="252"/>
      <c r="BJ161" s="270"/>
      <c r="BK161" s="617"/>
      <c r="BL161" s="252"/>
      <c r="BM161" s="270"/>
      <c r="BN161" s="617"/>
      <c r="BO161" s="252"/>
      <c r="BP161" s="270"/>
      <c r="BQ161" s="617"/>
      <c r="BR161" s="620"/>
      <c r="BS161" s="275"/>
      <c r="BT161" s="728"/>
    </row>
    <row r="162" spans="1:72" hidden="1" x14ac:dyDescent="0.25">
      <c r="A162" s="742">
        <v>36</v>
      </c>
      <c r="B162" s="4" t="s">
        <v>132</v>
      </c>
      <c r="C162" s="243"/>
      <c r="D162" s="243"/>
      <c r="E162" s="243"/>
      <c r="F162" s="243"/>
      <c r="G162" s="244"/>
      <c r="H162" s="243"/>
      <c r="I162" s="243"/>
      <c r="J162" s="243"/>
      <c r="K162" s="243"/>
      <c r="L162" s="244"/>
      <c r="M162" s="245"/>
      <c r="N162" s="243"/>
      <c r="O162" s="243"/>
      <c r="P162" s="243"/>
      <c r="Q162" s="243"/>
      <c r="R162" s="312"/>
      <c r="S162" s="247"/>
      <c r="T162" s="282"/>
      <c r="U162" s="247" t="s">
        <v>98</v>
      </c>
      <c r="V162" s="210"/>
      <c r="W162" s="312"/>
      <c r="X162" s="247"/>
      <c r="Y162" s="282"/>
      <c r="Z162" s="247" t="s">
        <v>98</v>
      </c>
      <c r="AA162" s="210"/>
      <c r="AB162" s="429"/>
      <c r="AC162" s="404"/>
      <c r="AD162" s="445"/>
      <c r="AE162" s="449"/>
      <c r="AF162" s="619"/>
      <c r="AG162" s="445"/>
      <c r="AH162" s="406"/>
      <c r="AI162" s="404"/>
      <c r="AJ162" s="407"/>
      <c r="AK162" s="618"/>
      <c r="AL162" s="619"/>
      <c r="AM162" s="407"/>
      <c r="AN162" s="395"/>
      <c r="AO162" s="619"/>
      <c r="AP162" s="445"/>
      <c r="AQ162" s="252"/>
      <c r="AR162" s="616"/>
      <c r="AS162" s="617"/>
      <c r="AT162" s="252"/>
      <c r="AU162" s="616"/>
      <c r="AV162" s="617"/>
      <c r="AW162" s="252"/>
      <c r="AX162" s="616"/>
      <c r="AY162" s="617"/>
      <c r="AZ162" s="252"/>
      <c r="BA162" s="270"/>
      <c r="BB162" s="617"/>
      <c r="BC162" s="252"/>
      <c r="BD162" s="270"/>
      <c r="BE162" s="271"/>
      <c r="BF162" s="278"/>
      <c r="BG162" s="279"/>
      <c r="BH162" s="279"/>
      <c r="BI162" s="252"/>
      <c r="BJ162" s="270"/>
      <c r="BK162" s="617"/>
      <c r="BL162" s="252"/>
      <c r="BM162" s="270"/>
      <c r="BN162" s="617"/>
      <c r="BO162" s="252"/>
      <c r="BP162" s="270"/>
      <c r="BQ162" s="617"/>
      <c r="BR162" s="620"/>
      <c r="BS162" s="275"/>
      <c r="BT162" s="728"/>
    </row>
    <row r="163" spans="1:72" ht="47.25" hidden="1" x14ac:dyDescent="0.25">
      <c r="A163" s="742">
        <v>37</v>
      </c>
      <c r="B163" s="554" t="s">
        <v>239</v>
      </c>
      <c r="C163" s="243"/>
      <c r="D163" s="243"/>
      <c r="E163" s="243"/>
      <c r="F163" s="243"/>
      <c r="G163" s="244"/>
      <c r="H163" s="243"/>
      <c r="I163" s="243"/>
      <c r="J163" s="243"/>
      <c r="K163" s="243"/>
      <c r="L163" s="244"/>
      <c r="M163" s="245"/>
      <c r="N163" s="243"/>
      <c r="O163" s="243"/>
      <c r="P163" s="243"/>
      <c r="Q163" s="243"/>
      <c r="R163" s="312"/>
      <c r="S163" s="247"/>
      <c r="T163" s="282">
        <v>2</v>
      </c>
      <c r="U163" s="247" t="s">
        <v>98</v>
      </c>
      <c r="V163" s="210">
        <v>0.4</v>
      </c>
      <c r="W163" s="312"/>
      <c r="X163" s="247"/>
      <c r="Y163" s="282">
        <v>2</v>
      </c>
      <c r="Z163" s="247" t="s">
        <v>98</v>
      </c>
      <c r="AA163" s="210">
        <v>0.4</v>
      </c>
      <c r="AB163" s="429"/>
      <c r="AC163" s="404"/>
      <c r="AD163" s="445"/>
      <c r="AE163" s="449"/>
      <c r="AF163" s="619"/>
      <c r="AG163" s="445"/>
      <c r="AH163" s="406"/>
      <c r="AI163" s="404"/>
      <c r="AJ163" s="407"/>
      <c r="AK163" s="618"/>
      <c r="AL163" s="619"/>
      <c r="AM163" s="407"/>
      <c r="AN163" s="395"/>
      <c r="AO163" s="619"/>
      <c r="AP163" s="445"/>
      <c r="AQ163" s="252"/>
      <c r="AR163" s="616"/>
      <c r="AS163" s="617"/>
      <c r="AT163" s="252"/>
      <c r="AU163" s="616"/>
      <c r="AV163" s="617"/>
      <c r="AW163" s="252"/>
      <c r="AX163" s="616"/>
      <c r="AY163" s="617"/>
      <c r="AZ163" s="252"/>
      <c r="BA163" s="270"/>
      <c r="BB163" s="617"/>
      <c r="BC163" s="252"/>
      <c r="BD163" s="270"/>
      <c r="BE163" s="271"/>
      <c r="BF163" s="278"/>
      <c r="BG163" s="279"/>
      <c r="BH163" s="279"/>
      <c r="BI163" s="252"/>
      <c r="BJ163" s="270"/>
      <c r="BK163" s="617"/>
      <c r="BL163" s="252"/>
      <c r="BM163" s="270"/>
      <c r="BN163" s="617"/>
      <c r="BO163" s="252"/>
      <c r="BP163" s="270"/>
      <c r="BQ163" s="617"/>
      <c r="BR163" s="620"/>
      <c r="BS163" s="275"/>
      <c r="BT163" s="728"/>
    </row>
    <row r="164" spans="1:72" hidden="1" x14ac:dyDescent="0.25">
      <c r="A164" s="742">
        <v>38</v>
      </c>
      <c r="B164" s="45" t="s">
        <v>133</v>
      </c>
      <c r="C164" s="243"/>
      <c r="D164" s="243"/>
      <c r="E164" s="243"/>
      <c r="F164" s="243"/>
      <c r="G164" s="244"/>
      <c r="H164" s="243"/>
      <c r="I164" s="243"/>
      <c r="J164" s="243"/>
      <c r="K164" s="243"/>
      <c r="L164" s="244"/>
      <c r="M164" s="245"/>
      <c r="N164" s="243"/>
      <c r="O164" s="243"/>
      <c r="P164" s="243"/>
      <c r="Q164" s="243"/>
      <c r="R164" s="312"/>
      <c r="S164" s="247"/>
      <c r="T164" s="282"/>
      <c r="U164" s="247" t="s">
        <v>98</v>
      </c>
      <c r="V164" s="210"/>
      <c r="W164" s="312"/>
      <c r="X164" s="247"/>
      <c r="Y164" s="282"/>
      <c r="Z164" s="247" t="s">
        <v>98</v>
      </c>
      <c r="AA164" s="210"/>
      <c r="AB164" s="429"/>
      <c r="AC164" s="404"/>
      <c r="AD164" s="445"/>
      <c r="AE164" s="449"/>
      <c r="AF164" s="619"/>
      <c r="AG164" s="445"/>
      <c r="AH164" s="406"/>
      <c r="AI164" s="404"/>
      <c r="AJ164" s="407"/>
      <c r="AK164" s="618"/>
      <c r="AL164" s="619"/>
      <c r="AM164" s="407"/>
      <c r="AN164" s="395"/>
      <c r="AO164" s="619"/>
      <c r="AP164" s="445"/>
      <c r="AQ164" s="252"/>
      <c r="AR164" s="616"/>
      <c r="AS164" s="617"/>
      <c r="AT164" s="252"/>
      <c r="AU164" s="616"/>
      <c r="AV164" s="617"/>
      <c r="AW164" s="252"/>
      <c r="AX164" s="616"/>
      <c r="AY164" s="617"/>
      <c r="AZ164" s="252"/>
      <c r="BA164" s="270"/>
      <c r="BB164" s="617"/>
      <c r="BC164" s="252"/>
      <c r="BD164" s="270"/>
      <c r="BE164" s="271"/>
      <c r="BF164" s="278"/>
      <c r="BG164" s="279"/>
      <c r="BH164" s="279"/>
      <c r="BI164" s="252"/>
      <c r="BJ164" s="270"/>
      <c r="BK164" s="617"/>
      <c r="BL164" s="252"/>
      <c r="BM164" s="270"/>
      <c r="BN164" s="617"/>
      <c r="BO164" s="252"/>
      <c r="BP164" s="270"/>
      <c r="BQ164" s="617"/>
      <c r="BR164" s="620"/>
      <c r="BS164" s="275"/>
      <c r="BT164" s="728"/>
    </row>
    <row r="165" spans="1:72" ht="63" hidden="1" x14ac:dyDescent="0.25">
      <c r="A165" s="742">
        <v>39</v>
      </c>
      <c r="B165" s="554" t="s">
        <v>240</v>
      </c>
      <c r="C165" s="243"/>
      <c r="D165" s="243"/>
      <c r="E165" s="243"/>
      <c r="F165" s="243"/>
      <c r="G165" s="244"/>
      <c r="H165" s="243"/>
      <c r="I165" s="243"/>
      <c r="J165" s="243"/>
      <c r="K165" s="243"/>
      <c r="L165" s="244"/>
      <c r="M165" s="245"/>
      <c r="N165" s="243"/>
      <c r="O165" s="243"/>
      <c r="P165" s="243"/>
      <c r="Q165" s="243"/>
      <c r="R165" s="312"/>
      <c r="S165" s="247"/>
      <c r="T165" s="317">
        <v>1.2</v>
      </c>
      <c r="U165" s="247" t="s">
        <v>98</v>
      </c>
      <c r="V165" s="313"/>
      <c r="W165" s="312"/>
      <c r="X165" s="247"/>
      <c r="Y165" s="317">
        <v>1.2</v>
      </c>
      <c r="Z165" s="247" t="s">
        <v>98</v>
      </c>
      <c r="AA165" s="313"/>
      <c r="AB165" s="429"/>
      <c r="AC165" s="404"/>
      <c r="AD165" s="445"/>
      <c r="AE165" s="449"/>
      <c r="AF165" s="619"/>
      <c r="AG165" s="445"/>
      <c r="AH165" s="406"/>
      <c r="AI165" s="404"/>
      <c r="AJ165" s="407"/>
      <c r="AK165" s="618"/>
      <c r="AL165" s="619"/>
      <c r="AM165" s="407"/>
      <c r="AN165" s="395"/>
      <c r="AO165" s="619"/>
      <c r="AP165" s="445"/>
      <c r="AQ165" s="252"/>
      <c r="AR165" s="616"/>
      <c r="AS165" s="617"/>
      <c r="AT165" s="252"/>
      <c r="AU165" s="616"/>
      <c r="AV165" s="617"/>
      <c r="AW165" s="252"/>
      <c r="AX165" s="616"/>
      <c r="AY165" s="617"/>
      <c r="AZ165" s="252"/>
      <c r="BA165" s="270"/>
      <c r="BB165" s="617"/>
      <c r="BC165" s="252"/>
      <c r="BD165" s="270"/>
      <c r="BE165" s="271"/>
      <c r="BF165" s="278"/>
      <c r="BG165" s="279"/>
      <c r="BH165" s="279"/>
      <c r="BI165" s="252"/>
      <c r="BJ165" s="270"/>
      <c r="BK165" s="617"/>
      <c r="BL165" s="252"/>
      <c r="BM165" s="270"/>
      <c r="BN165" s="617"/>
      <c r="BO165" s="252"/>
      <c r="BP165" s="270"/>
      <c r="BQ165" s="617"/>
      <c r="BR165" s="620"/>
      <c r="BS165" s="275"/>
      <c r="BT165" s="728"/>
    </row>
    <row r="166" spans="1:72" hidden="1" x14ac:dyDescent="0.25">
      <c r="A166" s="742">
        <v>40</v>
      </c>
      <c r="B166" s="47" t="s">
        <v>134</v>
      </c>
      <c r="C166" s="243"/>
      <c r="D166" s="243"/>
      <c r="E166" s="243"/>
      <c r="F166" s="243"/>
      <c r="G166" s="244"/>
      <c r="H166" s="243"/>
      <c r="I166" s="243"/>
      <c r="J166" s="243"/>
      <c r="K166" s="243"/>
      <c r="L166" s="244"/>
      <c r="M166" s="245"/>
      <c r="N166" s="243"/>
      <c r="O166" s="243"/>
      <c r="P166" s="243"/>
      <c r="Q166" s="243"/>
      <c r="R166" s="312"/>
      <c r="S166" s="247"/>
      <c r="T166" s="282"/>
      <c r="U166" s="247"/>
      <c r="V166" s="581"/>
      <c r="W166" s="312"/>
      <c r="X166" s="247"/>
      <c r="Y166" s="282"/>
      <c r="Z166" s="247"/>
      <c r="AA166" s="581"/>
      <c r="AB166" s="429"/>
      <c r="AC166" s="404"/>
      <c r="AD166" s="445"/>
      <c r="AE166" s="449"/>
      <c r="AF166" s="619"/>
      <c r="AG166" s="445"/>
      <c r="AH166" s="406"/>
      <c r="AI166" s="404"/>
      <c r="AJ166" s="407"/>
      <c r="AK166" s="618"/>
      <c r="AL166" s="619"/>
      <c r="AM166" s="407"/>
      <c r="AN166" s="395"/>
      <c r="AO166" s="619"/>
      <c r="AP166" s="445"/>
      <c r="AQ166" s="252"/>
      <c r="AR166" s="616"/>
      <c r="AS166" s="617"/>
      <c r="AT166" s="252"/>
      <c r="AU166" s="616"/>
      <c r="AV166" s="617"/>
      <c r="AW166" s="252"/>
      <c r="AX166" s="616"/>
      <c r="AY166" s="617"/>
      <c r="AZ166" s="252"/>
      <c r="BA166" s="270"/>
      <c r="BB166" s="617"/>
      <c r="BC166" s="252"/>
      <c r="BD166" s="270"/>
      <c r="BE166" s="271"/>
      <c r="BF166" s="278"/>
      <c r="BG166" s="279"/>
      <c r="BH166" s="279"/>
      <c r="BI166" s="252"/>
      <c r="BJ166" s="270"/>
      <c r="BK166" s="617"/>
      <c r="BL166" s="252"/>
      <c r="BM166" s="270"/>
      <c r="BN166" s="617"/>
      <c r="BO166" s="252"/>
      <c r="BP166" s="270"/>
      <c r="BQ166" s="617"/>
      <c r="BR166" s="620"/>
      <c r="BS166" s="275"/>
      <c r="BT166" s="728"/>
    </row>
    <row r="167" spans="1:72" ht="126" hidden="1" x14ac:dyDescent="0.25">
      <c r="A167" s="742">
        <v>41</v>
      </c>
      <c r="B167" s="554" t="s">
        <v>241</v>
      </c>
      <c r="C167" s="243"/>
      <c r="D167" s="243"/>
      <c r="E167" s="243"/>
      <c r="F167" s="243"/>
      <c r="G167" s="244"/>
      <c r="H167" s="243"/>
      <c r="I167" s="243"/>
      <c r="J167" s="243"/>
      <c r="K167" s="243"/>
      <c r="L167" s="244"/>
      <c r="M167" s="245"/>
      <c r="N167" s="243"/>
      <c r="O167" s="243"/>
      <c r="P167" s="243"/>
      <c r="Q167" s="243"/>
      <c r="R167" s="312"/>
      <c r="S167" s="247"/>
      <c r="T167" s="282">
        <v>6</v>
      </c>
      <c r="U167" s="247" t="s">
        <v>98</v>
      </c>
      <c r="V167" s="210">
        <v>4</v>
      </c>
      <c r="W167" s="312"/>
      <c r="X167" s="247"/>
      <c r="Y167" s="282">
        <v>6</v>
      </c>
      <c r="Z167" s="247" t="s">
        <v>98</v>
      </c>
      <c r="AA167" s="210">
        <v>4</v>
      </c>
      <c r="AB167" s="429"/>
      <c r="AC167" s="404"/>
      <c r="AD167" s="445"/>
      <c r="AE167" s="449"/>
      <c r="AF167" s="619"/>
      <c r="AG167" s="445"/>
      <c r="AH167" s="406"/>
      <c r="AI167" s="404"/>
      <c r="AJ167" s="407"/>
      <c r="AK167" s="618"/>
      <c r="AL167" s="619"/>
      <c r="AM167" s="407"/>
      <c r="AN167" s="395"/>
      <c r="AO167" s="619"/>
      <c r="AP167" s="445"/>
      <c r="AQ167" s="252"/>
      <c r="AR167" s="616"/>
      <c r="AS167" s="617"/>
      <c r="AT167" s="252"/>
      <c r="AU167" s="616"/>
      <c r="AV167" s="617"/>
      <c r="AW167" s="252"/>
      <c r="AX167" s="616"/>
      <c r="AY167" s="617"/>
      <c r="AZ167" s="252"/>
      <c r="BA167" s="270"/>
      <c r="BB167" s="617"/>
      <c r="BC167" s="252"/>
      <c r="BD167" s="270"/>
      <c r="BE167" s="271"/>
      <c r="BF167" s="278"/>
      <c r="BG167" s="279"/>
      <c r="BH167" s="279"/>
      <c r="BI167" s="252"/>
      <c r="BJ167" s="270"/>
      <c r="BK167" s="617"/>
      <c r="BL167" s="252"/>
      <c r="BM167" s="270"/>
      <c r="BN167" s="617"/>
      <c r="BO167" s="252"/>
      <c r="BP167" s="270"/>
      <c r="BQ167" s="617"/>
      <c r="BR167" s="620"/>
      <c r="BS167" s="275"/>
      <c r="BT167" s="728"/>
    </row>
    <row r="168" spans="1:72" hidden="1" x14ac:dyDescent="0.25">
      <c r="A168" s="742">
        <v>42</v>
      </c>
      <c r="B168" s="47" t="s">
        <v>135</v>
      </c>
      <c r="C168" s="243"/>
      <c r="D168" s="243"/>
      <c r="E168" s="243"/>
      <c r="F168" s="243"/>
      <c r="G168" s="244"/>
      <c r="H168" s="243"/>
      <c r="I168" s="243"/>
      <c r="J168" s="243"/>
      <c r="K168" s="243"/>
      <c r="L168" s="244"/>
      <c r="M168" s="245"/>
      <c r="N168" s="243"/>
      <c r="O168" s="243"/>
      <c r="P168" s="243"/>
      <c r="Q168" s="243"/>
      <c r="R168" s="312"/>
      <c r="S168" s="247"/>
      <c r="T168" s="282"/>
      <c r="U168" s="247" t="s">
        <v>98</v>
      </c>
      <c r="V168" s="210"/>
      <c r="W168" s="312"/>
      <c r="X168" s="247"/>
      <c r="Y168" s="282"/>
      <c r="Z168" s="247" t="s">
        <v>98</v>
      </c>
      <c r="AA168" s="210"/>
      <c r="AB168" s="429"/>
      <c r="AC168" s="404"/>
      <c r="AD168" s="445"/>
      <c r="AE168" s="449"/>
      <c r="AF168" s="619"/>
      <c r="AG168" s="445"/>
      <c r="AH168" s="406"/>
      <c r="AI168" s="404"/>
      <c r="AJ168" s="407"/>
      <c r="AK168" s="618"/>
      <c r="AL168" s="619"/>
      <c r="AM168" s="407"/>
      <c r="AN168" s="395"/>
      <c r="AO168" s="619"/>
      <c r="AP168" s="445"/>
      <c r="AQ168" s="252"/>
      <c r="AR168" s="616"/>
      <c r="AS168" s="617"/>
      <c r="AT168" s="252"/>
      <c r="AU168" s="616"/>
      <c r="AV168" s="617"/>
      <c r="AW168" s="252"/>
      <c r="AX168" s="616"/>
      <c r="AY168" s="617"/>
      <c r="AZ168" s="252"/>
      <c r="BA168" s="270"/>
      <c r="BB168" s="617"/>
      <c r="BC168" s="252"/>
      <c r="BD168" s="270"/>
      <c r="BE168" s="271"/>
      <c r="BF168" s="278"/>
      <c r="BG168" s="279"/>
      <c r="BH168" s="279"/>
      <c r="BI168" s="252"/>
      <c r="BJ168" s="270"/>
      <c r="BK168" s="617"/>
      <c r="BL168" s="252"/>
      <c r="BM168" s="270"/>
      <c r="BN168" s="617"/>
      <c r="BO168" s="252"/>
      <c r="BP168" s="270"/>
      <c r="BQ168" s="617"/>
      <c r="BR168" s="620"/>
      <c r="BS168" s="275"/>
      <c r="BT168" s="728"/>
    </row>
    <row r="169" spans="1:72" ht="47.25" hidden="1" x14ac:dyDescent="0.25">
      <c r="A169" s="742">
        <v>43</v>
      </c>
      <c r="B169" s="465" t="s">
        <v>242</v>
      </c>
      <c r="C169" s="243"/>
      <c r="D169" s="243"/>
      <c r="E169" s="243"/>
      <c r="F169" s="243"/>
      <c r="G169" s="244"/>
      <c r="H169" s="243"/>
      <c r="I169" s="243"/>
      <c r="J169" s="243"/>
      <c r="K169" s="243"/>
      <c r="L169" s="244"/>
      <c r="M169" s="245"/>
      <c r="N169" s="243"/>
      <c r="O169" s="243"/>
      <c r="P169" s="243"/>
      <c r="Q169" s="243"/>
      <c r="R169" s="312"/>
      <c r="S169" s="247"/>
      <c r="T169" s="282">
        <v>0.3</v>
      </c>
      <c r="U169" s="247" t="s">
        <v>98</v>
      </c>
      <c r="V169" s="210">
        <v>0.4</v>
      </c>
      <c r="W169" s="312"/>
      <c r="X169" s="247"/>
      <c r="Y169" s="282">
        <v>0.3</v>
      </c>
      <c r="Z169" s="247" t="s">
        <v>98</v>
      </c>
      <c r="AA169" s="210">
        <v>0.4</v>
      </c>
      <c r="AB169" s="429"/>
      <c r="AC169" s="404"/>
      <c r="AD169" s="445"/>
      <c r="AE169" s="449"/>
      <c r="AF169" s="619"/>
      <c r="AG169" s="445"/>
      <c r="AH169" s="406"/>
      <c r="AI169" s="404"/>
      <c r="AJ169" s="407"/>
      <c r="AK169" s="618"/>
      <c r="AL169" s="619"/>
      <c r="AM169" s="407"/>
      <c r="AN169" s="395"/>
      <c r="AO169" s="619"/>
      <c r="AP169" s="445"/>
      <c r="AQ169" s="252"/>
      <c r="AR169" s="616"/>
      <c r="AS169" s="617"/>
      <c r="AT169" s="252"/>
      <c r="AU169" s="616"/>
      <c r="AV169" s="617"/>
      <c r="AW169" s="252"/>
      <c r="AX169" s="616"/>
      <c r="AY169" s="617"/>
      <c r="AZ169" s="252"/>
      <c r="BA169" s="270"/>
      <c r="BB169" s="617"/>
      <c r="BC169" s="252"/>
      <c r="BD169" s="270"/>
      <c r="BE169" s="271"/>
      <c r="BF169" s="278"/>
      <c r="BG169" s="279"/>
      <c r="BH169" s="279"/>
      <c r="BI169" s="252"/>
      <c r="BJ169" s="270"/>
      <c r="BK169" s="617"/>
      <c r="BL169" s="252"/>
      <c r="BM169" s="270"/>
      <c r="BN169" s="617"/>
      <c r="BO169" s="252"/>
      <c r="BP169" s="270"/>
      <c r="BQ169" s="617"/>
      <c r="BR169" s="620"/>
      <c r="BS169" s="275"/>
      <c r="BT169" s="728"/>
    </row>
    <row r="170" spans="1:72" ht="47.25" hidden="1" x14ac:dyDescent="0.25">
      <c r="A170" s="742">
        <v>44</v>
      </c>
      <c r="B170" s="465" t="s">
        <v>243</v>
      </c>
      <c r="C170" s="243"/>
      <c r="D170" s="243"/>
      <c r="E170" s="243"/>
      <c r="F170" s="243"/>
      <c r="G170" s="244"/>
      <c r="H170" s="243"/>
      <c r="I170" s="243"/>
      <c r="J170" s="243"/>
      <c r="K170" s="243"/>
      <c r="L170" s="244"/>
      <c r="M170" s="245"/>
      <c r="N170" s="243"/>
      <c r="O170" s="243"/>
      <c r="P170" s="243"/>
      <c r="Q170" s="243"/>
      <c r="R170" s="312"/>
      <c r="S170" s="247"/>
      <c r="T170" s="282">
        <v>1</v>
      </c>
      <c r="U170" s="247" t="s">
        <v>98</v>
      </c>
      <c r="V170" s="210">
        <v>0.25</v>
      </c>
      <c r="W170" s="312"/>
      <c r="X170" s="247"/>
      <c r="Y170" s="282">
        <v>1</v>
      </c>
      <c r="Z170" s="247" t="s">
        <v>98</v>
      </c>
      <c r="AA170" s="210">
        <v>0.25</v>
      </c>
      <c r="AB170" s="429"/>
      <c r="AC170" s="404"/>
      <c r="AD170" s="445"/>
      <c r="AE170" s="449"/>
      <c r="AF170" s="619"/>
      <c r="AG170" s="445"/>
      <c r="AH170" s="406"/>
      <c r="AI170" s="404"/>
      <c r="AJ170" s="407"/>
      <c r="AK170" s="618"/>
      <c r="AL170" s="619"/>
      <c r="AM170" s="407"/>
      <c r="AN170" s="395"/>
      <c r="AO170" s="619"/>
      <c r="AP170" s="445"/>
      <c r="AQ170" s="252"/>
      <c r="AR170" s="616"/>
      <c r="AS170" s="617"/>
      <c r="AT170" s="252"/>
      <c r="AU170" s="616"/>
      <c r="AV170" s="617"/>
      <c r="AW170" s="252"/>
      <c r="AX170" s="616"/>
      <c r="AY170" s="617"/>
      <c r="AZ170" s="252"/>
      <c r="BA170" s="270"/>
      <c r="BB170" s="617"/>
      <c r="BC170" s="252"/>
      <c r="BD170" s="270"/>
      <c r="BE170" s="271"/>
      <c r="BF170" s="278"/>
      <c r="BG170" s="279"/>
      <c r="BH170" s="279"/>
      <c r="BI170" s="252"/>
      <c r="BJ170" s="270"/>
      <c r="BK170" s="617"/>
      <c r="BL170" s="252"/>
      <c r="BM170" s="270"/>
      <c r="BN170" s="617"/>
      <c r="BO170" s="252"/>
      <c r="BP170" s="270"/>
      <c r="BQ170" s="617"/>
      <c r="BR170" s="620"/>
      <c r="BS170" s="275"/>
      <c r="BT170" s="728"/>
    </row>
    <row r="171" spans="1:72" ht="47.25" hidden="1" x14ac:dyDescent="0.25">
      <c r="A171" s="742">
        <v>45</v>
      </c>
      <c r="B171" s="465" t="s">
        <v>244</v>
      </c>
      <c r="C171" s="243"/>
      <c r="D171" s="243"/>
      <c r="E171" s="243"/>
      <c r="F171" s="243"/>
      <c r="G171" s="244"/>
      <c r="H171" s="243"/>
      <c r="I171" s="243"/>
      <c r="J171" s="243"/>
      <c r="K171" s="243"/>
      <c r="L171" s="244"/>
      <c r="M171" s="245"/>
      <c r="N171" s="243"/>
      <c r="O171" s="243"/>
      <c r="P171" s="243"/>
      <c r="Q171" s="243"/>
      <c r="R171" s="312"/>
      <c r="S171" s="247"/>
      <c r="T171" s="282">
        <v>1</v>
      </c>
      <c r="U171" s="247" t="s">
        <v>98</v>
      </c>
      <c r="V171" s="211">
        <v>0.25</v>
      </c>
      <c r="W171" s="312"/>
      <c r="X171" s="247"/>
      <c r="Y171" s="282">
        <v>1</v>
      </c>
      <c r="Z171" s="247" t="s">
        <v>98</v>
      </c>
      <c r="AA171" s="211">
        <v>0.25</v>
      </c>
      <c r="AB171" s="429"/>
      <c r="AC171" s="404"/>
      <c r="AD171" s="445"/>
      <c r="AE171" s="449"/>
      <c r="AF171" s="619"/>
      <c r="AG171" s="445"/>
      <c r="AH171" s="406"/>
      <c r="AI171" s="404"/>
      <c r="AJ171" s="407"/>
      <c r="AK171" s="618"/>
      <c r="AL171" s="619"/>
      <c r="AM171" s="407"/>
      <c r="AN171" s="395"/>
      <c r="AO171" s="619"/>
      <c r="AP171" s="445"/>
      <c r="AQ171" s="252"/>
      <c r="AR171" s="616"/>
      <c r="AS171" s="617"/>
      <c r="AT171" s="252"/>
      <c r="AU171" s="616"/>
      <c r="AV171" s="617"/>
      <c r="AW171" s="252"/>
      <c r="AX171" s="616"/>
      <c r="AY171" s="617"/>
      <c r="AZ171" s="252"/>
      <c r="BA171" s="270"/>
      <c r="BB171" s="617"/>
      <c r="BC171" s="252"/>
      <c r="BD171" s="270"/>
      <c r="BE171" s="271"/>
      <c r="BF171" s="278"/>
      <c r="BG171" s="279"/>
      <c r="BH171" s="279"/>
      <c r="BI171" s="252"/>
      <c r="BJ171" s="270"/>
      <c r="BK171" s="617"/>
      <c r="BL171" s="252"/>
      <c r="BM171" s="270"/>
      <c r="BN171" s="617"/>
      <c r="BO171" s="252"/>
      <c r="BP171" s="270"/>
      <c r="BQ171" s="617"/>
      <c r="BR171" s="620"/>
      <c r="BS171" s="275"/>
      <c r="BT171" s="728"/>
    </row>
    <row r="172" spans="1:72" hidden="1" x14ac:dyDescent="0.25">
      <c r="A172" s="742">
        <v>46</v>
      </c>
      <c r="B172" s="47" t="s">
        <v>245</v>
      </c>
      <c r="C172" s="243"/>
      <c r="D172" s="243"/>
      <c r="E172" s="243"/>
      <c r="F172" s="243"/>
      <c r="G172" s="244"/>
      <c r="H172" s="243"/>
      <c r="I172" s="243"/>
      <c r="J172" s="243"/>
      <c r="K172" s="243"/>
      <c r="L172" s="244"/>
      <c r="M172" s="245"/>
      <c r="N172" s="243"/>
      <c r="O172" s="243"/>
      <c r="P172" s="243"/>
      <c r="Q172" s="243"/>
      <c r="R172" s="312"/>
      <c r="S172" s="247"/>
      <c r="T172" s="282"/>
      <c r="U172" s="247"/>
      <c r="V172" s="314"/>
      <c r="W172" s="312"/>
      <c r="X172" s="247"/>
      <c r="Y172" s="282"/>
      <c r="Z172" s="247"/>
      <c r="AA172" s="314"/>
      <c r="AB172" s="403"/>
      <c r="AC172" s="404"/>
      <c r="AD172" s="445"/>
      <c r="AE172" s="452"/>
      <c r="AF172" s="404"/>
      <c r="AG172" s="435"/>
      <c r="AH172" s="416"/>
      <c r="AI172" s="404"/>
      <c r="AJ172" s="420"/>
      <c r="AK172" s="408"/>
      <c r="AL172" s="396"/>
      <c r="AM172" s="407"/>
      <c r="AN172" s="416"/>
      <c r="AO172" s="404"/>
      <c r="AP172" s="435"/>
      <c r="AQ172" s="252"/>
      <c r="AR172" s="253"/>
      <c r="AS172" s="254"/>
      <c r="AT172" s="252"/>
      <c r="AU172" s="253"/>
      <c r="AV172" s="254"/>
      <c r="AW172" s="252"/>
      <c r="AX172" s="253"/>
      <c r="AY172" s="254"/>
      <c r="AZ172" s="252"/>
      <c r="BA172" s="270"/>
      <c r="BB172" s="254"/>
      <c r="BC172" s="252"/>
      <c r="BD172" s="270"/>
      <c r="BE172" s="271"/>
      <c r="BF172" s="278"/>
      <c r="BG172" s="279"/>
      <c r="BH172" s="279"/>
      <c r="BI172" s="252"/>
      <c r="BJ172" s="270"/>
      <c r="BK172" s="254"/>
      <c r="BL172" s="252"/>
      <c r="BM172" s="270"/>
      <c r="BN172" s="254"/>
      <c r="BO172" s="252"/>
      <c r="BP172" s="270"/>
      <c r="BQ172" s="254"/>
      <c r="BR172" s="274"/>
      <c r="BS172" s="275"/>
      <c r="BT172" s="728"/>
    </row>
    <row r="173" spans="1:72" ht="47.25" hidden="1" x14ac:dyDescent="0.25">
      <c r="A173" s="742">
        <v>47</v>
      </c>
      <c r="B173" s="513" t="s">
        <v>246</v>
      </c>
      <c r="C173" s="243"/>
      <c r="D173" s="243"/>
      <c r="E173" s="243"/>
      <c r="F173" s="243"/>
      <c r="G173" s="244"/>
      <c r="H173" s="243"/>
      <c r="I173" s="243"/>
      <c r="J173" s="243"/>
      <c r="K173" s="243"/>
      <c r="L173" s="244"/>
      <c r="M173" s="245"/>
      <c r="N173" s="243"/>
      <c r="O173" s="243"/>
      <c r="P173" s="243"/>
      <c r="Q173" s="243"/>
      <c r="R173" s="312"/>
      <c r="S173" s="247"/>
      <c r="T173" s="282">
        <v>4.3</v>
      </c>
      <c r="U173" s="247" t="s">
        <v>98</v>
      </c>
      <c r="V173" s="318">
        <v>0.4</v>
      </c>
      <c r="W173" s="312"/>
      <c r="X173" s="247"/>
      <c r="Y173" s="282">
        <v>4.3</v>
      </c>
      <c r="Z173" s="247" t="s">
        <v>98</v>
      </c>
      <c r="AA173" s="318">
        <v>0.4</v>
      </c>
      <c r="AB173" s="403"/>
      <c r="AC173" s="404"/>
      <c r="AD173" s="445"/>
      <c r="AE173" s="452"/>
      <c r="AF173" s="404"/>
      <c r="AG173" s="435"/>
      <c r="AH173" s="416"/>
      <c r="AI173" s="404"/>
      <c r="AJ173" s="420"/>
      <c r="AK173" s="618"/>
      <c r="AL173" s="619"/>
      <c r="AM173" s="407"/>
      <c r="AN173" s="416"/>
      <c r="AO173" s="404"/>
      <c r="AP173" s="435"/>
      <c r="AQ173" s="252"/>
      <c r="AR173" s="616"/>
      <c r="AS173" s="617"/>
      <c r="AT173" s="252"/>
      <c r="AU173" s="616"/>
      <c r="AV173" s="617"/>
      <c r="AW173" s="252"/>
      <c r="AX173" s="616"/>
      <c r="AY173" s="617"/>
      <c r="AZ173" s="252"/>
      <c r="BA173" s="270"/>
      <c r="BB173" s="617"/>
      <c r="BC173" s="252"/>
      <c r="BD173" s="270"/>
      <c r="BE173" s="271"/>
      <c r="BF173" s="278"/>
      <c r="BG173" s="279"/>
      <c r="BH173" s="279"/>
      <c r="BI173" s="252"/>
      <c r="BJ173" s="270"/>
      <c r="BK173" s="617"/>
      <c r="BL173" s="252"/>
      <c r="BM173" s="270"/>
      <c r="BN173" s="617"/>
      <c r="BO173" s="252"/>
      <c r="BP173" s="270"/>
      <c r="BQ173" s="617"/>
      <c r="BR173" s="620"/>
      <c r="BS173" s="275"/>
      <c r="BT173" s="728"/>
    </row>
    <row r="174" spans="1:72" hidden="1" x14ac:dyDescent="0.25">
      <c r="A174" s="742">
        <v>48</v>
      </c>
      <c r="B174" s="4" t="s">
        <v>247</v>
      </c>
      <c r="C174" s="243"/>
      <c r="D174" s="243"/>
      <c r="E174" s="243"/>
      <c r="F174" s="243"/>
      <c r="G174" s="244"/>
      <c r="H174" s="243"/>
      <c r="I174" s="243"/>
      <c r="J174" s="243"/>
      <c r="K174" s="243"/>
      <c r="L174" s="244"/>
      <c r="M174" s="245"/>
      <c r="N174" s="243"/>
      <c r="O174" s="243"/>
      <c r="P174" s="243"/>
      <c r="Q174" s="243"/>
      <c r="R174" s="312"/>
      <c r="S174" s="247"/>
      <c r="T174" s="282"/>
      <c r="U174" s="247"/>
      <c r="V174" s="318"/>
      <c r="W174" s="312"/>
      <c r="X174" s="247"/>
      <c r="Y174" s="282"/>
      <c r="Z174" s="247"/>
      <c r="AA174" s="318"/>
      <c r="AB174" s="403"/>
      <c r="AC174" s="404"/>
      <c r="AD174" s="445"/>
      <c r="AE174" s="452"/>
      <c r="AF174" s="404"/>
      <c r="AG174" s="435"/>
      <c r="AH174" s="416"/>
      <c r="AI174" s="404"/>
      <c r="AJ174" s="420"/>
      <c r="AK174" s="618"/>
      <c r="AL174" s="619"/>
      <c r="AM174" s="407"/>
      <c r="AN174" s="416"/>
      <c r="AO174" s="404"/>
      <c r="AP174" s="435"/>
      <c r="AQ174" s="252"/>
      <c r="AR174" s="616"/>
      <c r="AS174" s="617"/>
      <c r="AT174" s="252"/>
      <c r="AU174" s="616"/>
      <c r="AV174" s="617"/>
      <c r="AW174" s="252"/>
      <c r="AX174" s="616"/>
      <c r="AY174" s="617"/>
      <c r="AZ174" s="252"/>
      <c r="BA174" s="270"/>
      <c r="BB174" s="617"/>
      <c r="BC174" s="252"/>
      <c r="BD174" s="270"/>
      <c r="BE174" s="271"/>
      <c r="BF174" s="278"/>
      <c r="BG174" s="279"/>
      <c r="BH174" s="279"/>
      <c r="BI174" s="252"/>
      <c r="BJ174" s="270"/>
      <c r="BK174" s="617"/>
      <c r="BL174" s="252"/>
      <c r="BM174" s="270"/>
      <c r="BN174" s="617"/>
      <c r="BO174" s="252"/>
      <c r="BP174" s="270"/>
      <c r="BQ174" s="617"/>
      <c r="BR174" s="620"/>
      <c r="BS174" s="275"/>
      <c r="BT174" s="728"/>
    </row>
    <row r="175" spans="1:72" ht="94.5" hidden="1" x14ac:dyDescent="0.25">
      <c r="A175" s="742">
        <v>49</v>
      </c>
      <c r="B175" s="513" t="s">
        <v>248</v>
      </c>
      <c r="C175" s="243"/>
      <c r="D175" s="243"/>
      <c r="E175" s="243"/>
      <c r="F175" s="243"/>
      <c r="G175" s="244"/>
      <c r="H175" s="243"/>
      <c r="I175" s="243"/>
      <c r="J175" s="243"/>
      <c r="K175" s="243"/>
      <c r="L175" s="244"/>
      <c r="M175" s="245"/>
      <c r="N175" s="243"/>
      <c r="O175" s="243"/>
      <c r="P175" s="243"/>
      <c r="Q175" s="243"/>
      <c r="R175" s="312"/>
      <c r="S175" s="247"/>
      <c r="T175" s="282">
        <v>1.4</v>
      </c>
      <c r="U175" s="247" t="s">
        <v>98</v>
      </c>
      <c r="V175" s="318">
        <v>0.4</v>
      </c>
      <c r="W175" s="312"/>
      <c r="X175" s="247"/>
      <c r="Y175" s="282">
        <v>1.4</v>
      </c>
      <c r="Z175" s="247" t="s">
        <v>98</v>
      </c>
      <c r="AA175" s="318">
        <v>0.4</v>
      </c>
      <c r="AB175" s="403"/>
      <c r="AC175" s="404"/>
      <c r="AD175" s="445"/>
      <c r="AE175" s="452"/>
      <c r="AF175" s="404"/>
      <c r="AG175" s="435"/>
      <c r="AH175" s="416"/>
      <c r="AI175" s="404"/>
      <c r="AJ175" s="420"/>
      <c r="AK175" s="618"/>
      <c r="AL175" s="619"/>
      <c r="AM175" s="407"/>
      <c r="AN175" s="416"/>
      <c r="AO175" s="404"/>
      <c r="AP175" s="435"/>
      <c r="AQ175" s="252"/>
      <c r="AR175" s="616"/>
      <c r="AS175" s="617"/>
      <c r="AT175" s="252"/>
      <c r="AU175" s="616"/>
      <c r="AV175" s="617"/>
      <c r="AW175" s="252"/>
      <c r="AX175" s="616"/>
      <c r="AY175" s="617"/>
      <c r="AZ175" s="252"/>
      <c r="BA175" s="270"/>
      <c r="BB175" s="617"/>
      <c r="BC175" s="252"/>
      <c r="BD175" s="270"/>
      <c r="BE175" s="271"/>
      <c r="BF175" s="278"/>
      <c r="BG175" s="279"/>
      <c r="BH175" s="279"/>
      <c r="BI175" s="252"/>
      <c r="BJ175" s="270"/>
      <c r="BK175" s="617"/>
      <c r="BL175" s="252"/>
      <c r="BM175" s="270"/>
      <c r="BN175" s="617"/>
      <c r="BO175" s="252"/>
      <c r="BP175" s="270"/>
      <c r="BQ175" s="617"/>
      <c r="BR175" s="620"/>
      <c r="BS175" s="275"/>
      <c r="BT175" s="728"/>
    </row>
    <row r="176" spans="1:72" ht="78.75" hidden="1" x14ac:dyDescent="0.25">
      <c r="A176" s="742">
        <v>50</v>
      </c>
      <c r="B176" s="513" t="s">
        <v>249</v>
      </c>
      <c r="C176" s="243"/>
      <c r="D176" s="243"/>
      <c r="E176" s="243"/>
      <c r="F176" s="243"/>
      <c r="G176" s="244"/>
      <c r="H176" s="243"/>
      <c r="I176" s="243"/>
      <c r="J176" s="243"/>
      <c r="K176" s="243"/>
      <c r="L176" s="244"/>
      <c r="M176" s="245"/>
      <c r="N176" s="243"/>
      <c r="O176" s="243"/>
      <c r="P176" s="243"/>
      <c r="Q176" s="243"/>
      <c r="R176" s="312"/>
      <c r="S176" s="247"/>
      <c r="T176" s="282">
        <v>2.5</v>
      </c>
      <c r="U176" s="247" t="s">
        <v>98</v>
      </c>
      <c r="V176" s="314"/>
      <c r="W176" s="312"/>
      <c r="X176" s="247"/>
      <c r="Y176" s="282">
        <v>2.5</v>
      </c>
      <c r="Z176" s="247" t="s">
        <v>98</v>
      </c>
      <c r="AA176" s="314"/>
      <c r="AB176" s="403"/>
      <c r="AC176" s="404"/>
      <c r="AD176" s="445"/>
      <c r="AE176" s="452"/>
      <c r="AF176" s="404"/>
      <c r="AG176" s="435"/>
      <c r="AH176" s="416"/>
      <c r="AI176" s="404"/>
      <c r="AJ176" s="420"/>
      <c r="AK176" s="618"/>
      <c r="AL176" s="619"/>
      <c r="AM176" s="407"/>
      <c r="AN176" s="416"/>
      <c r="AO176" s="404"/>
      <c r="AP176" s="435"/>
      <c r="AQ176" s="252"/>
      <c r="AR176" s="616"/>
      <c r="AS176" s="617"/>
      <c r="AT176" s="252"/>
      <c r="AU176" s="616"/>
      <c r="AV176" s="617"/>
      <c r="AW176" s="252"/>
      <c r="AX176" s="616"/>
      <c r="AY176" s="617"/>
      <c r="AZ176" s="252"/>
      <c r="BA176" s="270"/>
      <c r="BB176" s="617"/>
      <c r="BC176" s="252"/>
      <c r="BD176" s="270"/>
      <c r="BE176" s="271"/>
      <c r="BF176" s="278"/>
      <c r="BG176" s="279"/>
      <c r="BH176" s="279"/>
      <c r="BI176" s="252"/>
      <c r="BJ176" s="270"/>
      <c r="BK176" s="617"/>
      <c r="BL176" s="252"/>
      <c r="BM176" s="270"/>
      <c r="BN176" s="617"/>
      <c r="BO176" s="252"/>
      <c r="BP176" s="270"/>
      <c r="BQ176" s="617"/>
      <c r="BR176" s="620"/>
      <c r="BS176" s="275"/>
      <c r="BT176" s="728"/>
    </row>
    <row r="177" spans="1:72" hidden="1" x14ac:dyDescent="0.25">
      <c r="A177" s="742">
        <v>51</v>
      </c>
      <c r="B177" s="4" t="s">
        <v>140</v>
      </c>
      <c r="C177" s="243"/>
      <c r="D177" s="243"/>
      <c r="E177" s="243"/>
      <c r="F177" s="243"/>
      <c r="G177" s="244"/>
      <c r="H177" s="243"/>
      <c r="I177" s="243"/>
      <c r="J177" s="243"/>
      <c r="K177" s="243"/>
      <c r="L177" s="244"/>
      <c r="M177" s="245"/>
      <c r="N177" s="243"/>
      <c r="O177" s="243"/>
      <c r="P177" s="243"/>
      <c r="Q177" s="243"/>
      <c r="R177" s="312"/>
      <c r="S177" s="247"/>
      <c r="T177" s="282"/>
      <c r="U177" s="247"/>
      <c r="V177" s="318"/>
      <c r="W177" s="312"/>
      <c r="X177" s="247"/>
      <c r="Y177" s="282"/>
      <c r="Z177" s="247"/>
      <c r="AA177" s="318"/>
      <c r="AB177" s="403"/>
      <c r="AC177" s="404"/>
      <c r="AD177" s="445"/>
      <c r="AE177" s="452"/>
      <c r="AF177" s="404"/>
      <c r="AG177" s="435"/>
      <c r="AH177" s="416"/>
      <c r="AI177" s="404"/>
      <c r="AJ177" s="420"/>
      <c r="AK177" s="618"/>
      <c r="AL177" s="619"/>
      <c r="AM177" s="407"/>
      <c r="AN177" s="416"/>
      <c r="AO177" s="404"/>
      <c r="AP177" s="435"/>
      <c r="AQ177" s="252"/>
      <c r="AR177" s="616"/>
      <c r="AS177" s="617"/>
      <c r="AT177" s="252"/>
      <c r="AU177" s="616"/>
      <c r="AV177" s="617"/>
      <c r="AW177" s="252"/>
      <c r="AX177" s="616"/>
      <c r="AY177" s="617"/>
      <c r="AZ177" s="252"/>
      <c r="BA177" s="270"/>
      <c r="BB177" s="617"/>
      <c r="BC177" s="252"/>
      <c r="BD177" s="270"/>
      <c r="BE177" s="271"/>
      <c r="BF177" s="278"/>
      <c r="BG177" s="279"/>
      <c r="BH177" s="279"/>
      <c r="BI177" s="252"/>
      <c r="BJ177" s="270"/>
      <c r="BK177" s="617"/>
      <c r="BL177" s="252"/>
      <c r="BM177" s="270"/>
      <c r="BN177" s="617"/>
      <c r="BO177" s="252"/>
      <c r="BP177" s="270"/>
      <c r="BQ177" s="617"/>
      <c r="BR177" s="620"/>
      <c r="BS177" s="275"/>
      <c r="BT177" s="728"/>
    </row>
    <row r="178" spans="1:72" ht="63" hidden="1" x14ac:dyDescent="0.25">
      <c r="A178" s="742">
        <v>52</v>
      </c>
      <c r="B178" s="554" t="s">
        <v>250</v>
      </c>
      <c r="C178" s="243"/>
      <c r="D178" s="243"/>
      <c r="E178" s="243"/>
      <c r="F178" s="243"/>
      <c r="G178" s="244"/>
      <c r="H178" s="243"/>
      <c r="I178" s="243"/>
      <c r="J178" s="243"/>
      <c r="K178" s="243"/>
      <c r="L178" s="244"/>
      <c r="M178" s="245"/>
      <c r="N178" s="243"/>
      <c r="O178" s="243"/>
      <c r="P178" s="243"/>
      <c r="Q178" s="243"/>
      <c r="R178" s="312"/>
      <c r="S178" s="247"/>
      <c r="T178" s="282">
        <v>1.6</v>
      </c>
      <c r="U178" s="247" t="s">
        <v>98</v>
      </c>
      <c r="V178" s="314"/>
      <c r="W178" s="312"/>
      <c r="X178" s="247"/>
      <c r="Y178" s="282">
        <v>1.6</v>
      </c>
      <c r="Z178" s="247" t="s">
        <v>98</v>
      </c>
      <c r="AA178" s="314"/>
      <c r="AB178" s="403"/>
      <c r="AC178" s="404"/>
      <c r="AD178" s="445"/>
      <c r="AE178" s="452"/>
      <c r="AF178" s="404"/>
      <c r="AG178" s="435"/>
      <c r="AH178" s="416"/>
      <c r="AI178" s="404"/>
      <c r="AJ178" s="420"/>
      <c r="AK178" s="618"/>
      <c r="AL178" s="619"/>
      <c r="AM178" s="407"/>
      <c r="AN178" s="416"/>
      <c r="AO178" s="404"/>
      <c r="AP178" s="435"/>
      <c r="AQ178" s="252"/>
      <c r="AR178" s="616"/>
      <c r="AS178" s="617"/>
      <c r="AT178" s="252"/>
      <c r="AU178" s="616"/>
      <c r="AV178" s="617"/>
      <c r="AW178" s="252"/>
      <c r="AX178" s="616"/>
      <c r="AY178" s="617"/>
      <c r="AZ178" s="252"/>
      <c r="BA178" s="270"/>
      <c r="BB178" s="617"/>
      <c r="BC178" s="252"/>
      <c r="BD178" s="270"/>
      <c r="BE178" s="271"/>
      <c r="BF178" s="278"/>
      <c r="BG178" s="279"/>
      <c r="BH178" s="279"/>
      <c r="BI178" s="252"/>
      <c r="BJ178" s="270"/>
      <c r="BK178" s="617"/>
      <c r="BL178" s="252"/>
      <c r="BM178" s="270"/>
      <c r="BN178" s="617"/>
      <c r="BO178" s="252"/>
      <c r="BP178" s="270"/>
      <c r="BQ178" s="617"/>
      <c r="BR178" s="620"/>
      <c r="BS178" s="275"/>
      <c r="BT178" s="728"/>
    </row>
    <row r="179" spans="1:72" hidden="1" x14ac:dyDescent="0.25">
      <c r="A179" s="742">
        <v>53</v>
      </c>
      <c r="B179" s="47" t="s">
        <v>251</v>
      </c>
      <c r="C179" s="243"/>
      <c r="D179" s="243"/>
      <c r="E179" s="243"/>
      <c r="F179" s="243"/>
      <c r="G179" s="244"/>
      <c r="H179" s="243"/>
      <c r="I179" s="243"/>
      <c r="J179" s="243"/>
      <c r="K179" s="243"/>
      <c r="L179" s="244"/>
      <c r="M179" s="245"/>
      <c r="N179" s="243"/>
      <c r="O179" s="243"/>
      <c r="P179" s="243"/>
      <c r="Q179" s="243"/>
      <c r="R179" s="312"/>
      <c r="S179" s="247"/>
      <c r="T179" s="282"/>
      <c r="U179" s="247"/>
      <c r="V179" s="210"/>
      <c r="W179" s="312"/>
      <c r="X179" s="247"/>
      <c r="Y179" s="282"/>
      <c r="Z179" s="247"/>
      <c r="AA179" s="210"/>
      <c r="AB179" s="403"/>
      <c r="AC179" s="404"/>
      <c r="AD179" s="445"/>
      <c r="AE179" s="452"/>
      <c r="AF179" s="404"/>
      <c r="AG179" s="435"/>
      <c r="AH179" s="416"/>
      <c r="AI179" s="404"/>
      <c r="AJ179" s="420"/>
      <c r="AK179" s="618"/>
      <c r="AL179" s="619"/>
      <c r="AM179" s="407"/>
      <c r="AN179" s="416"/>
      <c r="AO179" s="404"/>
      <c r="AP179" s="435"/>
      <c r="AQ179" s="252"/>
      <c r="AR179" s="616"/>
      <c r="AS179" s="617"/>
      <c r="AT179" s="252"/>
      <c r="AU179" s="616"/>
      <c r="AV179" s="617"/>
      <c r="AW179" s="252"/>
      <c r="AX179" s="616"/>
      <c r="AY179" s="617"/>
      <c r="AZ179" s="252"/>
      <c r="BA179" s="270"/>
      <c r="BB179" s="617"/>
      <c r="BC179" s="252"/>
      <c r="BD179" s="270"/>
      <c r="BE179" s="271"/>
      <c r="BF179" s="278"/>
      <c r="BG179" s="279"/>
      <c r="BH179" s="279"/>
      <c r="BI179" s="252"/>
      <c r="BJ179" s="270"/>
      <c r="BK179" s="617"/>
      <c r="BL179" s="252"/>
      <c r="BM179" s="270"/>
      <c r="BN179" s="617"/>
      <c r="BO179" s="252"/>
      <c r="BP179" s="270"/>
      <c r="BQ179" s="617"/>
      <c r="BR179" s="620"/>
      <c r="BS179" s="275"/>
      <c r="BT179" s="728"/>
    </row>
    <row r="180" spans="1:72" ht="63" hidden="1" x14ac:dyDescent="0.25">
      <c r="A180" s="742">
        <v>54</v>
      </c>
      <c r="B180" s="554" t="s">
        <v>252</v>
      </c>
      <c r="C180" s="243"/>
      <c r="D180" s="243"/>
      <c r="E180" s="243"/>
      <c r="F180" s="243"/>
      <c r="G180" s="244"/>
      <c r="H180" s="243"/>
      <c r="I180" s="243"/>
      <c r="J180" s="243"/>
      <c r="K180" s="243"/>
      <c r="L180" s="244"/>
      <c r="M180" s="245"/>
      <c r="N180" s="243"/>
      <c r="O180" s="243"/>
      <c r="P180" s="243"/>
      <c r="Q180" s="243"/>
      <c r="R180" s="312"/>
      <c r="S180" s="247"/>
      <c r="T180" s="282">
        <v>3.5</v>
      </c>
      <c r="U180" s="247" t="s">
        <v>98</v>
      </c>
      <c r="V180" s="210">
        <v>0.63</v>
      </c>
      <c r="W180" s="312"/>
      <c r="X180" s="247"/>
      <c r="Y180" s="282">
        <v>3.5</v>
      </c>
      <c r="Z180" s="247" t="s">
        <v>98</v>
      </c>
      <c r="AA180" s="210">
        <v>0.63</v>
      </c>
      <c r="AB180" s="403"/>
      <c r="AC180" s="404"/>
      <c r="AD180" s="445"/>
      <c r="AE180" s="452"/>
      <c r="AF180" s="404"/>
      <c r="AG180" s="435"/>
      <c r="AH180" s="416"/>
      <c r="AI180" s="404"/>
      <c r="AJ180" s="420"/>
      <c r="AK180" s="618"/>
      <c r="AL180" s="619"/>
      <c r="AM180" s="407"/>
      <c r="AN180" s="416"/>
      <c r="AO180" s="404"/>
      <c r="AP180" s="435"/>
      <c r="AQ180" s="252"/>
      <c r="AR180" s="616"/>
      <c r="AS180" s="617"/>
      <c r="AT180" s="252"/>
      <c r="AU180" s="616"/>
      <c r="AV180" s="617"/>
      <c r="AW180" s="252"/>
      <c r="AX180" s="616"/>
      <c r="AY180" s="617"/>
      <c r="AZ180" s="252"/>
      <c r="BA180" s="270"/>
      <c r="BB180" s="617"/>
      <c r="BC180" s="252"/>
      <c r="BD180" s="270"/>
      <c r="BE180" s="271"/>
      <c r="BF180" s="278"/>
      <c r="BG180" s="279"/>
      <c r="BH180" s="279"/>
      <c r="BI180" s="252"/>
      <c r="BJ180" s="270"/>
      <c r="BK180" s="617"/>
      <c r="BL180" s="252"/>
      <c r="BM180" s="270"/>
      <c r="BN180" s="617"/>
      <c r="BO180" s="252"/>
      <c r="BP180" s="270"/>
      <c r="BQ180" s="617"/>
      <c r="BR180" s="620"/>
      <c r="BS180" s="275"/>
      <c r="BT180" s="728"/>
    </row>
    <row r="181" spans="1:72" s="393" customFormat="1" ht="63" x14ac:dyDescent="0.25">
      <c r="A181" s="742">
        <v>1</v>
      </c>
      <c r="B181" s="582" t="s">
        <v>253</v>
      </c>
      <c r="C181" s="743" t="s">
        <v>42</v>
      </c>
      <c r="D181" s="243"/>
      <c r="E181" s="243"/>
      <c r="F181" s="243"/>
      <c r="G181" s="244"/>
      <c r="H181" s="382"/>
      <c r="I181" s="382"/>
      <c r="J181" s="382"/>
      <c r="K181" s="382"/>
      <c r="L181" s="383"/>
      <c r="M181" s="384"/>
      <c r="N181" s="382"/>
      <c r="O181" s="382"/>
      <c r="P181" s="382"/>
      <c r="Q181" s="383"/>
      <c r="R181" s="384"/>
      <c r="S181" s="382"/>
      <c r="T181" s="382"/>
      <c r="U181" s="382"/>
      <c r="V181" s="382"/>
      <c r="W181" s="384"/>
      <c r="X181" s="382"/>
      <c r="Y181" s="382"/>
      <c r="Z181" s="382"/>
      <c r="AA181" s="386"/>
      <c r="AB181" s="666">
        <f t="array" ref="AB181">IF(ISNA(INDEX('приложение 7.2 1 квартал'!AE:AE,MATCH(B181,'приложение 7.2 1 квартал'!B:B,0))),0,INDEX('приложение 7.2 1 квартал'!AE:AE,MATCH(B181,'приложение 7.2 1 квартал'!B:B,0)))</f>
        <v>0.63</v>
      </c>
      <c r="AC181" s="385" t="s">
        <v>98</v>
      </c>
      <c r="AD181" s="658">
        <f t="array" ref="AD181">IF(ISNA(INDEX('приложение 7.2 1 квартал'!Z:Z,MATCH(B181,'приложение 7.2 1 квартал'!B:B,0))),0,INDEX('приложение 7.2 1 квартал'!Z:Z,MATCH(B181,'приложение 7.2 1 квартал'!B:B,0)))</f>
        <v>0</v>
      </c>
      <c r="AE181" s="492"/>
      <c r="AF181" s="421"/>
      <c r="AG181" s="658"/>
      <c r="AH181" s="659"/>
      <c r="AI181" s="660"/>
      <c r="AJ181" s="661"/>
      <c r="AK181" s="662"/>
      <c r="AL181" s="663"/>
      <c r="AM181" s="661"/>
      <c r="AN181" s="666">
        <v>0.63</v>
      </c>
      <c r="AO181" s="385" t="s">
        <v>98</v>
      </c>
      <c r="AP181" s="658">
        <v>0</v>
      </c>
      <c r="AQ181" s="389"/>
      <c r="AR181" s="663"/>
      <c r="AS181" s="667"/>
      <c r="AT181" s="389"/>
      <c r="AU181" s="387"/>
      <c r="AV181" s="388"/>
      <c r="AW181" s="389"/>
      <c r="AX181" s="387"/>
      <c r="AY181" s="388"/>
      <c r="AZ181" s="389"/>
      <c r="BA181" s="392"/>
      <c r="BB181" s="388"/>
      <c r="BC181" s="389"/>
      <c r="BD181" s="392"/>
      <c r="BE181" s="488"/>
      <c r="BF181" s="390"/>
      <c r="BG181" s="391"/>
      <c r="BH181" s="695"/>
      <c r="BI181" s="389"/>
      <c r="BJ181" s="392"/>
      <c r="BK181" s="388"/>
      <c r="BL181" s="389"/>
      <c r="BM181" s="392"/>
      <c r="BN181" s="388"/>
      <c r="BO181" s="389"/>
      <c r="BP181" s="392"/>
      <c r="BQ181" s="388"/>
      <c r="BR181" s="387"/>
      <c r="BS181" s="392"/>
      <c r="BT181" s="388"/>
    </row>
    <row r="182" spans="1:72" s="393" customFormat="1" ht="63" x14ac:dyDescent="0.25">
      <c r="A182" s="742">
        <v>2</v>
      </c>
      <c r="B182" s="582" t="s">
        <v>254</v>
      </c>
      <c r="C182" s="391"/>
      <c r="D182" s="243"/>
      <c r="E182" s="243"/>
      <c r="F182" s="243"/>
      <c r="G182" s="244"/>
      <c r="H182" s="382"/>
      <c r="I182" s="382"/>
      <c r="J182" s="382"/>
      <c r="K182" s="382"/>
      <c r="L182" s="383"/>
      <c r="M182" s="382"/>
      <c r="N182" s="382"/>
      <c r="O182" s="382"/>
      <c r="P182" s="382"/>
      <c r="Q182" s="383"/>
      <c r="R182" s="384"/>
      <c r="S182" s="382"/>
      <c r="T182" s="382"/>
      <c r="U182" s="382"/>
      <c r="V182" s="382"/>
      <c r="W182" s="384"/>
      <c r="X182" s="382"/>
      <c r="Y182" s="382"/>
      <c r="Z182" s="382"/>
      <c r="AA182" s="386"/>
      <c r="AB182" s="666">
        <f t="array" ref="AB182">IF(ISNA(INDEX('приложение 7.2 1 квартал'!AE:AE,MATCH(B182,'приложение 7.2 1 квартал'!B:B,0))),0,INDEX('приложение 7.2 1 квартал'!AE:AE,MATCH(B182,'приложение 7.2 1 квартал'!B:B,0)))</f>
        <v>0.63</v>
      </c>
      <c r="AC182" s="385" t="s">
        <v>98</v>
      </c>
      <c r="AD182" s="658">
        <f t="array" ref="AD182">IF(ISNA(INDEX('приложение 7.2 1 квартал'!Z:Z,MATCH(B182,'приложение 7.2 1 квартал'!B:B,0))),0,INDEX('приложение 7.2 1 квартал'!Z:Z,MATCH(B182,'приложение 7.2 1 квартал'!B:B,0)))</f>
        <v>0</v>
      </c>
      <c r="AE182" s="492"/>
      <c r="AF182" s="421"/>
      <c r="AG182" s="658"/>
      <c r="AH182" s="659"/>
      <c r="AI182" s="660"/>
      <c r="AJ182" s="661"/>
      <c r="AK182" s="662"/>
      <c r="AL182" s="663"/>
      <c r="AM182" s="661"/>
      <c r="AN182" s="666">
        <v>0.63</v>
      </c>
      <c r="AO182" s="385" t="s">
        <v>98</v>
      </c>
      <c r="AP182" s="658">
        <v>0</v>
      </c>
      <c r="AQ182" s="644"/>
      <c r="AR182" s="663"/>
      <c r="AS182" s="667"/>
      <c r="AT182" s="644"/>
      <c r="AU182" s="387"/>
      <c r="AV182" s="388"/>
      <c r="AW182" s="644"/>
      <c r="AX182" s="387"/>
      <c r="AY182" s="388"/>
      <c r="AZ182" s="644"/>
      <c r="BA182" s="392"/>
      <c r="BB182" s="388"/>
      <c r="BC182" s="644"/>
      <c r="BD182" s="392"/>
      <c r="BE182" s="488"/>
      <c r="BF182" s="390"/>
      <c r="BG182" s="391"/>
      <c r="BH182" s="695"/>
      <c r="BI182" s="389"/>
      <c r="BJ182" s="392"/>
      <c r="BK182" s="388"/>
      <c r="BL182" s="644"/>
      <c r="BM182" s="392"/>
      <c r="BN182" s="388"/>
      <c r="BO182" s="644"/>
      <c r="BP182" s="392"/>
      <c r="BQ182" s="388"/>
      <c r="BR182" s="387"/>
      <c r="BS182" s="392"/>
      <c r="BT182" s="388"/>
    </row>
    <row r="183" spans="1:72" s="393" customFormat="1" ht="78.75" x14ac:dyDescent="0.25">
      <c r="A183" s="742">
        <v>3</v>
      </c>
      <c r="B183" s="582" t="s">
        <v>255</v>
      </c>
      <c r="C183" s="391"/>
      <c r="D183" s="243"/>
      <c r="E183" s="243"/>
      <c r="F183" s="243"/>
      <c r="G183" s="244"/>
      <c r="H183" s="382"/>
      <c r="I183" s="382"/>
      <c r="J183" s="382"/>
      <c r="K183" s="382"/>
      <c r="L183" s="383"/>
      <c r="M183" s="382"/>
      <c r="N183" s="382"/>
      <c r="O183" s="382"/>
      <c r="P183" s="382"/>
      <c r="Q183" s="383"/>
      <c r="R183" s="384"/>
      <c r="S183" s="382"/>
      <c r="T183" s="382"/>
      <c r="U183" s="382"/>
      <c r="V183" s="382"/>
      <c r="W183" s="384"/>
      <c r="X183" s="382"/>
      <c r="Y183" s="382"/>
      <c r="Z183" s="382"/>
      <c r="AA183" s="386"/>
      <c r="AB183" s="666">
        <f t="array" ref="AB183">IF(ISNA(INDEX('приложение 7.2 1 квартал'!AE:AE,MATCH(B183,'приложение 7.2 1 квартал'!B:B,0))),0,INDEX('приложение 7.2 1 квартал'!AE:AE,MATCH(B183,'приложение 7.2 1 квартал'!B:B,0)))</f>
        <v>0.15</v>
      </c>
      <c r="AC183" s="385" t="s">
        <v>98</v>
      </c>
      <c r="AD183" s="658">
        <f t="array" ref="AD183">IF(ISNA(INDEX('приложение 7.2 1 квартал'!Z:Z,MATCH(B183,'приложение 7.2 1 квартал'!B:B,0))),0,INDEX('приложение 7.2 1 квартал'!Z:Z,MATCH(B183,'приложение 7.2 1 квартал'!B:B,0)))</f>
        <v>0</v>
      </c>
      <c r="AE183" s="492"/>
      <c r="AF183" s="421"/>
      <c r="AG183" s="658"/>
      <c r="AH183" s="659"/>
      <c r="AI183" s="660"/>
      <c r="AJ183" s="661"/>
      <c r="AK183" s="662"/>
      <c r="AL183" s="663"/>
      <c r="AM183" s="661"/>
      <c r="AN183" s="666">
        <v>0.15</v>
      </c>
      <c r="AO183" s="385" t="s">
        <v>98</v>
      </c>
      <c r="AP183" s="658">
        <v>0</v>
      </c>
      <c r="AQ183" s="644"/>
      <c r="AR183" s="663"/>
      <c r="AS183" s="667"/>
      <c r="AT183" s="644"/>
      <c r="AU183" s="387"/>
      <c r="AV183" s="388"/>
      <c r="AW183" s="644"/>
      <c r="AX183" s="387"/>
      <c r="AY183" s="388"/>
      <c r="AZ183" s="644"/>
      <c r="BA183" s="392"/>
      <c r="BB183" s="388"/>
      <c r="BC183" s="644"/>
      <c r="BD183" s="392"/>
      <c r="BE183" s="488"/>
      <c r="BF183" s="390"/>
      <c r="BG183" s="391"/>
      <c r="BH183" s="695"/>
      <c r="BI183" s="389"/>
      <c r="BJ183" s="392"/>
      <c r="BK183" s="388"/>
      <c r="BL183" s="644"/>
      <c r="BM183" s="392"/>
      <c r="BN183" s="388"/>
      <c r="BO183" s="644"/>
      <c r="BP183" s="392"/>
      <c r="BQ183" s="388"/>
      <c r="BR183" s="387"/>
      <c r="BS183" s="392"/>
      <c r="BT183" s="388"/>
    </row>
    <row r="184" spans="1:72" s="393" customFormat="1" ht="63" x14ac:dyDescent="0.25">
      <c r="A184" s="742">
        <v>4</v>
      </c>
      <c r="B184" s="554" t="s">
        <v>256</v>
      </c>
      <c r="C184" s="391"/>
      <c r="D184" s="243"/>
      <c r="E184" s="243"/>
      <c r="F184" s="243"/>
      <c r="G184" s="244"/>
      <c r="H184" s="382"/>
      <c r="I184" s="382"/>
      <c r="J184" s="382"/>
      <c r="K184" s="382"/>
      <c r="L184" s="383"/>
      <c r="M184" s="382"/>
      <c r="N184" s="382"/>
      <c r="O184" s="382"/>
      <c r="P184" s="382"/>
      <c r="Q184" s="383"/>
      <c r="R184" s="384"/>
      <c r="S184" s="382"/>
      <c r="T184" s="382"/>
      <c r="U184" s="382"/>
      <c r="V184" s="382"/>
      <c r="W184" s="384"/>
      <c r="X184" s="382"/>
      <c r="Y184" s="382"/>
      <c r="Z184" s="382"/>
      <c r="AA184" s="386"/>
      <c r="AB184" s="666">
        <f t="array" ref="AB184">IF(ISNA(INDEX('приложение 7.2 1 квартал'!AE:AE,MATCH(B184,'приложение 7.2 1 квартал'!B:B,0))),0,INDEX('приложение 7.2 1 квартал'!AE:AE,MATCH(B184,'приложение 7.2 1 квартал'!B:B,0)))</f>
        <v>0.82</v>
      </c>
      <c r="AC184" s="385" t="s">
        <v>98</v>
      </c>
      <c r="AD184" s="658">
        <f t="array" ref="AD184">IF(ISNA(INDEX('приложение 7.2 1 квартал'!Z:Z,MATCH(B184,'приложение 7.2 1 квартал'!B:B,0))),0,INDEX('приложение 7.2 1 квартал'!Z:Z,MATCH(B184,'приложение 7.2 1 квартал'!B:B,0)))</f>
        <v>0</v>
      </c>
      <c r="AE184" s="492"/>
      <c r="AF184" s="421"/>
      <c r="AG184" s="658"/>
      <c r="AH184" s="659"/>
      <c r="AI184" s="660"/>
      <c r="AJ184" s="661"/>
      <c r="AK184" s="662"/>
      <c r="AL184" s="663"/>
      <c r="AM184" s="661"/>
      <c r="AN184" s="666">
        <v>0.82</v>
      </c>
      <c r="AO184" s="385" t="s">
        <v>98</v>
      </c>
      <c r="AP184" s="658">
        <v>0</v>
      </c>
      <c r="AQ184" s="644"/>
      <c r="AR184" s="663"/>
      <c r="AS184" s="667"/>
      <c r="AT184" s="644"/>
      <c r="AU184" s="387"/>
      <c r="AV184" s="388"/>
      <c r="AW184" s="644"/>
      <c r="AX184" s="387"/>
      <c r="AY184" s="388"/>
      <c r="AZ184" s="644"/>
      <c r="BA184" s="392"/>
      <c r="BB184" s="388"/>
      <c r="BC184" s="644"/>
      <c r="BD184" s="392"/>
      <c r="BE184" s="488"/>
      <c r="BF184" s="390"/>
      <c r="BG184" s="391"/>
      <c r="BH184" s="695"/>
      <c r="BI184" s="389"/>
      <c r="BJ184" s="392"/>
      <c r="BK184" s="388"/>
      <c r="BL184" s="644"/>
      <c r="BM184" s="392"/>
      <c r="BN184" s="388"/>
      <c r="BO184" s="644"/>
      <c r="BP184" s="392"/>
      <c r="BQ184" s="388"/>
      <c r="BR184" s="387"/>
      <c r="BS184" s="392"/>
      <c r="BT184" s="388"/>
    </row>
    <row r="185" spans="1:72" s="393" customFormat="1" ht="47.25" x14ac:dyDescent="0.25">
      <c r="A185" s="742">
        <v>5</v>
      </c>
      <c r="B185" s="554" t="s">
        <v>257</v>
      </c>
      <c r="C185" s="391"/>
      <c r="D185" s="243"/>
      <c r="E185" s="243"/>
      <c r="F185" s="243"/>
      <c r="G185" s="244"/>
      <c r="H185" s="382"/>
      <c r="I185" s="382"/>
      <c r="J185" s="382"/>
      <c r="K185" s="382"/>
      <c r="L185" s="383"/>
      <c r="M185" s="382"/>
      <c r="N185" s="382"/>
      <c r="O185" s="382"/>
      <c r="P185" s="382"/>
      <c r="Q185" s="383"/>
      <c r="R185" s="384"/>
      <c r="S185" s="382"/>
      <c r="T185" s="382"/>
      <c r="U185" s="382"/>
      <c r="V185" s="382"/>
      <c r="W185" s="384"/>
      <c r="X185" s="382"/>
      <c r="Y185" s="382"/>
      <c r="Z185" s="382"/>
      <c r="AA185" s="386"/>
      <c r="AB185" s="666">
        <f t="array" ref="AB185">IF(ISNA(INDEX('приложение 7.2 1 квартал'!AE:AE,MATCH(B185,'приложение 7.2 1 квартал'!B:B,0))),0,INDEX('приложение 7.2 1 квартал'!AE:AE,MATCH(B185,'приложение 7.2 1 квартал'!B:B,0)))</f>
        <v>0.06</v>
      </c>
      <c r="AC185" s="385" t="s">
        <v>98</v>
      </c>
      <c r="AD185" s="658">
        <f t="array" ref="AD185">IF(ISNA(INDEX('приложение 7.2 1 квартал'!Z:Z,MATCH(B185,'приложение 7.2 1 квартал'!B:B,0))),0,INDEX('приложение 7.2 1 квартал'!Z:Z,MATCH(B185,'приложение 7.2 1 квартал'!B:B,0)))</f>
        <v>0</v>
      </c>
      <c r="AE185" s="492"/>
      <c r="AF185" s="421"/>
      <c r="AG185" s="658"/>
      <c r="AH185" s="659"/>
      <c r="AI185" s="660"/>
      <c r="AJ185" s="661"/>
      <c r="AK185" s="662"/>
      <c r="AL185" s="663"/>
      <c r="AM185" s="661"/>
      <c r="AN185" s="666">
        <v>0.06</v>
      </c>
      <c r="AO185" s="385" t="s">
        <v>98</v>
      </c>
      <c r="AP185" s="658">
        <v>0</v>
      </c>
      <c r="AQ185" s="644"/>
      <c r="AR185" s="663"/>
      <c r="AS185" s="667"/>
      <c r="AT185" s="644"/>
      <c r="AU185" s="387"/>
      <c r="AV185" s="388"/>
      <c r="AW185" s="644"/>
      <c r="AX185" s="387"/>
      <c r="AY185" s="388"/>
      <c r="AZ185" s="644"/>
      <c r="BA185" s="392"/>
      <c r="BB185" s="388"/>
      <c r="BC185" s="644"/>
      <c r="BD185" s="392"/>
      <c r="BE185" s="488"/>
      <c r="BF185" s="390"/>
      <c r="BG185" s="391"/>
      <c r="BH185" s="695"/>
      <c r="BI185" s="389"/>
      <c r="BJ185" s="392"/>
      <c r="BK185" s="388"/>
      <c r="BL185" s="644"/>
      <c r="BM185" s="392"/>
      <c r="BN185" s="388"/>
      <c r="BO185" s="644"/>
      <c r="BP185" s="392"/>
      <c r="BQ185" s="388"/>
      <c r="BR185" s="387"/>
      <c r="BS185" s="392"/>
      <c r="BT185" s="388"/>
    </row>
    <row r="186" spans="1:72" s="393" customFormat="1" ht="63" x14ac:dyDescent="0.25">
      <c r="A186" s="742">
        <v>6</v>
      </c>
      <c r="B186" s="554" t="s">
        <v>258</v>
      </c>
      <c r="C186" s="391"/>
      <c r="D186" s="243"/>
      <c r="E186" s="243"/>
      <c r="F186" s="243"/>
      <c r="G186" s="244"/>
      <c r="H186" s="382"/>
      <c r="I186" s="382"/>
      <c r="J186" s="382"/>
      <c r="K186" s="382"/>
      <c r="L186" s="383"/>
      <c r="M186" s="382"/>
      <c r="N186" s="382"/>
      <c r="O186" s="382"/>
      <c r="P186" s="382"/>
      <c r="Q186" s="383"/>
      <c r="R186" s="384"/>
      <c r="S186" s="382"/>
      <c r="T186" s="382"/>
      <c r="U186" s="382"/>
      <c r="V186" s="382"/>
      <c r="W186" s="384"/>
      <c r="X186" s="382"/>
      <c r="Y186" s="382"/>
      <c r="Z186" s="382"/>
      <c r="AA186" s="386"/>
      <c r="AB186" s="666">
        <f t="array" ref="AB186">IF(ISNA(INDEX('приложение 7.2 1 квартал'!AE:AE,MATCH(B186,'приложение 7.2 1 квартал'!B:B,0))),0,INDEX('приложение 7.2 1 квартал'!AE:AE,MATCH(B186,'приложение 7.2 1 квартал'!B:B,0)))</f>
        <v>0.41</v>
      </c>
      <c r="AC186" s="385" t="s">
        <v>98</v>
      </c>
      <c r="AD186" s="658">
        <f t="array" ref="AD186">IF(ISNA(INDEX('приложение 7.2 1 квартал'!Z:Z,MATCH(B186,'приложение 7.2 1 квартал'!B:B,0))),0,INDEX('приложение 7.2 1 квартал'!Z:Z,MATCH(B186,'приложение 7.2 1 квартал'!B:B,0)))</f>
        <v>0</v>
      </c>
      <c r="AE186" s="492"/>
      <c r="AF186" s="421"/>
      <c r="AG186" s="658"/>
      <c r="AH186" s="659"/>
      <c r="AI186" s="660"/>
      <c r="AJ186" s="661"/>
      <c r="AK186" s="662"/>
      <c r="AL186" s="663"/>
      <c r="AM186" s="661"/>
      <c r="AN186" s="666">
        <v>0.41</v>
      </c>
      <c r="AO186" s="385" t="s">
        <v>98</v>
      </c>
      <c r="AP186" s="658">
        <v>0</v>
      </c>
      <c r="AQ186" s="644"/>
      <c r="AR186" s="663"/>
      <c r="AS186" s="667"/>
      <c r="AT186" s="644"/>
      <c r="AU186" s="387"/>
      <c r="AV186" s="388"/>
      <c r="AW186" s="644"/>
      <c r="AX186" s="387"/>
      <c r="AY186" s="388"/>
      <c r="AZ186" s="644"/>
      <c r="BA186" s="392"/>
      <c r="BB186" s="388"/>
      <c r="BC186" s="644"/>
      <c r="BD186" s="392"/>
      <c r="BE186" s="488"/>
      <c r="BF186" s="390"/>
      <c r="BG186" s="391"/>
      <c r="BH186" s="695"/>
      <c r="BI186" s="389"/>
      <c r="BJ186" s="392"/>
      <c r="BK186" s="388"/>
      <c r="BL186" s="644"/>
      <c r="BM186" s="392"/>
      <c r="BN186" s="388"/>
      <c r="BO186" s="644"/>
      <c r="BP186" s="392"/>
      <c r="BQ186" s="388"/>
      <c r="BR186" s="387"/>
      <c r="BS186" s="392"/>
      <c r="BT186" s="388"/>
    </row>
    <row r="187" spans="1:72" s="393" customFormat="1" ht="63" x14ac:dyDescent="0.25">
      <c r="A187" s="742">
        <v>7</v>
      </c>
      <c r="B187" s="554" t="s">
        <v>259</v>
      </c>
      <c r="C187" s="391"/>
      <c r="D187" s="243"/>
      <c r="E187" s="243"/>
      <c r="F187" s="243"/>
      <c r="G187" s="244"/>
      <c r="H187" s="382"/>
      <c r="I187" s="382"/>
      <c r="J187" s="382"/>
      <c r="K187" s="382"/>
      <c r="L187" s="383"/>
      <c r="M187" s="382"/>
      <c r="N187" s="382"/>
      <c r="O187" s="382"/>
      <c r="P187" s="382"/>
      <c r="Q187" s="383"/>
      <c r="R187" s="384"/>
      <c r="S187" s="382"/>
      <c r="T187" s="382"/>
      <c r="U187" s="382"/>
      <c r="V187" s="382"/>
      <c r="W187" s="384"/>
      <c r="X187" s="382"/>
      <c r="Y187" s="382"/>
      <c r="Z187" s="382"/>
      <c r="AA187" s="386"/>
      <c r="AB187" s="666">
        <f t="array" ref="AB187">IF(ISNA(INDEX('приложение 7.2 1 квартал'!AE:AE,MATCH(B187,'приложение 7.2 1 квартал'!B:B,0))),0,INDEX('приложение 7.2 1 квартал'!AE:AE,MATCH(B187,'приложение 7.2 1 квартал'!B:B,0)))</f>
        <v>0.21</v>
      </c>
      <c r="AC187" s="385" t="s">
        <v>98</v>
      </c>
      <c r="AD187" s="658">
        <f t="array" ref="AD187">IF(ISNA(INDEX('приложение 7.2 1 квартал'!Z:Z,MATCH(B187,'приложение 7.2 1 квартал'!B:B,0))),0,INDEX('приложение 7.2 1 квартал'!Z:Z,MATCH(B187,'приложение 7.2 1 квартал'!B:B,0)))</f>
        <v>0</v>
      </c>
      <c r="AE187" s="492"/>
      <c r="AF187" s="421"/>
      <c r="AG187" s="658"/>
      <c r="AH187" s="659"/>
      <c r="AI187" s="660"/>
      <c r="AJ187" s="661"/>
      <c r="AK187" s="662"/>
      <c r="AL187" s="663"/>
      <c r="AM187" s="661"/>
      <c r="AN187" s="666">
        <v>0.21</v>
      </c>
      <c r="AO187" s="385" t="s">
        <v>98</v>
      </c>
      <c r="AP187" s="658">
        <v>0</v>
      </c>
      <c r="AQ187" s="644"/>
      <c r="AR187" s="663"/>
      <c r="AS187" s="667"/>
      <c r="AT187" s="644"/>
      <c r="AU187" s="387"/>
      <c r="AV187" s="388"/>
      <c r="AW187" s="644"/>
      <c r="AX187" s="387"/>
      <c r="AY187" s="388"/>
      <c r="AZ187" s="644"/>
      <c r="BA187" s="392"/>
      <c r="BB187" s="388"/>
      <c r="BC187" s="644"/>
      <c r="BD187" s="392"/>
      <c r="BE187" s="488"/>
      <c r="BF187" s="390"/>
      <c r="BG187" s="391"/>
      <c r="BH187" s="695"/>
      <c r="BI187" s="389"/>
      <c r="BJ187" s="392"/>
      <c r="BK187" s="388"/>
      <c r="BL187" s="644"/>
      <c r="BM187" s="392"/>
      <c r="BN187" s="388"/>
      <c r="BO187" s="644"/>
      <c r="BP187" s="392"/>
      <c r="BQ187" s="388"/>
      <c r="BR187" s="387"/>
      <c r="BS187" s="392"/>
      <c r="BT187" s="388"/>
    </row>
    <row r="188" spans="1:72" s="393" customFormat="1" ht="78.75" x14ac:dyDescent="0.25">
      <c r="A188" s="742">
        <v>8</v>
      </c>
      <c r="B188" s="554" t="s">
        <v>260</v>
      </c>
      <c r="C188" s="391"/>
      <c r="D188" s="243"/>
      <c r="E188" s="243"/>
      <c r="F188" s="243"/>
      <c r="G188" s="244"/>
      <c r="H188" s="382"/>
      <c r="I188" s="382"/>
      <c r="J188" s="382"/>
      <c r="K188" s="382"/>
      <c r="L188" s="383"/>
      <c r="M188" s="382"/>
      <c r="N188" s="382"/>
      <c r="O188" s="382"/>
      <c r="P188" s="382"/>
      <c r="Q188" s="383"/>
      <c r="R188" s="384"/>
      <c r="S188" s="382"/>
      <c r="T188" s="382"/>
      <c r="U188" s="382"/>
      <c r="V188" s="382"/>
      <c r="W188" s="384"/>
      <c r="X188" s="382"/>
      <c r="Y188" s="382"/>
      <c r="Z188" s="382"/>
      <c r="AA188" s="386"/>
      <c r="AB188" s="666">
        <f t="array" ref="AB188">IF(ISNA(INDEX('приложение 7.2 1 квартал'!AE:AE,MATCH(B188,'приложение 7.2 1 квартал'!B:B,0))),0,INDEX('приложение 7.2 1 квартал'!AE:AE,MATCH(B188,'приложение 7.2 1 квартал'!B:B,0)))</f>
        <v>0.06</v>
      </c>
      <c r="AC188" s="385" t="s">
        <v>98</v>
      </c>
      <c r="AD188" s="658">
        <f t="array" ref="AD188">IF(ISNA(INDEX('приложение 7.2 1 квартал'!Z:Z,MATCH(B188,'приложение 7.2 1 квартал'!B:B,0))),0,INDEX('приложение 7.2 1 квартал'!Z:Z,MATCH(B188,'приложение 7.2 1 квартал'!B:B,0)))</f>
        <v>0</v>
      </c>
      <c r="AE188" s="492"/>
      <c r="AF188" s="421"/>
      <c r="AG188" s="658"/>
      <c r="AH188" s="659"/>
      <c r="AI188" s="660"/>
      <c r="AJ188" s="661"/>
      <c r="AK188" s="662"/>
      <c r="AL188" s="663"/>
      <c r="AM188" s="661"/>
      <c r="AN188" s="666">
        <v>0.06</v>
      </c>
      <c r="AO188" s="385" t="s">
        <v>98</v>
      </c>
      <c r="AP188" s="658">
        <v>0</v>
      </c>
      <c r="AQ188" s="644"/>
      <c r="AR188" s="663"/>
      <c r="AS188" s="667"/>
      <c r="AT188" s="644"/>
      <c r="AU188" s="387"/>
      <c r="AV188" s="388"/>
      <c r="AW188" s="644"/>
      <c r="AX188" s="387"/>
      <c r="AY188" s="388"/>
      <c r="AZ188" s="644"/>
      <c r="BA188" s="392"/>
      <c r="BB188" s="388"/>
      <c r="BC188" s="644"/>
      <c r="BD188" s="392"/>
      <c r="BE188" s="488"/>
      <c r="BF188" s="390"/>
      <c r="BG188" s="391"/>
      <c r="BH188" s="695"/>
      <c r="BI188" s="389"/>
      <c r="BJ188" s="392"/>
      <c r="BK188" s="388"/>
      <c r="BL188" s="644"/>
      <c r="BM188" s="392"/>
      <c r="BN188" s="388"/>
      <c r="BO188" s="644"/>
      <c r="BP188" s="392"/>
      <c r="BQ188" s="388"/>
      <c r="BR188" s="387"/>
      <c r="BS188" s="392"/>
      <c r="BT188" s="388"/>
    </row>
    <row r="189" spans="1:72" s="393" customFormat="1" ht="126" x14ac:dyDescent="0.25">
      <c r="A189" s="742">
        <v>9</v>
      </c>
      <c r="B189" s="554" t="s">
        <v>261</v>
      </c>
      <c r="C189" s="391"/>
      <c r="D189" s="243"/>
      <c r="E189" s="243"/>
      <c r="F189" s="243"/>
      <c r="G189" s="244"/>
      <c r="H189" s="382"/>
      <c r="I189" s="382"/>
      <c r="J189" s="382"/>
      <c r="K189" s="382"/>
      <c r="L189" s="383"/>
      <c r="M189" s="382"/>
      <c r="N189" s="382"/>
      <c r="O189" s="382"/>
      <c r="P189" s="382"/>
      <c r="Q189" s="383"/>
      <c r="R189" s="384"/>
      <c r="S189" s="382"/>
      <c r="T189" s="382"/>
      <c r="U189" s="382"/>
      <c r="V189" s="382"/>
      <c r="W189" s="384"/>
      <c r="X189" s="382"/>
      <c r="Y189" s="382"/>
      <c r="Z189" s="382"/>
      <c r="AA189" s="386"/>
      <c r="AB189" s="666">
        <f t="array" ref="AB189">IF(ISNA(INDEX('приложение 7.2 1 квартал'!AE:AE,MATCH(B189,'приложение 7.2 1 квартал'!B:B,0))),0,INDEX('приложение 7.2 1 квартал'!AE:AE,MATCH(B189,'приложение 7.2 1 квартал'!B:B,0)))</f>
        <v>0.21</v>
      </c>
      <c r="AC189" s="385" t="s">
        <v>98</v>
      </c>
      <c r="AD189" s="658">
        <f t="array" ref="AD189">IF(ISNA(INDEX('приложение 7.2 1 квартал'!Z:Z,MATCH(B189,'приложение 7.2 1 квартал'!B:B,0))),0,INDEX('приложение 7.2 1 квартал'!Z:Z,MATCH(B189,'приложение 7.2 1 квартал'!B:B,0)))</f>
        <v>0</v>
      </c>
      <c r="AE189" s="492"/>
      <c r="AF189" s="421"/>
      <c r="AG189" s="658"/>
      <c r="AH189" s="659"/>
      <c r="AI189" s="660"/>
      <c r="AJ189" s="661"/>
      <c r="AK189" s="662"/>
      <c r="AL189" s="663"/>
      <c r="AM189" s="661"/>
      <c r="AN189" s="666">
        <v>0.21</v>
      </c>
      <c r="AO189" s="385" t="s">
        <v>98</v>
      </c>
      <c r="AP189" s="658">
        <v>0</v>
      </c>
      <c r="AQ189" s="644"/>
      <c r="AR189" s="663"/>
      <c r="AS189" s="667"/>
      <c r="AT189" s="644"/>
      <c r="AU189" s="387"/>
      <c r="AV189" s="388"/>
      <c r="AW189" s="644"/>
      <c r="AX189" s="387"/>
      <c r="AY189" s="388"/>
      <c r="AZ189" s="644"/>
      <c r="BA189" s="392"/>
      <c r="BB189" s="388"/>
      <c r="BC189" s="644"/>
      <c r="BD189" s="392"/>
      <c r="BE189" s="488"/>
      <c r="BF189" s="390"/>
      <c r="BG189" s="391"/>
      <c r="BH189" s="695"/>
      <c r="BI189" s="389"/>
      <c r="BJ189" s="392"/>
      <c r="BK189" s="388"/>
      <c r="BL189" s="644"/>
      <c r="BM189" s="392"/>
      <c r="BN189" s="388"/>
      <c r="BO189" s="644"/>
      <c r="BP189" s="392"/>
      <c r="BQ189" s="388"/>
      <c r="BR189" s="387"/>
      <c r="BS189" s="392"/>
      <c r="BT189" s="388"/>
    </row>
    <row r="190" spans="1:72" s="393" customFormat="1" ht="94.5" x14ac:dyDescent="0.25">
      <c r="A190" s="742">
        <v>10</v>
      </c>
      <c r="B190" s="554" t="s">
        <v>262</v>
      </c>
      <c r="C190" s="391"/>
      <c r="D190" s="243"/>
      <c r="E190" s="243"/>
      <c r="F190" s="243"/>
      <c r="G190" s="244"/>
      <c r="H190" s="382"/>
      <c r="I190" s="382"/>
      <c r="J190" s="382"/>
      <c r="K190" s="382"/>
      <c r="L190" s="383"/>
      <c r="M190" s="382"/>
      <c r="N190" s="382"/>
      <c r="O190" s="382"/>
      <c r="P190" s="382"/>
      <c r="Q190" s="383"/>
      <c r="R190" s="384"/>
      <c r="S190" s="382"/>
      <c r="T190" s="382"/>
      <c r="U190" s="382"/>
      <c r="V190" s="382"/>
      <c r="W190" s="384"/>
      <c r="X190" s="382"/>
      <c r="Y190" s="382"/>
      <c r="Z190" s="382"/>
      <c r="AA190" s="386"/>
      <c r="AB190" s="666">
        <f t="array" ref="AB190">IF(ISNA(INDEX('приложение 7.2 1 квартал'!AE:AE,MATCH(B190,'приложение 7.2 1 квартал'!B:B,0))),0,INDEX('приложение 7.2 1 квартал'!AE:AE,MATCH(B190,'приложение 7.2 1 квартал'!B:B,0)))</f>
        <v>0.48</v>
      </c>
      <c r="AC190" s="385" t="s">
        <v>98</v>
      </c>
      <c r="AD190" s="658">
        <f t="array" ref="AD190">IF(ISNA(INDEX('приложение 7.2 1 квартал'!Z:Z,MATCH(B190,'приложение 7.2 1 квартал'!B:B,0))),0,INDEX('приложение 7.2 1 квартал'!Z:Z,MATCH(B190,'приложение 7.2 1 квартал'!B:B,0)))</f>
        <v>0</v>
      </c>
      <c r="AE190" s="492"/>
      <c r="AF190" s="421"/>
      <c r="AG190" s="658"/>
      <c r="AH190" s="659"/>
      <c r="AI190" s="660"/>
      <c r="AJ190" s="661"/>
      <c r="AK190" s="662"/>
      <c r="AL190" s="663"/>
      <c r="AM190" s="661"/>
      <c r="AN190" s="666">
        <v>0.48</v>
      </c>
      <c r="AO190" s="385" t="s">
        <v>98</v>
      </c>
      <c r="AP190" s="658">
        <v>0</v>
      </c>
      <c r="AQ190" s="644"/>
      <c r="AR190" s="663"/>
      <c r="AS190" s="667"/>
      <c r="AT190" s="644"/>
      <c r="AU190" s="387"/>
      <c r="AV190" s="388"/>
      <c r="AW190" s="644"/>
      <c r="AX190" s="387"/>
      <c r="AY190" s="388"/>
      <c r="AZ190" s="644"/>
      <c r="BA190" s="392"/>
      <c r="BB190" s="388"/>
      <c r="BC190" s="644"/>
      <c r="BD190" s="392"/>
      <c r="BE190" s="488"/>
      <c r="BF190" s="390"/>
      <c r="BG190" s="391"/>
      <c r="BH190" s="695"/>
      <c r="BI190" s="389"/>
      <c r="BJ190" s="392"/>
      <c r="BK190" s="388"/>
      <c r="BL190" s="644"/>
      <c r="BM190" s="392"/>
      <c r="BN190" s="388"/>
      <c r="BO190" s="644"/>
      <c r="BP190" s="392"/>
      <c r="BQ190" s="388"/>
      <c r="BR190" s="387"/>
      <c r="BS190" s="392"/>
      <c r="BT190" s="388"/>
    </row>
    <row r="191" spans="1:72" s="393" customFormat="1" ht="63" x14ac:dyDescent="0.25">
      <c r="A191" s="742">
        <v>11</v>
      </c>
      <c r="B191" s="554" t="s">
        <v>263</v>
      </c>
      <c r="C191" s="391"/>
      <c r="D191" s="243"/>
      <c r="E191" s="243"/>
      <c r="F191" s="243"/>
      <c r="G191" s="244"/>
      <c r="H191" s="382"/>
      <c r="I191" s="382"/>
      <c r="J191" s="382"/>
      <c r="K191" s="382"/>
      <c r="L191" s="383"/>
      <c r="M191" s="382"/>
      <c r="N191" s="382"/>
      <c r="O191" s="382"/>
      <c r="P191" s="382"/>
      <c r="Q191" s="383"/>
      <c r="R191" s="384"/>
      <c r="S191" s="382"/>
      <c r="T191" s="382"/>
      <c r="U191" s="382"/>
      <c r="V191" s="382"/>
      <c r="W191" s="384"/>
      <c r="X191" s="382"/>
      <c r="Y191" s="382"/>
      <c r="Z191" s="382"/>
      <c r="AA191" s="386"/>
      <c r="AB191" s="666">
        <f t="array" ref="AB191">IF(ISNA(INDEX('приложение 7.2 1 квартал'!AE:AE,MATCH(B191,'приложение 7.2 1 квартал'!B:B,0))),0,INDEX('приложение 7.2 1 квартал'!AE:AE,MATCH(B191,'приложение 7.2 1 квартал'!B:B,0)))</f>
        <v>0.62</v>
      </c>
      <c r="AC191" s="385" t="s">
        <v>98</v>
      </c>
      <c r="AD191" s="658">
        <f t="array" ref="AD191">IF(ISNA(INDEX('приложение 7.2 1 квартал'!Z:Z,MATCH(B191,'приложение 7.2 1 квартал'!B:B,0))),0,INDEX('приложение 7.2 1 квартал'!Z:Z,MATCH(B191,'приложение 7.2 1 квартал'!B:B,0)))</f>
        <v>0</v>
      </c>
      <c r="AE191" s="492"/>
      <c r="AF191" s="421"/>
      <c r="AG191" s="658"/>
      <c r="AH191" s="659"/>
      <c r="AI191" s="660"/>
      <c r="AJ191" s="661"/>
      <c r="AK191" s="662"/>
      <c r="AL191" s="663"/>
      <c r="AM191" s="661"/>
      <c r="AN191" s="666">
        <v>0.62</v>
      </c>
      <c r="AO191" s="385" t="s">
        <v>98</v>
      </c>
      <c r="AP191" s="658">
        <v>0</v>
      </c>
      <c r="AQ191" s="644"/>
      <c r="AR191" s="663"/>
      <c r="AS191" s="667"/>
      <c r="AT191" s="644"/>
      <c r="AU191" s="387"/>
      <c r="AV191" s="388"/>
      <c r="AW191" s="644"/>
      <c r="AX191" s="387"/>
      <c r="AY191" s="388"/>
      <c r="AZ191" s="644"/>
      <c r="BA191" s="392"/>
      <c r="BB191" s="388"/>
      <c r="BC191" s="644"/>
      <c r="BD191" s="392"/>
      <c r="BE191" s="488"/>
      <c r="BF191" s="390"/>
      <c r="BG191" s="391"/>
      <c r="BH191" s="695"/>
      <c r="BI191" s="389"/>
      <c r="BJ191" s="392"/>
      <c r="BK191" s="388"/>
      <c r="BL191" s="644"/>
      <c r="BM191" s="392"/>
      <c r="BN191" s="388"/>
      <c r="BO191" s="644"/>
      <c r="BP191" s="392"/>
      <c r="BQ191" s="388"/>
      <c r="BR191" s="387"/>
      <c r="BS191" s="392"/>
      <c r="BT191" s="388"/>
    </row>
    <row r="192" spans="1:72" s="393" customFormat="1" ht="78.75" x14ac:dyDescent="0.25">
      <c r="A192" s="742">
        <v>12</v>
      </c>
      <c r="B192" s="554" t="s">
        <v>264</v>
      </c>
      <c r="C192" s="391"/>
      <c r="D192" s="243"/>
      <c r="E192" s="243"/>
      <c r="F192" s="243"/>
      <c r="G192" s="244"/>
      <c r="H192" s="382"/>
      <c r="I192" s="382"/>
      <c r="J192" s="382"/>
      <c r="K192" s="382"/>
      <c r="L192" s="383"/>
      <c r="M192" s="382"/>
      <c r="N192" s="382"/>
      <c r="O192" s="382"/>
      <c r="P192" s="382"/>
      <c r="Q192" s="383"/>
      <c r="R192" s="384"/>
      <c r="S192" s="382"/>
      <c r="T192" s="382"/>
      <c r="U192" s="382"/>
      <c r="V192" s="382"/>
      <c r="W192" s="384"/>
      <c r="X192" s="382"/>
      <c r="Y192" s="382"/>
      <c r="Z192" s="382"/>
      <c r="AA192" s="386"/>
      <c r="AB192" s="666">
        <f t="array" ref="AB192">IF(ISNA(INDEX('приложение 7.2 1 квартал'!AE:AE,MATCH(B192,'приложение 7.2 1 квартал'!B:B,0))),0,INDEX('приложение 7.2 1 квартал'!AE:AE,MATCH(B192,'приложение 7.2 1 квартал'!B:B,0)))</f>
        <v>0.16</v>
      </c>
      <c r="AC192" s="385" t="s">
        <v>98</v>
      </c>
      <c r="AD192" s="658">
        <f t="array" ref="AD192">IF(ISNA(INDEX('приложение 7.2 1 квартал'!Z:Z,MATCH(B192,'приложение 7.2 1 квартал'!B:B,0))),0,INDEX('приложение 7.2 1 квартал'!Z:Z,MATCH(B192,'приложение 7.2 1 квартал'!B:B,0)))</f>
        <v>0</v>
      </c>
      <c r="AE192" s="492"/>
      <c r="AF192" s="421"/>
      <c r="AG192" s="658"/>
      <c r="AH192" s="659"/>
      <c r="AI192" s="660"/>
      <c r="AJ192" s="661"/>
      <c r="AK192" s="662"/>
      <c r="AL192" s="663"/>
      <c r="AM192" s="661"/>
      <c r="AN192" s="666">
        <v>0.16</v>
      </c>
      <c r="AO192" s="385" t="s">
        <v>98</v>
      </c>
      <c r="AP192" s="658">
        <v>0</v>
      </c>
      <c r="AQ192" s="644"/>
      <c r="AR192" s="663"/>
      <c r="AS192" s="667"/>
      <c r="AT192" s="644"/>
      <c r="AU192" s="387"/>
      <c r="AV192" s="388"/>
      <c r="AW192" s="644"/>
      <c r="AX192" s="387"/>
      <c r="AY192" s="388"/>
      <c r="AZ192" s="644"/>
      <c r="BA192" s="392"/>
      <c r="BB192" s="388"/>
      <c r="BC192" s="644"/>
      <c r="BD192" s="392"/>
      <c r="BE192" s="488"/>
      <c r="BF192" s="390"/>
      <c r="BG192" s="391"/>
      <c r="BH192" s="695"/>
      <c r="BI192" s="389"/>
      <c r="BJ192" s="392"/>
      <c r="BK192" s="388"/>
      <c r="BL192" s="644"/>
      <c r="BM192" s="392"/>
      <c r="BN192" s="388"/>
      <c r="BO192" s="644"/>
      <c r="BP192" s="392"/>
      <c r="BQ192" s="388"/>
      <c r="BR192" s="387"/>
      <c r="BS192" s="392"/>
      <c r="BT192" s="388"/>
    </row>
    <row r="193" spans="1:72" s="393" customFormat="1" ht="78.75" x14ac:dyDescent="0.25">
      <c r="A193" s="742">
        <v>13</v>
      </c>
      <c r="B193" s="554" t="s">
        <v>265</v>
      </c>
      <c r="C193" s="391"/>
      <c r="D193" s="243"/>
      <c r="E193" s="243"/>
      <c r="F193" s="243"/>
      <c r="G193" s="244"/>
      <c r="H193" s="382"/>
      <c r="I193" s="382"/>
      <c r="J193" s="382"/>
      <c r="K193" s="382"/>
      <c r="L193" s="383"/>
      <c r="M193" s="382"/>
      <c r="N193" s="382"/>
      <c r="O193" s="382"/>
      <c r="P193" s="382"/>
      <c r="Q193" s="383"/>
      <c r="R193" s="384"/>
      <c r="S193" s="382"/>
      <c r="T193" s="382"/>
      <c r="U193" s="382"/>
      <c r="V193" s="382"/>
      <c r="W193" s="384"/>
      <c r="X193" s="382"/>
      <c r="Y193" s="382"/>
      <c r="Z193" s="382"/>
      <c r="AA193" s="386"/>
      <c r="AB193" s="666">
        <f t="array" ref="AB193">IF(ISNA(INDEX('приложение 7.2 1 квартал'!AE:AE,MATCH(B193,'приложение 7.2 1 квартал'!B:B,0))),0,INDEX('приложение 7.2 1 квартал'!AE:AE,MATCH(B193,'приложение 7.2 1 квартал'!B:B,0)))</f>
        <v>0.35</v>
      </c>
      <c r="AC193" s="385" t="s">
        <v>98</v>
      </c>
      <c r="AD193" s="658">
        <f t="array" ref="AD193">IF(ISNA(INDEX('приложение 7.2 1 квартал'!Z:Z,MATCH(B193,'приложение 7.2 1 квартал'!B:B,0))),0,INDEX('приложение 7.2 1 квартал'!Z:Z,MATCH(B193,'приложение 7.2 1 квартал'!B:B,0)))</f>
        <v>0</v>
      </c>
      <c r="AE193" s="492"/>
      <c r="AF193" s="421"/>
      <c r="AG193" s="658"/>
      <c r="AH193" s="659"/>
      <c r="AI193" s="660"/>
      <c r="AJ193" s="661"/>
      <c r="AK193" s="662"/>
      <c r="AL193" s="663"/>
      <c r="AM193" s="661"/>
      <c r="AN193" s="666">
        <v>0.35</v>
      </c>
      <c r="AO193" s="385" t="s">
        <v>98</v>
      </c>
      <c r="AP193" s="658">
        <v>0</v>
      </c>
      <c r="AQ193" s="644"/>
      <c r="AR193" s="663"/>
      <c r="AS193" s="667"/>
      <c r="AT193" s="644"/>
      <c r="AU193" s="387"/>
      <c r="AV193" s="388"/>
      <c r="AW193" s="644"/>
      <c r="AX193" s="387"/>
      <c r="AY193" s="388"/>
      <c r="AZ193" s="644"/>
      <c r="BA193" s="392"/>
      <c r="BB193" s="388"/>
      <c r="BC193" s="644"/>
      <c r="BD193" s="392"/>
      <c r="BE193" s="488"/>
      <c r="BF193" s="390"/>
      <c r="BG193" s="391"/>
      <c r="BH193" s="695"/>
      <c r="BI193" s="389"/>
      <c r="BJ193" s="392"/>
      <c r="BK193" s="388"/>
      <c r="BL193" s="644"/>
      <c r="BM193" s="392"/>
      <c r="BN193" s="388"/>
      <c r="BO193" s="644"/>
      <c r="BP193" s="392"/>
      <c r="BQ193" s="388"/>
      <c r="BR193" s="387"/>
      <c r="BS193" s="392"/>
      <c r="BT193" s="388"/>
    </row>
    <row r="194" spans="1:72" s="393" customFormat="1" ht="63" x14ac:dyDescent="0.25">
      <c r="A194" s="742">
        <v>14</v>
      </c>
      <c r="B194" s="554" t="s">
        <v>266</v>
      </c>
      <c r="C194" s="391"/>
      <c r="D194" s="243"/>
      <c r="E194" s="243"/>
      <c r="F194" s="243"/>
      <c r="G194" s="244"/>
      <c r="H194" s="382"/>
      <c r="I194" s="382"/>
      <c r="J194" s="382"/>
      <c r="K194" s="382"/>
      <c r="L194" s="383"/>
      <c r="M194" s="382"/>
      <c r="N194" s="382"/>
      <c r="O194" s="382"/>
      <c r="P194" s="382"/>
      <c r="Q194" s="383"/>
      <c r="R194" s="384"/>
      <c r="S194" s="382"/>
      <c r="T194" s="382"/>
      <c r="U194" s="382"/>
      <c r="V194" s="382"/>
      <c r="W194" s="384"/>
      <c r="X194" s="382"/>
      <c r="Y194" s="382"/>
      <c r="Z194" s="382"/>
      <c r="AA194" s="386"/>
      <c r="AB194" s="666">
        <f t="array" ref="AB194">IF(ISNA(INDEX('приложение 7.2 1 квартал'!AE:AE,MATCH(B194,'приложение 7.2 1 квартал'!B:B,0))),0,INDEX('приложение 7.2 1 квартал'!AE:AE,MATCH(B194,'приложение 7.2 1 квартал'!B:B,0)))</f>
        <v>0.09</v>
      </c>
      <c r="AC194" s="385" t="s">
        <v>98</v>
      </c>
      <c r="AD194" s="658">
        <f t="array" ref="AD194">IF(ISNA(INDEX('приложение 7.2 1 квартал'!Z:Z,MATCH(B194,'приложение 7.2 1 квартал'!B:B,0))),0,INDEX('приложение 7.2 1 квартал'!Z:Z,MATCH(B194,'приложение 7.2 1 квартал'!B:B,0)))</f>
        <v>0</v>
      </c>
      <c r="AE194" s="492"/>
      <c r="AF194" s="421"/>
      <c r="AG194" s="658"/>
      <c r="AH194" s="659"/>
      <c r="AI194" s="660"/>
      <c r="AJ194" s="661"/>
      <c r="AK194" s="662"/>
      <c r="AL194" s="663"/>
      <c r="AM194" s="661"/>
      <c r="AN194" s="666">
        <v>0.09</v>
      </c>
      <c r="AO194" s="385" t="s">
        <v>98</v>
      </c>
      <c r="AP194" s="658">
        <v>0</v>
      </c>
      <c r="AQ194" s="644"/>
      <c r="AR194" s="663"/>
      <c r="AS194" s="667"/>
      <c r="AT194" s="644"/>
      <c r="AU194" s="387"/>
      <c r="AV194" s="388"/>
      <c r="AW194" s="644"/>
      <c r="AX194" s="387"/>
      <c r="AY194" s="388"/>
      <c r="AZ194" s="644"/>
      <c r="BA194" s="392"/>
      <c r="BB194" s="388"/>
      <c r="BC194" s="644"/>
      <c r="BD194" s="392"/>
      <c r="BE194" s="488"/>
      <c r="BF194" s="390"/>
      <c r="BG194" s="391"/>
      <c r="BH194" s="695"/>
      <c r="BI194" s="389"/>
      <c r="BJ194" s="392"/>
      <c r="BK194" s="388"/>
      <c r="BL194" s="644"/>
      <c r="BM194" s="392"/>
      <c r="BN194" s="388"/>
      <c r="BO194" s="644"/>
      <c r="BP194" s="392"/>
      <c r="BQ194" s="388"/>
      <c r="BR194" s="387"/>
      <c r="BS194" s="392"/>
      <c r="BT194" s="388"/>
    </row>
    <row r="195" spans="1:72" s="393" customFormat="1" ht="63" x14ac:dyDescent="0.25">
      <c r="A195" s="742">
        <v>15</v>
      </c>
      <c r="B195" s="554" t="s">
        <v>267</v>
      </c>
      <c r="C195" s="391"/>
      <c r="D195" s="243"/>
      <c r="E195" s="243"/>
      <c r="F195" s="243"/>
      <c r="G195" s="244"/>
      <c r="H195" s="382"/>
      <c r="I195" s="382"/>
      <c r="J195" s="382"/>
      <c r="K195" s="382"/>
      <c r="L195" s="383"/>
      <c r="M195" s="382"/>
      <c r="N195" s="382"/>
      <c r="O195" s="382"/>
      <c r="P195" s="382"/>
      <c r="Q195" s="383"/>
      <c r="R195" s="384"/>
      <c r="S195" s="382"/>
      <c r="T195" s="382"/>
      <c r="U195" s="382"/>
      <c r="V195" s="382"/>
      <c r="W195" s="384"/>
      <c r="X195" s="382"/>
      <c r="Y195" s="382"/>
      <c r="Z195" s="382"/>
      <c r="AA195" s="386"/>
      <c r="AB195" s="666">
        <f t="array" ref="AB195">IF(ISNA(INDEX('приложение 7.2 1 квартал'!AE:AE,MATCH(B195,'приложение 7.2 1 квартал'!B:B,0))),0,INDEX('приложение 7.2 1 квартал'!AE:AE,MATCH(B195,'приложение 7.2 1 квартал'!B:B,0)))</f>
        <v>0.33</v>
      </c>
      <c r="AC195" s="385" t="s">
        <v>98</v>
      </c>
      <c r="AD195" s="658">
        <f t="array" ref="AD195">IF(ISNA(INDEX('приложение 7.2 1 квартал'!Z:Z,MATCH(B195,'приложение 7.2 1 квартал'!B:B,0))),0,INDEX('приложение 7.2 1 квартал'!Z:Z,MATCH(B195,'приложение 7.2 1 квартал'!B:B,0)))</f>
        <v>0</v>
      </c>
      <c r="AE195" s="492"/>
      <c r="AF195" s="421"/>
      <c r="AG195" s="658"/>
      <c r="AH195" s="659"/>
      <c r="AI195" s="660"/>
      <c r="AJ195" s="661"/>
      <c r="AK195" s="662"/>
      <c r="AL195" s="663"/>
      <c r="AM195" s="661"/>
      <c r="AN195" s="666">
        <v>0.33</v>
      </c>
      <c r="AO195" s="385" t="s">
        <v>98</v>
      </c>
      <c r="AP195" s="658">
        <v>0</v>
      </c>
      <c r="AQ195" s="644"/>
      <c r="AR195" s="663"/>
      <c r="AS195" s="667"/>
      <c r="AT195" s="644"/>
      <c r="AU195" s="387"/>
      <c r="AV195" s="388"/>
      <c r="AW195" s="644"/>
      <c r="AX195" s="387"/>
      <c r="AY195" s="388"/>
      <c r="AZ195" s="644"/>
      <c r="BA195" s="392"/>
      <c r="BB195" s="388"/>
      <c r="BC195" s="644"/>
      <c r="BD195" s="392"/>
      <c r="BE195" s="488"/>
      <c r="BF195" s="390"/>
      <c r="BG195" s="391"/>
      <c r="BH195" s="695"/>
      <c r="BI195" s="389"/>
      <c r="BJ195" s="392"/>
      <c r="BK195" s="388"/>
      <c r="BL195" s="644"/>
      <c r="BM195" s="392"/>
      <c r="BN195" s="388"/>
      <c r="BO195" s="644"/>
      <c r="BP195" s="392"/>
      <c r="BQ195" s="388"/>
      <c r="BR195" s="387"/>
      <c r="BS195" s="392"/>
      <c r="BT195" s="388"/>
    </row>
    <row r="196" spans="1:72" s="393" customFormat="1" ht="63" x14ac:dyDescent="0.25">
      <c r="A196" s="742">
        <v>16</v>
      </c>
      <c r="B196" s="554" t="s">
        <v>268</v>
      </c>
      <c r="C196" s="391"/>
      <c r="D196" s="243"/>
      <c r="E196" s="243"/>
      <c r="F196" s="243"/>
      <c r="G196" s="244"/>
      <c r="H196" s="382"/>
      <c r="I196" s="382"/>
      <c r="J196" s="382"/>
      <c r="K196" s="382"/>
      <c r="L196" s="383"/>
      <c r="M196" s="382"/>
      <c r="N196" s="382"/>
      <c r="O196" s="382"/>
      <c r="P196" s="382"/>
      <c r="Q196" s="383"/>
      <c r="R196" s="384"/>
      <c r="S196" s="382"/>
      <c r="T196" s="382"/>
      <c r="U196" s="382"/>
      <c r="V196" s="382"/>
      <c r="W196" s="384"/>
      <c r="X196" s="382"/>
      <c r="Y196" s="382"/>
      <c r="Z196" s="382"/>
      <c r="AA196" s="386"/>
      <c r="AB196" s="666">
        <f t="array" ref="AB196">IF(ISNA(INDEX('приложение 7.2 1 квартал'!AE:AE,MATCH(B196,'приложение 7.2 1 квартал'!B:B,0))),0,INDEX('приложение 7.2 1 квартал'!AE:AE,MATCH(B196,'приложение 7.2 1 квартал'!B:B,0)))</f>
        <v>0.22</v>
      </c>
      <c r="AC196" s="385" t="s">
        <v>98</v>
      </c>
      <c r="AD196" s="658">
        <f t="array" ref="AD196">IF(ISNA(INDEX('приложение 7.2 1 квартал'!Z:Z,MATCH(B196,'приложение 7.2 1 квартал'!B:B,0))),0,INDEX('приложение 7.2 1 квартал'!Z:Z,MATCH(B196,'приложение 7.2 1 квартал'!B:B,0)))</f>
        <v>0</v>
      </c>
      <c r="AE196" s="492"/>
      <c r="AF196" s="421"/>
      <c r="AG196" s="658"/>
      <c r="AH196" s="659"/>
      <c r="AI196" s="660"/>
      <c r="AJ196" s="661"/>
      <c r="AK196" s="662"/>
      <c r="AL196" s="663"/>
      <c r="AM196" s="661"/>
      <c r="AN196" s="666">
        <v>0.22</v>
      </c>
      <c r="AO196" s="385" t="s">
        <v>98</v>
      </c>
      <c r="AP196" s="658">
        <v>0</v>
      </c>
      <c r="AQ196" s="644"/>
      <c r="AR196" s="663"/>
      <c r="AS196" s="667"/>
      <c r="AT196" s="644"/>
      <c r="AU196" s="387"/>
      <c r="AV196" s="388"/>
      <c r="AW196" s="644"/>
      <c r="AX196" s="387"/>
      <c r="AY196" s="388"/>
      <c r="AZ196" s="644"/>
      <c r="BA196" s="392"/>
      <c r="BB196" s="388"/>
      <c r="BC196" s="644"/>
      <c r="BD196" s="392"/>
      <c r="BE196" s="488"/>
      <c r="BF196" s="390"/>
      <c r="BG196" s="391"/>
      <c r="BH196" s="695"/>
      <c r="BI196" s="389"/>
      <c r="BJ196" s="392"/>
      <c r="BK196" s="388"/>
      <c r="BL196" s="644"/>
      <c r="BM196" s="392"/>
      <c r="BN196" s="388"/>
      <c r="BO196" s="644"/>
      <c r="BP196" s="392"/>
      <c r="BQ196" s="388"/>
      <c r="BR196" s="387"/>
      <c r="BS196" s="392"/>
      <c r="BT196" s="388"/>
    </row>
    <row r="197" spans="1:72" s="393" customFormat="1" ht="63" x14ac:dyDescent="0.25">
      <c r="A197" s="742">
        <v>17</v>
      </c>
      <c r="B197" s="554" t="s">
        <v>269</v>
      </c>
      <c r="C197" s="391"/>
      <c r="D197" s="243"/>
      <c r="E197" s="243"/>
      <c r="F197" s="243"/>
      <c r="G197" s="244"/>
      <c r="H197" s="382"/>
      <c r="I197" s="382"/>
      <c r="J197" s="382"/>
      <c r="K197" s="382"/>
      <c r="L197" s="383"/>
      <c r="M197" s="382"/>
      <c r="N197" s="382"/>
      <c r="O197" s="382"/>
      <c r="P197" s="382"/>
      <c r="Q197" s="383"/>
      <c r="R197" s="384"/>
      <c r="S197" s="382"/>
      <c r="T197" s="382"/>
      <c r="U197" s="382"/>
      <c r="V197" s="382"/>
      <c r="W197" s="384"/>
      <c r="X197" s="382"/>
      <c r="Y197" s="382"/>
      <c r="Z197" s="382"/>
      <c r="AA197" s="386"/>
      <c r="AB197" s="666">
        <f t="array" ref="AB197">IF(ISNA(INDEX('приложение 7.2 1 квартал'!AE:AE,MATCH(B197,'приложение 7.2 1 квартал'!B:B,0))),0,INDEX('приложение 7.2 1 квартал'!AE:AE,MATCH(B197,'приложение 7.2 1 квартал'!B:B,0)))</f>
        <v>0.25</v>
      </c>
      <c r="AC197" s="385" t="s">
        <v>98</v>
      </c>
      <c r="AD197" s="658">
        <f t="array" ref="AD197">IF(ISNA(INDEX('приложение 7.2 1 квартал'!Z:Z,MATCH(B197,'приложение 7.2 1 квартал'!B:B,0))),0,INDEX('приложение 7.2 1 квартал'!Z:Z,MATCH(B197,'приложение 7.2 1 квартал'!B:B,0)))</f>
        <v>0</v>
      </c>
      <c r="AE197" s="492"/>
      <c r="AF197" s="421"/>
      <c r="AG197" s="658"/>
      <c r="AH197" s="659"/>
      <c r="AI197" s="660"/>
      <c r="AJ197" s="661"/>
      <c r="AK197" s="662"/>
      <c r="AL197" s="663"/>
      <c r="AM197" s="661"/>
      <c r="AN197" s="666">
        <v>0.25</v>
      </c>
      <c r="AO197" s="385" t="s">
        <v>98</v>
      </c>
      <c r="AP197" s="658">
        <v>0</v>
      </c>
      <c r="AQ197" s="644"/>
      <c r="AR197" s="663"/>
      <c r="AS197" s="667"/>
      <c r="AT197" s="644"/>
      <c r="AU197" s="387"/>
      <c r="AV197" s="388"/>
      <c r="AW197" s="644"/>
      <c r="AX197" s="387"/>
      <c r="AY197" s="388"/>
      <c r="AZ197" s="644"/>
      <c r="BA197" s="392"/>
      <c r="BB197" s="388"/>
      <c r="BC197" s="644"/>
      <c r="BD197" s="392"/>
      <c r="BE197" s="488"/>
      <c r="BF197" s="390"/>
      <c r="BG197" s="391"/>
      <c r="BH197" s="695"/>
      <c r="BI197" s="389"/>
      <c r="BJ197" s="392"/>
      <c r="BK197" s="388"/>
      <c r="BL197" s="644"/>
      <c r="BM197" s="392"/>
      <c r="BN197" s="388"/>
      <c r="BO197" s="644"/>
      <c r="BP197" s="392"/>
      <c r="BQ197" s="388"/>
      <c r="BR197" s="387"/>
      <c r="BS197" s="392"/>
      <c r="BT197" s="388"/>
    </row>
    <row r="198" spans="1:72" s="393" customFormat="1" ht="126" x14ac:dyDescent="0.25">
      <c r="A198" s="742">
        <v>18</v>
      </c>
      <c r="B198" s="554" t="s">
        <v>270</v>
      </c>
      <c r="C198" s="391"/>
      <c r="D198" s="243"/>
      <c r="E198" s="243"/>
      <c r="F198" s="243"/>
      <c r="G198" s="244"/>
      <c r="H198" s="382"/>
      <c r="I198" s="382"/>
      <c r="J198" s="382"/>
      <c r="K198" s="382"/>
      <c r="L198" s="383"/>
      <c r="M198" s="382"/>
      <c r="N198" s="382"/>
      <c r="O198" s="382"/>
      <c r="P198" s="382"/>
      <c r="Q198" s="383"/>
      <c r="R198" s="384"/>
      <c r="S198" s="382"/>
      <c r="T198" s="382"/>
      <c r="U198" s="382"/>
      <c r="V198" s="382"/>
      <c r="W198" s="384"/>
      <c r="X198" s="382"/>
      <c r="Y198" s="382"/>
      <c r="Z198" s="382"/>
      <c r="AA198" s="386"/>
      <c r="AB198" s="666">
        <f t="array" ref="AB198">IF(ISNA(INDEX('приложение 7.2 1 квартал'!AE:AE,MATCH(B198,'приложение 7.2 1 квартал'!B:B,0))),0,INDEX('приложение 7.2 1 квартал'!AE:AE,MATCH(B198,'приложение 7.2 1 квартал'!B:B,0)))</f>
        <v>0.18</v>
      </c>
      <c r="AC198" s="385" t="s">
        <v>98</v>
      </c>
      <c r="AD198" s="658">
        <f t="array" ref="AD198">IF(ISNA(INDEX('приложение 7.2 1 квартал'!Z:Z,MATCH(B198,'приложение 7.2 1 квартал'!B:B,0))),0,INDEX('приложение 7.2 1 квартал'!Z:Z,MATCH(B198,'приложение 7.2 1 квартал'!B:B,0)))</f>
        <v>0</v>
      </c>
      <c r="AE198" s="492"/>
      <c r="AF198" s="421"/>
      <c r="AG198" s="658"/>
      <c r="AH198" s="659"/>
      <c r="AI198" s="660"/>
      <c r="AJ198" s="661"/>
      <c r="AK198" s="662"/>
      <c r="AL198" s="663"/>
      <c r="AM198" s="661"/>
      <c r="AN198" s="666">
        <v>0.18</v>
      </c>
      <c r="AO198" s="385" t="s">
        <v>98</v>
      </c>
      <c r="AP198" s="658">
        <v>0</v>
      </c>
      <c r="AQ198" s="644"/>
      <c r="AR198" s="663"/>
      <c r="AS198" s="667"/>
      <c r="AT198" s="644"/>
      <c r="AU198" s="387"/>
      <c r="AV198" s="388"/>
      <c r="AW198" s="644"/>
      <c r="AX198" s="387"/>
      <c r="AY198" s="388"/>
      <c r="AZ198" s="644"/>
      <c r="BA198" s="392"/>
      <c r="BB198" s="388"/>
      <c r="BC198" s="644"/>
      <c r="BD198" s="392"/>
      <c r="BE198" s="488"/>
      <c r="BF198" s="390"/>
      <c r="BG198" s="391"/>
      <c r="BH198" s="695"/>
      <c r="BI198" s="389"/>
      <c r="BJ198" s="392"/>
      <c r="BK198" s="388"/>
      <c r="BL198" s="644"/>
      <c r="BM198" s="392"/>
      <c r="BN198" s="388"/>
      <c r="BO198" s="644"/>
      <c r="BP198" s="392"/>
      <c r="BQ198" s="388"/>
      <c r="BR198" s="387"/>
      <c r="BS198" s="392"/>
      <c r="BT198" s="388"/>
    </row>
    <row r="199" spans="1:72" s="393" customFormat="1" ht="63" x14ac:dyDescent="0.25">
      <c r="A199" s="742">
        <v>19</v>
      </c>
      <c r="B199" s="554" t="s">
        <v>271</v>
      </c>
      <c r="C199" s="391"/>
      <c r="D199" s="243"/>
      <c r="E199" s="243"/>
      <c r="F199" s="243"/>
      <c r="G199" s="244"/>
      <c r="H199" s="382"/>
      <c r="I199" s="382"/>
      <c r="J199" s="382"/>
      <c r="K199" s="382"/>
      <c r="L199" s="383"/>
      <c r="M199" s="382"/>
      <c r="N199" s="382"/>
      <c r="O199" s="382"/>
      <c r="P199" s="382"/>
      <c r="Q199" s="383"/>
      <c r="R199" s="384"/>
      <c r="S199" s="382"/>
      <c r="T199" s="382"/>
      <c r="U199" s="382"/>
      <c r="V199" s="382"/>
      <c r="W199" s="384"/>
      <c r="X199" s="382"/>
      <c r="Y199" s="382"/>
      <c r="Z199" s="382"/>
      <c r="AA199" s="386"/>
      <c r="AB199" s="666">
        <f t="array" ref="AB199">IF(ISNA(INDEX('приложение 7.2 1 квартал'!AE:AE,MATCH(B199,'приложение 7.2 1 квартал'!B:B,0))),0,INDEX('приложение 7.2 1 квартал'!AE:AE,MATCH(B199,'приложение 7.2 1 квартал'!B:B,0)))</f>
        <v>1.23</v>
      </c>
      <c r="AC199" s="385" t="s">
        <v>98</v>
      </c>
      <c r="AD199" s="658">
        <f t="array" ref="AD199">IF(ISNA(INDEX('приложение 7.2 1 квартал'!Z:Z,MATCH(B199,'приложение 7.2 1 квартал'!B:B,0))),0,INDEX('приложение 7.2 1 квартал'!Z:Z,MATCH(B199,'приложение 7.2 1 квартал'!B:B,0)))</f>
        <v>0</v>
      </c>
      <c r="AE199" s="492"/>
      <c r="AF199" s="421"/>
      <c r="AG199" s="658"/>
      <c r="AH199" s="659"/>
      <c r="AI199" s="660"/>
      <c r="AJ199" s="661"/>
      <c r="AK199" s="662"/>
      <c r="AL199" s="663"/>
      <c r="AM199" s="661"/>
      <c r="AN199" s="666">
        <v>1.23</v>
      </c>
      <c r="AO199" s="385" t="s">
        <v>98</v>
      </c>
      <c r="AP199" s="658">
        <v>0</v>
      </c>
      <c r="AQ199" s="644"/>
      <c r="AR199" s="663"/>
      <c r="AS199" s="667"/>
      <c r="AT199" s="644"/>
      <c r="AU199" s="387"/>
      <c r="AV199" s="388"/>
      <c r="AW199" s="644"/>
      <c r="AX199" s="387"/>
      <c r="AY199" s="388"/>
      <c r="AZ199" s="644"/>
      <c r="BA199" s="392"/>
      <c r="BB199" s="388"/>
      <c r="BC199" s="644"/>
      <c r="BD199" s="392"/>
      <c r="BE199" s="488"/>
      <c r="BF199" s="390"/>
      <c r="BG199" s="391"/>
      <c r="BH199" s="695"/>
      <c r="BI199" s="389"/>
      <c r="BJ199" s="392"/>
      <c r="BK199" s="388"/>
      <c r="BL199" s="644"/>
      <c r="BM199" s="392"/>
      <c r="BN199" s="388"/>
      <c r="BO199" s="644"/>
      <c r="BP199" s="392"/>
      <c r="BQ199" s="388"/>
      <c r="BR199" s="387"/>
      <c r="BS199" s="392"/>
      <c r="BT199" s="388"/>
    </row>
    <row r="200" spans="1:72" s="393" customFormat="1" ht="63" x14ac:dyDescent="0.25">
      <c r="A200" s="742">
        <v>20</v>
      </c>
      <c r="B200" s="554" t="s">
        <v>272</v>
      </c>
      <c r="C200" s="391"/>
      <c r="D200" s="243"/>
      <c r="E200" s="243"/>
      <c r="F200" s="243"/>
      <c r="G200" s="244"/>
      <c r="H200" s="382"/>
      <c r="I200" s="382"/>
      <c r="J200" s="382"/>
      <c r="K200" s="382"/>
      <c r="L200" s="383"/>
      <c r="M200" s="382"/>
      <c r="N200" s="382"/>
      <c r="O200" s="382"/>
      <c r="P200" s="382"/>
      <c r="Q200" s="383"/>
      <c r="R200" s="384"/>
      <c r="S200" s="382"/>
      <c r="T200" s="382"/>
      <c r="U200" s="382"/>
      <c r="V200" s="382"/>
      <c r="W200" s="384"/>
      <c r="X200" s="382"/>
      <c r="Y200" s="382"/>
      <c r="Z200" s="382"/>
      <c r="AA200" s="386"/>
      <c r="AB200" s="666">
        <f t="array" ref="AB200">IF(ISNA(INDEX('приложение 7.2 1 квартал'!AE:AE,MATCH(B200,'приложение 7.2 1 квартал'!B:B,0))),0,INDEX('приложение 7.2 1 квартал'!AE:AE,MATCH(B200,'приложение 7.2 1 квартал'!B:B,0)))</f>
        <v>0.16</v>
      </c>
      <c r="AC200" s="385" t="s">
        <v>98</v>
      </c>
      <c r="AD200" s="658">
        <f t="array" ref="AD200">IF(ISNA(INDEX('приложение 7.2 1 квартал'!Z:Z,MATCH(B200,'приложение 7.2 1 квартал'!B:B,0))),0,INDEX('приложение 7.2 1 квартал'!Z:Z,MATCH(B200,'приложение 7.2 1 квартал'!B:B,0)))</f>
        <v>0</v>
      </c>
      <c r="AE200" s="492"/>
      <c r="AF200" s="421"/>
      <c r="AG200" s="658"/>
      <c r="AH200" s="659"/>
      <c r="AI200" s="660"/>
      <c r="AJ200" s="661"/>
      <c r="AK200" s="662"/>
      <c r="AL200" s="663"/>
      <c r="AM200" s="661"/>
      <c r="AN200" s="666">
        <v>0.16</v>
      </c>
      <c r="AO200" s="385" t="s">
        <v>98</v>
      </c>
      <c r="AP200" s="658">
        <v>0</v>
      </c>
      <c r="AQ200" s="644"/>
      <c r="AR200" s="663"/>
      <c r="AS200" s="667"/>
      <c r="AT200" s="644"/>
      <c r="AU200" s="387"/>
      <c r="AV200" s="388"/>
      <c r="AW200" s="644"/>
      <c r="AX200" s="387"/>
      <c r="AY200" s="388"/>
      <c r="AZ200" s="644"/>
      <c r="BA200" s="392"/>
      <c r="BB200" s="388"/>
      <c r="BC200" s="644"/>
      <c r="BD200" s="392"/>
      <c r="BE200" s="488"/>
      <c r="BF200" s="390"/>
      <c r="BG200" s="391"/>
      <c r="BH200" s="695"/>
      <c r="BI200" s="389"/>
      <c r="BJ200" s="392"/>
      <c r="BK200" s="388"/>
      <c r="BL200" s="644"/>
      <c r="BM200" s="392"/>
      <c r="BN200" s="388"/>
      <c r="BO200" s="644"/>
      <c r="BP200" s="392"/>
      <c r="BQ200" s="388"/>
      <c r="BR200" s="387"/>
      <c r="BS200" s="392"/>
      <c r="BT200" s="388"/>
    </row>
    <row r="201" spans="1:72" s="393" customFormat="1" ht="63" x14ac:dyDescent="0.25">
      <c r="A201" s="742">
        <v>21</v>
      </c>
      <c r="B201" s="554" t="s">
        <v>273</v>
      </c>
      <c r="C201" s="391"/>
      <c r="D201" s="243"/>
      <c r="E201" s="243"/>
      <c r="F201" s="243"/>
      <c r="G201" s="244"/>
      <c r="H201" s="382"/>
      <c r="I201" s="382"/>
      <c r="J201" s="382"/>
      <c r="K201" s="382"/>
      <c r="L201" s="383"/>
      <c r="M201" s="382"/>
      <c r="N201" s="382"/>
      <c r="O201" s="382"/>
      <c r="P201" s="382"/>
      <c r="Q201" s="383"/>
      <c r="R201" s="384"/>
      <c r="S201" s="382"/>
      <c r="T201" s="382"/>
      <c r="U201" s="382"/>
      <c r="V201" s="382"/>
      <c r="W201" s="384"/>
      <c r="X201" s="382"/>
      <c r="Y201" s="382"/>
      <c r="Z201" s="382"/>
      <c r="AA201" s="386"/>
      <c r="AB201" s="666">
        <f t="array" ref="AB201">IF(ISNA(INDEX('приложение 7.2 1 квартал'!AE:AE,MATCH(B201,'приложение 7.2 1 квартал'!B:B,0))),0,INDEX('приложение 7.2 1 квартал'!AE:AE,MATCH(B201,'приложение 7.2 1 квартал'!B:B,0)))</f>
        <v>7.0000000000000007E-2</v>
      </c>
      <c r="AC201" s="385" t="s">
        <v>98</v>
      </c>
      <c r="AD201" s="658">
        <f t="array" ref="AD201">IF(ISNA(INDEX('приложение 7.2 1 квартал'!Z:Z,MATCH(B201,'приложение 7.2 1 квартал'!B:B,0))),0,INDEX('приложение 7.2 1 квартал'!Z:Z,MATCH(B201,'приложение 7.2 1 квартал'!B:B,0)))</f>
        <v>0</v>
      </c>
      <c r="AE201" s="492"/>
      <c r="AF201" s="421"/>
      <c r="AG201" s="658"/>
      <c r="AH201" s="659"/>
      <c r="AI201" s="660"/>
      <c r="AJ201" s="661"/>
      <c r="AK201" s="662"/>
      <c r="AL201" s="663"/>
      <c r="AM201" s="661"/>
      <c r="AN201" s="666">
        <v>7.0000000000000007E-2</v>
      </c>
      <c r="AO201" s="385" t="s">
        <v>98</v>
      </c>
      <c r="AP201" s="658">
        <v>0</v>
      </c>
      <c r="AQ201" s="644"/>
      <c r="AR201" s="663"/>
      <c r="AS201" s="667"/>
      <c r="AT201" s="644"/>
      <c r="AU201" s="387"/>
      <c r="AV201" s="388"/>
      <c r="AW201" s="644"/>
      <c r="AX201" s="387"/>
      <c r="AY201" s="388"/>
      <c r="AZ201" s="644"/>
      <c r="BA201" s="392"/>
      <c r="BB201" s="388"/>
      <c r="BC201" s="644"/>
      <c r="BD201" s="392"/>
      <c r="BE201" s="488"/>
      <c r="BF201" s="390"/>
      <c r="BG201" s="391"/>
      <c r="BH201" s="695"/>
      <c r="BI201" s="389"/>
      <c r="BJ201" s="392"/>
      <c r="BK201" s="388"/>
      <c r="BL201" s="644"/>
      <c r="BM201" s="392"/>
      <c r="BN201" s="388"/>
      <c r="BO201" s="644"/>
      <c r="BP201" s="392"/>
      <c r="BQ201" s="388"/>
      <c r="BR201" s="387"/>
      <c r="BS201" s="392"/>
      <c r="BT201" s="388"/>
    </row>
    <row r="202" spans="1:72" s="393" customFormat="1" ht="47.25" x14ac:dyDescent="0.25">
      <c r="A202" s="742">
        <v>22</v>
      </c>
      <c r="B202" s="554" t="s">
        <v>274</v>
      </c>
      <c r="C202" s="391"/>
      <c r="D202" s="243"/>
      <c r="E202" s="243"/>
      <c r="F202" s="243"/>
      <c r="G202" s="244"/>
      <c r="H202" s="382"/>
      <c r="I202" s="382"/>
      <c r="J202" s="382"/>
      <c r="K202" s="382"/>
      <c r="L202" s="383"/>
      <c r="M202" s="382"/>
      <c r="N202" s="382"/>
      <c r="O202" s="382"/>
      <c r="P202" s="382"/>
      <c r="Q202" s="383"/>
      <c r="R202" s="384"/>
      <c r="S202" s="382"/>
      <c r="T202" s="382"/>
      <c r="U202" s="382"/>
      <c r="V202" s="382"/>
      <c r="W202" s="384"/>
      <c r="X202" s="382"/>
      <c r="Y202" s="382"/>
      <c r="Z202" s="382"/>
      <c r="AA202" s="386"/>
      <c r="AB202" s="666">
        <f t="array" ref="AB202">IF(ISNA(INDEX('приложение 7.2 1 квартал'!AE:AE,MATCH(B202,'приложение 7.2 1 квартал'!B:B,0))),0,INDEX('приложение 7.2 1 квартал'!AE:AE,MATCH(B202,'приложение 7.2 1 квартал'!B:B,0)))</f>
        <v>0.18</v>
      </c>
      <c r="AC202" s="385" t="s">
        <v>98</v>
      </c>
      <c r="AD202" s="658">
        <f t="array" ref="AD202">IF(ISNA(INDEX('приложение 7.2 1 квартал'!Z:Z,MATCH(B202,'приложение 7.2 1 квартал'!B:B,0))),0,INDEX('приложение 7.2 1 квартал'!Z:Z,MATCH(B202,'приложение 7.2 1 квартал'!B:B,0)))</f>
        <v>0</v>
      </c>
      <c r="AE202" s="492"/>
      <c r="AF202" s="421"/>
      <c r="AG202" s="658"/>
      <c r="AH202" s="659"/>
      <c r="AI202" s="660"/>
      <c r="AJ202" s="661"/>
      <c r="AK202" s="662"/>
      <c r="AL202" s="663"/>
      <c r="AM202" s="661"/>
      <c r="AN202" s="666">
        <v>0.18</v>
      </c>
      <c r="AO202" s="385" t="s">
        <v>98</v>
      </c>
      <c r="AP202" s="658">
        <v>0</v>
      </c>
      <c r="AQ202" s="644"/>
      <c r="AR202" s="663"/>
      <c r="AS202" s="667"/>
      <c r="AT202" s="644"/>
      <c r="AU202" s="387"/>
      <c r="AV202" s="388"/>
      <c r="AW202" s="644"/>
      <c r="AX202" s="387"/>
      <c r="AY202" s="388"/>
      <c r="AZ202" s="644"/>
      <c r="BA202" s="392"/>
      <c r="BB202" s="388"/>
      <c r="BC202" s="644"/>
      <c r="BD202" s="392"/>
      <c r="BE202" s="488"/>
      <c r="BF202" s="390"/>
      <c r="BG202" s="391"/>
      <c r="BH202" s="695"/>
      <c r="BI202" s="389"/>
      <c r="BJ202" s="392"/>
      <c r="BK202" s="388"/>
      <c r="BL202" s="644"/>
      <c r="BM202" s="392"/>
      <c r="BN202" s="388"/>
      <c r="BO202" s="644"/>
      <c r="BP202" s="392"/>
      <c r="BQ202" s="388"/>
      <c r="BR202" s="387"/>
      <c r="BS202" s="392"/>
      <c r="BT202" s="388"/>
    </row>
    <row r="203" spans="1:72" s="393" customFormat="1" ht="78.75" x14ac:dyDescent="0.25">
      <c r="A203" s="742">
        <v>23</v>
      </c>
      <c r="B203" s="554" t="s">
        <v>275</v>
      </c>
      <c r="C203" s="391"/>
      <c r="D203" s="243"/>
      <c r="E203" s="243"/>
      <c r="F203" s="243"/>
      <c r="G203" s="244"/>
      <c r="H203" s="382"/>
      <c r="I203" s="382"/>
      <c r="J203" s="382"/>
      <c r="K203" s="382"/>
      <c r="L203" s="383"/>
      <c r="M203" s="382"/>
      <c r="N203" s="382"/>
      <c r="O203" s="382"/>
      <c r="P203" s="382"/>
      <c r="Q203" s="383"/>
      <c r="R203" s="384"/>
      <c r="S203" s="382"/>
      <c r="T203" s="382"/>
      <c r="U203" s="382"/>
      <c r="V203" s="382"/>
      <c r="W203" s="384"/>
      <c r="X203" s="382"/>
      <c r="Y203" s="382"/>
      <c r="Z203" s="382"/>
      <c r="AA203" s="386"/>
      <c r="AB203" s="666">
        <f t="array" ref="AB203">IF(ISNA(INDEX('приложение 7.2 1 квартал'!AE:AE,MATCH(B203,'приложение 7.2 1 квартал'!B:B,0))),0,INDEX('приложение 7.2 1 квартал'!AE:AE,MATCH(B203,'приложение 7.2 1 квартал'!B:B,0)))</f>
        <v>0.43</v>
      </c>
      <c r="AC203" s="385" t="s">
        <v>98</v>
      </c>
      <c r="AD203" s="658">
        <f t="array" ref="AD203">IF(ISNA(INDEX('приложение 7.2 1 квартал'!Z:Z,MATCH(B203,'приложение 7.2 1 квартал'!B:B,0))),0,INDEX('приложение 7.2 1 квартал'!Z:Z,MATCH(B203,'приложение 7.2 1 квартал'!B:B,0)))</f>
        <v>0</v>
      </c>
      <c r="AE203" s="492"/>
      <c r="AF203" s="421"/>
      <c r="AG203" s="658"/>
      <c r="AH203" s="659"/>
      <c r="AI203" s="660"/>
      <c r="AJ203" s="661"/>
      <c r="AK203" s="662"/>
      <c r="AL203" s="663"/>
      <c r="AM203" s="661"/>
      <c r="AN203" s="666">
        <v>0.43</v>
      </c>
      <c r="AO203" s="385" t="s">
        <v>98</v>
      </c>
      <c r="AP203" s="658">
        <v>0</v>
      </c>
      <c r="AQ203" s="644"/>
      <c r="AR203" s="663"/>
      <c r="AS203" s="667"/>
      <c r="AT203" s="644"/>
      <c r="AU203" s="387"/>
      <c r="AV203" s="388"/>
      <c r="AW203" s="644"/>
      <c r="AX203" s="387"/>
      <c r="AY203" s="388"/>
      <c r="AZ203" s="644"/>
      <c r="BA203" s="392"/>
      <c r="BB203" s="388"/>
      <c r="BC203" s="644"/>
      <c r="BD203" s="392"/>
      <c r="BE203" s="488"/>
      <c r="BF203" s="390"/>
      <c r="BG203" s="391"/>
      <c r="BH203" s="695"/>
      <c r="BI203" s="389"/>
      <c r="BJ203" s="392"/>
      <c r="BK203" s="388"/>
      <c r="BL203" s="644"/>
      <c r="BM203" s="392"/>
      <c r="BN203" s="388"/>
      <c r="BO203" s="644"/>
      <c r="BP203" s="392"/>
      <c r="BQ203" s="388"/>
      <c r="BR203" s="387"/>
      <c r="BS203" s="392"/>
      <c r="BT203" s="388"/>
    </row>
    <row r="204" spans="1:72" s="393" customFormat="1" ht="78.75" x14ac:dyDescent="0.25">
      <c r="A204" s="742">
        <v>24</v>
      </c>
      <c r="B204" s="554" t="s">
        <v>276</v>
      </c>
      <c r="C204" s="391"/>
      <c r="D204" s="243"/>
      <c r="E204" s="243"/>
      <c r="F204" s="243"/>
      <c r="G204" s="244"/>
      <c r="H204" s="382"/>
      <c r="I204" s="382"/>
      <c r="J204" s="382"/>
      <c r="K204" s="382"/>
      <c r="L204" s="383"/>
      <c r="M204" s="382"/>
      <c r="N204" s="382"/>
      <c r="O204" s="382"/>
      <c r="P204" s="382"/>
      <c r="Q204" s="383"/>
      <c r="R204" s="384"/>
      <c r="S204" s="382"/>
      <c r="T204" s="382"/>
      <c r="U204" s="382"/>
      <c r="V204" s="382"/>
      <c r="W204" s="384"/>
      <c r="X204" s="382"/>
      <c r="Y204" s="382"/>
      <c r="Z204" s="382"/>
      <c r="AA204" s="386"/>
      <c r="AB204" s="666">
        <f t="array" ref="AB204">IF(ISNA(INDEX('приложение 7.2 1 квартал'!AE:AE,MATCH(B204,'приложение 7.2 1 квартал'!B:B,0))),0,INDEX('приложение 7.2 1 квартал'!AE:AE,MATCH(B204,'приложение 7.2 1 квартал'!B:B,0)))</f>
        <v>0.24</v>
      </c>
      <c r="AC204" s="385" t="s">
        <v>98</v>
      </c>
      <c r="AD204" s="658">
        <f t="array" ref="AD204">IF(ISNA(INDEX('приложение 7.2 1 квартал'!Z:Z,MATCH(B204,'приложение 7.2 1 квартал'!B:B,0))),0,INDEX('приложение 7.2 1 квартал'!Z:Z,MATCH(B204,'приложение 7.2 1 квартал'!B:B,0)))</f>
        <v>0</v>
      </c>
      <c r="AE204" s="492"/>
      <c r="AF204" s="421"/>
      <c r="AG204" s="658"/>
      <c r="AH204" s="659"/>
      <c r="AI204" s="660"/>
      <c r="AJ204" s="661"/>
      <c r="AK204" s="662"/>
      <c r="AL204" s="663"/>
      <c r="AM204" s="661"/>
      <c r="AN204" s="666">
        <v>0.24</v>
      </c>
      <c r="AO204" s="385" t="s">
        <v>98</v>
      </c>
      <c r="AP204" s="658">
        <v>0</v>
      </c>
      <c r="AQ204" s="644"/>
      <c r="AR204" s="663"/>
      <c r="AS204" s="667"/>
      <c r="AT204" s="644"/>
      <c r="AU204" s="387"/>
      <c r="AV204" s="388"/>
      <c r="AW204" s="644"/>
      <c r="AX204" s="387"/>
      <c r="AY204" s="388"/>
      <c r="AZ204" s="644"/>
      <c r="BA204" s="392"/>
      <c r="BB204" s="388"/>
      <c r="BC204" s="644"/>
      <c r="BD204" s="392"/>
      <c r="BE204" s="488"/>
      <c r="BF204" s="390"/>
      <c r="BG204" s="391"/>
      <c r="BH204" s="695"/>
      <c r="BI204" s="389"/>
      <c r="BJ204" s="392"/>
      <c r="BK204" s="388"/>
      <c r="BL204" s="644"/>
      <c r="BM204" s="392"/>
      <c r="BN204" s="388"/>
      <c r="BO204" s="644"/>
      <c r="BP204" s="392"/>
      <c r="BQ204" s="388"/>
      <c r="BR204" s="387"/>
      <c r="BS204" s="392"/>
      <c r="BT204" s="388"/>
    </row>
    <row r="205" spans="1:72" s="393" customFormat="1" ht="63" x14ac:dyDescent="0.25">
      <c r="A205" s="742">
        <v>25</v>
      </c>
      <c r="B205" s="554" t="s">
        <v>335</v>
      </c>
      <c r="C205" s="391"/>
      <c r="D205" s="243"/>
      <c r="E205" s="243"/>
      <c r="F205" s="243"/>
      <c r="G205" s="244"/>
      <c r="H205" s="382"/>
      <c r="I205" s="382"/>
      <c r="J205" s="382"/>
      <c r="K205" s="382"/>
      <c r="L205" s="383"/>
      <c r="M205" s="382"/>
      <c r="N205" s="382"/>
      <c r="O205" s="382"/>
      <c r="P205" s="382"/>
      <c r="Q205" s="383"/>
      <c r="R205" s="384"/>
      <c r="S205" s="382"/>
      <c r="T205" s="382"/>
      <c r="U205" s="382"/>
      <c r="V205" s="382"/>
      <c r="W205" s="384"/>
      <c r="X205" s="382"/>
      <c r="Y205" s="382"/>
      <c r="Z205" s="382"/>
      <c r="AA205" s="386"/>
      <c r="AB205" s="666">
        <f t="array" ref="AB205">IF(ISNA(INDEX('приложение 7.2 1 квартал'!AE:AE,MATCH(B205,'приложение 7.2 1 квартал'!B:B,0))),0,INDEX('приложение 7.2 1 квартал'!AE:AE,MATCH(B205,'приложение 7.2 1 квартал'!B:B,0)))</f>
        <v>0.26</v>
      </c>
      <c r="AC205" s="385" t="s">
        <v>98</v>
      </c>
      <c r="AD205" s="658">
        <f t="array" ref="AD205">IF(ISNA(INDEX('приложение 7.2 1 квартал'!Z:Z,MATCH(B205,'приложение 7.2 1 квартал'!B:B,0))),0,INDEX('приложение 7.2 1 квартал'!Z:Z,MATCH(B205,'приложение 7.2 1 квартал'!B:B,0)))</f>
        <v>0</v>
      </c>
      <c r="AE205" s="492"/>
      <c r="AF205" s="421"/>
      <c r="AG205" s="658"/>
      <c r="AH205" s="659"/>
      <c r="AI205" s="660"/>
      <c r="AJ205" s="661"/>
      <c r="AK205" s="662"/>
      <c r="AL205" s="663"/>
      <c r="AM205" s="661"/>
      <c r="AN205" s="666">
        <v>0.26</v>
      </c>
      <c r="AO205" s="385" t="s">
        <v>98</v>
      </c>
      <c r="AP205" s="658">
        <v>0</v>
      </c>
      <c r="AQ205" s="644"/>
      <c r="AR205" s="663"/>
      <c r="AS205" s="667"/>
      <c r="AT205" s="644"/>
      <c r="AU205" s="387"/>
      <c r="AV205" s="388"/>
      <c r="AW205" s="644"/>
      <c r="AX205" s="387"/>
      <c r="AY205" s="388"/>
      <c r="AZ205" s="644"/>
      <c r="BA205" s="392"/>
      <c r="BB205" s="388"/>
      <c r="BC205" s="644"/>
      <c r="BD205" s="392"/>
      <c r="BE205" s="488"/>
      <c r="BF205" s="390"/>
      <c r="BG205" s="391"/>
      <c r="BH205" s="695"/>
      <c r="BI205" s="389"/>
      <c r="BJ205" s="392"/>
      <c r="BK205" s="388"/>
      <c r="BL205" s="644"/>
      <c r="BM205" s="392"/>
      <c r="BN205" s="388"/>
      <c r="BO205" s="644"/>
      <c r="BP205" s="392"/>
      <c r="BQ205" s="388"/>
      <c r="BR205" s="387"/>
      <c r="BS205" s="392"/>
      <c r="BT205" s="388"/>
    </row>
    <row r="206" spans="1:72" s="393" customFormat="1" ht="47.25" x14ac:dyDescent="0.25">
      <c r="A206" s="742">
        <v>26</v>
      </c>
      <c r="B206" s="554" t="s">
        <v>277</v>
      </c>
      <c r="C206" s="391"/>
      <c r="D206" s="243"/>
      <c r="E206" s="243"/>
      <c r="F206" s="243"/>
      <c r="G206" s="244"/>
      <c r="H206" s="382"/>
      <c r="I206" s="382"/>
      <c r="J206" s="382"/>
      <c r="K206" s="382"/>
      <c r="L206" s="383"/>
      <c r="M206" s="382"/>
      <c r="N206" s="382"/>
      <c r="O206" s="382"/>
      <c r="P206" s="382"/>
      <c r="Q206" s="383"/>
      <c r="R206" s="384"/>
      <c r="S206" s="382"/>
      <c r="T206" s="382"/>
      <c r="U206" s="382"/>
      <c r="V206" s="382"/>
      <c r="W206" s="384"/>
      <c r="X206" s="382"/>
      <c r="Y206" s="382"/>
      <c r="Z206" s="382"/>
      <c r="AA206" s="386"/>
      <c r="AB206" s="666">
        <f t="array" ref="AB206">IF(ISNA(INDEX('приложение 7.2 1 квартал'!AE:AE,MATCH(B206,'приложение 7.2 1 квартал'!B:B,0))),0,INDEX('приложение 7.2 1 квартал'!AE:AE,MATCH(B206,'приложение 7.2 1 квартал'!B:B,0)))</f>
        <v>0.25</v>
      </c>
      <c r="AC206" s="385" t="s">
        <v>98</v>
      </c>
      <c r="AD206" s="658">
        <f t="array" ref="AD206">IF(ISNA(INDEX('приложение 7.2 1 квартал'!Z:Z,MATCH(B206,'приложение 7.2 1 квартал'!B:B,0))),0,INDEX('приложение 7.2 1 квартал'!Z:Z,MATCH(B206,'приложение 7.2 1 квартал'!B:B,0)))</f>
        <v>0</v>
      </c>
      <c r="AE206" s="492"/>
      <c r="AF206" s="421"/>
      <c r="AG206" s="658"/>
      <c r="AH206" s="659"/>
      <c r="AI206" s="660"/>
      <c r="AJ206" s="661"/>
      <c r="AK206" s="662"/>
      <c r="AL206" s="663"/>
      <c r="AM206" s="661"/>
      <c r="AN206" s="666">
        <v>0.25</v>
      </c>
      <c r="AO206" s="385" t="s">
        <v>98</v>
      </c>
      <c r="AP206" s="658">
        <v>0</v>
      </c>
      <c r="AQ206" s="644"/>
      <c r="AR206" s="663"/>
      <c r="AS206" s="667"/>
      <c r="AT206" s="644"/>
      <c r="AU206" s="387"/>
      <c r="AV206" s="388"/>
      <c r="AW206" s="644"/>
      <c r="AX206" s="387"/>
      <c r="AY206" s="388"/>
      <c r="AZ206" s="644"/>
      <c r="BA206" s="392"/>
      <c r="BB206" s="388"/>
      <c r="BC206" s="644"/>
      <c r="BD206" s="392"/>
      <c r="BE206" s="488"/>
      <c r="BF206" s="390"/>
      <c r="BG206" s="391"/>
      <c r="BH206" s="695"/>
      <c r="BI206" s="389"/>
      <c r="BJ206" s="392"/>
      <c r="BK206" s="388"/>
      <c r="BL206" s="644"/>
      <c r="BM206" s="392"/>
      <c r="BN206" s="388"/>
      <c r="BO206" s="644"/>
      <c r="BP206" s="392"/>
      <c r="BQ206" s="388"/>
      <c r="BR206" s="387"/>
      <c r="BS206" s="392"/>
      <c r="BT206" s="388"/>
    </row>
    <row r="207" spans="1:72" s="393" customFormat="1" ht="63" x14ac:dyDescent="0.25">
      <c r="A207" s="742">
        <v>27</v>
      </c>
      <c r="B207" s="554" t="s">
        <v>278</v>
      </c>
      <c r="C207" s="391"/>
      <c r="D207" s="243"/>
      <c r="E207" s="243"/>
      <c r="F207" s="243"/>
      <c r="G207" s="244"/>
      <c r="H207" s="382"/>
      <c r="I207" s="382"/>
      <c r="J207" s="382"/>
      <c r="K207" s="382"/>
      <c r="L207" s="383"/>
      <c r="M207" s="382"/>
      <c r="N207" s="382"/>
      <c r="O207" s="382"/>
      <c r="P207" s="382"/>
      <c r="Q207" s="383"/>
      <c r="R207" s="384"/>
      <c r="S207" s="382"/>
      <c r="T207" s="382"/>
      <c r="U207" s="382"/>
      <c r="V207" s="382"/>
      <c r="W207" s="384"/>
      <c r="X207" s="382"/>
      <c r="Y207" s="382"/>
      <c r="Z207" s="382"/>
      <c r="AA207" s="386"/>
      <c r="AB207" s="666">
        <f t="array" ref="AB207">IF(ISNA(INDEX('приложение 7.2 1 квартал'!AE:AE,MATCH(B207,'приложение 7.2 1 квартал'!B:B,0))),0,INDEX('приложение 7.2 1 квартал'!AE:AE,MATCH(B207,'приложение 7.2 1 квартал'!B:B,0)))</f>
        <v>0.03</v>
      </c>
      <c r="AC207" s="385" t="s">
        <v>98</v>
      </c>
      <c r="AD207" s="658">
        <f t="array" ref="AD207">IF(ISNA(INDEX('приложение 7.2 1 квартал'!Z:Z,MATCH(B207,'приложение 7.2 1 квартал'!B:B,0))),0,INDEX('приложение 7.2 1 квартал'!Z:Z,MATCH(B207,'приложение 7.2 1 квартал'!B:B,0)))</f>
        <v>0</v>
      </c>
      <c r="AE207" s="492"/>
      <c r="AF207" s="421"/>
      <c r="AG207" s="658"/>
      <c r="AH207" s="659"/>
      <c r="AI207" s="660"/>
      <c r="AJ207" s="661"/>
      <c r="AK207" s="662"/>
      <c r="AL207" s="663"/>
      <c r="AM207" s="661"/>
      <c r="AN207" s="666">
        <v>0.03</v>
      </c>
      <c r="AO207" s="385" t="s">
        <v>98</v>
      </c>
      <c r="AP207" s="658">
        <v>0</v>
      </c>
      <c r="AQ207" s="644"/>
      <c r="AR207" s="663"/>
      <c r="AS207" s="667"/>
      <c r="AT207" s="644"/>
      <c r="AU207" s="387"/>
      <c r="AV207" s="388"/>
      <c r="AW207" s="644"/>
      <c r="AX207" s="387"/>
      <c r="AY207" s="388"/>
      <c r="AZ207" s="644"/>
      <c r="BA207" s="392"/>
      <c r="BB207" s="388"/>
      <c r="BC207" s="644"/>
      <c r="BD207" s="392"/>
      <c r="BE207" s="488"/>
      <c r="BF207" s="390"/>
      <c r="BG207" s="391"/>
      <c r="BH207" s="695"/>
      <c r="BI207" s="389"/>
      <c r="BJ207" s="392"/>
      <c r="BK207" s="388"/>
      <c r="BL207" s="644"/>
      <c r="BM207" s="392"/>
      <c r="BN207" s="388"/>
      <c r="BO207" s="644"/>
      <c r="BP207" s="392"/>
      <c r="BQ207" s="388"/>
      <c r="BR207" s="387"/>
      <c r="BS207" s="392"/>
      <c r="BT207" s="388"/>
    </row>
    <row r="208" spans="1:72" s="393" customFormat="1" ht="63" x14ac:dyDescent="0.25">
      <c r="A208" s="742">
        <v>28</v>
      </c>
      <c r="B208" s="554" t="s">
        <v>279</v>
      </c>
      <c r="C208" s="391"/>
      <c r="D208" s="243"/>
      <c r="E208" s="243"/>
      <c r="F208" s="243"/>
      <c r="G208" s="244"/>
      <c r="H208" s="382"/>
      <c r="I208" s="382"/>
      <c r="J208" s="382"/>
      <c r="K208" s="382"/>
      <c r="L208" s="383"/>
      <c r="M208" s="382"/>
      <c r="N208" s="382"/>
      <c r="O208" s="382"/>
      <c r="P208" s="382"/>
      <c r="Q208" s="383"/>
      <c r="R208" s="384"/>
      <c r="S208" s="382"/>
      <c r="T208" s="382"/>
      <c r="U208" s="382"/>
      <c r="V208" s="382"/>
      <c r="W208" s="384"/>
      <c r="X208" s="382"/>
      <c r="Y208" s="382"/>
      <c r="Z208" s="382"/>
      <c r="AA208" s="386"/>
      <c r="AB208" s="666">
        <f t="array" ref="AB208">IF(ISNA(INDEX('приложение 7.2 1 квартал'!AE:AE,MATCH(B208,'приложение 7.2 1 квартал'!B:B,0))),0,INDEX('приложение 7.2 1 квартал'!AE:AE,MATCH(B208,'приложение 7.2 1 квартал'!B:B,0)))</f>
        <v>0.24</v>
      </c>
      <c r="AC208" s="385" t="s">
        <v>98</v>
      </c>
      <c r="AD208" s="658">
        <f t="array" ref="AD208">IF(ISNA(INDEX('приложение 7.2 1 квартал'!Z:Z,MATCH(B208,'приложение 7.2 1 квартал'!B:B,0))),0,INDEX('приложение 7.2 1 квартал'!Z:Z,MATCH(B208,'приложение 7.2 1 квартал'!B:B,0)))</f>
        <v>0</v>
      </c>
      <c r="AE208" s="492"/>
      <c r="AF208" s="421"/>
      <c r="AG208" s="658"/>
      <c r="AH208" s="659"/>
      <c r="AI208" s="660"/>
      <c r="AJ208" s="661"/>
      <c r="AK208" s="662"/>
      <c r="AL208" s="663"/>
      <c r="AM208" s="661"/>
      <c r="AN208" s="666">
        <v>0.24</v>
      </c>
      <c r="AO208" s="385" t="s">
        <v>98</v>
      </c>
      <c r="AP208" s="658">
        <v>0</v>
      </c>
      <c r="AQ208" s="644"/>
      <c r="AR208" s="663"/>
      <c r="AS208" s="667"/>
      <c r="AT208" s="644"/>
      <c r="AU208" s="387"/>
      <c r="AV208" s="388"/>
      <c r="AW208" s="644"/>
      <c r="AX208" s="387"/>
      <c r="AY208" s="388"/>
      <c r="AZ208" s="644"/>
      <c r="BA208" s="392"/>
      <c r="BB208" s="388"/>
      <c r="BC208" s="644"/>
      <c r="BD208" s="392"/>
      <c r="BE208" s="488"/>
      <c r="BF208" s="390"/>
      <c r="BG208" s="391"/>
      <c r="BH208" s="695"/>
      <c r="BI208" s="389"/>
      <c r="BJ208" s="392"/>
      <c r="BK208" s="388"/>
      <c r="BL208" s="644"/>
      <c r="BM208" s="392"/>
      <c r="BN208" s="388"/>
      <c r="BO208" s="644"/>
      <c r="BP208" s="392"/>
      <c r="BQ208" s="388"/>
      <c r="BR208" s="387"/>
      <c r="BS208" s="392"/>
      <c r="BT208" s="388"/>
    </row>
    <row r="209" spans="1:72" s="393" customFormat="1" ht="78.75" x14ac:dyDescent="0.25">
      <c r="A209" s="742">
        <v>29</v>
      </c>
      <c r="B209" s="554" t="s">
        <v>280</v>
      </c>
      <c r="C209" s="391"/>
      <c r="D209" s="243"/>
      <c r="E209" s="243"/>
      <c r="F209" s="243"/>
      <c r="G209" s="244"/>
      <c r="H209" s="382"/>
      <c r="I209" s="382"/>
      <c r="J209" s="382"/>
      <c r="K209" s="382"/>
      <c r="L209" s="383"/>
      <c r="M209" s="382"/>
      <c r="N209" s="382"/>
      <c r="O209" s="382"/>
      <c r="P209" s="382"/>
      <c r="Q209" s="383"/>
      <c r="R209" s="384"/>
      <c r="S209" s="382"/>
      <c r="T209" s="382"/>
      <c r="U209" s="382"/>
      <c r="V209" s="382"/>
      <c r="W209" s="384"/>
      <c r="X209" s="382"/>
      <c r="Y209" s="382"/>
      <c r="Z209" s="382"/>
      <c r="AA209" s="386"/>
      <c r="AB209" s="666">
        <f t="array" ref="AB209">IF(ISNA(INDEX('приложение 7.2 1 квартал'!AE:AE,MATCH(B209,'приложение 7.2 1 квартал'!B:B,0))),0,INDEX('приложение 7.2 1 квартал'!AE:AE,MATCH(B209,'приложение 7.2 1 квартал'!B:B,0)))</f>
        <v>0.06</v>
      </c>
      <c r="AC209" s="385" t="s">
        <v>98</v>
      </c>
      <c r="AD209" s="658">
        <f t="array" ref="AD209">IF(ISNA(INDEX('приложение 7.2 1 квартал'!Z:Z,MATCH(B209,'приложение 7.2 1 квартал'!B:B,0))),0,INDEX('приложение 7.2 1 квартал'!Z:Z,MATCH(B209,'приложение 7.2 1 квартал'!B:B,0)))</f>
        <v>0</v>
      </c>
      <c r="AE209" s="492"/>
      <c r="AF209" s="421"/>
      <c r="AG209" s="658"/>
      <c r="AH209" s="659"/>
      <c r="AI209" s="660"/>
      <c r="AJ209" s="661"/>
      <c r="AK209" s="662"/>
      <c r="AL209" s="663"/>
      <c r="AM209" s="661"/>
      <c r="AN209" s="666">
        <v>0.06</v>
      </c>
      <c r="AO209" s="385" t="s">
        <v>98</v>
      </c>
      <c r="AP209" s="658">
        <v>0</v>
      </c>
      <c r="AQ209" s="644"/>
      <c r="AR209" s="663"/>
      <c r="AS209" s="667"/>
      <c r="AT209" s="644"/>
      <c r="AU209" s="387"/>
      <c r="AV209" s="388"/>
      <c r="AW209" s="644"/>
      <c r="AX209" s="387"/>
      <c r="AY209" s="388"/>
      <c r="AZ209" s="644"/>
      <c r="BA209" s="392"/>
      <c r="BB209" s="388"/>
      <c r="BC209" s="644"/>
      <c r="BD209" s="392"/>
      <c r="BE209" s="488"/>
      <c r="BF209" s="390"/>
      <c r="BG209" s="391"/>
      <c r="BH209" s="695"/>
      <c r="BI209" s="389"/>
      <c r="BJ209" s="392"/>
      <c r="BK209" s="388"/>
      <c r="BL209" s="644"/>
      <c r="BM209" s="392"/>
      <c r="BN209" s="388"/>
      <c r="BO209" s="644"/>
      <c r="BP209" s="392"/>
      <c r="BQ209" s="388"/>
      <c r="BR209" s="387"/>
      <c r="BS209" s="392"/>
      <c r="BT209" s="388"/>
    </row>
    <row r="210" spans="1:72" s="393" customFormat="1" ht="47.25" x14ac:dyDescent="0.25">
      <c r="A210" s="742">
        <v>30</v>
      </c>
      <c r="B210" s="554" t="s">
        <v>281</v>
      </c>
      <c r="C210" s="391"/>
      <c r="D210" s="243"/>
      <c r="E210" s="243"/>
      <c r="F210" s="243"/>
      <c r="G210" s="244"/>
      <c r="H210" s="382"/>
      <c r="I210" s="382"/>
      <c r="J210" s="382"/>
      <c r="K210" s="382"/>
      <c r="L210" s="383"/>
      <c r="M210" s="382"/>
      <c r="N210" s="382"/>
      <c r="O210" s="382"/>
      <c r="P210" s="382"/>
      <c r="Q210" s="383"/>
      <c r="R210" s="384"/>
      <c r="S210" s="382"/>
      <c r="T210" s="382"/>
      <c r="U210" s="382"/>
      <c r="V210" s="382"/>
      <c r="W210" s="384"/>
      <c r="X210" s="382"/>
      <c r="Y210" s="382"/>
      <c r="Z210" s="382"/>
      <c r="AA210" s="386"/>
      <c r="AB210" s="666">
        <f t="array" ref="AB210">IF(ISNA(INDEX('приложение 7.2 1 квартал'!AE:AE,MATCH(B210,'приложение 7.2 1 квартал'!B:B,0))),0,INDEX('приложение 7.2 1 квартал'!AE:AE,MATCH(B210,'приложение 7.2 1 квартал'!B:B,0)))</f>
        <v>0.1</v>
      </c>
      <c r="AC210" s="385" t="s">
        <v>98</v>
      </c>
      <c r="AD210" s="658">
        <f t="array" ref="AD210">IF(ISNA(INDEX('приложение 7.2 1 квартал'!Z:Z,MATCH(B210,'приложение 7.2 1 квартал'!B:B,0))),0,INDEX('приложение 7.2 1 квартал'!Z:Z,MATCH(B210,'приложение 7.2 1 квартал'!B:B,0)))</f>
        <v>0</v>
      </c>
      <c r="AE210" s="492"/>
      <c r="AF210" s="421"/>
      <c r="AG210" s="658"/>
      <c r="AH210" s="659"/>
      <c r="AI210" s="660"/>
      <c r="AJ210" s="661"/>
      <c r="AK210" s="662"/>
      <c r="AL210" s="663"/>
      <c r="AM210" s="661"/>
      <c r="AN210" s="666">
        <v>0.1</v>
      </c>
      <c r="AO210" s="385" t="s">
        <v>98</v>
      </c>
      <c r="AP210" s="658">
        <v>0</v>
      </c>
      <c r="AQ210" s="644"/>
      <c r="AR210" s="663"/>
      <c r="AS210" s="667"/>
      <c r="AT210" s="644"/>
      <c r="AU210" s="387"/>
      <c r="AV210" s="388"/>
      <c r="AW210" s="644"/>
      <c r="AX210" s="387"/>
      <c r="AY210" s="388"/>
      <c r="AZ210" s="644"/>
      <c r="BA210" s="392"/>
      <c r="BB210" s="388"/>
      <c r="BC210" s="644"/>
      <c r="BD210" s="392"/>
      <c r="BE210" s="488"/>
      <c r="BF210" s="390"/>
      <c r="BG210" s="391"/>
      <c r="BH210" s="695"/>
      <c r="BI210" s="389"/>
      <c r="BJ210" s="392"/>
      <c r="BK210" s="388"/>
      <c r="BL210" s="644"/>
      <c r="BM210" s="392"/>
      <c r="BN210" s="388"/>
      <c r="BO210" s="644"/>
      <c r="BP210" s="392"/>
      <c r="BQ210" s="388"/>
      <c r="BR210" s="387"/>
      <c r="BS210" s="392"/>
      <c r="BT210" s="388"/>
    </row>
    <row r="211" spans="1:72" s="393" customFormat="1" ht="63" x14ac:dyDescent="0.25">
      <c r="A211" s="742">
        <v>31</v>
      </c>
      <c r="B211" s="554" t="s">
        <v>282</v>
      </c>
      <c r="C211" s="391"/>
      <c r="D211" s="243"/>
      <c r="E211" s="243"/>
      <c r="F211" s="243"/>
      <c r="G211" s="244"/>
      <c r="H211" s="382"/>
      <c r="I211" s="382"/>
      <c r="J211" s="382"/>
      <c r="K211" s="382"/>
      <c r="L211" s="383"/>
      <c r="M211" s="382"/>
      <c r="N211" s="382"/>
      <c r="O211" s="382"/>
      <c r="P211" s="382"/>
      <c r="Q211" s="383"/>
      <c r="R211" s="384"/>
      <c r="S211" s="382"/>
      <c r="T211" s="382"/>
      <c r="U211" s="382"/>
      <c r="V211" s="382"/>
      <c r="W211" s="384"/>
      <c r="X211" s="382"/>
      <c r="Y211" s="382"/>
      <c r="Z211" s="382"/>
      <c r="AA211" s="386"/>
      <c r="AB211" s="666">
        <f t="array" ref="AB211">IF(ISNA(INDEX('приложение 7.2 1 квартал'!AE:AE,MATCH(B211,'приложение 7.2 1 квартал'!B:B,0))),0,INDEX('приложение 7.2 1 квартал'!AE:AE,MATCH(B211,'приложение 7.2 1 квартал'!B:B,0)))</f>
        <v>0.06</v>
      </c>
      <c r="AC211" s="385" t="s">
        <v>98</v>
      </c>
      <c r="AD211" s="658">
        <f t="array" ref="AD211">IF(ISNA(INDEX('приложение 7.2 1 квартал'!Z:Z,MATCH(B211,'приложение 7.2 1 квартал'!B:B,0))),0,INDEX('приложение 7.2 1 квартал'!Z:Z,MATCH(B211,'приложение 7.2 1 квартал'!B:B,0)))</f>
        <v>0</v>
      </c>
      <c r="AE211" s="492"/>
      <c r="AF211" s="421"/>
      <c r="AG211" s="658"/>
      <c r="AH211" s="659"/>
      <c r="AI211" s="660"/>
      <c r="AJ211" s="661"/>
      <c r="AK211" s="662"/>
      <c r="AL211" s="663"/>
      <c r="AM211" s="661"/>
      <c r="AN211" s="666">
        <v>0.06</v>
      </c>
      <c r="AO211" s="385" t="s">
        <v>98</v>
      </c>
      <c r="AP211" s="658">
        <v>0</v>
      </c>
      <c r="AQ211" s="644"/>
      <c r="AR211" s="663"/>
      <c r="AS211" s="667"/>
      <c r="AT211" s="644"/>
      <c r="AU211" s="387"/>
      <c r="AV211" s="388"/>
      <c r="AW211" s="644"/>
      <c r="AX211" s="387"/>
      <c r="AY211" s="388"/>
      <c r="AZ211" s="644"/>
      <c r="BA211" s="392"/>
      <c r="BB211" s="388"/>
      <c r="BC211" s="644"/>
      <c r="BD211" s="392"/>
      <c r="BE211" s="488"/>
      <c r="BF211" s="390"/>
      <c r="BG211" s="391"/>
      <c r="BH211" s="695"/>
      <c r="BI211" s="389"/>
      <c r="BJ211" s="392"/>
      <c r="BK211" s="388"/>
      <c r="BL211" s="644"/>
      <c r="BM211" s="392"/>
      <c r="BN211" s="388"/>
      <c r="BO211" s="644"/>
      <c r="BP211" s="392"/>
      <c r="BQ211" s="388"/>
      <c r="BR211" s="387"/>
      <c r="BS211" s="392"/>
      <c r="BT211" s="388"/>
    </row>
    <row r="212" spans="1:72" s="393" customFormat="1" ht="63" x14ac:dyDescent="0.25">
      <c r="A212" s="742">
        <v>32</v>
      </c>
      <c r="B212" s="554" t="s">
        <v>283</v>
      </c>
      <c r="C212" s="391"/>
      <c r="D212" s="243"/>
      <c r="E212" s="243"/>
      <c r="F212" s="243"/>
      <c r="G212" s="244"/>
      <c r="H212" s="382"/>
      <c r="I212" s="382"/>
      <c r="J212" s="382"/>
      <c r="K212" s="382"/>
      <c r="L212" s="383"/>
      <c r="M212" s="382"/>
      <c r="N212" s="382"/>
      <c r="O212" s="382"/>
      <c r="P212" s="382"/>
      <c r="Q212" s="383"/>
      <c r="R212" s="384"/>
      <c r="S212" s="382"/>
      <c r="T212" s="382"/>
      <c r="U212" s="382"/>
      <c r="V212" s="382"/>
      <c r="W212" s="384"/>
      <c r="X212" s="382"/>
      <c r="Y212" s="382"/>
      <c r="Z212" s="382"/>
      <c r="AA212" s="386"/>
      <c r="AB212" s="666">
        <f t="array" ref="AB212">IF(ISNA(INDEX('приложение 7.2 1 квартал'!AE:AE,MATCH(B212,'приложение 7.2 1 квартал'!B:B,0))),0,INDEX('приложение 7.2 1 квартал'!AE:AE,MATCH(B212,'приложение 7.2 1 квартал'!B:B,0)))</f>
        <v>0.06</v>
      </c>
      <c r="AC212" s="385" t="s">
        <v>98</v>
      </c>
      <c r="AD212" s="658">
        <f t="array" ref="AD212">IF(ISNA(INDEX('приложение 7.2 1 квартал'!Z:Z,MATCH(B212,'приложение 7.2 1 квартал'!B:B,0))),0,INDEX('приложение 7.2 1 квартал'!Z:Z,MATCH(B212,'приложение 7.2 1 квартал'!B:B,0)))</f>
        <v>0</v>
      </c>
      <c r="AE212" s="492"/>
      <c r="AF212" s="421"/>
      <c r="AG212" s="658"/>
      <c r="AH212" s="659"/>
      <c r="AI212" s="660"/>
      <c r="AJ212" s="661"/>
      <c r="AK212" s="662"/>
      <c r="AL212" s="663"/>
      <c r="AM212" s="661"/>
      <c r="AN212" s="666">
        <v>0.06</v>
      </c>
      <c r="AO212" s="385" t="s">
        <v>98</v>
      </c>
      <c r="AP212" s="658">
        <v>0</v>
      </c>
      <c r="AQ212" s="644"/>
      <c r="AR212" s="663"/>
      <c r="AS212" s="667"/>
      <c r="AT212" s="644"/>
      <c r="AU212" s="387"/>
      <c r="AV212" s="388"/>
      <c r="AW212" s="644"/>
      <c r="AX212" s="387"/>
      <c r="AY212" s="388"/>
      <c r="AZ212" s="644"/>
      <c r="BA212" s="392"/>
      <c r="BB212" s="388"/>
      <c r="BC212" s="644"/>
      <c r="BD212" s="392"/>
      <c r="BE212" s="488"/>
      <c r="BF212" s="390"/>
      <c r="BG212" s="391"/>
      <c r="BH212" s="695"/>
      <c r="BI212" s="389"/>
      <c r="BJ212" s="392"/>
      <c r="BK212" s="388"/>
      <c r="BL212" s="644"/>
      <c r="BM212" s="392"/>
      <c r="BN212" s="388"/>
      <c r="BO212" s="644"/>
      <c r="BP212" s="392"/>
      <c r="BQ212" s="388"/>
      <c r="BR212" s="387"/>
      <c r="BS212" s="392"/>
      <c r="BT212" s="388"/>
    </row>
    <row r="213" spans="1:72" s="393" customFormat="1" ht="78.75" x14ac:dyDescent="0.25">
      <c r="A213" s="742">
        <v>33</v>
      </c>
      <c r="B213" s="554" t="s">
        <v>284</v>
      </c>
      <c r="C213" s="391"/>
      <c r="D213" s="243"/>
      <c r="E213" s="243"/>
      <c r="F213" s="243"/>
      <c r="G213" s="244"/>
      <c r="H213" s="382"/>
      <c r="I213" s="382"/>
      <c r="J213" s="382"/>
      <c r="K213" s="382"/>
      <c r="L213" s="383"/>
      <c r="M213" s="382"/>
      <c r="N213" s="382"/>
      <c r="O213" s="382"/>
      <c r="P213" s="382"/>
      <c r="Q213" s="383"/>
      <c r="R213" s="384"/>
      <c r="S213" s="382"/>
      <c r="T213" s="382"/>
      <c r="U213" s="382"/>
      <c r="V213" s="382"/>
      <c r="W213" s="384"/>
      <c r="X213" s="382"/>
      <c r="Y213" s="382"/>
      <c r="Z213" s="382"/>
      <c r="AA213" s="386"/>
      <c r="AB213" s="666">
        <f t="array" ref="AB213">IF(ISNA(INDEX('приложение 7.2 1 квартал'!AE:AE,MATCH(B213,'приложение 7.2 1 квартал'!B:B,0))),0,INDEX('приложение 7.2 1 квартал'!AE:AE,MATCH(B213,'приложение 7.2 1 квартал'!B:B,0)))</f>
        <v>0.21</v>
      </c>
      <c r="AC213" s="385" t="s">
        <v>98</v>
      </c>
      <c r="AD213" s="658">
        <f t="array" ref="AD213">IF(ISNA(INDEX('приложение 7.2 1 квартал'!Z:Z,MATCH(B213,'приложение 7.2 1 квартал'!B:B,0))),0,INDEX('приложение 7.2 1 квартал'!Z:Z,MATCH(B213,'приложение 7.2 1 квартал'!B:B,0)))</f>
        <v>0</v>
      </c>
      <c r="AE213" s="492"/>
      <c r="AF213" s="421"/>
      <c r="AG213" s="658"/>
      <c r="AH213" s="659"/>
      <c r="AI213" s="660"/>
      <c r="AJ213" s="661"/>
      <c r="AK213" s="662"/>
      <c r="AL213" s="663"/>
      <c r="AM213" s="661"/>
      <c r="AN213" s="666">
        <v>0.21</v>
      </c>
      <c r="AO213" s="385" t="s">
        <v>98</v>
      </c>
      <c r="AP213" s="658">
        <v>0</v>
      </c>
      <c r="AQ213" s="644"/>
      <c r="AR213" s="663"/>
      <c r="AS213" s="667"/>
      <c r="AT213" s="644"/>
      <c r="AU213" s="387"/>
      <c r="AV213" s="388"/>
      <c r="AW213" s="644"/>
      <c r="AX213" s="387"/>
      <c r="AY213" s="388"/>
      <c r="AZ213" s="644"/>
      <c r="BA213" s="392"/>
      <c r="BB213" s="388"/>
      <c r="BC213" s="644"/>
      <c r="BD213" s="392"/>
      <c r="BE213" s="488"/>
      <c r="BF213" s="390"/>
      <c r="BG213" s="391"/>
      <c r="BH213" s="695"/>
      <c r="BI213" s="389"/>
      <c r="BJ213" s="392"/>
      <c r="BK213" s="388"/>
      <c r="BL213" s="644"/>
      <c r="BM213" s="392"/>
      <c r="BN213" s="388"/>
      <c r="BO213" s="644"/>
      <c r="BP213" s="392"/>
      <c r="BQ213" s="388"/>
      <c r="BR213" s="387"/>
      <c r="BS213" s="392"/>
      <c r="BT213" s="388"/>
    </row>
    <row r="214" spans="1:72" s="393" customFormat="1" ht="78.75" x14ac:dyDescent="0.25">
      <c r="A214" s="742">
        <v>34</v>
      </c>
      <c r="B214" s="554" t="s">
        <v>285</v>
      </c>
      <c r="C214" s="391"/>
      <c r="D214" s="243"/>
      <c r="E214" s="243"/>
      <c r="F214" s="243"/>
      <c r="G214" s="244"/>
      <c r="H214" s="382"/>
      <c r="I214" s="382"/>
      <c r="J214" s="382"/>
      <c r="K214" s="382"/>
      <c r="L214" s="383"/>
      <c r="M214" s="382"/>
      <c r="N214" s="382"/>
      <c r="O214" s="382"/>
      <c r="P214" s="382"/>
      <c r="Q214" s="383"/>
      <c r="R214" s="384"/>
      <c r="S214" s="382"/>
      <c r="T214" s="382"/>
      <c r="U214" s="382"/>
      <c r="V214" s="382"/>
      <c r="W214" s="384"/>
      <c r="X214" s="382"/>
      <c r="Y214" s="382"/>
      <c r="Z214" s="382"/>
      <c r="AA214" s="386"/>
      <c r="AB214" s="666">
        <f t="array" ref="AB214">IF(ISNA(INDEX('приложение 7.2 1 квартал'!AE:AE,MATCH(B214,'приложение 7.2 1 квартал'!B:B,0))),0,INDEX('приложение 7.2 1 квартал'!AE:AE,MATCH(B214,'приложение 7.2 1 квартал'!B:B,0)))</f>
        <v>0.04</v>
      </c>
      <c r="AC214" s="385" t="s">
        <v>98</v>
      </c>
      <c r="AD214" s="658">
        <f t="array" ref="AD214">IF(ISNA(INDEX('приложение 7.2 1 квартал'!Z:Z,MATCH(B214,'приложение 7.2 1 квартал'!B:B,0))),0,INDEX('приложение 7.2 1 квартал'!Z:Z,MATCH(B214,'приложение 7.2 1 квартал'!B:B,0)))</f>
        <v>0</v>
      </c>
      <c r="AE214" s="492"/>
      <c r="AF214" s="421"/>
      <c r="AG214" s="658"/>
      <c r="AH214" s="659"/>
      <c r="AI214" s="660"/>
      <c r="AJ214" s="661"/>
      <c r="AK214" s="662"/>
      <c r="AL214" s="663"/>
      <c r="AM214" s="661"/>
      <c r="AN214" s="666">
        <v>0.04</v>
      </c>
      <c r="AO214" s="385" t="s">
        <v>98</v>
      </c>
      <c r="AP214" s="658">
        <v>0</v>
      </c>
      <c r="AQ214" s="644"/>
      <c r="AR214" s="663"/>
      <c r="AS214" s="667"/>
      <c r="AT214" s="644"/>
      <c r="AU214" s="387"/>
      <c r="AV214" s="388"/>
      <c r="AW214" s="644"/>
      <c r="AX214" s="387"/>
      <c r="AY214" s="388"/>
      <c r="AZ214" s="644"/>
      <c r="BA214" s="392"/>
      <c r="BB214" s="388"/>
      <c r="BC214" s="644"/>
      <c r="BD214" s="392"/>
      <c r="BE214" s="488"/>
      <c r="BF214" s="390"/>
      <c r="BG214" s="391"/>
      <c r="BH214" s="695"/>
      <c r="BI214" s="389"/>
      <c r="BJ214" s="392"/>
      <c r="BK214" s="388"/>
      <c r="BL214" s="644"/>
      <c r="BM214" s="392"/>
      <c r="BN214" s="388"/>
      <c r="BO214" s="644"/>
      <c r="BP214" s="392"/>
      <c r="BQ214" s="388"/>
      <c r="BR214" s="387"/>
      <c r="BS214" s="392"/>
      <c r="BT214" s="388"/>
    </row>
    <row r="215" spans="1:72" s="393" customFormat="1" ht="63" x14ac:dyDescent="0.25">
      <c r="A215" s="742">
        <v>35</v>
      </c>
      <c r="B215" s="554" t="s">
        <v>286</v>
      </c>
      <c r="C215" s="391"/>
      <c r="D215" s="243"/>
      <c r="E215" s="243"/>
      <c r="F215" s="243"/>
      <c r="G215" s="244"/>
      <c r="H215" s="382"/>
      <c r="I215" s="382"/>
      <c r="J215" s="382"/>
      <c r="K215" s="382"/>
      <c r="L215" s="383"/>
      <c r="M215" s="382"/>
      <c r="N215" s="382"/>
      <c r="O215" s="382"/>
      <c r="P215" s="382"/>
      <c r="Q215" s="383"/>
      <c r="R215" s="384"/>
      <c r="S215" s="382"/>
      <c r="T215" s="382"/>
      <c r="U215" s="382"/>
      <c r="V215" s="382"/>
      <c r="W215" s="384"/>
      <c r="X215" s="382"/>
      <c r="Y215" s="382"/>
      <c r="Z215" s="382"/>
      <c r="AA215" s="386"/>
      <c r="AB215" s="666">
        <f t="array" ref="AB215">IF(ISNA(INDEX('приложение 7.2 1 квартал'!AE:AE,MATCH(B215,'приложение 7.2 1 квартал'!B:B,0))),0,INDEX('приложение 7.2 1 квартал'!AE:AE,MATCH(B215,'приложение 7.2 1 квартал'!B:B,0)))</f>
        <v>0.12</v>
      </c>
      <c r="AC215" s="385" t="s">
        <v>98</v>
      </c>
      <c r="AD215" s="658">
        <f t="array" ref="AD215">IF(ISNA(INDEX('приложение 7.2 1 квартал'!Z:Z,MATCH(B215,'приложение 7.2 1 квартал'!B:B,0))),0,INDEX('приложение 7.2 1 квартал'!Z:Z,MATCH(B215,'приложение 7.2 1 квартал'!B:B,0)))</f>
        <v>0</v>
      </c>
      <c r="AE215" s="492"/>
      <c r="AF215" s="421"/>
      <c r="AG215" s="658"/>
      <c r="AH215" s="659"/>
      <c r="AI215" s="660"/>
      <c r="AJ215" s="661"/>
      <c r="AK215" s="662"/>
      <c r="AL215" s="663"/>
      <c r="AM215" s="661"/>
      <c r="AN215" s="666">
        <v>0.12</v>
      </c>
      <c r="AO215" s="385" t="s">
        <v>98</v>
      </c>
      <c r="AP215" s="658">
        <v>0</v>
      </c>
      <c r="AQ215" s="644"/>
      <c r="AR215" s="663"/>
      <c r="AS215" s="667"/>
      <c r="AT215" s="644"/>
      <c r="AU215" s="387"/>
      <c r="AV215" s="388"/>
      <c r="AW215" s="644"/>
      <c r="AX215" s="387"/>
      <c r="AY215" s="388"/>
      <c r="AZ215" s="644"/>
      <c r="BA215" s="392"/>
      <c r="BB215" s="388"/>
      <c r="BC215" s="644"/>
      <c r="BD215" s="392"/>
      <c r="BE215" s="488"/>
      <c r="BF215" s="390"/>
      <c r="BG215" s="391"/>
      <c r="BH215" s="695"/>
      <c r="BI215" s="389"/>
      <c r="BJ215" s="392"/>
      <c r="BK215" s="388"/>
      <c r="BL215" s="644"/>
      <c r="BM215" s="392"/>
      <c r="BN215" s="388"/>
      <c r="BO215" s="644"/>
      <c r="BP215" s="392"/>
      <c r="BQ215" s="388"/>
      <c r="BR215" s="387"/>
      <c r="BS215" s="392"/>
      <c r="BT215" s="388"/>
    </row>
    <row r="216" spans="1:72" s="393" customFormat="1" ht="63" x14ac:dyDescent="0.25">
      <c r="A216" s="742">
        <v>36</v>
      </c>
      <c r="B216" s="554" t="s">
        <v>287</v>
      </c>
      <c r="C216" s="391"/>
      <c r="D216" s="243"/>
      <c r="E216" s="243"/>
      <c r="F216" s="243"/>
      <c r="G216" s="244"/>
      <c r="H216" s="382"/>
      <c r="I216" s="382"/>
      <c r="J216" s="382"/>
      <c r="K216" s="382"/>
      <c r="L216" s="383"/>
      <c r="M216" s="382"/>
      <c r="N216" s="382"/>
      <c r="O216" s="382"/>
      <c r="P216" s="382"/>
      <c r="Q216" s="383"/>
      <c r="R216" s="384"/>
      <c r="S216" s="382"/>
      <c r="T216" s="382"/>
      <c r="U216" s="382"/>
      <c r="V216" s="382"/>
      <c r="W216" s="384"/>
      <c r="X216" s="382"/>
      <c r="Y216" s="382"/>
      <c r="Z216" s="382"/>
      <c r="AA216" s="386"/>
      <c r="AB216" s="666">
        <f t="array" ref="AB216">IF(ISNA(INDEX('приложение 7.2 1 квартал'!AE:AE,MATCH(B216,'приложение 7.2 1 квартал'!B:B,0))),0,INDEX('приложение 7.2 1 квартал'!AE:AE,MATCH(B216,'приложение 7.2 1 квартал'!B:B,0)))</f>
        <v>0.17</v>
      </c>
      <c r="AC216" s="385" t="s">
        <v>98</v>
      </c>
      <c r="AD216" s="658">
        <f t="array" ref="AD216">IF(ISNA(INDEX('приложение 7.2 1 квартал'!Z:Z,MATCH(B216,'приложение 7.2 1 квартал'!B:B,0))),0,INDEX('приложение 7.2 1 квартал'!Z:Z,MATCH(B216,'приложение 7.2 1 квартал'!B:B,0)))</f>
        <v>0</v>
      </c>
      <c r="AE216" s="492"/>
      <c r="AF216" s="421"/>
      <c r="AG216" s="658"/>
      <c r="AH216" s="659"/>
      <c r="AI216" s="660"/>
      <c r="AJ216" s="661"/>
      <c r="AK216" s="662"/>
      <c r="AL216" s="663"/>
      <c r="AM216" s="661"/>
      <c r="AN216" s="666">
        <v>0.17</v>
      </c>
      <c r="AO216" s="385" t="s">
        <v>98</v>
      </c>
      <c r="AP216" s="658">
        <v>0</v>
      </c>
      <c r="AQ216" s="644"/>
      <c r="AR216" s="663"/>
      <c r="AS216" s="667"/>
      <c r="AT216" s="644"/>
      <c r="AU216" s="387"/>
      <c r="AV216" s="388"/>
      <c r="AW216" s="644"/>
      <c r="AX216" s="387"/>
      <c r="AY216" s="388"/>
      <c r="AZ216" s="644"/>
      <c r="BA216" s="392"/>
      <c r="BB216" s="388"/>
      <c r="BC216" s="644"/>
      <c r="BD216" s="392"/>
      <c r="BE216" s="488"/>
      <c r="BF216" s="390"/>
      <c r="BG216" s="391"/>
      <c r="BH216" s="695"/>
      <c r="BI216" s="389"/>
      <c r="BJ216" s="392"/>
      <c r="BK216" s="388"/>
      <c r="BL216" s="644"/>
      <c r="BM216" s="392"/>
      <c r="BN216" s="388"/>
      <c r="BO216" s="644"/>
      <c r="BP216" s="392"/>
      <c r="BQ216" s="388"/>
      <c r="BR216" s="387"/>
      <c r="BS216" s="392"/>
      <c r="BT216" s="388"/>
    </row>
    <row r="217" spans="1:72" s="393" customFormat="1" ht="63" x14ac:dyDescent="0.25">
      <c r="A217" s="742">
        <v>37</v>
      </c>
      <c r="B217" s="554" t="s">
        <v>288</v>
      </c>
      <c r="C217" s="391"/>
      <c r="D217" s="243"/>
      <c r="E217" s="243"/>
      <c r="F217" s="243"/>
      <c r="G217" s="244"/>
      <c r="H217" s="382"/>
      <c r="I217" s="382"/>
      <c r="J217" s="382"/>
      <c r="K217" s="382"/>
      <c r="L217" s="383"/>
      <c r="M217" s="382"/>
      <c r="N217" s="382"/>
      <c r="O217" s="382"/>
      <c r="P217" s="382"/>
      <c r="Q217" s="383"/>
      <c r="R217" s="384"/>
      <c r="S217" s="382"/>
      <c r="T217" s="382"/>
      <c r="U217" s="382"/>
      <c r="V217" s="382"/>
      <c r="W217" s="384"/>
      <c r="X217" s="382"/>
      <c r="Y217" s="382"/>
      <c r="Z217" s="382"/>
      <c r="AA217" s="386"/>
      <c r="AB217" s="666">
        <f t="array" ref="AB217">IF(ISNA(INDEX('приложение 7.2 1 квартал'!AE:AE,MATCH(B217,'приложение 7.2 1 квартал'!B:B,0))),0,INDEX('приложение 7.2 1 квартал'!AE:AE,MATCH(B217,'приложение 7.2 1 квартал'!B:B,0)))</f>
        <v>0.06</v>
      </c>
      <c r="AC217" s="385" t="s">
        <v>98</v>
      </c>
      <c r="AD217" s="658">
        <f t="array" ref="AD217">IF(ISNA(INDEX('приложение 7.2 1 квартал'!Z:Z,MATCH(B217,'приложение 7.2 1 квартал'!B:B,0))),0,INDEX('приложение 7.2 1 квартал'!Z:Z,MATCH(B217,'приложение 7.2 1 квартал'!B:B,0)))</f>
        <v>0</v>
      </c>
      <c r="AE217" s="492"/>
      <c r="AF217" s="421"/>
      <c r="AG217" s="658"/>
      <c r="AH217" s="659"/>
      <c r="AI217" s="660"/>
      <c r="AJ217" s="661"/>
      <c r="AK217" s="662"/>
      <c r="AL217" s="663"/>
      <c r="AM217" s="661"/>
      <c r="AN217" s="666">
        <v>0.06</v>
      </c>
      <c r="AO217" s="385" t="s">
        <v>98</v>
      </c>
      <c r="AP217" s="658">
        <v>0</v>
      </c>
      <c r="AQ217" s="644"/>
      <c r="AR217" s="663"/>
      <c r="AS217" s="667"/>
      <c r="AT217" s="644"/>
      <c r="AU217" s="387"/>
      <c r="AV217" s="388"/>
      <c r="AW217" s="644"/>
      <c r="AX217" s="387"/>
      <c r="AY217" s="388"/>
      <c r="AZ217" s="644"/>
      <c r="BA217" s="392"/>
      <c r="BB217" s="388"/>
      <c r="BC217" s="644"/>
      <c r="BD217" s="392"/>
      <c r="BE217" s="488"/>
      <c r="BF217" s="390"/>
      <c r="BG217" s="391"/>
      <c r="BH217" s="695"/>
      <c r="BI217" s="389"/>
      <c r="BJ217" s="392"/>
      <c r="BK217" s="388"/>
      <c r="BL217" s="644"/>
      <c r="BM217" s="392"/>
      <c r="BN217" s="388"/>
      <c r="BO217" s="644"/>
      <c r="BP217" s="392"/>
      <c r="BQ217" s="388"/>
      <c r="BR217" s="387"/>
      <c r="BS217" s="392"/>
      <c r="BT217" s="388"/>
    </row>
    <row r="218" spans="1:72" s="393" customFormat="1" ht="63" x14ac:dyDescent="0.25">
      <c r="A218" s="742">
        <v>38</v>
      </c>
      <c r="B218" s="554" t="s">
        <v>289</v>
      </c>
      <c r="C218" s="391"/>
      <c r="D218" s="243"/>
      <c r="E218" s="243"/>
      <c r="F218" s="243"/>
      <c r="G218" s="244"/>
      <c r="H218" s="382"/>
      <c r="I218" s="382"/>
      <c r="J218" s="382"/>
      <c r="K218" s="382"/>
      <c r="L218" s="383"/>
      <c r="M218" s="382"/>
      <c r="N218" s="382"/>
      <c r="O218" s="382"/>
      <c r="P218" s="382"/>
      <c r="Q218" s="383"/>
      <c r="R218" s="384"/>
      <c r="S218" s="382"/>
      <c r="T218" s="382"/>
      <c r="U218" s="382"/>
      <c r="V218" s="382"/>
      <c r="W218" s="384"/>
      <c r="X218" s="382"/>
      <c r="Y218" s="382"/>
      <c r="Z218" s="382"/>
      <c r="AA218" s="386"/>
      <c r="AB218" s="666">
        <f t="array" ref="AB218">IF(ISNA(INDEX('приложение 7.2 1 квартал'!AE:AE,MATCH(B218,'приложение 7.2 1 квартал'!B:B,0))),0,INDEX('приложение 7.2 1 квартал'!AE:AE,MATCH(B218,'приложение 7.2 1 квартал'!B:B,0)))</f>
        <v>0.09</v>
      </c>
      <c r="AC218" s="385" t="s">
        <v>98</v>
      </c>
      <c r="AD218" s="658">
        <f t="array" ref="AD218">IF(ISNA(INDEX('приложение 7.2 1 квартал'!Z:Z,MATCH(B218,'приложение 7.2 1 квартал'!B:B,0))),0,INDEX('приложение 7.2 1 квартал'!Z:Z,MATCH(B218,'приложение 7.2 1 квартал'!B:B,0)))</f>
        <v>0</v>
      </c>
      <c r="AE218" s="492"/>
      <c r="AF218" s="421"/>
      <c r="AG218" s="658"/>
      <c r="AH218" s="659"/>
      <c r="AI218" s="660"/>
      <c r="AJ218" s="661"/>
      <c r="AK218" s="662"/>
      <c r="AL218" s="663"/>
      <c r="AM218" s="661"/>
      <c r="AN218" s="666">
        <v>0.09</v>
      </c>
      <c r="AO218" s="385" t="s">
        <v>98</v>
      </c>
      <c r="AP218" s="658">
        <v>0</v>
      </c>
      <c r="AQ218" s="644"/>
      <c r="AR218" s="663"/>
      <c r="AS218" s="667"/>
      <c r="AT218" s="644"/>
      <c r="AU218" s="387"/>
      <c r="AV218" s="388"/>
      <c r="AW218" s="644"/>
      <c r="AX218" s="387"/>
      <c r="AY218" s="388"/>
      <c r="AZ218" s="644"/>
      <c r="BA218" s="392"/>
      <c r="BB218" s="388"/>
      <c r="BC218" s="644"/>
      <c r="BD218" s="392"/>
      <c r="BE218" s="488"/>
      <c r="BF218" s="390"/>
      <c r="BG218" s="391"/>
      <c r="BH218" s="695"/>
      <c r="BI218" s="389"/>
      <c r="BJ218" s="392"/>
      <c r="BK218" s="388"/>
      <c r="BL218" s="644"/>
      <c r="BM218" s="392"/>
      <c r="BN218" s="388"/>
      <c r="BO218" s="644"/>
      <c r="BP218" s="392"/>
      <c r="BQ218" s="388"/>
      <c r="BR218" s="387"/>
      <c r="BS218" s="392"/>
      <c r="BT218" s="388"/>
    </row>
    <row r="219" spans="1:72" s="393" customFormat="1" ht="94.5" x14ac:dyDescent="0.25">
      <c r="A219" s="742">
        <v>39</v>
      </c>
      <c r="B219" s="554" t="s">
        <v>290</v>
      </c>
      <c r="C219" s="391"/>
      <c r="D219" s="243"/>
      <c r="E219" s="243"/>
      <c r="F219" s="243"/>
      <c r="G219" s="244"/>
      <c r="H219" s="382"/>
      <c r="I219" s="382"/>
      <c r="J219" s="382"/>
      <c r="K219" s="382"/>
      <c r="L219" s="383"/>
      <c r="M219" s="382"/>
      <c r="N219" s="382"/>
      <c r="O219" s="382"/>
      <c r="P219" s="382"/>
      <c r="Q219" s="383"/>
      <c r="R219" s="384"/>
      <c r="S219" s="382"/>
      <c r="T219" s="382"/>
      <c r="U219" s="382"/>
      <c r="V219" s="382"/>
      <c r="W219" s="384"/>
      <c r="X219" s="382"/>
      <c r="Y219" s="382"/>
      <c r="Z219" s="382"/>
      <c r="AA219" s="386"/>
      <c r="AB219" s="666">
        <f t="array" ref="AB219">IF(ISNA(INDEX('приложение 7.2 1 квартал'!AE:AE,MATCH(B219,'приложение 7.2 1 квартал'!B:B,0))),0,INDEX('приложение 7.2 1 квартал'!AE:AE,MATCH(B219,'приложение 7.2 1 квартал'!B:B,0)))</f>
        <v>0.28999999999999998</v>
      </c>
      <c r="AC219" s="385" t="s">
        <v>98</v>
      </c>
      <c r="AD219" s="658">
        <f t="array" ref="AD219">IF(ISNA(INDEX('приложение 7.2 1 квартал'!Z:Z,MATCH(B219,'приложение 7.2 1 квартал'!B:B,0))),0,INDEX('приложение 7.2 1 квартал'!Z:Z,MATCH(B219,'приложение 7.2 1 квартал'!B:B,0)))</f>
        <v>0</v>
      </c>
      <c r="AE219" s="492"/>
      <c r="AF219" s="421"/>
      <c r="AG219" s="658"/>
      <c r="AH219" s="659"/>
      <c r="AI219" s="660"/>
      <c r="AJ219" s="661"/>
      <c r="AK219" s="662"/>
      <c r="AL219" s="663"/>
      <c r="AM219" s="661"/>
      <c r="AN219" s="666">
        <v>0.28999999999999998</v>
      </c>
      <c r="AO219" s="385" t="s">
        <v>98</v>
      </c>
      <c r="AP219" s="658">
        <v>0</v>
      </c>
      <c r="AQ219" s="644"/>
      <c r="AR219" s="663"/>
      <c r="AS219" s="667"/>
      <c r="AT219" s="644"/>
      <c r="AU219" s="387"/>
      <c r="AV219" s="388"/>
      <c r="AW219" s="644"/>
      <c r="AX219" s="387"/>
      <c r="AY219" s="388"/>
      <c r="AZ219" s="644"/>
      <c r="BA219" s="392"/>
      <c r="BB219" s="388"/>
      <c r="BC219" s="644"/>
      <c r="BD219" s="392"/>
      <c r="BE219" s="488"/>
      <c r="BF219" s="390"/>
      <c r="BG219" s="391"/>
      <c r="BH219" s="695"/>
      <c r="BI219" s="389"/>
      <c r="BJ219" s="392"/>
      <c r="BK219" s="388"/>
      <c r="BL219" s="644"/>
      <c r="BM219" s="392"/>
      <c r="BN219" s="388"/>
      <c r="BO219" s="644"/>
      <c r="BP219" s="392"/>
      <c r="BQ219" s="388"/>
      <c r="BR219" s="387"/>
      <c r="BS219" s="392"/>
      <c r="BT219" s="388"/>
    </row>
    <row r="220" spans="1:72" s="393" customFormat="1" ht="78.75" x14ac:dyDescent="0.25">
      <c r="A220" s="742">
        <v>40</v>
      </c>
      <c r="B220" s="554" t="s">
        <v>291</v>
      </c>
      <c r="C220" s="391"/>
      <c r="D220" s="243"/>
      <c r="E220" s="243"/>
      <c r="F220" s="243"/>
      <c r="G220" s="244"/>
      <c r="H220" s="382"/>
      <c r="I220" s="382"/>
      <c r="J220" s="382"/>
      <c r="K220" s="382"/>
      <c r="L220" s="383"/>
      <c r="M220" s="382"/>
      <c r="N220" s="382"/>
      <c r="O220" s="382"/>
      <c r="P220" s="382"/>
      <c r="Q220" s="383"/>
      <c r="R220" s="384"/>
      <c r="S220" s="382"/>
      <c r="T220" s="382"/>
      <c r="U220" s="382"/>
      <c r="V220" s="382"/>
      <c r="W220" s="384"/>
      <c r="X220" s="382"/>
      <c r="Y220" s="382"/>
      <c r="Z220" s="382"/>
      <c r="AA220" s="386"/>
      <c r="AB220" s="666">
        <f t="array" ref="AB220">IF(ISNA(INDEX('приложение 7.2 1 квартал'!AE:AE,MATCH(B220,'приложение 7.2 1 квартал'!B:B,0))),0,INDEX('приложение 7.2 1 квартал'!AE:AE,MATCH(B220,'приложение 7.2 1 квартал'!B:B,0)))</f>
        <v>0.1</v>
      </c>
      <c r="AC220" s="385" t="s">
        <v>98</v>
      </c>
      <c r="AD220" s="658">
        <f t="array" ref="AD220">IF(ISNA(INDEX('приложение 7.2 1 квартал'!Z:Z,MATCH(B220,'приложение 7.2 1 квартал'!B:B,0))),0,INDEX('приложение 7.2 1 квартал'!Z:Z,MATCH(B220,'приложение 7.2 1 квартал'!B:B,0)))</f>
        <v>0</v>
      </c>
      <c r="AE220" s="492"/>
      <c r="AF220" s="421"/>
      <c r="AG220" s="658"/>
      <c r="AH220" s="659"/>
      <c r="AI220" s="660"/>
      <c r="AJ220" s="661"/>
      <c r="AK220" s="662"/>
      <c r="AL220" s="663"/>
      <c r="AM220" s="661"/>
      <c r="AN220" s="666">
        <v>0.1</v>
      </c>
      <c r="AO220" s="385" t="s">
        <v>98</v>
      </c>
      <c r="AP220" s="658">
        <v>0</v>
      </c>
      <c r="AQ220" s="644"/>
      <c r="AR220" s="663"/>
      <c r="AS220" s="667"/>
      <c r="AT220" s="644"/>
      <c r="AU220" s="387"/>
      <c r="AV220" s="388"/>
      <c r="AW220" s="644"/>
      <c r="AX220" s="387"/>
      <c r="AY220" s="388"/>
      <c r="AZ220" s="644"/>
      <c r="BA220" s="392"/>
      <c r="BB220" s="388"/>
      <c r="BC220" s="644"/>
      <c r="BD220" s="392"/>
      <c r="BE220" s="488"/>
      <c r="BF220" s="390"/>
      <c r="BG220" s="391"/>
      <c r="BH220" s="695"/>
      <c r="BI220" s="389"/>
      <c r="BJ220" s="392"/>
      <c r="BK220" s="388"/>
      <c r="BL220" s="644"/>
      <c r="BM220" s="392"/>
      <c r="BN220" s="388"/>
      <c r="BO220" s="644"/>
      <c r="BP220" s="392"/>
      <c r="BQ220" s="388"/>
      <c r="BR220" s="387"/>
      <c r="BS220" s="392"/>
      <c r="BT220" s="388"/>
    </row>
    <row r="221" spans="1:72" s="393" customFormat="1" ht="94.5" x14ac:dyDescent="0.25">
      <c r="A221" s="742">
        <v>41</v>
      </c>
      <c r="B221" s="554" t="s">
        <v>292</v>
      </c>
      <c r="C221" s="391"/>
      <c r="D221" s="243"/>
      <c r="E221" s="243"/>
      <c r="F221" s="243"/>
      <c r="G221" s="244"/>
      <c r="H221" s="382"/>
      <c r="I221" s="382"/>
      <c r="J221" s="382"/>
      <c r="K221" s="382"/>
      <c r="L221" s="383"/>
      <c r="M221" s="382"/>
      <c r="N221" s="382"/>
      <c r="O221" s="382"/>
      <c r="P221" s="382"/>
      <c r="Q221" s="383"/>
      <c r="R221" s="384"/>
      <c r="S221" s="382"/>
      <c r="T221" s="382"/>
      <c r="U221" s="382"/>
      <c r="V221" s="382"/>
      <c r="W221" s="384"/>
      <c r="X221" s="382"/>
      <c r="Y221" s="382"/>
      <c r="Z221" s="382"/>
      <c r="AA221" s="386"/>
      <c r="AB221" s="666">
        <f t="array" ref="AB221">IF(ISNA(INDEX('приложение 7.2 1 квартал'!AE:AE,MATCH(B221,'приложение 7.2 1 квартал'!B:B,0))),0,INDEX('приложение 7.2 1 квартал'!AE:AE,MATCH(B221,'приложение 7.2 1 квартал'!B:B,0)))</f>
        <v>0.28000000000000003</v>
      </c>
      <c r="AC221" s="385" t="s">
        <v>98</v>
      </c>
      <c r="AD221" s="658">
        <f t="array" ref="AD221">IF(ISNA(INDEX('приложение 7.2 1 квартал'!Z:Z,MATCH(B221,'приложение 7.2 1 квартал'!B:B,0))),0,INDEX('приложение 7.2 1 квартал'!Z:Z,MATCH(B221,'приложение 7.2 1 квартал'!B:B,0)))</f>
        <v>0</v>
      </c>
      <c r="AE221" s="492"/>
      <c r="AF221" s="421"/>
      <c r="AG221" s="658"/>
      <c r="AH221" s="659"/>
      <c r="AI221" s="660"/>
      <c r="AJ221" s="661"/>
      <c r="AK221" s="662"/>
      <c r="AL221" s="663"/>
      <c r="AM221" s="661"/>
      <c r="AN221" s="666">
        <v>0.28000000000000003</v>
      </c>
      <c r="AO221" s="385" t="s">
        <v>98</v>
      </c>
      <c r="AP221" s="658">
        <v>0</v>
      </c>
      <c r="AQ221" s="644"/>
      <c r="AR221" s="663"/>
      <c r="AS221" s="667"/>
      <c r="AT221" s="644"/>
      <c r="AU221" s="387"/>
      <c r="AV221" s="388"/>
      <c r="AW221" s="644"/>
      <c r="AX221" s="387"/>
      <c r="AY221" s="388"/>
      <c r="AZ221" s="644"/>
      <c r="BA221" s="392"/>
      <c r="BB221" s="388"/>
      <c r="BC221" s="644"/>
      <c r="BD221" s="392"/>
      <c r="BE221" s="488"/>
      <c r="BF221" s="390"/>
      <c r="BG221" s="391"/>
      <c r="BH221" s="695"/>
      <c r="BI221" s="389"/>
      <c r="BJ221" s="392"/>
      <c r="BK221" s="388"/>
      <c r="BL221" s="644"/>
      <c r="BM221" s="392"/>
      <c r="BN221" s="388"/>
      <c r="BO221" s="644"/>
      <c r="BP221" s="392"/>
      <c r="BQ221" s="388"/>
      <c r="BR221" s="387"/>
      <c r="BS221" s="392"/>
      <c r="BT221" s="388"/>
    </row>
    <row r="222" spans="1:72" s="393" customFormat="1" ht="110.25" x14ac:dyDescent="0.25">
      <c r="A222" s="742">
        <v>42</v>
      </c>
      <c r="B222" s="554" t="s">
        <v>293</v>
      </c>
      <c r="C222" s="391"/>
      <c r="D222" s="243"/>
      <c r="E222" s="243"/>
      <c r="F222" s="243"/>
      <c r="G222" s="244"/>
      <c r="H222" s="382"/>
      <c r="I222" s="382"/>
      <c r="J222" s="382"/>
      <c r="K222" s="382"/>
      <c r="L222" s="383"/>
      <c r="M222" s="382"/>
      <c r="N222" s="382"/>
      <c r="O222" s="382"/>
      <c r="P222" s="382"/>
      <c r="Q222" s="383"/>
      <c r="R222" s="384"/>
      <c r="S222" s="382"/>
      <c r="T222" s="382"/>
      <c r="U222" s="382"/>
      <c r="V222" s="382"/>
      <c r="W222" s="384"/>
      <c r="X222" s="382"/>
      <c r="Y222" s="382"/>
      <c r="Z222" s="382"/>
      <c r="AA222" s="386"/>
      <c r="AB222" s="666">
        <f t="array" ref="AB222">IF(ISNA(INDEX('приложение 7.2 1 квартал'!AE:AE,MATCH(B222,'приложение 7.2 1 квартал'!B:B,0))),0,INDEX('приложение 7.2 1 квартал'!AE:AE,MATCH(B222,'приложение 7.2 1 квартал'!B:B,0)))</f>
        <v>0.06</v>
      </c>
      <c r="AC222" s="385" t="s">
        <v>98</v>
      </c>
      <c r="AD222" s="658">
        <f t="array" ref="AD222">IF(ISNA(INDEX('приложение 7.2 1 квартал'!Z:Z,MATCH(B222,'приложение 7.2 1 квартал'!B:B,0))),0,INDEX('приложение 7.2 1 квартал'!Z:Z,MATCH(B222,'приложение 7.2 1 квартал'!B:B,0)))</f>
        <v>0</v>
      </c>
      <c r="AE222" s="492"/>
      <c r="AF222" s="421"/>
      <c r="AG222" s="658"/>
      <c r="AH222" s="659"/>
      <c r="AI222" s="660"/>
      <c r="AJ222" s="661"/>
      <c r="AK222" s="662"/>
      <c r="AL222" s="663"/>
      <c r="AM222" s="661"/>
      <c r="AN222" s="666">
        <v>0.06</v>
      </c>
      <c r="AO222" s="385" t="s">
        <v>98</v>
      </c>
      <c r="AP222" s="658">
        <v>0</v>
      </c>
      <c r="AQ222" s="644"/>
      <c r="AR222" s="663"/>
      <c r="AS222" s="667"/>
      <c r="AT222" s="644"/>
      <c r="AU222" s="387"/>
      <c r="AV222" s="388"/>
      <c r="AW222" s="644"/>
      <c r="AX222" s="387"/>
      <c r="AY222" s="388"/>
      <c r="AZ222" s="644"/>
      <c r="BA222" s="392"/>
      <c r="BB222" s="388"/>
      <c r="BC222" s="644"/>
      <c r="BD222" s="392"/>
      <c r="BE222" s="488"/>
      <c r="BF222" s="390"/>
      <c r="BG222" s="391"/>
      <c r="BH222" s="695"/>
      <c r="BI222" s="389"/>
      <c r="BJ222" s="392"/>
      <c r="BK222" s="388"/>
      <c r="BL222" s="644"/>
      <c r="BM222" s="392"/>
      <c r="BN222" s="388"/>
      <c r="BO222" s="644"/>
      <c r="BP222" s="392"/>
      <c r="BQ222" s="388"/>
      <c r="BR222" s="387"/>
      <c r="BS222" s="392"/>
      <c r="BT222" s="388"/>
    </row>
    <row r="223" spans="1:72" s="393" customFormat="1" ht="94.5" x14ac:dyDescent="0.25">
      <c r="A223" s="742">
        <v>43</v>
      </c>
      <c r="B223" s="554" t="s">
        <v>294</v>
      </c>
      <c r="C223" s="391"/>
      <c r="D223" s="243"/>
      <c r="E223" s="243"/>
      <c r="F223" s="243"/>
      <c r="G223" s="244"/>
      <c r="H223" s="382"/>
      <c r="I223" s="382"/>
      <c r="J223" s="382"/>
      <c r="K223" s="382"/>
      <c r="L223" s="383"/>
      <c r="M223" s="382"/>
      <c r="N223" s="382"/>
      <c r="O223" s="382"/>
      <c r="P223" s="382"/>
      <c r="Q223" s="383"/>
      <c r="R223" s="384"/>
      <c r="S223" s="382"/>
      <c r="T223" s="382"/>
      <c r="U223" s="382"/>
      <c r="V223" s="382"/>
      <c r="W223" s="384"/>
      <c r="X223" s="382"/>
      <c r="Y223" s="382"/>
      <c r="Z223" s="382"/>
      <c r="AA223" s="386"/>
      <c r="AB223" s="666">
        <f t="array" ref="AB223">IF(ISNA(INDEX('приложение 7.2 1 квартал'!AE:AE,MATCH(B223,'приложение 7.2 1 квартал'!B:B,0))),0,INDEX('приложение 7.2 1 квартал'!AE:AE,MATCH(B223,'приложение 7.2 1 квартал'!B:B,0)))</f>
        <v>0.16</v>
      </c>
      <c r="AC223" s="385" t="s">
        <v>98</v>
      </c>
      <c r="AD223" s="658">
        <f t="array" ref="AD223">IF(ISNA(INDEX('приложение 7.2 1 квартал'!Z:Z,MATCH(B223,'приложение 7.2 1 квартал'!B:B,0))),0,INDEX('приложение 7.2 1 квартал'!Z:Z,MATCH(B223,'приложение 7.2 1 квартал'!B:B,0)))</f>
        <v>0</v>
      </c>
      <c r="AE223" s="492"/>
      <c r="AF223" s="421"/>
      <c r="AG223" s="658"/>
      <c r="AH223" s="659"/>
      <c r="AI223" s="660"/>
      <c r="AJ223" s="661"/>
      <c r="AK223" s="662"/>
      <c r="AL223" s="663"/>
      <c r="AM223" s="661"/>
      <c r="AN223" s="666">
        <v>0.16</v>
      </c>
      <c r="AO223" s="385" t="s">
        <v>98</v>
      </c>
      <c r="AP223" s="658">
        <v>0</v>
      </c>
      <c r="AQ223" s="644"/>
      <c r="AR223" s="663"/>
      <c r="AS223" s="667"/>
      <c r="AT223" s="644"/>
      <c r="AU223" s="387"/>
      <c r="AV223" s="388"/>
      <c r="AW223" s="644"/>
      <c r="AX223" s="387"/>
      <c r="AY223" s="388"/>
      <c r="AZ223" s="644"/>
      <c r="BA223" s="392"/>
      <c r="BB223" s="388"/>
      <c r="BC223" s="644"/>
      <c r="BD223" s="392"/>
      <c r="BE223" s="488"/>
      <c r="BF223" s="390"/>
      <c r="BG223" s="391"/>
      <c r="BH223" s="695"/>
      <c r="BI223" s="389"/>
      <c r="BJ223" s="392"/>
      <c r="BK223" s="388"/>
      <c r="BL223" s="644"/>
      <c r="BM223" s="392"/>
      <c r="BN223" s="388"/>
      <c r="BO223" s="644"/>
      <c r="BP223" s="392"/>
      <c r="BQ223" s="388"/>
      <c r="BR223" s="387"/>
      <c r="BS223" s="392"/>
      <c r="BT223" s="388"/>
    </row>
    <row r="224" spans="1:72" s="393" customFormat="1" ht="78.75" x14ac:dyDescent="0.25">
      <c r="A224" s="742">
        <v>44</v>
      </c>
      <c r="B224" s="582" t="s">
        <v>336</v>
      </c>
      <c r="C224" s="391"/>
      <c r="D224" s="243"/>
      <c r="E224" s="243"/>
      <c r="F224" s="243"/>
      <c r="G224" s="244"/>
      <c r="H224" s="382"/>
      <c r="I224" s="382"/>
      <c r="J224" s="382"/>
      <c r="K224" s="382"/>
      <c r="L224" s="383"/>
      <c r="M224" s="382"/>
      <c r="N224" s="382"/>
      <c r="O224" s="382"/>
      <c r="P224" s="382"/>
      <c r="Q224" s="383"/>
      <c r="R224" s="384"/>
      <c r="S224" s="382"/>
      <c r="T224" s="382"/>
      <c r="U224" s="382"/>
      <c r="V224" s="382"/>
      <c r="W224" s="384"/>
      <c r="X224" s="382"/>
      <c r="Y224" s="382"/>
      <c r="Z224" s="382"/>
      <c r="AA224" s="386"/>
      <c r="AB224" s="666">
        <f t="array" ref="AB224">IF(ISNA(INDEX('приложение 7.2 1 квартал'!AE:AE,MATCH(B224,'приложение 7.2 1 квартал'!B:B,0))),0,INDEX('приложение 7.2 1 квартал'!AE:AE,MATCH(B224,'приложение 7.2 1 квартал'!B:B,0)))</f>
        <v>0.09</v>
      </c>
      <c r="AC224" s="385" t="s">
        <v>98</v>
      </c>
      <c r="AD224" s="658">
        <f t="array" ref="AD224">IF(ISNA(INDEX('приложение 7.2 1 квартал'!Z:Z,MATCH(B224,'приложение 7.2 1 квартал'!B:B,0))),0,INDEX('приложение 7.2 1 квартал'!Z:Z,MATCH(B224,'приложение 7.2 1 квартал'!B:B,0)))</f>
        <v>0</v>
      </c>
      <c r="AE224" s="492"/>
      <c r="AF224" s="421"/>
      <c r="AG224" s="658"/>
      <c r="AH224" s="659"/>
      <c r="AI224" s="660"/>
      <c r="AJ224" s="661"/>
      <c r="AK224" s="662"/>
      <c r="AL224" s="663"/>
      <c r="AM224" s="661"/>
      <c r="AN224" s="666">
        <v>0.09</v>
      </c>
      <c r="AO224" s="385" t="s">
        <v>98</v>
      </c>
      <c r="AP224" s="658">
        <v>0</v>
      </c>
      <c r="AQ224" s="644"/>
      <c r="AR224" s="663"/>
      <c r="AS224" s="667"/>
      <c r="AT224" s="644"/>
      <c r="AU224" s="387"/>
      <c r="AV224" s="388"/>
      <c r="AW224" s="644"/>
      <c r="AX224" s="387"/>
      <c r="AY224" s="388"/>
      <c r="AZ224" s="644"/>
      <c r="BA224" s="392"/>
      <c r="BB224" s="388"/>
      <c r="BC224" s="644"/>
      <c r="BD224" s="392"/>
      <c r="BE224" s="488"/>
      <c r="BF224" s="390"/>
      <c r="BG224" s="391"/>
      <c r="BH224" s="695"/>
      <c r="BI224" s="389"/>
      <c r="BJ224" s="392"/>
      <c r="BK224" s="388"/>
      <c r="BL224" s="644"/>
      <c r="BM224" s="392"/>
      <c r="BN224" s="388"/>
      <c r="BO224" s="644"/>
      <c r="BP224" s="392"/>
      <c r="BQ224" s="388"/>
      <c r="BR224" s="387"/>
      <c r="BS224" s="392"/>
      <c r="BT224" s="388"/>
    </row>
    <row r="225" spans="1:72" s="393" customFormat="1" ht="94.5" x14ac:dyDescent="0.25">
      <c r="A225" s="742">
        <v>45</v>
      </c>
      <c r="B225" s="582" t="s">
        <v>337</v>
      </c>
      <c r="C225" s="391"/>
      <c r="D225" s="243"/>
      <c r="E225" s="243"/>
      <c r="F225" s="243"/>
      <c r="G225" s="244"/>
      <c r="H225" s="382"/>
      <c r="I225" s="382"/>
      <c r="J225" s="382"/>
      <c r="K225" s="382"/>
      <c r="L225" s="383"/>
      <c r="M225" s="382"/>
      <c r="N225" s="382"/>
      <c r="O225" s="382"/>
      <c r="P225" s="382"/>
      <c r="Q225" s="383"/>
      <c r="R225" s="384"/>
      <c r="S225" s="382"/>
      <c r="T225" s="382"/>
      <c r="U225" s="382"/>
      <c r="V225" s="382"/>
      <c r="W225" s="384"/>
      <c r="X225" s="382"/>
      <c r="Y225" s="382"/>
      <c r="Z225" s="382"/>
      <c r="AA225" s="386"/>
      <c r="AB225" s="666">
        <f t="array" ref="AB225">IF(ISNA(INDEX('приложение 7.2 1 квартал'!AE:AE,MATCH(B225,'приложение 7.2 1 квартал'!B:B,0))),0,INDEX('приложение 7.2 1 квартал'!AE:AE,MATCH(B225,'приложение 7.2 1 квартал'!B:B,0)))</f>
        <v>0.27</v>
      </c>
      <c r="AC225" s="385" t="s">
        <v>98</v>
      </c>
      <c r="AD225" s="658">
        <f t="array" ref="AD225">IF(ISNA(INDEX('приложение 7.2 1 квартал'!Z:Z,MATCH(B225,'приложение 7.2 1 квартал'!B:B,0))),0,INDEX('приложение 7.2 1 квартал'!Z:Z,MATCH(B225,'приложение 7.2 1 квартал'!B:B,0)))</f>
        <v>0</v>
      </c>
      <c r="AE225" s="492"/>
      <c r="AF225" s="421"/>
      <c r="AG225" s="658"/>
      <c r="AH225" s="659"/>
      <c r="AI225" s="660"/>
      <c r="AJ225" s="661"/>
      <c r="AK225" s="662"/>
      <c r="AL225" s="663"/>
      <c r="AM225" s="661"/>
      <c r="AN225" s="666">
        <v>0.27</v>
      </c>
      <c r="AO225" s="385" t="s">
        <v>98</v>
      </c>
      <c r="AP225" s="658">
        <v>0</v>
      </c>
      <c r="AQ225" s="644"/>
      <c r="AR225" s="663"/>
      <c r="AS225" s="667"/>
      <c r="AT225" s="644"/>
      <c r="AU225" s="387"/>
      <c r="AV225" s="388"/>
      <c r="AW225" s="644"/>
      <c r="AX225" s="387"/>
      <c r="AY225" s="388"/>
      <c r="AZ225" s="644"/>
      <c r="BA225" s="392"/>
      <c r="BB225" s="388"/>
      <c r="BC225" s="644"/>
      <c r="BD225" s="392"/>
      <c r="BE225" s="488"/>
      <c r="BF225" s="390"/>
      <c r="BG225" s="391"/>
      <c r="BH225" s="695"/>
      <c r="BI225" s="389"/>
      <c r="BJ225" s="392"/>
      <c r="BK225" s="388"/>
      <c r="BL225" s="644"/>
      <c r="BM225" s="392"/>
      <c r="BN225" s="388"/>
      <c r="BO225" s="644"/>
      <c r="BP225" s="392"/>
      <c r="BQ225" s="388"/>
      <c r="BR225" s="387"/>
      <c r="BS225" s="392"/>
      <c r="BT225" s="388"/>
    </row>
    <row r="226" spans="1:72" s="393" customFormat="1" ht="63" x14ac:dyDescent="0.25">
      <c r="A226" s="742">
        <v>46</v>
      </c>
      <c r="B226" s="554" t="s">
        <v>295</v>
      </c>
      <c r="C226" s="391"/>
      <c r="D226" s="243"/>
      <c r="E226" s="243"/>
      <c r="F226" s="243"/>
      <c r="G226" s="244"/>
      <c r="H226" s="382"/>
      <c r="I226" s="382"/>
      <c r="J226" s="382"/>
      <c r="K226" s="382"/>
      <c r="L226" s="383"/>
      <c r="M226" s="382"/>
      <c r="N226" s="382"/>
      <c r="O226" s="382"/>
      <c r="P226" s="382"/>
      <c r="Q226" s="383"/>
      <c r="R226" s="384"/>
      <c r="S226" s="382"/>
      <c r="T226" s="382"/>
      <c r="U226" s="382"/>
      <c r="V226" s="382"/>
      <c r="W226" s="384"/>
      <c r="X226" s="382"/>
      <c r="Y226" s="382"/>
      <c r="Z226" s="382"/>
      <c r="AA226" s="386"/>
      <c r="AB226" s="666">
        <f t="array" ref="AB226">IF(ISNA(INDEX('приложение 7.2 1 квартал'!AE:AE,MATCH(B226,'приложение 7.2 1 квартал'!B:B,0))),0,INDEX('приложение 7.2 1 квартал'!AE:AE,MATCH(B226,'приложение 7.2 1 квартал'!B:B,0)))</f>
        <v>0.25</v>
      </c>
      <c r="AC226" s="385" t="s">
        <v>98</v>
      </c>
      <c r="AD226" s="658">
        <f t="array" ref="AD226">IF(ISNA(INDEX('приложение 7.2 1 квартал'!Z:Z,MATCH(B226,'приложение 7.2 1 квартал'!B:B,0))),0,INDEX('приложение 7.2 1 квартал'!Z:Z,MATCH(B226,'приложение 7.2 1 квартал'!B:B,0)))</f>
        <v>0</v>
      </c>
      <c r="AE226" s="492"/>
      <c r="AF226" s="421"/>
      <c r="AG226" s="658"/>
      <c r="AH226" s="659"/>
      <c r="AI226" s="660"/>
      <c r="AJ226" s="661"/>
      <c r="AK226" s="662"/>
      <c r="AL226" s="663"/>
      <c r="AM226" s="661"/>
      <c r="AN226" s="666">
        <v>0.25</v>
      </c>
      <c r="AO226" s="385" t="s">
        <v>98</v>
      </c>
      <c r="AP226" s="658">
        <v>0</v>
      </c>
      <c r="AQ226" s="644"/>
      <c r="AR226" s="663"/>
      <c r="AS226" s="667"/>
      <c r="AT226" s="644"/>
      <c r="AU226" s="387"/>
      <c r="AV226" s="388"/>
      <c r="AW226" s="644"/>
      <c r="AX226" s="387"/>
      <c r="AY226" s="388"/>
      <c r="AZ226" s="644"/>
      <c r="BA226" s="392"/>
      <c r="BB226" s="388"/>
      <c r="BC226" s="644"/>
      <c r="BD226" s="392"/>
      <c r="BE226" s="488"/>
      <c r="BF226" s="390"/>
      <c r="BG226" s="391"/>
      <c r="BH226" s="695"/>
      <c r="BI226" s="389"/>
      <c r="BJ226" s="392"/>
      <c r="BK226" s="388"/>
      <c r="BL226" s="644"/>
      <c r="BM226" s="392"/>
      <c r="BN226" s="388"/>
      <c r="BO226" s="644"/>
      <c r="BP226" s="392"/>
      <c r="BQ226" s="388"/>
      <c r="BR226" s="387"/>
      <c r="BS226" s="392"/>
      <c r="BT226" s="388"/>
    </row>
    <row r="227" spans="1:72" s="393" customFormat="1" ht="94.5" x14ac:dyDescent="0.25">
      <c r="A227" s="742">
        <v>47</v>
      </c>
      <c r="B227" s="554" t="s">
        <v>296</v>
      </c>
      <c r="C227" s="391"/>
      <c r="D227" s="243"/>
      <c r="E227" s="243"/>
      <c r="F227" s="243"/>
      <c r="G227" s="244"/>
      <c r="H227" s="382"/>
      <c r="I227" s="382"/>
      <c r="J227" s="382"/>
      <c r="K227" s="382"/>
      <c r="L227" s="383"/>
      <c r="M227" s="382"/>
      <c r="N227" s="382"/>
      <c r="O227" s="382"/>
      <c r="P227" s="382"/>
      <c r="Q227" s="383"/>
      <c r="R227" s="384"/>
      <c r="S227" s="382"/>
      <c r="T227" s="382"/>
      <c r="U227" s="382"/>
      <c r="V227" s="382"/>
      <c r="W227" s="384"/>
      <c r="X227" s="382"/>
      <c r="Y227" s="382"/>
      <c r="Z227" s="382"/>
      <c r="AA227" s="386"/>
      <c r="AB227" s="666">
        <f t="array" ref="AB227">IF(ISNA(INDEX('приложение 7.2 1 квартал'!AE:AE,MATCH(B227,'приложение 7.2 1 квартал'!B:B,0))),0,INDEX('приложение 7.2 1 квартал'!AE:AE,MATCH(B227,'приложение 7.2 1 квартал'!B:B,0)))</f>
        <v>0.15</v>
      </c>
      <c r="AC227" s="385" t="s">
        <v>98</v>
      </c>
      <c r="AD227" s="658">
        <f t="array" ref="AD227">IF(ISNA(INDEX('приложение 7.2 1 квартал'!Z:Z,MATCH(B227,'приложение 7.2 1 квартал'!B:B,0))),0,INDEX('приложение 7.2 1 квартал'!Z:Z,MATCH(B227,'приложение 7.2 1 квартал'!B:B,0)))</f>
        <v>0</v>
      </c>
      <c r="AE227" s="492"/>
      <c r="AF227" s="421"/>
      <c r="AG227" s="658"/>
      <c r="AH227" s="659"/>
      <c r="AI227" s="660"/>
      <c r="AJ227" s="661"/>
      <c r="AK227" s="662"/>
      <c r="AL227" s="663"/>
      <c r="AM227" s="661"/>
      <c r="AN227" s="666">
        <v>0.15</v>
      </c>
      <c r="AO227" s="385" t="s">
        <v>98</v>
      </c>
      <c r="AP227" s="658">
        <v>0</v>
      </c>
      <c r="AQ227" s="644"/>
      <c r="AR227" s="663"/>
      <c r="AS227" s="667"/>
      <c r="AT227" s="644"/>
      <c r="AU227" s="387"/>
      <c r="AV227" s="388"/>
      <c r="AW227" s="644"/>
      <c r="AX227" s="387"/>
      <c r="AY227" s="388"/>
      <c r="AZ227" s="644"/>
      <c r="BA227" s="392"/>
      <c r="BB227" s="388"/>
      <c r="BC227" s="644"/>
      <c r="BD227" s="392"/>
      <c r="BE227" s="488"/>
      <c r="BF227" s="390"/>
      <c r="BG227" s="391"/>
      <c r="BH227" s="695"/>
      <c r="BI227" s="389"/>
      <c r="BJ227" s="392"/>
      <c r="BK227" s="388"/>
      <c r="BL227" s="644"/>
      <c r="BM227" s="392"/>
      <c r="BN227" s="388"/>
      <c r="BO227" s="644"/>
      <c r="BP227" s="392"/>
      <c r="BQ227" s="388"/>
      <c r="BR227" s="387"/>
      <c r="BS227" s="392"/>
      <c r="BT227" s="388"/>
    </row>
    <row r="228" spans="1:72" s="393" customFormat="1" ht="94.5" x14ac:dyDescent="0.25">
      <c r="A228" s="742">
        <v>48</v>
      </c>
      <c r="B228" s="554" t="s">
        <v>297</v>
      </c>
      <c r="C228" s="391"/>
      <c r="D228" s="243"/>
      <c r="E228" s="243"/>
      <c r="F228" s="243"/>
      <c r="G228" s="244"/>
      <c r="H228" s="382"/>
      <c r="I228" s="382"/>
      <c r="J228" s="382"/>
      <c r="K228" s="382"/>
      <c r="L228" s="383"/>
      <c r="M228" s="382"/>
      <c r="N228" s="382"/>
      <c r="O228" s="382"/>
      <c r="P228" s="382"/>
      <c r="Q228" s="383"/>
      <c r="R228" s="384"/>
      <c r="S228" s="382"/>
      <c r="T228" s="382"/>
      <c r="U228" s="382"/>
      <c r="V228" s="382"/>
      <c r="W228" s="384"/>
      <c r="X228" s="382"/>
      <c r="Y228" s="382"/>
      <c r="Z228" s="382"/>
      <c r="AA228" s="386"/>
      <c r="AB228" s="666">
        <f t="array" ref="AB228">IF(ISNA(INDEX('приложение 7.2 1 квартал'!AE:AE,MATCH(B228,'приложение 7.2 1 квартал'!B:B,0))),0,INDEX('приложение 7.2 1 квартал'!AE:AE,MATCH(B228,'приложение 7.2 1 квартал'!B:B,0)))</f>
        <v>0.11</v>
      </c>
      <c r="AC228" s="385" t="s">
        <v>98</v>
      </c>
      <c r="AD228" s="658">
        <f t="array" ref="AD228">IF(ISNA(INDEX('приложение 7.2 1 квартал'!Z:Z,MATCH(B228,'приложение 7.2 1 квартал'!B:B,0))),0,INDEX('приложение 7.2 1 квартал'!Z:Z,MATCH(B228,'приложение 7.2 1 квартал'!B:B,0)))</f>
        <v>0</v>
      </c>
      <c r="AE228" s="492"/>
      <c r="AF228" s="421"/>
      <c r="AG228" s="658"/>
      <c r="AH228" s="659"/>
      <c r="AI228" s="660"/>
      <c r="AJ228" s="661"/>
      <c r="AK228" s="662"/>
      <c r="AL228" s="663"/>
      <c r="AM228" s="661"/>
      <c r="AN228" s="666">
        <v>0.11</v>
      </c>
      <c r="AO228" s="385" t="s">
        <v>98</v>
      </c>
      <c r="AP228" s="658">
        <v>0</v>
      </c>
      <c r="AQ228" s="644"/>
      <c r="AR228" s="663"/>
      <c r="AS228" s="667"/>
      <c r="AT228" s="644"/>
      <c r="AU228" s="387"/>
      <c r="AV228" s="388"/>
      <c r="AW228" s="644"/>
      <c r="AX228" s="387"/>
      <c r="AY228" s="388"/>
      <c r="AZ228" s="644"/>
      <c r="BA228" s="392"/>
      <c r="BB228" s="388"/>
      <c r="BC228" s="644"/>
      <c r="BD228" s="392"/>
      <c r="BE228" s="488"/>
      <c r="BF228" s="390"/>
      <c r="BG228" s="391"/>
      <c r="BH228" s="695"/>
      <c r="BI228" s="389"/>
      <c r="BJ228" s="392"/>
      <c r="BK228" s="388"/>
      <c r="BL228" s="644"/>
      <c r="BM228" s="392"/>
      <c r="BN228" s="388"/>
      <c r="BO228" s="644"/>
      <c r="BP228" s="392"/>
      <c r="BQ228" s="388"/>
      <c r="BR228" s="387"/>
      <c r="BS228" s="392"/>
      <c r="BT228" s="388"/>
    </row>
    <row r="229" spans="1:72" s="393" customFormat="1" ht="63" x14ac:dyDescent="0.25">
      <c r="A229" s="742">
        <v>49</v>
      </c>
      <c r="B229" s="554" t="s">
        <v>298</v>
      </c>
      <c r="C229" s="391"/>
      <c r="D229" s="243"/>
      <c r="E229" s="243"/>
      <c r="F229" s="243"/>
      <c r="G229" s="244"/>
      <c r="H229" s="382"/>
      <c r="I229" s="382"/>
      <c r="J229" s="382"/>
      <c r="K229" s="382"/>
      <c r="L229" s="383"/>
      <c r="M229" s="382"/>
      <c r="N229" s="382"/>
      <c r="O229" s="382"/>
      <c r="P229" s="382"/>
      <c r="Q229" s="383"/>
      <c r="R229" s="384"/>
      <c r="S229" s="382"/>
      <c r="T229" s="382"/>
      <c r="U229" s="382"/>
      <c r="V229" s="382"/>
      <c r="W229" s="384"/>
      <c r="X229" s="382"/>
      <c r="Y229" s="382"/>
      <c r="Z229" s="382"/>
      <c r="AA229" s="386"/>
      <c r="AB229" s="666">
        <f t="array" ref="AB229">IF(ISNA(INDEX('приложение 7.2 1 квартал'!AE:AE,MATCH(B229,'приложение 7.2 1 квартал'!B:B,0))),0,INDEX('приложение 7.2 1 квартал'!AE:AE,MATCH(B229,'приложение 7.2 1 квартал'!B:B,0)))</f>
        <v>0.05</v>
      </c>
      <c r="AC229" s="385" t="s">
        <v>98</v>
      </c>
      <c r="AD229" s="658">
        <f t="array" ref="AD229">IF(ISNA(INDEX('приложение 7.2 1 квартал'!Z:Z,MATCH(B229,'приложение 7.2 1 квартал'!B:B,0))),0,INDEX('приложение 7.2 1 квартал'!Z:Z,MATCH(B229,'приложение 7.2 1 квартал'!B:B,0)))</f>
        <v>0</v>
      </c>
      <c r="AE229" s="492"/>
      <c r="AF229" s="421"/>
      <c r="AG229" s="658"/>
      <c r="AH229" s="659"/>
      <c r="AI229" s="660"/>
      <c r="AJ229" s="661"/>
      <c r="AK229" s="662"/>
      <c r="AL229" s="663"/>
      <c r="AM229" s="661"/>
      <c r="AN229" s="666">
        <v>0.05</v>
      </c>
      <c r="AO229" s="385" t="s">
        <v>98</v>
      </c>
      <c r="AP229" s="658">
        <v>0</v>
      </c>
      <c r="AQ229" s="644"/>
      <c r="AR229" s="663"/>
      <c r="AS229" s="667"/>
      <c r="AT229" s="644"/>
      <c r="AU229" s="387"/>
      <c r="AV229" s="388"/>
      <c r="AW229" s="644"/>
      <c r="AX229" s="387"/>
      <c r="AY229" s="388"/>
      <c r="AZ229" s="644"/>
      <c r="BA229" s="392"/>
      <c r="BB229" s="388"/>
      <c r="BC229" s="644"/>
      <c r="BD229" s="392"/>
      <c r="BE229" s="488"/>
      <c r="BF229" s="390"/>
      <c r="BG229" s="391"/>
      <c r="BH229" s="695"/>
      <c r="BI229" s="389"/>
      <c r="BJ229" s="392"/>
      <c r="BK229" s="388"/>
      <c r="BL229" s="644"/>
      <c r="BM229" s="392"/>
      <c r="BN229" s="388"/>
      <c r="BO229" s="644"/>
      <c r="BP229" s="392"/>
      <c r="BQ229" s="388"/>
      <c r="BR229" s="387"/>
      <c r="BS229" s="392"/>
      <c r="BT229" s="388"/>
    </row>
    <row r="230" spans="1:72" s="393" customFormat="1" ht="63" x14ac:dyDescent="0.25">
      <c r="A230" s="742">
        <v>50</v>
      </c>
      <c r="B230" s="554" t="s">
        <v>299</v>
      </c>
      <c r="C230" s="391"/>
      <c r="D230" s="243"/>
      <c r="E230" s="243"/>
      <c r="F230" s="243"/>
      <c r="G230" s="244"/>
      <c r="H230" s="382"/>
      <c r="I230" s="382"/>
      <c r="J230" s="382"/>
      <c r="K230" s="382"/>
      <c r="L230" s="383"/>
      <c r="M230" s="382"/>
      <c r="N230" s="382"/>
      <c r="O230" s="382"/>
      <c r="P230" s="382"/>
      <c r="Q230" s="383"/>
      <c r="R230" s="384"/>
      <c r="S230" s="382"/>
      <c r="T230" s="382"/>
      <c r="U230" s="382"/>
      <c r="V230" s="382"/>
      <c r="W230" s="384"/>
      <c r="X230" s="382"/>
      <c r="Y230" s="382"/>
      <c r="Z230" s="382"/>
      <c r="AA230" s="386"/>
      <c r="AB230" s="666">
        <f t="array" ref="AB230">IF(ISNA(INDEX('приложение 7.2 1 квартал'!AE:AE,MATCH(B230,'приложение 7.2 1 квартал'!B:B,0))),0,INDEX('приложение 7.2 1 квартал'!AE:AE,MATCH(B230,'приложение 7.2 1 квартал'!B:B,0)))</f>
        <v>0.08</v>
      </c>
      <c r="AC230" s="385" t="s">
        <v>98</v>
      </c>
      <c r="AD230" s="658">
        <f t="array" ref="AD230">IF(ISNA(INDEX('приложение 7.2 1 квартал'!Z:Z,MATCH(B230,'приложение 7.2 1 квартал'!B:B,0))),0,INDEX('приложение 7.2 1 квартал'!Z:Z,MATCH(B230,'приложение 7.2 1 квартал'!B:B,0)))</f>
        <v>0</v>
      </c>
      <c r="AE230" s="492"/>
      <c r="AF230" s="421"/>
      <c r="AG230" s="658"/>
      <c r="AH230" s="659"/>
      <c r="AI230" s="660"/>
      <c r="AJ230" s="661"/>
      <c r="AK230" s="662"/>
      <c r="AL230" s="663"/>
      <c r="AM230" s="661"/>
      <c r="AN230" s="666">
        <v>0.08</v>
      </c>
      <c r="AO230" s="385" t="s">
        <v>98</v>
      </c>
      <c r="AP230" s="658">
        <v>0</v>
      </c>
      <c r="AQ230" s="644"/>
      <c r="AR230" s="663"/>
      <c r="AS230" s="667"/>
      <c r="AT230" s="644"/>
      <c r="AU230" s="387"/>
      <c r="AV230" s="388"/>
      <c r="AW230" s="644"/>
      <c r="AX230" s="387"/>
      <c r="AY230" s="388"/>
      <c r="AZ230" s="644"/>
      <c r="BA230" s="392"/>
      <c r="BB230" s="388"/>
      <c r="BC230" s="644"/>
      <c r="BD230" s="392"/>
      <c r="BE230" s="488"/>
      <c r="BF230" s="390"/>
      <c r="BG230" s="391"/>
      <c r="BH230" s="695"/>
      <c r="BI230" s="389"/>
      <c r="BJ230" s="392"/>
      <c r="BK230" s="388"/>
      <c r="BL230" s="644"/>
      <c r="BM230" s="392"/>
      <c r="BN230" s="388"/>
      <c r="BO230" s="644"/>
      <c r="BP230" s="392"/>
      <c r="BQ230" s="388"/>
      <c r="BR230" s="387"/>
      <c r="BS230" s="392"/>
      <c r="BT230" s="388"/>
    </row>
    <row r="231" spans="1:72" s="393" customFormat="1" ht="63" x14ac:dyDescent="0.25">
      <c r="A231" s="742">
        <v>51</v>
      </c>
      <c r="B231" s="554" t="s">
        <v>300</v>
      </c>
      <c r="C231" s="391"/>
      <c r="D231" s="243"/>
      <c r="E231" s="243"/>
      <c r="F231" s="243"/>
      <c r="G231" s="244"/>
      <c r="H231" s="382"/>
      <c r="I231" s="382"/>
      <c r="J231" s="382"/>
      <c r="K231" s="382"/>
      <c r="L231" s="383"/>
      <c r="M231" s="382"/>
      <c r="N231" s="382"/>
      <c r="O231" s="382"/>
      <c r="P231" s="382"/>
      <c r="Q231" s="383"/>
      <c r="R231" s="384"/>
      <c r="S231" s="382"/>
      <c r="T231" s="382"/>
      <c r="U231" s="382"/>
      <c r="V231" s="382"/>
      <c r="W231" s="384"/>
      <c r="X231" s="382"/>
      <c r="Y231" s="382"/>
      <c r="Z231" s="382"/>
      <c r="AA231" s="386"/>
      <c r="AB231" s="666">
        <f t="array" ref="AB231">IF(ISNA(INDEX('приложение 7.2 1 квартал'!AE:AE,MATCH(B231,'приложение 7.2 1 квартал'!B:B,0))),0,INDEX('приложение 7.2 1 квартал'!AE:AE,MATCH(B231,'приложение 7.2 1 квартал'!B:B,0)))</f>
        <v>0.48</v>
      </c>
      <c r="AC231" s="385" t="s">
        <v>98</v>
      </c>
      <c r="AD231" s="658">
        <f t="array" ref="AD231">IF(ISNA(INDEX('приложение 7.2 1 квартал'!Z:Z,MATCH(B231,'приложение 7.2 1 квартал'!B:B,0))),0,INDEX('приложение 7.2 1 квартал'!Z:Z,MATCH(B231,'приложение 7.2 1 квартал'!B:B,0)))</f>
        <v>0</v>
      </c>
      <c r="AE231" s="492"/>
      <c r="AF231" s="421"/>
      <c r="AG231" s="658"/>
      <c r="AH231" s="659"/>
      <c r="AI231" s="660"/>
      <c r="AJ231" s="661"/>
      <c r="AK231" s="662"/>
      <c r="AL231" s="663"/>
      <c r="AM231" s="661"/>
      <c r="AN231" s="666">
        <v>0.48</v>
      </c>
      <c r="AO231" s="385" t="s">
        <v>98</v>
      </c>
      <c r="AP231" s="658">
        <v>0</v>
      </c>
      <c r="AQ231" s="644"/>
      <c r="AR231" s="663"/>
      <c r="AS231" s="667"/>
      <c r="AT231" s="644"/>
      <c r="AU231" s="387"/>
      <c r="AV231" s="388"/>
      <c r="AW231" s="644"/>
      <c r="AX231" s="387"/>
      <c r="AY231" s="388"/>
      <c r="AZ231" s="644"/>
      <c r="BA231" s="392"/>
      <c r="BB231" s="388"/>
      <c r="BC231" s="644"/>
      <c r="BD231" s="392"/>
      <c r="BE231" s="488"/>
      <c r="BF231" s="390"/>
      <c r="BG231" s="391"/>
      <c r="BH231" s="695"/>
      <c r="BI231" s="389"/>
      <c r="BJ231" s="392"/>
      <c r="BK231" s="388"/>
      <c r="BL231" s="644"/>
      <c r="BM231" s="392"/>
      <c r="BN231" s="388"/>
      <c r="BO231" s="644"/>
      <c r="BP231" s="392"/>
      <c r="BQ231" s="388"/>
      <c r="BR231" s="387"/>
      <c r="BS231" s="392"/>
      <c r="BT231" s="388"/>
    </row>
    <row r="232" spans="1:72" s="393" customFormat="1" ht="63" x14ac:dyDescent="0.25">
      <c r="A232" s="742">
        <v>52</v>
      </c>
      <c r="B232" s="554" t="s">
        <v>301</v>
      </c>
      <c r="C232" s="391"/>
      <c r="D232" s="243"/>
      <c r="E232" s="243"/>
      <c r="F232" s="243"/>
      <c r="G232" s="244"/>
      <c r="H232" s="382"/>
      <c r="I232" s="382"/>
      <c r="J232" s="382"/>
      <c r="K232" s="382"/>
      <c r="L232" s="383"/>
      <c r="M232" s="382"/>
      <c r="N232" s="382"/>
      <c r="O232" s="382"/>
      <c r="P232" s="382"/>
      <c r="Q232" s="383"/>
      <c r="R232" s="384"/>
      <c r="S232" s="382"/>
      <c r="T232" s="382"/>
      <c r="U232" s="382"/>
      <c r="V232" s="382"/>
      <c r="W232" s="384"/>
      <c r="X232" s="382"/>
      <c r="Y232" s="382"/>
      <c r="Z232" s="382"/>
      <c r="AA232" s="386"/>
      <c r="AB232" s="666">
        <f t="array" ref="AB232">IF(ISNA(INDEX('приложение 7.2 1 квартал'!AE:AE,MATCH(B232,'приложение 7.2 1 квартал'!B:B,0))),0,INDEX('приложение 7.2 1 квартал'!AE:AE,MATCH(B232,'приложение 7.2 1 квартал'!B:B,0)))</f>
        <v>0.03</v>
      </c>
      <c r="AC232" s="385" t="s">
        <v>98</v>
      </c>
      <c r="AD232" s="658">
        <f t="array" ref="AD232">IF(ISNA(INDEX('приложение 7.2 1 квартал'!Z:Z,MATCH(B232,'приложение 7.2 1 квартал'!B:B,0))),0,INDEX('приложение 7.2 1 квартал'!Z:Z,MATCH(B232,'приложение 7.2 1 квартал'!B:B,0)))</f>
        <v>0</v>
      </c>
      <c r="AE232" s="492"/>
      <c r="AF232" s="421"/>
      <c r="AG232" s="658"/>
      <c r="AH232" s="659"/>
      <c r="AI232" s="660"/>
      <c r="AJ232" s="661"/>
      <c r="AK232" s="662"/>
      <c r="AL232" s="663"/>
      <c r="AM232" s="661"/>
      <c r="AN232" s="666">
        <v>0.03</v>
      </c>
      <c r="AO232" s="385" t="s">
        <v>98</v>
      </c>
      <c r="AP232" s="658">
        <v>0</v>
      </c>
      <c r="AQ232" s="644"/>
      <c r="AR232" s="663"/>
      <c r="AS232" s="667"/>
      <c r="AT232" s="644"/>
      <c r="AU232" s="387"/>
      <c r="AV232" s="388"/>
      <c r="AW232" s="644"/>
      <c r="AX232" s="387"/>
      <c r="AY232" s="388"/>
      <c r="AZ232" s="644"/>
      <c r="BA232" s="392"/>
      <c r="BB232" s="388"/>
      <c r="BC232" s="644"/>
      <c r="BD232" s="392"/>
      <c r="BE232" s="488"/>
      <c r="BF232" s="390"/>
      <c r="BG232" s="391"/>
      <c r="BH232" s="695"/>
      <c r="BI232" s="389"/>
      <c r="BJ232" s="392"/>
      <c r="BK232" s="388"/>
      <c r="BL232" s="644"/>
      <c r="BM232" s="392"/>
      <c r="BN232" s="388"/>
      <c r="BO232" s="644"/>
      <c r="BP232" s="392"/>
      <c r="BQ232" s="388"/>
      <c r="BR232" s="387"/>
      <c r="BS232" s="392"/>
      <c r="BT232" s="388"/>
    </row>
    <row r="233" spans="1:72" s="393" customFormat="1" ht="63" x14ac:dyDescent="0.25">
      <c r="A233" s="742">
        <v>53</v>
      </c>
      <c r="B233" s="554" t="s">
        <v>302</v>
      </c>
      <c r="C233" s="391"/>
      <c r="D233" s="243"/>
      <c r="E233" s="243"/>
      <c r="F233" s="243"/>
      <c r="G233" s="244"/>
      <c r="H233" s="382"/>
      <c r="I233" s="382"/>
      <c r="J233" s="382"/>
      <c r="K233" s="382"/>
      <c r="L233" s="383"/>
      <c r="M233" s="382"/>
      <c r="N233" s="382"/>
      <c r="O233" s="382"/>
      <c r="P233" s="382"/>
      <c r="Q233" s="383"/>
      <c r="R233" s="384"/>
      <c r="S233" s="382"/>
      <c r="T233" s="382"/>
      <c r="U233" s="382"/>
      <c r="V233" s="382"/>
      <c r="W233" s="384"/>
      <c r="X233" s="382"/>
      <c r="Y233" s="382"/>
      <c r="Z233" s="382"/>
      <c r="AA233" s="386"/>
      <c r="AB233" s="666">
        <f t="array" ref="AB233">IF(ISNA(INDEX('приложение 7.2 1 квартал'!AE:AE,MATCH(B233,'приложение 7.2 1 квартал'!B:B,0))),0,INDEX('приложение 7.2 1 квартал'!AE:AE,MATCH(B233,'приложение 7.2 1 квартал'!B:B,0)))</f>
        <v>0.09</v>
      </c>
      <c r="AC233" s="385" t="s">
        <v>98</v>
      </c>
      <c r="AD233" s="658">
        <f t="array" ref="AD233">IF(ISNA(INDEX('приложение 7.2 1 квартал'!Z:Z,MATCH(B233,'приложение 7.2 1 квартал'!B:B,0))),0,INDEX('приложение 7.2 1 квартал'!Z:Z,MATCH(B233,'приложение 7.2 1 квартал'!B:B,0)))</f>
        <v>0</v>
      </c>
      <c r="AE233" s="492"/>
      <c r="AF233" s="421"/>
      <c r="AG233" s="658"/>
      <c r="AH233" s="659"/>
      <c r="AI233" s="660"/>
      <c r="AJ233" s="661"/>
      <c r="AK233" s="662"/>
      <c r="AL233" s="663"/>
      <c r="AM233" s="661"/>
      <c r="AN233" s="666">
        <v>0.09</v>
      </c>
      <c r="AO233" s="385" t="s">
        <v>98</v>
      </c>
      <c r="AP233" s="658">
        <v>0</v>
      </c>
      <c r="AQ233" s="644"/>
      <c r="AR233" s="663"/>
      <c r="AS233" s="667"/>
      <c r="AT233" s="644"/>
      <c r="AU233" s="387"/>
      <c r="AV233" s="388"/>
      <c r="AW233" s="644"/>
      <c r="AX233" s="387"/>
      <c r="AY233" s="388"/>
      <c r="AZ233" s="644"/>
      <c r="BA233" s="392"/>
      <c r="BB233" s="388"/>
      <c r="BC233" s="644"/>
      <c r="BD233" s="392"/>
      <c r="BE233" s="488"/>
      <c r="BF233" s="390"/>
      <c r="BG233" s="391"/>
      <c r="BH233" s="695"/>
      <c r="BI233" s="389"/>
      <c r="BJ233" s="392"/>
      <c r="BK233" s="388"/>
      <c r="BL233" s="644"/>
      <c r="BM233" s="392"/>
      <c r="BN233" s="388"/>
      <c r="BO233" s="644"/>
      <c r="BP233" s="392"/>
      <c r="BQ233" s="388"/>
      <c r="BR233" s="387"/>
      <c r="BS233" s="392"/>
      <c r="BT233" s="388"/>
    </row>
    <row r="234" spans="1:72" s="393" customFormat="1" ht="63" x14ac:dyDescent="0.25">
      <c r="A234" s="742">
        <v>54</v>
      </c>
      <c r="B234" s="554" t="s">
        <v>303</v>
      </c>
      <c r="C234" s="391"/>
      <c r="D234" s="243"/>
      <c r="E234" s="243"/>
      <c r="F234" s="243"/>
      <c r="G234" s="244"/>
      <c r="H234" s="382"/>
      <c r="I234" s="382"/>
      <c r="J234" s="382"/>
      <c r="K234" s="382"/>
      <c r="L234" s="383"/>
      <c r="M234" s="382"/>
      <c r="N234" s="382"/>
      <c r="O234" s="382"/>
      <c r="P234" s="382"/>
      <c r="Q234" s="383"/>
      <c r="R234" s="384"/>
      <c r="S234" s="382"/>
      <c r="T234" s="382"/>
      <c r="U234" s="382"/>
      <c r="V234" s="382"/>
      <c r="W234" s="384"/>
      <c r="X234" s="382"/>
      <c r="Y234" s="382"/>
      <c r="Z234" s="382"/>
      <c r="AA234" s="386"/>
      <c r="AB234" s="666">
        <f t="array" ref="AB234">IF(ISNA(INDEX('приложение 7.2 1 квартал'!AE:AE,MATCH(B234,'приложение 7.2 1 квартал'!B:B,0))),0,INDEX('приложение 7.2 1 квартал'!AE:AE,MATCH(B234,'приложение 7.2 1 квартал'!B:B,0)))</f>
        <v>0.06</v>
      </c>
      <c r="AC234" s="385" t="s">
        <v>98</v>
      </c>
      <c r="AD234" s="658">
        <f t="array" ref="AD234">IF(ISNA(INDEX('приложение 7.2 1 квартал'!Z:Z,MATCH(B234,'приложение 7.2 1 квартал'!B:B,0))),0,INDEX('приложение 7.2 1 квартал'!Z:Z,MATCH(B234,'приложение 7.2 1 квартал'!B:B,0)))</f>
        <v>0</v>
      </c>
      <c r="AE234" s="492"/>
      <c r="AF234" s="421"/>
      <c r="AG234" s="658"/>
      <c r="AH234" s="659"/>
      <c r="AI234" s="660"/>
      <c r="AJ234" s="661"/>
      <c r="AK234" s="662"/>
      <c r="AL234" s="663"/>
      <c r="AM234" s="661"/>
      <c r="AN234" s="666">
        <v>0.06</v>
      </c>
      <c r="AO234" s="385" t="s">
        <v>98</v>
      </c>
      <c r="AP234" s="658">
        <v>0</v>
      </c>
      <c r="AQ234" s="644"/>
      <c r="AR234" s="663"/>
      <c r="AS234" s="667"/>
      <c r="AT234" s="644"/>
      <c r="AU234" s="387"/>
      <c r="AV234" s="388"/>
      <c r="AW234" s="644"/>
      <c r="AX234" s="387"/>
      <c r="AY234" s="388"/>
      <c r="AZ234" s="644"/>
      <c r="BA234" s="392"/>
      <c r="BB234" s="388"/>
      <c r="BC234" s="644"/>
      <c r="BD234" s="392"/>
      <c r="BE234" s="488"/>
      <c r="BF234" s="390"/>
      <c r="BG234" s="391"/>
      <c r="BH234" s="695"/>
      <c r="BI234" s="389"/>
      <c r="BJ234" s="392"/>
      <c r="BK234" s="388"/>
      <c r="BL234" s="644"/>
      <c r="BM234" s="392"/>
      <c r="BN234" s="388"/>
      <c r="BO234" s="644"/>
      <c r="BP234" s="392"/>
      <c r="BQ234" s="388"/>
      <c r="BR234" s="387"/>
      <c r="BS234" s="392"/>
      <c r="BT234" s="388"/>
    </row>
    <row r="235" spans="1:72" s="393" customFormat="1" ht="78.75" x14ac:dyDescent="0.25">
      <c r="A235" s="742">
        <v>55</v>
      </c>
      <c r="B235" s="554" t="s">
        <v>304</v>
      </c>
      <c r="C235" s="391"/>
      <c r="D235" s="243"/>
      <c r="E235" s="243"/>
      <c r="F235" s="243"/>
      <c r="G235" s="244"/>
      <c r="H235" s="382"/>
      <c r="I235" s="382"/>
      <c r="J235" s="382"/>
      <c r="K235" s="382"/>
      <c r="L235" s="383"/>
      <c r="M235" s="382"/>
      <c r="N235" s="382"/>
      <c r="O235" s="382"/>
      <c r="P235" s="382"/>
      <c r="Q235" s="383"/>
      <c r="R235" s="384"/>
      <c r="S235" s="382"/>
      <c r="T235" s="382"/>
      <c r="U235" s="382"/>
      <c r="V235" s="382"/>
      <c r="W235" s="384"/>
      <c r="X235" s="382"/>
      <c r="Y235" s="382"/>
      <c r="Z235" s="382"/>
      <c r="AA235" s="386"/>
      <c r="AB235" s="666">
        <f t="array" ref="AB235">IF(ISNA(INDEX('приложение 7.2 1 квартал'!AE:AE,MATCH(B235,'приложение 7.2 1 квартал'!B:B,0))),0,INDEX('приложение 7.2 1 квартал'!AE:AE,MATCH(B235,'приложение 7.2 1 квартал'!B:B,0)))</f>
        <v>0.14000000000000001</v>
      </c>
      <c r="AC235" s="385" t="s">
        <v>98</v>
      </c>
      <c r="AD235" s="658">
        <f t="array" ref="AD235">IF(ISNA(INDEX('приложение 7.2 1 квартал'!Z:Z,MATCH(B235,'приложение 7.2 1 квартал'!B:B,0))),0,INDEX('приложение 7.2 1 квартал'!Z:Z,MATCH(B235,'приложение 7.2 1 квартал'!B:B,0)))</f>
        <v>0</v>
      </c>
      <c r="AE235" s="492"/>
      <c r="AF235" s="421"/>
      <c r="AG235" s="658"/>
      <c r="AH235" s="659"/>
      <c r="AI235" s="660"/>
      <c r="AJ235" s="661"/>
      <c r="AK235" s="662"/>
      <c r="AL235" s="663"/>
      <c r="AM235" s="661"/>
      <c r="AN235" s="666">
        <v>0.14000000000000001</v>
      </c>
      <c r="AO235" s="385" t="s">
        <v>98</v>
      </c>
      <c r="AP235" s="658">
        <v>0</v>
      </c>
      <c r="AQ235" s="644"/>
      <c r="AR235" s="663"/>
      <c r="AS235" s="667"/>
      <c r="AT235" s="644"/>
      <c r="AU235" s="387"/>
      <c r="AV235" s="388"/>
      <c r="AW235" s="644"/>
      <c r="AX235" s="387"/>
      <c r="AY235" s="388"/>
      <c r="AZ235" s="644"/>
      <c r="BA235" s="392"/>
      <c r="BB235" s="388"/>
      <c r="BC235" s="644"/>
      <c r="BD235" s="392"/>
      <c r="BE235" s="488"/>
      <c r="BF235" s="390"/>
      <c r="BG235" s="391"/>
      <c r="BH235" s="695"/>
      <c r="BI235" s="389"/>
      <c r="BJ235" s="392"/>
      <c r="BK235" s="388"/>
      <c r="BL235" s="644"/>
      <c r="BM235" s="392"/>
      <c r="BN235" s="388"/>
      <c r="BO235" s="644"/>
      <c r="BP235" s="392"/>
      <c r="BQ235" s="388"/>
      <c r="BR235" s="387"/>
      <c r="BS235" s="392"/>
      <c r="BT235" s="388"/>
    </row>
    <row r="236" spans="1:72" s="393" customFormat="1" ht="63" x14ac:dyDescent="0.25">
      <c r="A236" s="742">
        <v>56</v>
      </c>
      <c r="B236" s="554" t="s">
        <v>305</v>
      </c>
      <c r="C236" s="391"/>
      <c r="D236" s="243"/>
      <c r="E236" s="243"/>
      <c r="F236" s="243"/>
      <c r="G236" s="244"/>
      <c r="H236" s="382"/>
      <c r="I236" s="382"/>
      <c r="J236" s="382"/>
      <c r="K236" s="382"/>
      <c r="L236" s="383"/>
      <c r="M236" s="382"/>
      <c r="N236" s="382"/>
      <c r="O236" s="382"/>
      <c r="P236" s="382"/>
      <c r="Q236" s="383"/>
      <c r="R236" s="384"/>
      <c r="S236" s="382"/>
      <c r="T236" s="382"/>
      <c r="U236" s="382"/>
      <c r="V236" s="382"/>
      <c r="W236" s="384"/>
      <c r="X236" s="382"/>
      <c r="Y236" s="382"/>
      <c r="Z236" s="382"/>
      <c r="AA236" s="386"/>
      <c r="AB236" s="666">
        <f t="array" ref="AB236">IF(ISNA(INDEX('приложение 7.2 1 квартал'!AE:AE,MATCH(B236,'приложение 7.2 1 квартал'!B:B,0))),0,INDEX('приложение 7.2 1 квартал'!AE:AE,MATCH(B236,'приложение 7.2 1 квартал'!B:B,0)))</f>
        <v>0.04</v>
      </c>
      <c r="AC236" s="385" t="s">
        <v>98</v>
      </c>
      <c r="AD236" s="658">
        <f t="array" ref="AD236">IF(ISNA(INDEX('приложение 7.2 1 квартал'!Z:Z,MATCH(B236,'приложение 7.2 1 квартал'!B:B,0))),0,INDEX('приложение 7.2 1 квартал'!Z:Z,MATCH(B236,'приложение 7.2 1 квартал'!B:B,0)))</f>
        <v>0</v>
      </c>
      <c r="AE236" s="492"/>
      <c r="AF236" s="421"/>
      <c r="AG236" s="658"/>
      <c r="AH236" s="659"/>
      <c r="AI236" s="660"/>
      <c r="AJ236" s="661"/>
      <c r="AK236" s="662"/>
      <c r="AL236" s="663"/>
      <c r="AM236" s="661"/>
      <c r="AN236" s="666">
        <v>0.04</v>
      </c>
      <c r="AO236" s="385" t="s">
        <v>98</v>
      </c>
      <c r="AP236" s="658">
        <v>0</v>
      </c>
      <c r="AQ236" s="644"/>
      <c r="AR236" s="663"/>
      <c r="AS236" s="667"/>
      <c r="AT236" s="644"/>
      <c r="AU236" s="387"/>
      <c r="AV236" s="388"/>
      <c r="AW236" s="644"/>
      <c r="AX236" s="387"/>
      <c r="AY236" s="388"/>
      <c r="AZ236" s="644"/>
      <c r="BA236" s="392"/>
      <c r="BB236" s="388"/>
      <c r="BC236" s="644"/>
      <c r="BD236" s="392"/>
      <c r="BE236" s="488"/>
      <c r="BF236" s="390"/>
      <c r="BG236" s="391"/>
      <c r="BH236" s="695"/>
      <c r="BI236" s="389"/>
      <c r="BJ236" s="392"/>
      <c r="BK236" s="388"/>
      <c r="BL236" s="644"/>
      <c r="BM236" s="392"/>
      <c r="BN236" s="388"/>
      <c r="BO236" s="644"/>
      <c r="BP236" s="392"/>
      <c r="BQ236" s="388"/>
      <c r="BR236" s="387"/>
      <c r="BS236" s="392"/>
      <c r="BT236" s="388"/>
    </row>
    <row r="237" spans="1:72" s="393" customFormat="1" ht="63" x14ac:dyDescent="0.25">
      <c r="A237" s="742">
        <v>57</v>
      </c>
      <c r="B237" s="554" t="s">
        <v>306</v>
      </c>
      <c r="C237" s="391"/>
      <c r="D237" s="243"/>
      <c r="E237" s="243"/>
      <c r="F237" s="243"/>
      <c r="G237" s="244"/>
      <c r="H237" s="382"/>
      <c r="I237" s="382"/>
      <c r="J237" s="382"/>
      <c r="K237" s="382"/>
      <c r="L237" s="383"/>
      <c r="M237" s="382"/>
      <c r="N237" s="382"/>
      <c r="O237" s="382"/>
      <c r="P237" s="382"/>
      <c r="Q237" s="383"/>
      <c r="R237" s="384"/>
      <c r="S237" s="382"/>
      <c r="T237" s="382"/>
      <c r="U237" s="382"/>
      <c r="V237" s="382"/>
      <c r="W237" s="384"/>
      <c r="X237" s="382"/>
      <c r="Y237" s="382"/>
      <c r="Z237" s="382"/>
      <c r="AA237" s="386"/>
      <c r="AB237" s="666">
        <f t="array" ref="AB237">IF(ISNA(INDEX('приложение 7.2 1 квартал'!AE:AE,MATCH(B237,'приложение 7.2 1 квартал'!B:B,0))),0,INDEX('приложение 7.2 1 квартал'!AE:AE,MATCH(B237,'приложение 7.2 1 квартал'!B:B,0)))</f>
        <v>0.05</v>
      </c>
      <c r="AC237" s="385" t="s">
        <v>98</v>
      </c>
      <c r="AD237" s="658">
        <f t="array" ref="AD237">IF(ISNA(INDEX('приложение 7.2 1 квартал'!Z:Z,MATCH(B237,'приложение 7.2 1 квартал'!B:B,0))),0,INDEX('приложение 7.2 1 квартал'!Z:Z,MATCH(B237,'приложение 7.2 1 квартал'!B:B,0)))</f>
        <v>0</v>
      </c>
      <c r="AE237" s="492"/>
      <c r="AF237" s="421"/>
      <c r="AG237" s="658"/>
      <c r="AH237" s="659"/>
      <c r="AI237" s="660"/>
      <c r="AJ237" s="661"/>
      <c r="AK237" s="662"/>
      <c r="AL237" s="663"/>
      <c r="AM237" s="661"/>
      <c r="AN237" s="666">
        <v>0.05</v>
      </c>
      <c r="AO237" s="385" t="s">
        <v>98</v>
      </c>
      <c r="AP237" s="658">
        <v>0</v>
      </c>
      <c r="AQ237" s="644"/>
      <c r="AR237" s="663"/>
      <c r="AS237" s="667"/>
      <c r="AT237" s="644"/>
      <c r="AU237" s="387"/>
      <c r="AV237" s="388"/>
      <c r="AW237" s="644"/>
      <c r="AX237" s="387"/>
      <c r="AY237" s="388"/>
      <c r="AZ237" s="644"/>
      <c r="BA237" s="392"/>
      <c r="BB237" s="388"/>
      <c r="BC237" s="644"/>
      <c r="BD237" s="392"/>
      <c r="BE237" s="488"/>
      <c r="BF237" s="390"/>
      <c r="BG237" s="391"/>
      <c r="BH237" s="695"/>
      <c r="BI237" s="389"/>
      <c r="BJ237" s="392"/>
      <c r="BK237" s="388"/>
      <c r="BL237" s="644"/>
      <c r="BM237" s="392"/>
      <c r="BN237" s="388"/>
      <c r="BO237" s="644"/>
      <c r="BP237" s="392"/>
      <c r="BQ237" s="388"/>
      <c r="BR237" s="387"/>
      <c r="BS237" s="392"/>
      <c r="BT237" s="388"/>
    </row>
    <row r="238" spans="1:72" s="393" customFormat="1" ht="63" x14ac:dyDescent="0.25">
      <c r="A238" s="742">
        <v>58</v>
      </c>
      <c r="B238" s="554" t="s">
        <v>307</v>
      </c>
      <c r="C238" s="391"/>
      <c r="D238" s="243"/>
      <c r="E238" s="243"/>
      <c r="F238" s="243"/>
      <c r="G238" s="244"/>
      <c r="H238" s="382"/>
      <c r="I238" s="382"/>
      <c r="J238" s="382"/>
      <c r="K238" s="382"/>
      <c r="L238" s="383"/>
      <c r="M238" s="382"/>
      <c r="N238" s="382"/>
      <c r="O238" s="382"/>
      <c r="P238" s="382"/>
      <c r="Q238" s="383"/>
      <c r="R238" s="384"/>
      <c r="S238" s="382"/>
      <c r="T238" s="382"/>
      <c r="U238" s="382"/>
      <c r="V238" s="382"/>
      <c r="W238" s="384"/>
      <c r="X238" s="382"/>
      <c r="Y238" s="382"/>
      <c r="Z238" s="382"/>
      <c r="AA238" s="386"/>
      <c r="AB238" s="666">
        <f t="array" ref="AB238">IF(ISNA(INDEX('приложение 7.2 1 квартал'!AE:AE,MATCH(B238,'приложение 7.2 1 квартал'!B:B,0))),0,INDEX('приложение 7.2 1 квартал'!AE:AE,MATCH(B238,'приложение 7.2 1 квартал'!B:B,0)))</f>
        <v>0.04</v>
      </c>
      <c r="AC238" s="385" t="s">
        <v>98</v>
      </c>
      <c r="AD238" s="658">
        <f t="array" ref="AD238">IF(ISNA(INDEX('приложение 7.2 1 квартал'!Z:Z,MATCH(B238,'приложение 7.2 1 квартал'!B:B,0))),0,INDEX('приложение 7.2 1 квартал'!Z:Z,MATCH(B238,'приложение 7.2 1 квартал'!B:B,0)))</f>
        <v>0</v>
      </c>
      <c r="AE238" s="492"/>
      <c r="AF238" s="421"/>
      <c r="AG238" s="658"/>
      <c r="AH238" s="659"/>
      <c r="AI238" s="660"/>
      <c r="AJ238" s="661"/>
      <c r="AK238" s="662"/>
      <c r="AL238" s="663"/>
      <c r="AM238" s="661"/>
      <c r="AN238" s="666">
        <v>0.04</v>
      </c>
      <c r="AO238" s="385" t="s">
        <v>98</v>
      </c>
      <c r="AP238" s="658">
        <v>0</v>
      </c>
      <c r="AQ238" s="644"/>
      <c r="AR238" s="663"/>
      <c r="AS238" s="667"/>
      <c r="AT238" s="644"/>
      <c r="AU238" s="387"/>
      <c r="AV238" s="388"/>
      <c r="AW238" s="644"/>
      <c r="AX238" s="387"/>
      <c r="AY238" s="388"/>
      <c r="AZ238" s="644"/>
      <c r="BA238" s="392"/>
      <c r="BB238" s="388"/>
      <c r="BC238" s="644"/>
      <c r="BD238" s="392"/>
      <c r="BE238" s="488"/>
      <c r="BF238" s="390"/>
      <c r="BG238" s="391"/>
      <c r="BH238" s="695"/>
      <c r="BI238" s="389"/>
      <c r="BJ238" s="392"/>
      <c r="BK238" s="388"/>
      <c r="BL238" s="644"/>
      <c r="BM238" s="392"/>
      <c r="BN238" s="388"/>
      <c r="BO238" s="644"/>
      <c r="BP238" s="392"/>
      <c r="BQ238" s="388"/>
      <c r="BR238" s="387"/>
      <c r="BS238" s="392"/>
      <c r="BT238" s="388"/>
    </row>
    <row r="239" spans="1:72" s="393" customFormat="1" ht="78.75" x14ac:dyDescent="0.25">
      <c r="A239" s="742">
        <v>59</v>
      </c>
      <c r="B239" s="554" t="s">
        <v>308</v>
      </c>
      <c r="C239" s="391"/>
      <c r="D239" s="243"/>
      <c r="E239" s="243"/>
      <c r="F239" s="243"/>
      <c r="G239" s="244"/>
      <c r="H239" s="382"/>
      <c r="I239" s="382"/>
      <c r="J239" s="382"/>
      <c r="K239" s="382"/>
      <c r="L239" s="383"/>
      <c r="M239" s="382"/>
      <c r="N239" s="382"/>
      <c r="O239" s="382"/>
      <c r="P239" s="382"/>
      <c r="Q239" s="383"/>
      <c r="R239" s="384"/>
      <c r="S239" s="382"/>
      <c r="T239" s="382"/>
      <c r="U239" s="382"/>
      <c r="V239" s="382"/>
      <c r="W239" s="384"/>
      <c r="X239" s="382"/>
      <c r="Y239" s="382"/>
      <c r="Z239" s="382"/>
      <c r="AA239" s="386"/>
      <c r="AB239" s="666">
        <f t="array" ref="AB239">IF(ISNA(INDEX('приложение 7.2 1 квартал'!AE:AE,MATCH(B239,'приложение 7.2 1 квартал'!B:B,0))),0,INDEX('приложение 7.2 1 квартал'!AE:AE,MATCH(B239,'приложение 7.2 1 квартал'!B:B,0)))</f>
        <v>0.04</v>
      </c>
      <c r="AC239" s="385" t="s">
        <v>98</v>
      </c>
      <c r="AD239" s="658">
        <f t="array" ref="AD239">IF(ISNA(INDEX('приложение 7.2 1 квартал'!Z:Z,MATCH(B239,'приложение 7.2 1 квартал'!B:B,0))),0,INDEX('приложение 7.2 1 квартал'!Z:Z,MATCH(B239,'приложение 7.2 1 квартал'!B:B,0)))</f>
        <v>0</v>
      </c>
      <c r="AE239" s="492"/>
      <c r="AF239" s="421"/>
      <c r="AG239" s="658"/>
      <c r="AH239" s="659"/>
      <c r="AI239" s="660"/>
      <c r="AJ239" s="661"/>
      <c r="AK239" s="662"/>
      <c r="AL239" s="663"/>
      <c r="AM239" s="661"/>
      <c r="AN239" s="666">
        <v>0.04</v>
      </c>
      <c r="AO239" s="385" t="s">
        <v>98</v>
      </c>
      <c r="AP239" s="658">
        <v>0</v>
      </c>
      <c r="AQ239" s="644"/>
      <c r="AR239" s="663"/>
      <c r="AS239" s="667"/>
      <c r="AT239" s="644"/>
      <c r="AU239" s="387"/>
      <c r="AV239" s="388"/>
      <c r="AW239" s="644"/>
      <c r="AX239" s="387"/>
      <c r="AY239" s="388"/>
      <c r="AZ239" s="644"/>
      <c r="BA239" s="392"/>
      <c r="BB239" s="388"/>
      <c r="BC239" s="644"/>
      <c r="BD239" s="392"/>
      <c r="BE239" s="488"/>
      <c r="BF239" s="390"/>
      <c r="BG239" s="391"/>
      <c r="BH239" s="695"/>
      <c r="BI239" s="389"/>
      <c r="BJ239" s="392"/>
      <c r="BK239" s="388"/>
      <c r="BL239" s="644"/>
      <c r="BM239" s="392"/>
      <c r="BN239" s="388"/>
      <c r="BO239" s="644"/>
      <c r="BP239" s="392"/>
      <c r="BQ239" s="388"/>
      <c r="BR239" s="387"/>
      <c r="BS239" s="392"/>
      <c r="BT239" s="388"/>
    </row>
    <row r="240" spans="1:72" s="393" customFormat="1" ht="78.75" x14ac:dyDescent="0.25">
      <c r="A240" s="742">
        <v>60</v>
      </c>
      <c r="B240" s="554" t="s">
        <v>309</v>
      </c>
      <c r="C240" s="391"/>
      <c r="D240" s="243"/>
      <c r="E240" s="243"/>
      <c r="F240" s="243"/>
      <c r="G240" s="244"/>
      <c r="H240" s="382"/>
      <c r="I240" s="382"/>
      <c r="J240" s="382"/>
      <c r="K240" s="382"/>
      <c r="L240" s="383"/>
      <c r="M240" s="382"/>
      <c r="N240" s="382"/>
      <c r="O240" s="382"/>
      <c r="P240" s="382"/>
      <c r="Q240" s="383"/>
      <c r="R240" s="384"/>
      <c r="S240" s="382"/>
      <c r="T240" s="382"/>
      <c r="U240" s="382"/>
      <c r="V240" s="382"/>
      <c r="W240" s="384"/>
      <c r="X240" s="382"/>
      <c r="Y240" s="382"/>
      <c r="Z240" s="382"/>
      <c r="AA240" s="386"/>
      <c r="AB240" s="666">
        <f t="array" ref="AB240">IF(ISNA(INDEX('приложение 7.2 1 квартал'!AE:AE,MATCH(B240,'приложение 7.2 1 квартал'!B:B,0))),0,INDEX('приложение 7.2 1 квартал'!AE:AE,MATCH(B240,'приложение 7.2 1 квартал'!B:B,0)))</f>
        <v>0.22</v>
      </c>
      <c r="AC240" s="385" t="s">
        <v>98</v>
      </c>
      <c r="AD240" s="658">
        <f t="array" ref="AD240">IF(ISNA(INDEX('приложение 7.2 1 квартал'!Z:Z,MATCH(B240,'приложение 7.2 1 квартал'!B:B,0))),0,INDEX('приложение 7.2 1 квартал'!Z:Z,MATCH(B240,'приложение 7.2 1 квартал'!B:B,0)))</f>
        <v>0</v>
      </c>
      <c r="AE240" s="492"/>
      <c r="AF240" s="421"/>
      <c r="AG240" s="658"/>
      <c r="AH240" s="659"/>
      <c r="AI240" s="660"/>
      <c r="AJ240" s="661"/>
      <c r="AK240" s="662"/>
      <c r="AL240" s="663"/>
      <c r="AM240" s="661"/>
      <c r="AN240" s="666">
        <v>0.22</v>
      </c>
      <c r="AO240" s="385" t="s">
        <v>98</v>
      </c>
      <c r="AP240" s="658">
        <v>0</v>
      </c>
      <c r="AQ240" s="644"/>
      <c r="AR240" s="663"/>
      <c r="AS240" s="667"/>
      <c r="AT240" s="644"/>
      <c r="AU240" s="387"/>
      <c r="AV240" s="388"/>
      <c r="AW240" s="644"/>
      <c r="AX240" s="387"/>
      <c r="AY240" s="388"/>
      <c r="AZ240" s="644"/>
      <c r="BA240" s="392"/>
      <c r="BB240" s="388"/>
      <c r="BC240" s="644"/>
      <c r="BD240" s="392"/>
      <c r="BE240" s="488"/>
      <c r="BF240" s="390"/>
      <c r="BG240" s="391"/>
      <c r="BH240" s="695"/>
      <c r="BI240" s="389"/>
      <c r="BJ240" s="392"/>
      <c r="BK240" s="388"/>
      <c r="BL240" s="644"/>
      <c r="BM240" s="392"/>
      <c r="BN240" s="388"/>
      <c r="BO240" s="644"/>
      <c r="BP240" s="392"/>
      <c r="BQ240" s="388"/>
      <c r="BR240" s="387"/>
      <c r="BS240" s="392"/>
      <c r="BT240" s="388"/>
    </row>
    <row r="241" spans="1:72" s="393" customFormat="1" ht="94.5" x14ac:dyDescent="0.25">
      <c r="A241" s="742">
        <v>61</v>
      </c>
      <c r="B241" s="554" t="s">
        <v>310</v>
      </c>
      <c r="C241" s="391"/>
      <c r="D241" s="243"/>
      <c r="E241" s="243"/>
      <c r="F241" s="243"/>
      <c r="G241" s="244"/>
      <c r="H241" s="382"/>
      <c r="I241" s="382"/>
      <c r="J241" s="382"/>
      <c r="K241" s="382"/>
      <c r="L241" s="383"/>
      <c r="M241" s="382"/>
      <c r="N241" s="382"/>
      <c r="O241" s="382"/>
      <c r="P241" s="382"/>
      <c r="Q241" s="383"/>
      <c r="R241" s="384"/>
      <c r="S241" s="382"/>
      <c r="T241" s="382"/>
      <c r="U241" s="382"/>
      <c r="V241" s="382"/>
      <c r="W241" s="384"/>
      <c r="X241" s="382"/>
      <c r="Y241" s="382"/>
      <c r="Z241" s="382"/>
      <c r="AA241" s="386"/>
      <c r="AB241" s="666">
        <f t="array" ref="AB241">IF(ISNA(INDEX('приложение 7.2 1 квартал'!AE:AE,MATCH(B241,'приложение 7.2 1 квартал'!B:B,0))),0,INDEX('приложение 7.2 1 квартал'!AE:AE,MATCH(B241,'приложение 7.2 1 квартал'!B:B,0)))</f>
        <v>0.22</v>
      </c>
      <c r="AC241" s="385" t="s">
        <v>98</v>
      </c>
      <c r="AD241" s="658">
        <f t="array" ref="AD241">IF(ISNA(INDEX('приложение 7.2 1 квартал'!Z:Z,MATCH(B241,'приложение 7.2 1 квартал'!B:B,0))),0,INDEX('приложение 7.2 1 квартал'!Z:Z,MATCH(B241,'приложение 7.2 1 квартал'!B:B,0)))</f>
        <v>0</v>
      </c>
      <c r="AE241" s="492"/>
      <c r="AF241" s="421"/>
      <c r="AG241" s="658"/>
      <c r="AH241" s="659"/>
      <c r="AI241" s="660"/>
      <c r="AJ241" s="661"/>
      <c r="AK241" s="662"/>
      <c r="AL241" s="663"/>
      <c r="AM241" s="661"/>
      <c r="AN241" s="666">
        <v>0.22</v>
      </c>
      <c r="AO241" s="385" t="s">
        <v>98</v>
      </c>
      <c r="AP241" s="658">
        <v>0</v>
      </c>
      <c r="AQ241" s="644"/>
      <c r="AR241" s="663"/>
      <c r="AS241" s="667"/>
      <c r="AT241" s="644"/>
      <c r="AU241" s="387"/>
      <c r="AV241" s="388"/>
      <c r="AW241" s="644"/>
      <c r="AX241" s="387"/>
      <c r="AY241" s="388"/>
      <c r="AZ241" s="644"/>
      <c r="BA241" s="392"/>
      <c r="BB241" s="388"/>
      <c r="BC241" s="644"/>
      <c r="BD241" s="392"/>
      <c r="BE241" s="488"/>
      <c r="BF241" s="390"/>
      <c r="BG241" s="391"/>
      <c r="BH241" s="695"/>
      <c r="BI241" s="389"/>
      <c r="BJ241" s="392"/>
      <c r="BK241" s="388"/>
      <c r="BL241" s="644"/>
      <c r="BM241" s="392"/>
      <c r="BN241" s="388"/>
      <c r="BO241" s="644"/>
      <c r="BP241" s="392"/>
      <c r="BQ241" s="388"/>
      <c r="BR241" s="387"/>
      <c r="BS241" s="392"/>
      <c r="BT241" s="388"/>
    </row>
    <row r="242" spans="1:72" s="393" customFormat="1" ht="78.75" x14ac:dyDescent="0.25">
      <c r="A242" s="742">
        <v>62</v>
      </c>
      <c r="B242" s="554" t="s">
        <v>311</v>
      </c>
      <c r="C242" s="391"/>
      <c r="D242" s="243"/>
      <c r="E242" s="243"/>
      <c r="F242" s="243"/>
      <c r="G242" s="244"/>
      <c r="H242" s="382"/>
      <c r="I242" s="382"/>
      <c r="J242" s="382"/>
      <c r="K242" s="382"/>
      <c r="L242" s="383"/>
      <c r="M242" s="382"/>
      <c r="N242" s="382"/>
      <c r="O242" s="382"/>
      <c r="P242" s="382"/>
      <c r="Q242" s="383"/>
      <c r="R242" s="384"/>
      <c r="S242" s="382"/>
      <c r="T242" s="382"/>
      <c r="U242" s="382"/>
      <c r="V242" s="382"/>
      <c r="W242" s="384"/>
      <c r="X242" s="382"/>
      <c r="Y242" s="382"/>
      <c r="Z242" s="382"/>
      <c r="AA242" s="386"/>
      <c r="AB242" s="666">
        <f t="array" ref="AB242">IF(ISNA(INDEX('приложение 7.2 1 квартал'!AE:AE,MATCH(B242,'приложение 7.2 1 квартал'!B:B,0))),0,INDEX('приложение 7.2 1 квартал'!AE:AE,MATCH(B242,'приложение 7.2 1 квартал'!B:B,0)))</f>
        <v>0.4</v>
      </c>
      <c r="AC242" s="385" t="s">
        <v>98</v>
      </c>
      <c r="AD242" s="658">
        <f t="array" ref="AD242">IF(ISNA(INDEX('приложение 7.2 1 квартал'!Z:Z,MATCH(B242,'приложение 7.2 1 квартал'!B:B,0))),0,INDEX('приложение 7.2 1 квартал'!Z:Z,MATCH(B242,'приложение 7.2 1 квартал'!B:B,0)))</f>
        <v>0</v>
      </c>
      <c r="AE242" s="492"/>
      <c r="AF242" s="421"/>
      <c r="AG242" s="658"/>
      <c r="AH242" s="659"/>
      <c r="AI242" s="660"/>
      <c r="AJ242" s="661"/>
      <c r="AK242" s="662"/>
      <c r="AL242" s="663"/>
      <c r="AM242" s="661"/>
      <c r="AN242" s="666">
        <v>0.4</v>
      </c>
      <c r="AO242" s="385" t="s">
        <v>98</v>
      </c>
      <c r="AP242" s="658">
        <v>0</v>
      </c>
      <c r="AQ242" s="644"/>
      <c r="AR242" s="663"/>
      <c r="AS242" s="667"/>
      <c r="AT242" s="644"/>
      <c r="AU242" s="387"/>
      <c r="AV242" s="388"/>
      <c r="AW242" s="644"/>
      <c r="AX242" s="387"/>
      <c r="AY242" s="388"/>
      <c r="AZ242" s="644"/>
      <c r="BA242" s="392"/>
      <c r="BB242" s="388"/>
      <c r="BC242" s="644"/>
      <c r="BD242" s="392"/>
      <c r="BE242" s="488"/>
      <c r="BF242" s="390"/>
      <c r="BG242" s="391"/>
      <c r="BH242" s="695"/>
      <c r="BI242" s="389"/>
      <c r="BJ242" s="392"/>
      <c r="BK242" s="388"/>
      <c r="BL242" s="644"/>
      <c r="BM242" s="392"/>
      <c r="BN242" s="388"/>
      <c r="BO242" s="644"/>
      <c r="BP242" s="392"/>
      <c r="BQ242" s="388"/>
      <c r="BR242" s="387"/>
      <c r="BS242" s="392"/>
      <c r="BT242" s="388"/>
    </row>
    <row r="243" spans="1:72" s="393" customFormat="1" ht="110.25" x14ac:dyDescent="0.25">
      <c r="A243" s="742">
        <v>63</v>
      </c>
      <c r="B243" s="554" t="s">
        <v>312</v>
      </c>
      <c r="C243" s="391"/>
      <c r="D243" s="243"/>
      <c r="E243" s="243"/>
      <c r="F243" s="243"/>
      <c r="G243" s="244"/>
      <c r="H243" s="382"/>
      <c r="I243" s="382"/>
      <c r="J243" s="382"/>
      <c r="K243" s="382"/>
      <c r="L243" s="383"/>
      <c r="M243" s="382"/>
      <c r="N243" s="382"/>
      <c r="O243" s="382"/>
      <c r="P243" s="382"/>
      <c r="Q243" s="383"/>
      <c r="R243" s="384"/>
      <c r="S243" s="382"/>
      <c r="T243" s="382"/>
      <c r="U243" s="382"/>
      <c r="V243" s="382"/>
      <c r="W243" s="384"/>
      <c r="X243" s="382"/>
      <c r="Y243" s="382"/>
      <c r="Z243" s="382"/>
      <c r="AA243" s="386"/>
      <c r="AB243" s="666">
        <f t="array" ref="AB243">IF(ISNA(INDEX('приложение 7.2 1 квартал'!AE:AE,MATCH(B243,'приложение 7.2 1 квартал'!B:B,0))),0,INDEX('приложение 7.2 1 квартал'!AE:AE,MATCH(B243,'приложение 7.2 1 квартал'!B:B,0)))</f>
        <v>0.05</v>
      </c>
      <c r="AC243" s="385" t="s">
        <v>98</v>
      </c>
      <c r="AD243" s="658">
        <f t="array" ref="AD243">IF(ISNA(INDEX('приложение 7.2 1 квартал'!Z:Z,MATCH(B243,'приложение 7.2 1 квартал'!B:B,0))),0,INDEX('приложение 7.2 1 квартал'!Z:Z,MATCH(B243,'приложение 7.2 1 квартал'!B:B,0)))</f>
        <v>0</v>
      </c>
      <c r="AE243" s="492"/>
      <c r="AF243" s="421"/>
      <c r="AG243" s="658"/>
      <c r="AH243" s="659"/>
      <c r="AI243" s="660"/>
      <c r="AJ243" s="661"/>
      <c r="AK243" s="662"/>
      <c r="AL243" s="663"/>
      <c r="AM243" s="661"/>
      <c r="AN243" s="666">
        <v>0.05</v>
      </c>
      <c r="AO243" s="385" t="s">
        <v>98</v>
      </c>
      <c r="AP243" s="658">
        <v>0</v>
      </c>
      <c r="AQ243" s="644"/>
      <c r="AR243" s="663"/>
      <c r="AS243" s="667"/>
      <c r="AT243" s="644"/>
      <c r="AU243" s="387"/>
      <c r="AV243" s="388"/>
      <c r="AW243" s="644"/>
      <c r="AX243" s="387"/>
      <c r="AY243" s="388"/>
      <c r="AZ243" s="644"/>
      <c r="BA243" s="392"/>
      <c r="BB243" s="388"/>
      <c r="BC243" s="644"/>
      <c r="BD243" s="392"/>
      <c r="BE243" s="488"/>
      <c r="BF243" s="390"/>
      <c r="BG243" s="391"/>
      <c r="BH243" s="695"/>
      <c r="BI243" s="389"/>
      <c r="BJ243" s="392"/>
      <c r="BK243" s="388"/>
      <c r="BL243" s="644"/>
      <c r="BM243" s="392"/>
      <c r="BN243" s="388"/>
      <c r="BO243" s="644"/>
      <c r="BP243" s="392"/>
      <c r="BQ243" s="388"/>
      <c r="BR243" s="387"/>
      <c r="BS243" s="392"/>
      <c r="BT243" s="388"/>
    </row>
    <row r="244" spans="1:72" s="393" customFormat="1" ht="110.25" x14ac:dyDescent="0.25">
      <c r="A244" s="742">
        <v>64</v>
      </c>
      <c r="B244" s="554" t="s">
        <v>313</v>
      </c>
      <c r="C244" s="391"/>
      <c r="D244" s="243"/>
      <c r="E244" s="243"/>
      <c r="F244" s="243"/>
      <c r="G244" s="244"/>
      <c r="H244" s="382"/>
      <c r="I244" s="382"/>
      <c r="J244" s="382"/>
      <c r="K244" s="382"/>
      <c r="L244" s="383"/>
      <c r="M244" s="382"/>
      <c r="N244" s="382"/>
      <c r="O244" s="382"/>
      <c r="P244" s="382"/>
      <c r="Q244" s="383"/>
      <c r="R244" s="384"/>
      <c r="S244" s="382"/>
      <c r="T244" s="382"/>
      <c r="U244" s="382"/>
      <c r="V244" s="382"/>
      <c r="W244" s="384"/>
      <c r="X244" s="382"/>
      <c r="Y244" s="382"/>
      <c r="Z244" s="382"/>
      <c r="AA244" s="386"/>
      <c r="AB244" s="666">
        <f t="array" ref="AB244">IF(ISNA(INDEX('приложение 7.2 1 квартал'!AE:AE,MATCH(B244,'приложение 7.2 1 квартал'!B:B,0))),0,INDEX('приложение 7.2 1 квартал'!AE:AE,MATCH(B244,'приложение 7.2 1 квартал'!B:B,0)))</f>
        <v>0.5</v>
      </c>
      <c r="AC244" s="385" t="s">
        <v>98</v>
      </c>
      <c r="AD244" s="658">
        <f t="array" ref="AD244">IF(ISNA(INDEX('приложение 7.2 1 квартал'!Z:Z,MATCH(B244,'приложение 7.2 1 квартал'!B:B,0))),0,INDEX('приложение 7.2 1 квартал'!Z:Z,MATCH(B244,'приложение 7.2 1 квартал'!B:B,0)))</f>
        <v>0</v>
      </c>
      <c r="AE244" s="492"/>
      <c r="AF244" s="421"/>
      <c r="AG244" s="658"/>
      <c r="AH244" s="659"/>
      <c r="AI244" s="660"/>
      <c r="AJ244" s="661"/>
      <c r="AK244" s="662"/>
      <c r="AL244" s="663"/>
      <c r="AM244" s="661"/>
      <c r="AN244" s="666">
        <v>0.5</v>
      </c>
      <c r="AO244" s="385" t="s">
        <v>98</v>
      </c>
      <c r="AP244" s="658">
        <v>0</v>
      </c>
      <c r="AQ244" s="644"/>
      <c r="AR244" s="663"/>
      <c r="AS244" s="667"/>
      <c r="AT244" s="644"/>
      <c r="AU244" s="387"/>
      <c r="AV244" s="388"/>
      <c r="AW244" s="644"/>
      <c r="AX244" s="387"/>
      <c r="AY244" s="388"/>
      <c r="AZ244" s="644"/>
      <c r="BA244" s="392"/>
      <c r="BB244" s="388"/>
      <c r="BC244" s="644"/>
      <c r="BD244" s="392"/>
      <c r="BE244" s="488"/>
      <c r="BF244" s="390"/>
      <c r="BG244" s="391"/>
      <c r="BH244" s="695"/>
      <c r="BI244" s="389"/>
      <c r="BJ244" s="392"/>
      <c r="BK244" s="388"/>
      <c r="BL244" s="644"/>
      <c r="BM244" s="392"/>
      <c r="BN244" s="388"/>
      <c r="BO244" s="644"/>
      <c r="BP244" s="392"/>
      <c r="BQ244" s="388"/>
      <c r="BR244" s="387"/>
      <c r="BS244" s="392"/>
      <c r="BT244" s="388"/>
    </row>
    <row r="245" spans="1:72" s="393" customFormat="1" ht="78.75" x14ac:dyDescent="0.25">
      <c r="A245" s="742">
        <v>65</v>
      </c>
      <c r="B245" s="554" t="s">
        <v>314</v>
      </c>
      <c r="C245" s="391"/>
      <c r="D245" s="243"/>
      <c r="E245" s="243"/>
      <c r="F245" s="243"/>
      <c r="G245" s="244"/>
      <c r="H245" s="382"/>
      <c r="I245" s="382"/>
      <c r="J245" s="382"/>
      <c r="K245" s="382"/>
      <c r="L245" s="383"/>
      <c r="M245" s="382"/>
      <c r="N245" s="382"/>
      <c r="O245" s="382"/>
      <c r="P245" s="382"/>
      <c r="Q245" s="383"/>
      <c r="R245" s="384"/>
      <c r="S245" s="382"/>
      <c r="T245" s="382"/>
      <c r="U245" s="382"/>
      <c r="V245" s="382"/>
      <c r="W245" s="384"/>
      <c r="X245" s="382"/>
      <c r="Y245" s="382"/>
      <c r="Z245" s="382"/>
      <c r="AA245" s="386"/>
      <c r="AB245" s="666">
        <f t="array" ref="AB245">IF(ISNA(INDEX('приложение 7.2 1 квартал'!AE:AE,MATCH(B245,'приложение 7.2 1 квартал'!B:B,0))),0,INDEX('приложение 7.2 1 квартал'!AE:AE,MATCH(B245,'приложение 7.2 1 квартал'!B:B,0)))</f>
        <v>0.03</v>
      </c>
      <c r="AC245" s="385" t="s">
        <v>98</v>
      </c>
      <c r="AD245" s="658">
        <f t="array" ref="AD245">IF(ISNA(INDEX('приложение 7.2 1 квартал'!Z:Z,MATCH(B245,'приложение 7.2 1 квартал'!B:B,0))),0,INDEX('приложение 7.2 1 квартал'!Z:Z,MATCH(B245,'приложение 7.2 1 квартал'!B:B,0)))</f>
        <v>0.63</v>
      </c>
      <c r="AE245" s="492"/>
      <c r="AF245" s="421"/>
      <c r="AG245" s="658"/>
      <c r="AH245" s="659"/>
      <c r="AI245" s="660"/>
      <c r="AJ245" s="661"/>
      <c r="AK245" s="662"/>
      <c r="AL245" s="663"/>
      <c r="AM245" s="661"/>
      <c r="AN245" s="666">
        <v>0.03</v>
      </c>
      <c r="AO245" s="385" t="s">
        <v>98</v>
      </c>
      <c r="AP245" s="658">
        <v>0.63</v>
      </c>
      <c r="AQ245" s="644"/>
      <c r="AR245" s="663"/>
      <c r="AS245" s="667"/>
      <c r="AT245" s="644"/>
      <c r="AU245" s="387"/>
      <c r="AV245" s="388"/>
      <c r="AW245" s="644"/>
      <c r="AX245" s="387"/>
      <c r="AY245" s="388"/>
      <c r="AZ245" s="644"/>
      <c r="BA245" s="392"/>
      <c r="BB245" s="388"/>
      <c r="BC245" s="644"/>
      <c r="BD245" s="392"/>
      <c r="BE245" s="488"/>
      <c r="BF245" s="390"/>
      <c r="BG245" s="391"/>
      <c r="BH245" s="695"/>
      <c r="BI245" s="389"/>
      <c r="BJ245" s="392"/>
      <c r="BK245" s="388"/>
      <c r="BL245" s="644"/>
      <c r="BM245" s="392"/>
      <c r="BN245" s="388"/>
      <c r="BO245" s="644"/>
      <c r="BP245" s="392"/>
      <c r="BQ245" s="388"/>
      <c r="BR245" s="387"/>
      <c r="BS245" s="392"/>
      <c r="BT245" s="388"/>
    </row>
    <row r="246" spans="1:72" s="393" customFormat="1" ht="63" x14ac:dyDescent="0.25">
      <c r="A246" s="742">
        <v>66</v>
      </c>
      <c r="B246" s="554" t="s">
        <v>315</v>
      </c>
      <c r="C246" s="391"/>
      <c r="D246" s="243"/>
      <c r="E246" s="243"/>
      <c r="F246" s="243"/>
      <c r="G246" s="244"/>
      <c r="H246" s="382"/>
      <c r="I246" s="382"/>
      <c r="J246" s="382"/>
      <c r="K246" s="382"/>
      <c r="L246" s="383"/>
      <c r="M246" s="382"/>
      <c r="N246" s="382"/>
      <c r="O246" s="382"/>
      <c r="P246" s="382"/>
      <c r="Q246" s="383"/>
      <c r="R246" s="384"/>
      <c r="S246" s="382"/>
      <c r="T246" s="382"/>
      <c r="U246" s="382"/>
      <c r="V246" s="382"/>
      <c r="W246" s="384"/>
      <c r="X246" s="382"/>
      <c r="Y246" s="382"/>
      <c r="Z246" s="382"/>
      <c r="AA246" s="386"/>
      <c r="AB246" s="666">
        <f t="array" ref="AB246">IF(ISNA(INDEX('приложение 7.2 1 квартал'!AE:AE,MATCH(B246,'приложение 7.2 1 квартал'!B:B,0))),0,INDEX('приложение 7.2 1 квартал'!AE:AE,MATCH(B246,'приложение 7.2 1 квартал'!B:B,0)))</f>
        <v>0.28000000000000003</v>
      </c>
      <c r="AC246" s="385" t="s">
        <v>98</v>
      </c>
      <c r="AD246" s="658">
        <f t="array" ref="AD246">IF(ISNA(INDEX('приложение 7.2 1 квартал'!Z:Z,MATCH(B246,'приложение 7.2 1 квартал'!B:B,0))),0,INDEX('приложение 7.2 1 квартал'!Z:Z,MATCH(B246,'приложение 7.2 1 квартал'!B:B,0)))</f>
        <v>0</v>
      </c>
      <c r="AE246" s="492"/>
      <c r="AF246" s="421"/>
      <c r="AG246" s="658"/>
      <c r="AH246" s="659"/>
      <c r="AI246" s="660"/>
      <c r="AJ246" s="661"/>
      <c r="AK246" s="662"/>
      <c r="AL246" s="663"/>
      <c r="AM246" s="661"/>
      <c r="AN246" s="666">
        <v>0.28000000000000003</v>
      </c>
      <c r="AO246" s="385" t="s">
        <v>98</v>
      </c>
      <c r="AP246" s="658">
        <v>0</v>
      </c>
      <c r="AQ246" s="644"/>
      <c r="AR246" s="663"/>
      <c r="AS246" s="667"/>
      <c r="AT246" s="644"/>
      <c r="AU246" s="387"/>
      <c r="AV246" s="388"/>
      <c r="AW246" s="644"/>
      <c r="AX246" s="387"/>
      <c r="AY246" s="388"/>
      <c r="AZ246" s="644"/>
      <c r="BA246" s="392"/>
      <c r="BB246" s="388"/>
      <c r="BC246" s="644"/>
      <c r="BD246" s="392"/>
      <c r="BE246" s="488"/>
      <c r="BF246" s="390"/>
      <c r="BG246" s="391"/>
      <c r="BH246" s="695"/>
      <c r="BI246" s="389"/>
      <c r="BJ246" s="392"/>
      <c r="BK246" s="388"/>
      <c r="BL246" s="644"/>
      <c r="BM246" s="392"/>
      <c r="BN246" s="388"/>
      <c r="BO246" s="644"/>
      <c r="BP246" s="392"/>
      <c r="BQ246" s="388"/>
      <c r="BR246" s="387"/>
      <c r="BS246" s="392"/>
      <c r="BT246" s="388"/>
    </row>
    <row r="247" spans="1:72" s="393" customFormat="1" ht="63" x14ac:dyDescent="0.25">
      <c r="A247" s="742">
        <v>67</v>
      </c>
      <c r="B247" s="554" t="s">
        <v>316</v>
      </c>
      <c r="C247" s="391"/>
      <c r="D247" s="243"/>
      <c r="E247" s="243"/>
      <c r="F247" s="243"/>
      <c r="G247" s="244"/>
      <c r="H247" s="382"/>
      <c r="I247" s="382"/>
      <c r="J247" s="382"/>
      <c r="K247" s="382"/>
      <c r="L247" s="383"/>
      <c r="M247" s="382"/>
      <c r="N247" s="382"/>
      <c r="O247" s="382"/>
      <c r="P247" s="382"/>
      <c r="Q247" s="383"/>
      <c r="R247" s="384"/>
      <c r="S247" s="382"/>
      <c r="T247" s="382"/>
      <c r="U247" s="382"/>
      <c r="V247" s="382"/>
      <c r="W247" s="384"/>
      <c r="X247" s="382"/>
      <c r="Y247" s="382"/>
      <c r="Z247" s="382"/>
      <c r="AA247" s="386"/>
      <c r="AB247" s="666">
        <f t="array" ref="AB247">IF(ISNA(INDEX('приложение 7.2 1 квартал'!AE:AE,MATCH(B247,'приложение 7.2 1 квартал'!B:B,0))),0,INDEX('приложение 7.2 1 квартал'!AE:AE,MATCH(B247,'приложение 7.2 1 квартал'!B:B,0)))</f>
        <v>0.1</v>
      </c>
      <c r="AC247" s="385" t="s">
        <v>98</v>
      </c>
      <c r="AD247" s="658">
        <f t="array" ref="AD247">IF(ISNA(INDEX('приложение 7.2 1 квартал'!Z:Z,MATCH(B247,'приложение 7.2 1 квартал'!B:B,0))),0,INDEX('приложение 7.2 1 квартал'!Z:Z,MATCH(B247,'приложение 7.2 1 квартал'!B:B,0)))</f>
        <v>0</v>
      </c>
      <c r="AE247" s="492"/>
      <c r="AF247" s="421"/>
      <c r="AG247" s="658"/>
      <c r="AH247" s="659"/>
      <c r="AI247" s="660"/>
      <c r="AJ247" s="661"/>
      <c r="AK247" s="662"/>
      <c r="AL247" s="663"/>
      <c r="AM247" s="661"/>
      <c r="AN247" s="666">
        <v>0.1</v>
      </c>
      <c r="AO247" s="385" t="s">
        <v>98</v>
      </c>
      <c r="AP247" s="658">
        <v>0</v>
      </c>
      <c r="AQ247" s="644"/>
      <c r="AR247" s="663"/>
      <c r="AS247" s="667"/>
      <c r="AT247" s="644"/>
      <c r="AU247" s="387"/>
      <c r="AV247" s="388"/>
      <c r="AW247" s="644"/>
      <c r="AX247" s="387"/>
      <c r="AY247" s="388"/>
      <c r="AZ247" s="644"/>
      <c r="BA247" s="392"/>
      <c r="BB247" s="388"/>
      <c r="BC247" s="644"/>
      <c r="BD247" s="392"/>
      <c r="BE247" s="488"/>
      <c r="BF247" s="390"/>
      <c r="BG247" s="391"/>
      <c r="BH247" s="695"/>
      <c r="BI247" s="389"/>
      <c r="BJ247" s="392"/>
      <c r="BK247" s="388"/>
      <c r="BL247" s="644"/>
      <c r="BM247" s="392"/>
      <c r="BN247" s="388"/>
      <c r="BO247" s="644"/>
      <c r="BP247" s="392"/>
      <c r="BQ247" s="388"/>
      <c r="BR247" s="387"/>
      <c r="BS247" s="392"/>
      <c r="BT247" s="388"/>
    </row>
    <row r="248" spans="1:72" s="393" customFormat="1" ht="63" x14ac:dyDescent="0.25">
      <c r="A248" s="742">
        <v>68</v>
      </c>
      <c r="B248" s="554" t="s">
        <v>317</v>
      </c>
      <c r="C248" s="391"/>
      <c r="D248" s="243"/>
      <c r="E248" s="243"/>
      <c r="F248" s="243"/>
      <c r="G248" s="244"/>
      <c r="H248" s="382"/>
      <c r="I248" s="382"/>
      <c r="J248" s="382"/>
      <c r="K248" s="382"/>
      <c r="L248" s="383"/>
      <c r="M248" s="382"/>
      <c r="N248" s="382"/>
      <c r="O248" s="382"/>
      <c r="P248" s="382"/>
      <c r="Q248" s="383"/>
      <c r="R248" s="384"/>
      <c r="S248" s="382"/>
      <c r="T248" s="382"/>
      <c r="U248" s="382"/>
      <c r="V248" s="382"/>
      <c r="W248" s="384"/>
      <c r="X248" s="382"/>
      <c r="Y248" s="382"/>
      <c r="Z248" s="382"/>
      <c r="AA248" s="386"/>
      <c r="AB248" s="666">
        <f t="array" ref="AB248">IF(ISNA(INDEX('приложение 7.2 1 квартал'!AE:AE,MATCH(B248,'приложение 7.2 1 квартал'!B:B,0))),0,INDEX('приложение 7.2 1 квартал'!AE:AE,MATCH(B248,'приложение 7.2 1 квартал'!B:B,0)))</f>
        <v>0.41</v>
      </c>
      <c r="AC248" s="385" t="s">
        <v>98</v>
      </c>
      <c r="AD248" s="658">
        <f t="array" ref="AD248">IF(ISNA(INDEX('приложение 7.2 1 квартал'!Z:Z,MATCH(B248,'приложение 7.2 1 квартал'!B:B,0))),0,INDEX('приложение 7.2 1 квартал'!Z:Z,MATCH(B248,'приложение 7.2 1 квартал'!B:B,0)))</f>
        <v>0</v>
      </c>
      <c r="AE248" s="492"/>
      <c r="AF248" s="421"/>
      <c r="AG248" s="658"/>
      <c r="AH248" s="659"/>
      <c r="AI248" s="660"/>
      <c r="AJ248" s="661"/>
      <c r="AK248" s="662"/>
      <c r="AL248" s="663"/>
      <c r="AM248" s="661"/>
      <c r="AN248" s="666">
        <v>0.41</v>
      </c>
      <c r="AO248" s="385" t="s">
        <v>98</v>
      </c>
      <c r="AP248" s="658">
        <v>0</v>
      </c>
      <c r="AQ248" s="644"/>
      <c r="AR248" s="663"/>
      <c r="AS248" s="667"/>
      <c r="AT248" s="644"/>
      <c r="AU248" s="387"/>
      <c r="AV248" s="388"/>
      <c r="AW248" s="644"/>
      <c r="AX248" s="387"/>
      <c r="AY248" s="388"/>
      <c r="AZ248" s="644"/>
      <c r="BA248" s="392"/>
      <c r="BB248" s="388"/>
      <c r="BC248" s="644"/>
      <c r="BD248" s="392"/>
      <c r="BE248" s="488"/>
      <c r="BF248" s="390"/>
      <c r="BG248" s="391"/>
      <c r="BH248" s="695"/>
      <c r="BI248" s="389"/>
      <c r="BJ248" s="392"/>
      <c r="BK248" s="388"/>
      <c r="BL248" s="644"/>
      <c r="BM248" s="392"/>
      <c r="BN248" s="388"/>
      <c r="BO248" s="644"/>
      <c r="BP248" s="392"/>
      <c r="BQ248" s="388"/>
      <c r="BR248" s="387"/>
      <c r="BS248" s="392"/>
      <c r="BT248" s="388"/>
    </row>
    <row r="249" spans="1:72" s="393" customFormat="1" ht="78.75" x14ac:dyDescent="0.25">
      <c r="A249" s="742">
        <v>69</v>
      </c>
      <c r="B249" s="554" t="s">
        <v>318</v>
      </c>
      <c r="C249" s="391"/>
      <c r="D249" s="243"/>
      <c r="E249" s="243"/>
      <c r="F249" s="243"/>
      <c r="G249" s="244"/>
      <c r="H249" s="382"/>
      <c r="I249" s="382"/>
      <c r="J249" s="382"/>
      <c r="K249" s="382"/>
      <c r="L249" s="383"/>
      <c r="M249" s="382"/>
      <c r="N249" s="382"/>
      <c r="O249" s="382"/>
      <c r="P249" s="382"/>
      <c r="Q249" s="383"/>
      <c r="R249" s="384"/>
      <c r="S249" s="382"/>
      <c r="T249" s="382"/>
      <c r="U249" s="382"/>
      <c r="V249" s="382"/>
      <c r="W249" s="384"/>
      <c r="X249" s="382"/>
      <c r="Y249" s="382"/>
      <c r="Z249" s="382"/>
      <c r="AA249" s="386"/>
      <c r="AB249" s="666">
        <f t="array" ref="AB249">IF(ISNA(INDEX('приложение 7.2 1 квартал'!AE:AE,MATCH(B249,'приложение 7.2 1 квартал'!B:B,0))),0,INDEX('приложение 7.2 1 квартал'!AE:AE,MATCH(B249,'приложение 7.2 1 квартал'!B:B,0)))</f>
        <v>0.03</v>
      </c>
      <c r="AC249" s="385" t="s">
        <v>98</v>
      </c>
      <c r="AD249" s="658">
        <f t="array" ref="AD249">IF(ISNA(INDEX('приложение 7.2 1 квартал'!Z:Z,MATCH(B249,'приложение 7.2 1 квартал'!B:B,0))),0,INDEX('приложение 7.2 1 квартал'!Z:Z,MATCH(B249,'приложение 7.2 1 квартал'!B:B,0)))</f>
        <v>0</v>
      </c>
      <c r="AE249" s="492"/>
      <c r="AF249" s="421"/>
      <c r="AG249" s="658"/>
      <c r="AH249" s="659"/>
      <c r="AI249" s="660"/>
      <c r="AJ249" s="661"/>
      <c r="AK249" s="662"/>
      <c r="AL249" s="663"/>
      <c r="AM249" s="661"/>
      <c r="AN249" s="666">
        <v>0.03</v>
      </c>
      <c r="AO249" s="385" t="s">
        <v>98</v>
      </c>
      <c r="AP249" s="658">
        <v>0</v>
      </c>
      <c r="AQ249" s="644"/>
      <c r="AR249" s="663"/>
      <c r="AS249" s="667"/>
      <c r="AT249" s="644"/>
      <c r="AU249" s="387"/>
      <c r="AV249" s="388"/>
      <c r="AW249" s="644"/>
      <c r="AX249" s="387"/>
      <c r="AY249" s="388"/>
      <c r="AZ249" s="644"/>
      <c r="BA249" s="392"/>
      <c r="BB249" s="388"/>
      <c r="BC249" s="644"/>
      <c r="BD249" s="392"/>
      <c r="BE249" s="488"/>
      <c r="BF249" s="390"/>
      <c r="BG249" s="391"/>
      <c r="BH249" s="695"/>
      <c r="BI249" s="389"/>
      <c r="BJ249" s="392"/>
      <c r="BK249" s="388"/>
      <c r="BL249" s="644"/>
      <c r="BM249" s="392"/>
      <c r="BN249" s="388"/>
      <c r="BO249" s="644"/>
      <c r="BP249" s="392"/>
      <c r="BQ249" s="388"/>
      <c r="BR249" s="387"/>
      <c r="BS249" s="392"/>
      <c r="BT249" s="388"/>
    </row>
    <row r="250" spans="1:72" s="393" customFormat="1" ht="78.75" x14ac:dyDescent="0.25">
      <c r="A250" s="742">
        <v>70</v>
      </c>
      <c r="B250" s="554" t="s">
        <v>319</v>
      </c>
      <c r="C250" s="391"/>
      <c r="D250" s="243"/>
      <c r="E250" s="243"/>
      <c r="F250" s="243"/>
      <c r="G250" s="244"/>
      <c r="H250" s="382"/>
      <c r="I250" s="382"/>
      <c r="J250" s="382"/>
      <c r="K250" s="382"/>
      <c r="L250" s="383"/>
      <c r="M250" s="382"/>
      <c r="N250" s="382"/>
      <c r="O250" s="382"/>
      <c r="P250" s="382"/>
      <c r="Q250" s="383"/>
      <c r="R250" s="384"/>
      <c r="S250" s="382"/>
      <c r="T250" s="382"/>
      <c r="U250" s="382"/>
      <c r="V250" s="382"/>
      <c r="W250" s="384"/>
      <c r="X250" s="382"/>
      <c r="Y250" s="382"/>
      <c r="Z250" s="382"/>
      <c r="AA250" s="386"/>
      <c r="AB250" s="666">
        <f t="array" ref="AB250">IF(ISNA(INDEX('приложение 7.2 1 квартал'!AE:AE,MATCH(B250,'приложение 7.2 1 квартал'!B:B,0))),0,INDEX('приложение 7.2 1 квартал'!AE:AE,MATCH(B250,'приложение 7.2 1 квартал'!B:B,0)))</f>
        <v>0.04</v>
      </c>
      <c r="AC250" s="385" t="s">
        <v>98</v>
      </c>
      <c r="AD250" s="658">
        <f t="array" ref="AD250">IF(ISNA(INDEX('приложение 7.2 1 квартал'!Z:Z,MATCH(B250,'приложение 7.2 1 квартал'!B:B,0))),0,INDEX('приложение 7.2 1 квартал'!Z:Z,MATCH(B250,'приложение 7.2 1 квартал'!B:B,0)))</f>
        <v>0</v>
      </c>
      <c r="AE250" s="492"/>
      <c r="AF250" s="421"/>
      <c r="AG250" s="658"/>
      <c r="AH250" s="659"/>
      <c r="AI250" s="660"/>
      <c r="AJ250" s="661"/>
      <c r="AK250" s="662"/>
      <c r="AL250" s="663"/>
      <c r="AM250" s="661"/>
      <c r="AN250" s="666">
        <v>0.04</v>
      </c>
      <c r="AO250" s="385" t="s">
        <v>98</v>
      </c>
      <c r="AP250" s="658">
        <v>0</v>
      </c>
      <c r="AQ250" s="644"/>
      <c r="AR250" s="663"/>
      <c r="AS250" s="667"/>
      <c r="AT250" s="644"/>
      <c r="AU250" s="387"/>
      <c r="AV250" s="388"/>
      <c r="AW250" s="644"/>
      <c r="AX250" s="387"/>
      <c r="AY250" s="388"/>
      <c r="AZ250" s="644"/>
      <c r="BA250" s="392"/>
      <c r="BB250" s="388"/>
      <c r="BC250" s="644"/>
      <c r="BD250" s="392"/>
      <c r="BE250" s="488"/>
      <c r="BF250" s="390"/>
      <c r="BG250" s="391"/>
      <c r="BH250" s="695"/>
      <c r="BI250" s="389"/>
      <c r="BJ250" s="392"/>
      <c r="BK250" s="388"/>
      <c r="BL250" s="644"/>
      <c r="BM250" s="392"/>
      <c r="BN250" s="388"/>
      <c r="BO250" s="644"/>
      <c r="BP250" s="392"/>
      <c r="BQ250" s="388"/>
      <c r="BR250" s="387"/>
      <c r="BS250" s="392"/>
      <c r="BT250" s="388"/>
    </row>
    <row r="251" spans="1:72" s="393" customFormat="1" ht="63" x14ac:dyDescent="0.25">
      <c r="A251" s="742">
        <v>71</v>
      </c>
      <c r="B251" s="554" t="s">
        <v>320</v>
      </c>
      <c r="C251" s="391"/>
      <c r="D251" s="243"/>
      <c r="E251" s="243"/>
      <c r="F251" s="243"/>
      <c r="G251" s="244"/>
      <c r="H251" s="382"/>
      <c r="I251" s="382"/>
      <c r="J251" s="382"/>
      <c r="K251" s="382"/>
      <c r="L251" s="383"/>
      <c r="M251" s="382"/>
      <c r="N251" s="382"/>
      <c r="O251" s="382"/>
      <c r="P251" s="382"/>
      <c r="Q251" s="383"/>
      <c r="R251" s="384"/>
      <c r="S251" s="382"/>
      <c r="T251" s="382"/>
      <c r="U251" s="382"/>
      <c r="V251" s="382"/>
      <c r="W251" s="384"/>
      <c r="X251" s="382"/>
      <c r="Y251" s="382"/>
      <c r="Z251" s="382"/>
      <c r="AA251" s="386"/>
      <c r="AB251" s="666">
        <f t="array" ref="AB251">IF(ISNA(INDEX('приложение 7.2 1 квартал'!AE:AE,MATCH(B251,'приложение 7.2 1 квартал'!B:B,0))),0,INDEX('приложение 7.2 1 квартал'!AE:AE,MATCH(B251,'приложение 7.2 1 квартал'!B:B,0)))</f>
        <v>0.03</v>
      </c>
      <c r="AC251" s="385" t="s">
        <v>98</v>
      </c>
      <c r="AD251" s="658">
        <f t="array" ref="AD251">IF(ISNA(INDEX('приложение 7.2 1 квартал'!Z:Z,MATCH(B251,'приложение 7.2 1 квартал'!B:B,0))),0,INDEX('приложение 7.2 1 квартал'!Z:Z,MATCH(B251,'приложение 7.2 1 квартал'!B:B,0)))</f>
        <v>0</v>
      </c>
      <c r="AE251" s="492"/>
      <c r="AF251" s="421"/>
      <c r="AG251" s="658"/>
      <c r="AH251" s="659"/>
      <c r="AI251" s="660"/>
      <c r="AJ251" s="661"/>
      <c r="AK251" s="662"/>
      <c r="AL251" s="663"/>
      <c r="AM251" s="661"/>
      <c r="AN251" s="666">
        <v>0.03</v>
      </c>
      <c r="AO251" s="385" t="s">
        <v>98</v>
      </c>
      <c r="AP251" s="658">
        <v>0</v>
      </c>
      <c r="AQ251" s="644"/>
      <c r="AR251" s="663"/>
      <c r="AS251" s="667"/>
      <c r="AT251" s="644"/>
      <c r="AU251" s="387"/>
      <c r="AV251" s="388"/>
      <c r="AW251" s="644"/>
      <c r="AX251" s="387"/>
      <c r="AY251" s="388"/>
      <c r="AZ251" s="644"/>
      <c r="BA251" s="392"/>
      <c r="BB251" s="388"/>
      <c r="BC251" s="644"/>
      <c r="BD251" s="392"/>
      <c r="BE251" s="488"/>
      <c r="BF251" s="390"/>
      <c r="BG251" s="391"/>
      <c r="BH251" s="695"/>
      <c r="BI251" s="389"/>
      <c r="BJ251" s="392"/>
      <c r="BK251" s="388"/>
      <c r="BL251" s="644"/>
      <c r="BM251" s="392"/>
      <c r="BN251" s="388"/>
      <c r="BO251" s="644"/>
      <c r="BP251" s="392"/>
      <c r="BQ251" s="388"/>
      <c r="BR251" s="387"/>
      <c r="BS251" s="392"/>
      <c r="BT251" s="388"/>
    </row>
    <row r="252" spans="1:72" s="393" customFormat="1" ht="78.75" x14ac:dyDescent="0.25">
      <c r="A252" s="742">
        <v>72</v>
      </c>
      <c r="B252" s="554" t="s">
        <v>321</v>
      </c>
      <c r="C252" s="391"/>
      <c r="D252" s="243"/>
      <c r="E252" s="243"/>
      <c r="F252" s="243"/>
      <c r="G252" s="244"/>
      <c r="H252" s="382"/>
      <c r="I252" s="382"/>
      <c r="J252" s="382"/>
      <c r="K252" s="382"/>
      <c r="L252" s="383"/>
      <c r="M252" s="382"/>
      <c r="N252" s="382"/>
      <c r="O252" s="382"/>
      <c r="P252" s="382"/>
      <c r="Q252" s="383"/>
      <c r="R252" s="384"/>
      <c r="S252" s="382"/>
      <c r="T252" s="382"/>
      <c r="U252" s="382"/>
      <c r="V252" s="382"/>
      <c r="W252" s="384"/>
      <c r="X252" s="382"/>
      <c r="Y252" s="382"/>
      <c r="Z252" s="382"/>
      <c r="AA252" s="386"/>
      <c r="AB252" s="666">
        <f t="array" ref="AB252">IF(ISNA(INDEX('приложение 7.2 1 квартал'!AE:AE,MATCH(B252,'приложение 7.2 1 квартал'!B:B,0))),0,INDEX('приложение 7.2 1 квартал'!AE:AE,MATCH(B252,'приложение 7.2 1 квартал'!B:B,0)))</f>
        <v>0.16</v>
      </c>
      <c r="AC252" s="385" t="s">
        <v>98</v>
      </c>
      <c r="AD252" s="658">
        <f t="array" ref="AD252">IF(ISNA(INDEX('приложение 7.2 1 квартал'!Z:Z,MATCH(B252,'приложение 7.2 1 квартал'!B:B,0))),0,INDEX('приложение 7.2 1 квартал'!Z:Z,MATCH(B252,'приложение 7.2 1 квартал'!B:B,0)))</f>
        <v>0</v>
      </c>
      <c r="AE252" s="492"/>
      <c r="AF252" s="421"/>
      <c r="AG252" s="658"/>
      <c r="AH252" s="659"/>
      <c r="AI252" s="660"/>
      <c r="AJ252" s="661"/>
      <c r="AK252" s="662"/>
      <c r="AL252" s="663"/>
      <c r="AM252" s="661"/>
      <c r="AN252" s="666">
        <v>0.16</v>
      </c>
      <c r="AO252" s="385" t="s">
        <v>98</v>
      </c>
      <c r="AP252" s="658">
        <v>0</v>
      </c>
      <c r="AQ252" s="644"/>
      <c r="AR252" s="663"/>
      <c r="AS252" s="667"/>
      <c r="AT252" s="644"/>
      <c r="AU252" s="387"/>
      <c r="AV252" s="388"/>
      <c r="AW252" s="644"/>
      <c r="AX252" s="387"/>
      <c r="AY252" s="388"/>
      <c r="AZ252" s="644"/>
      <c r="BA252" s="392"/>
      <c r="BB252" s="388"/>
      <c r="BC252" s="644"/>
      <c r="BD252" s="392"/>
      <c r="BE252" s="488"/>
      <c r="BF252" s="390"/>
      <c r="BG252" s="391"/>
      <c r="BH252" s="695"/>
      <c r="BI252" s="389"/>
      <c r="BJ252" s="392"/>
      <c r="BK252" s="388"/>
      <c r="BL252" s="644"/>
      <c r="BM252" s="392"/>
      <c r="BN252" s="388"/>
      <c r="BO252" s="644"/>
      <c r="BP252" s="392"/>
      <c r="BQ252" s="388"/>
      <c r="BR252" s="387"/>
      <c r="BS252" s="392"/>
      <c r="BT252" s="388"/>
    </row>
    <row r="253" spans="1:72" s="393" customFormat="1" ht="78.75" x14ac:dyDescent="0.25">
      <c r="A253" s="742">
        <v>73</v>
      </c>
      <c r="B253" s="554" t="s">
        <v>322</v>
      </c>
      <c r="C253" s="391"/>
      <c r="D253" s="243"/>
      <c r="E253" s="243"/>
      <c r="F253" s="243"/>
      <c r="G253" s="244"/>
      <c r="H253" s="382"/>
      <c r="I253" s="382"/>
      <c r="J253" s="382"/>
      <c r="K253" s="382"/>
      <c r="L253" s="383"/>
      <c r="M253" s="382"/>
      <c r="N253" s="382"/>
      <c r="O253" s="382"/>
      <c r="P253" s="382"/>
      <c r="Q253" s="383"/>
      <c r="R253" s="384"/>
      <c r="S253" s="382"/>
      <c r="T253" s="382"/>
      <c r="U253" s="382"/>
      <c r="V253" s="382"/>
      <c r="W253" s="384"/>
      <c r="X253" s="382"/>
      <c r="Y253" s="382"/>
      <c r="Z253" s="382"/>
      <c r="AA253" s="386"/>
      <c r="AB253" s="666">
        <f t="array" ref="AB253">IF(ISNA(INDEX('приложение 7.2 1 квартал'!AE:AE,MATCH(B253,'приложение 7.2 1 квартал'!B:B,0))),0,INDEX('приложение 7.2 1 квартал'!AE:AE,MATCH(B253,'приложение 7.2 1 квартал'!B:B,0)))</f>
        <v>0.06</v>
      </c>
      <c r="AC253" s="385" t="s">
        <v>98</v>
      </c>
      <c r="AD253" s="658">
        <f t="array" ref="AD253">IF(ISNA(INDEX('приложение 7.2 1 квартал'!Z:Z,MATCH(B253,'приложение 7.2 1 квартал'!B:B,0))),0,INDEX('приложение 7.2 1 квартал'!Z:Z,MATCH(B253,'приложение 7.2 1 квартал'!B:B,0)))</f>
        <v>0</v>
      </c>
      <c r="AE253" s="492"/>
      <c r="AF253" s="421"/>
      <c r="AG253" s="658"/>
      <c r="AH253" s="659"/>
      <c r="AI253" s="660"/>
      <c r="AJ253" s="661"/>
      <c r="AK253" s="662"/>
      <c r="AL253" s="663"/>
      <c r="AM253" s="661"/>
      <c r="AN253" s="666">
        <v>0.06</v>
      </c>
      <c r="AO253" s="385" t="s">
        <v>98</v>
      </c>
      <c r="AP253" s="658">
        <v>0</v>
      </c>
      <c r="AQ253" s="644"/>
      <c r="AR253" s="663"/>
      <c r="AS253" s="667"/>
      <c r="AT253" s="644"/>
      <c r="AU253" s="387"/>
      <c r="AV253" s="388"/>
      <c r="AW253" s="644"/>
      <c r="AX253" s="387"/>
      <c r="AY253" s="388"/>
      <c r="AZ253" s="644"/>
      <c r="BA253" s="392"/>
      <c r="BB253" s="388"/>
      <c r="BC253" s="644"/>
      <c r="BD253" s="392"/>
      <c r="BE253" s="488"/>
      <c r="BF253" s="390"/>
      <c r="BG253" s="391"/>
      <c r="BH253" s="695"/>
      <c r="BI253" s="389"/>
      <c r="BJ253" s="392"/>
      <c r="BK253" s="388"/>
      <c r="BL253" s="644"/>
      <c r="BM253" s="392"/>
      <c r="BN253" s="388"/>
      <c r="BO253" s="644"/>
      <c r="BP253" s="392"/>
      <c r="BQ253" s="388"/>
      <c r="BR253" s="387"/>
      <c r="BS253" s="392"/>
      <c r="BT253" s="388"/>
    </row>
    <row r="254" spans="1:72" s="393" customFormat="1" ht="78.75" x14ac:dyDescent="0.25">
      <c r="A254" s="742">
        <v>74</v>
      </c>
      <c r="B254" s="554" t="s">
        <v>323</v>
      </c>
      <c r="C254" s="391"/>
      <c r="D254" s="243"/>
      <c r="E254" s="243"/>
      <c r="F254" s="243"/>
      <c r="G254" s="244"/>
      <c r="H254" s="382"/>
      <c r="I254" s="382"/>
      <c r="J254" s="382"/>
      <c r="K254" s="382"/>
      <c r="L254" s="383"/>
      <c r="M254" s="382"/>
      <c r="N254" s="382"/>
      <c r="O254" s="382"/>
      <c r="P254" s="382"/>
      <c r="Q254" s="383"/>
      <c r="R254" s="384"/>
      <c r="S254" s="382"/>
      <c r="T254" s="382"/>
      <c r="U254" s="382"/>
      <c r="V254" s="382"/>
      <c r="W254" s="384"/>
      <c r="X254" s="382"/>
      <c r="Y254" s="382"/>
      <c r="Z254" s="382"/>
      <c r="AA254" s="386"/>
      <c r="AB254" s="666">
        <f t="array" ref="AB254">IF(ISNA(INDEX('приложение 7.2 1 квартал'!AE:AE,MATCH(B254,'приложение 7.2 1 квартал'!B:B,0))),0,INDEX('приложение 7.2 1 квартал'!AE:AE,MATCH(B254,'приложение 7.2 1 квартал'!B:B,0)))</f>
        <v>0.2</v>
      </c>
      <c r="AC254" s="385" t="s">
        <v>98</v>
      </c>
      <c r="AD254" s="658">
        <f t="array" ref="AD254">IF(ISNA(INDEX('приложение 7.2 1 квартал'!Z:Z,MATCH(B254,'приложение 7.2 1 квартал'!B:B,0))),0,INDEX('приложение 7.2 1 квартал'!Z:Z,MATCH(B254,'приложение 7.2 1 квартал'!B:B,0)))</f>
        <v>0</v>
      </c>
      <c r="AE254" s="492"/>
      <c r="AF254" s="421"/>
      <c r="AG254" s="658"/>
      <c r="AH254" s="659"/>
      <c r="AI254" s="660"/>
      <c r="AJ254" s="661"/>
      <c r="AK254" s="662"/>
      <c r="AL254" s="663"/>
      <c r="AM254" s="661"/>
      <c r="AN254" s="666">
        <v>0.2</v>
      </c>
      <c r="AO254" s="385" t="s">
        <v>98</v>
      </c>
      <c r="AP254" s="658">
        <v>0</v>
      </c>
      <c r="AQ254" s="644"/>
      <c r="AR254" s="663"/>
      <c r="AS254" s="667"/>
      <c r="AT254" s="644"/>
      <c r="AU254" s="387"/>
      <c r="AV254" s="388"/>
      <c r="AW254" s="644"/>
      <c r="AX254" s="387"/>
      <c r="AY254" s="388"/>
      <c r="AZ254" s="644"/>
      <c r="BA254" s="392"/>
      <c r="BB254" s="388"/>
      <c r="BC254" s="644"/>
      <c r="BD254" s="392"/>
      <c r="BE254" s="488"/>
      <c r="BF254" s="390"/>
      <c r="BG254" s="391"/>
      <c r="BH254" s="695"/>
      <c r="BI254" s="389"/>
      <c r="BJ254" s="392"/>
      <c r="BK254" s="388"/>
      <c r="BL254" s="644"/>
      <c r="BM254" s="392"/>
      <c r="BN254" s="388"/>
      <c r="BO254" s="644"/>
      <c r="BP254" s="392"/>
      <c r="BQ254" s="388"/>
      <c r="BR254" s="387"/>
      <c r="BS254" s="392"/>
      <c r="BT254" s="388"/>
    </row>
    <row r="255" spans="1:72" s="393" customFormat="1" ht="78.75" x14ac:dyDescent="0.25">
      <c r="A255" s="742">
        <v>75</v>
      </c>
      <c r="B255" s="554" t="s">
        <v>324</v>
      </c>
      <c r="C255" s="391"/>
      <c r="D255" s="243"/>
      <c r="E255" s="243"/>
      <c r="F255" s="243"/>
      <c r="G255" s="244"/>
      <c r="H255" s="382"/>
      <c r="I255" s="382"/>
      <c r="J255" s="382"/>
      <c r="K255" s="382"/>
      <c r="L255" s="383"/>
      <c r="M255" s="382"/>
      <c r="N255" s="382"/>
      <c r="O255" s="382"/>
      <c r="P255" s="382"/>
      <c r="Q255" s="383"/>
      <c r="R255" s="384"/>
      <c r="S255" s="382"/>
      <c r="T255" s="382"/>
      <c r="U255" s="382"/>
      <c r="V255" s="382"/>
      <c r="W255" s="384"/>
      <c r="X255" s="382"/>
      <c r="Y255" s="382"/>
      <c r="Z255" s="382"/>
      <c r="AA255" s="386"/>
      <c r="AB255" s="666">
        <f t="array" ref="AB255">IF(ISNA(INDEX('приложение 7.2 1 квартал'!AE:AE,MATCH(B255,'приложение 7.2 1 квартал'!B:B,0))),0,INDEX('приложение 7.2 1 квартал'!AE:AE,MATCH(B255,'приложение 7.2 1 квартал'!B:B,0)))</f>
        <v>0.05</v>
      </c>
      <c r="AC255" s="385" t="s">
        <v>98</v>
      </c>
      <c r="AD255" s="658">
        <f t="array" ref="AD255">IF(ISNA(INDEX('приложение 7.2 1 квартал'!Z:Z,MATCH(B255,'приложение 7.2 1 квартал'!B:B,0))),0,INDEX('приложение 7.2 1 квартал'!Z:Z,MATCH(B255,'приложение 7.2 1 квартал'!B:B,0)))</f>
        <v>0</v>
      </c>
      <c r="AE255" s="492"/>
      <c r="AF255" s="421"/>
      <c r="AG255" s="658"/>
      <c r="AH255" s="659"/>
      <c r="AI255" s="660"/>
      <c r="AJ255" s="661"/>
      <c r="AK255" s="662"/>
      <c r="AL255" s="663"/>
      <c r="AM255" s="661"/>
      <c r="AN255" s="666">
        <v>0.05</v>
      </c>
      <c r="AO255" s="385" t="s">
        <v>98</v>
      </c>
      <c r="AP255" s="658">
        <v>0</v>
      </c>
      <c r="AQ255" s="644"/>
      <c r="AR255" s="663"/>
      <c r="AS255" s="667"/>
      <c r="AT255" s="644"/>
      <c r="AU255" s="387"/>
      <c r="AV255" s="388"/>
      <c r="AW255" s="644"/>
      <c r="AX255" s="387"/>
      <c r="AY255" s="388"/>
      <c r="AZ255" s="644"/>
      <c r="BA255" s="392"/>
      <c r="BB255" s="388"/>
      <c r="BC255" s="644"/>
      <c r="BD255" s="392"/>
      <c r="BE255" s="488"/>
      <c r="BF255" s="390"/>
      <c r="BG255" s="391"/>
      <c r="BH255" s="695"/>
      <c r="BI255" s="389"/>
      <c r="BJ255" s="392"/>
      <c r="BK255" s="388"/>
      <c r="BL255" s="644"/>
      <c r="BM255" s="392"/>
      <c r="BN255" s="388"/>
      <c r="BO255" s="644"/>
      <c r="BP255" s="392"/>
      <c r="BQ255" s="388"/>
      <c r="BR255" s="387"/>
      <c r="BS255" s="392"/>
      <c r="BT255" s="388"/>
    </row>
    <row r="256" spans="1:72" s="393" customFormat="1" ht="63" x14ac:dyDescent="0.25">
      <c r="A256" s="742">
        <v>76</v>
      </c>
      <c r="B256" s="554" t="s">
        <v>325</v>
      </c>
      <c r="C256" s="391"/>
      <c r="D256" s="243"/>
      <c r="E256" s="243"/>
      <c r="F256" s="243"/>
      <c r="G256" s="244"/>
      <c r="H256" s="382"/>
      <c r="I256" s="382"/>
      <c r="J256" s="382"/>
      <c r="K256" s="382"/>
      <c r="L256" s="383"/>
      <c r="M256" s="382"/>
      <c r="N256" s="382"/>
      <c r="O256" s="382"/>
      <c r="P256" s="382"/>
      <c r="Q256" s="383"/>
      <c r="R256" s="384"/>
      <c r="S256" s="382"/>
      <c r="T256" s="382"/>
      <c r="U256" s="382"/>
      <c r="V256" s="382"/>
      <c r="W256" s="384"/>
      <c r="X256" s="382"/>
      <c r="Y256" s="382"/>
      <c r="Z256" s="382"/>
      <c r="AA256" s="386"/>
      <c r="AB256" s="666">
        <f t="array" ref="AB256">IF(ISNA(INDEX('приложение 7.2 1 квартал'!AE:AE,MATCH(B256,'приложение 7.2 1 квартал'!B:B,0))),0,INDEX('приложение 7.2 1 квартал'!AE:AE,MATCH(B256,'приложение 7.2 1 квартал'!B:B,0)))</f>
        <v>0.03</v>
      </c>
      <c r="AC256" s="385" t="s">
        <v>98</v>
      </c>
      <c r="AD256" s="658">
        <f t="array" ref="AD256">IF(ISNA(INDEX('приложение 7.2 1 квартал'!Z:Z,MATCH(B256,'приложение 7.2 1 квартал'!B:B,0))),0,INDEX('приложение 7.2 1 квартал'!Z:Z,MATCH(B256,'приложение 7.2 1 квартал'!B:B,0)))</f>
        <v>0</v>
      </c>
      <c r="AE256" s="492"/>
      <c r="AF256" s="421"/>
      <c r="AG256" s="658"/>
      <c r="AH256" s="659"/>
      <c r="AI256" s="660"/>
      <c r="AJ256" s="661"/>
      <c r="AK256" s="662"/>
      <c r="AL256" s="663"/>
      <c r="AM256" s="661"/>
      <c r="AN256" s="666">
        <v>0.03</v>
      </c>
      <c r="AO256" s="385" t="s">
        <v>98</v>
      </c>
      <c r="AP256" s="658">
        <v>0</v>
      </c>
      <c r="AQ256" s="644"/>
      <c r="AR256" s="663"/>
      <c r="AS256" s="667"/>
      <c r="AT256" s="644"/>
      <c r="AU256" s="387"/>
      <c r="AV256" s="388"/>
      <c r="AW256" s="644"/>
      <c r="AX256" s="387"/>
      <c r="AY256" s="388"/>
      <c r="AZ256" s="644"/>
      <c r="BA256" s="392"/>
      <c r="BB256" s="388"/>
      <c r="BC256" s="644"/>
      <c r="BD256" s="392"/>
      <c r="BE256" s="488"/>
      <c r="BF256" s="390"/>
      <c r="BG256" s="391"/>
      <c r="BH256" s="695"/>
      <c r="BI256" s="389"/>
      <c r="BJ256" s="392"/>
      <c r="BK256" s="388"/>
      <c r="BL256" s="644"/>
      <c r="BM256" s="392"/>
      <c r="BN256" s="388"/>
      <c r="BO256" s="644"/>
      <c r="BP256" s="392"/>
      <c r="BQ256" s="388"/>
      <c r="BR256" s="387"/>
      <c r="BS256" s="392"/>
      <c r="BT256" s="388"/>
    </row>
    <row r="257" spans="1:72" s="393" customFormat="1" ht="47.25" x14ac:dyDescent="0.25">
      <c r="A257" s="742">
        <v>77</v>
      </c>
      <c r="B257" s="554" t="s">
        <v>326</v>
      </c>
      <c r="C257" s="391"/>
      <c r="D257" s="243"/>
      <c r="E257" s="243"/>
      <c r="F257" s="243"/>
      <c r="G257" s="244"/>
      <c r="H257" s="382"/>
      <c r="I257" s="382"/>
      <c r="J257" s="382"/>
      <c r="K257" s="382"/>
      <c r="L257" s="383"/>
      <c r="M257" s="382"/>
      <c r="N257" s="382"/>
      <c r="O257" s="382"/>
      <c r="P257" s="382"/>
      <c r="Q257" s="383"/>
      <c r="R257" s="384"/>
      <c r="S257" s="382"/>
      <c r="T257" s="382"/>
      <c r="U257" s="382"/>
      <c r="V257" s="382"/>
      <c r="W257" s="384"/>
      <c r="X257" s="382"/>
      <c r="Y257" s="382"/>
      <c r="Z257" s="382"/>
      <c r="AA257" s="386"/>
      <c r="AB257" s="666">
        <f t="array" ref="AB257">IF(ISNA(INDEX('приложение 7.2 1 квартал'!AE:AE,MATCH(B257,'приложение 7.2 1 квартал'!B:B,0))),0,INDEX('приложение 7.2 1 квартал'!AE:AE,MATCH(B257,'приложение 7.2 1 квартал'!B:B,0)))</f>
        <v>0.03</v>
      </c>
      <c r="AC257" s="385" t="s">
        <v>98</v>
      </c>
      <c r="AD257" s="658">
        <f t="array" ref="AD257">IF(ISNA(INDEX('приложение 7.2 1 квартал'!Z:Z,MATCH(B257,'приложение 7.2 1 квартал'!B:B,0))),0,INDEX('приложение 7.2 1 квартал'!Z:Z,MATCH(B257,'приложение 7.2 1 квартал'!B:B,0)))</f>
        <v>0</v>
      </c>
      <c r="AE257" s="492"/>
      <c r="AF257" s="421"/>
      <c r="AG257" s="658"/>
      <c r="AH257" s="659"/>
      <c r="AI257" s="660"/>
      <c r="AJ257" s="661"/>
      <c r="AK257" s="662"/>
      <c r="AL257" s="663"/>
      <c r="AM257" s="661"/>
      <c r="AN257" s="666">
        <v>0.03</v>
      </c>
      <c r="AO257" s="385" t="s">
        <v>98</v>
      </c>
      <c r="AP257" s="658">
        <v>0</v>
      </c>
      <c r="AQ257" s="644"/>
      <c r="AR257" s="663"/>
      <c r="AS257" s="667"/>
      <c r="AT257" s="644"/>
      <c r="AU257" s="387"/>
      <c r="AV257" s="388"/>
      <c r="AW257" s="644"/>
      <c r="AX257" s="387"/>
      <c r="AY257" s="388"/>
      <c r="AZ257" s="644"/>
      <c r="BA257" s="392"/>
      <c r="BB257" s="388"/>
      <c r="BC257" s="644"/>
      <c r="BD257" s="392"/>
      <c r="BE257" s="488"/>
      <c r="BF257" s="390"/>
      <c r="BG257" s="391"/>
      <c r="BH257" s="695"/>
      <c r="BI257" s="389"/>
      <c r="BJ257" s="392"/>
      <c r="BK257" s="388"/>
      <c r="BL257" s="644"/>
      <c r="BM257" s="392"/>
      <c r="BN257" s="388"/>
      <c r="BO257" s="644"/>
      <c r="BP257" s="392"/>
      <c r="BQ257" s="388"/>
      <c r="BR257" s="387"/>
      <c r="BS257" s="392"/>
      <c r="BT257" s="388"/>
    </row>
    <row r="258" spans="1:72" s="393" customFormat="1" ht="63" x14ac:dyDescent="0.25">
      <c r="A258" s="742">
        <v>78</v>
      </c>
      <c r="B258" s="554" t="s">
        <v>327</v>
      </c>
      <c r="C258" s="391"/>
      <c r="D258" s="243"/>
      <c r="E258" s="243"/>
      <c r="F258" s="243"/>
      <c r="G258" s="244"/>
      <c r="H258" s="382"/>
      <c r="I258" s="382"/>
      <c r="J258" s="382"/>
      <c r="K258" s="382"/>
      <c r="L258" s="383"/>
      <c r="M258" s="382"/>
      <c r="N258" s="382"/>
      <c r="O258" s="382"/>
      <c r="P258" s="382"/>
      <c r="Q258" s="383"/>
      <c r="R258" s="384"/>
      <c r="S258" s="382"/>
      <c r="T258" s="382"/>
      <c r="U258" s="382"/>
      <c r="V258" s="382"/>
      <c r="W258" s="384"/>
      <c r="X258" s="382"/>
      <c r="Y258" s="382"/>
      <c r="Z258" s="382"/>
      <c r="AA258" s="386"/>
      <c r="AB258" s="666">
        <f t="array" ref="AB258">IF(ISNA(INDEX('приложение 7.2 1 квартал'!AE:AE,MATCH(B258,'приложение 7.2 1 квартал'!B:B,0))),0,INDEX('приложение 7.2 1 квартал'!AE:AE,MATCH(B258,'приложение 7.2 1 квартал'!B:B,0)))</f>
        <v>0.12</v>
      </c>
      <c r="AC258" s="385" t="s">
        <v>98</v>
      </c>
      <c r="AD258" s="658">
        <f t="array" ref="AD258">IF(ISNA(INDEX('приложение 7.2 1 квартал'!Z:Z,MATCH(B258,'приложение 7.2 1 квартал'!B:B,0))),0,INDEX('приложение 7.2 1 квартал'!Z:Z,MATCH(B258,'приложение 7.2 1 квартал'!B:B,0)))</f>
        <v>0</v>
      </c>
      <c r="AE258" s="492"/>
      <c r="AF258" s="421"/>
      <c r="AG258" s="658"/>
      <c r="AH258" s="659"/>
      <c r="AI258" s="660"/>
      <c r="AJ258" s="661"/>
      <c r="AK258" s="662"/>
      <c r="AL258" s="663"/>
      <c r="AM258" s="661"/>
      <c r="AN258" s="666">
        <v>0.12</v>
      </c>
      <c r="AO258" s="385" t="s">
        <v>98</v>
      </c>
      <c r="AP258" s="658">
        <v>0</v>
      </c>
      <c r="AQ258" s="644"/>
      <c r="AR258" s="663"/>
      <c r="AS258" s="667"/>
      <c r="AT258" s="644"/>
      <c r="AU258" s="387"/>
      <c r="AV258" s="388"/>
      <c r="AW258" s="644"/>
      <c r="AX258" s="387"/>
      <c r="AY258" s="388"/>
      <c r="AZ258" s="644"/>
      <c r="BA258" s="392"/>
      <c r="BB258" s="388"/>
      <c r="BC258" s="644"/>
      <c r="BD258" s="392"/>
      <c r="BE258" s="488"/>
      <c r="BF258" s="390"/>
      <c r="BG258" s="391"/>
      <c r="BH258" s="695"/>
      <c r="BI258" s="389"/>
      <c r="BJ258" s="392"/>
      <c r="BK258" s="388"/>
      <c r="BL258" s="644"/>
      <c r="BM258" s="392"/>
      <c r="BN258" s="388"/>
      <c r="BO258" s="644"/>
      <c r="BP258" s="392"/>
      <c r="BQ258" s="388"/>
      <c r="BR258" s="387"/>
      <c r="BS258" s="392"/>
      <c r="BT258" s="388"/>
    </row>
    <row r="259" spans="1:72" s="393" customFormat="1" ht="78.75" x14ac:dyDescent="0.25">
      <c r="A259" s="742">
        <v>79</v>
      </c>
      <c r="B259" s="554" t="s">
        <v>328</v>
      </c>
      <c r="C259" s="391"/>
      <c r="D259" s="243"/>
      <c r="E259" s="243"/>
      <c r="F259" s="243"/>
      <c r="G259" s="244"/>
      <c r="H259" s="382"/>
      <c r="I259" s="382"/>
      <c r="J259" s="382"/>
      <c r="K259" s="382"/>
      <c r="L259" s="383"/>
      <c r="M259" s="382"/>
      <c r="N259" s="382"/>
      <c r="O259" s="382"/>
      <c r="P259" s="382"/>
      <c r="Q259" s="383"/>
      <c r="R259" s="384"/>
      <c r="S259" s="382"/>
      <c r="T259" s="382"/>
      <c r="U259" s="382"/>
      <c r="V259" s="382"/>
      <c r="W259" s="384"/>
      <c r="X259" s="382"/>
      <c r="Y259" s="382"/>
      <c r="Z259" s="382"/>
      <c r="AA259" s="386"/>
      <c r="AB259" s="666">
        <f t="array" ref="AB259">IF(ISNA(INDEX('приложение 7.2 1 квартал'!AE:AE,MATCH(B259,'приложение 7.2 1 квартал'!B:B,0))),0,INDEX('приложение 7.2 1 квартал'!AE:AE,MATCH(B259,'приложение 7.2 1 квартал'!B:B,0)))</f>
        <v>0.08</v>
      </c>
      <c r="AC259" s="385" t="s">
        <v>98</v>
      </c>
      <c r="AD259" s="658">
        <f t="array" ref="AD259">IF(ISNA(INDEX('приложение 7.2 1 квартал'!Z:Z,MATCH(B259,'приложение 7.2 1 квартал'!B:B,0))),0,INDEX('приложение 7.2 1 квартал'!Z:Z,MATCH(B259,'приложение 7.2 1 квартал'!B:B,0)))</f>
        <v>0</v>
      </c>
      <c r="AE259" s="492"/>
      <c r="AF259" s="421"/>
      <c r="AG259" s="658"/>
      <c r="AH259" s="659"/>
      <c r="AI259" s="660"/>
      <c r="AJ259" s="661"/>
      <c r="AK259" s="662"/>
      <c r="AL259" s="663"/>
      <c r="AM259" s="661"/>
      <c r="AN259" s="666">
        <v>0.08</v>
      </c>
      <c r="AO259" s="385" t="s">
        <v>98</v>
      </c>
      <c r="AP259" s="658">
        <v>0</v>
      </c>
      <c r="AQ259" s="644"/>
      <c r="AR259" s="663"/>
      <c r="AS259" s="667"/>
      <c r="AT259" s="644"/>
      <c r="AU259" s="387"/>
      <c r="AV259" s="388"/>
      <c r="AW259" s="644"/>
      <c r="AX259" s="387"/>
      <c r="AY259" s="388"/>
      <c r="AZ259" s="644"/>
      <c r="BA259" s="392"/>
      <c r="BB259" s="388"/>
      <c r="BC259" s="644"/>
      <c r="BD259" s="392"/>
      <c r="BE259" s="488"/>
      <c r="BF259" s="390"/>
      <c r="BG259" s="391"/>
      <c r="BH259" s="695"/>
      <c r="BI259" s="389"/>
      <c r="BJ259" s="392"/>
      <c r="BK259" s="388"/>
      <c r="BL259" s="644"/>
      <c r="BM259" s="392"/>
      <c r="BN259" s="388"/>
      <c r="BO259" s="644"/>
      <c r="BP259" s="392"/>
      <c r="BQ259" s="388"/>
      <c r="BR259" s="387"/>
      <c r="BS259" s="392"/>
      <c r="BT259" s="388"/>
    </row>
    <row r="260" spans="1:72" s="393" customFormat="1" ht="47.25" x14ac:dyDescent="0.25">
      <c r="A260" s="742">
        <v>80</v>
      </c>
      <c r="B260" s="554" t="s">
        <v>329</v>
      </c>
      <c r="C260" s="391"/>
      <c r="D260" s="243"/>
      <c r="E260" s="243"/>
      <c r="F260" s="243"/>
      <c r="G260" s="244"/>
      <c r="H260" s="382"/>
      <c r="I260" s="382"/>
      <c r="J260" s="382"/>
      <c r="K260" s="382"/>
      <c r="L260" s="383"/>
      <c r="M260" s="382"/>
      <c r="N260" s="382"/>
      <c r="O260" s="382"/>
      <c r="P260" s="382"/>
      <c r="Q260" s="383"/>
      <c r="R260" s="384"/>
      <c r="S260" s="382"/>
      <c r="T260" s="382"/>
      <c r="U260" s="382"/>
      <c r="V260" s="382"/>
      <c r="W260" s="384"/>
      <c r="X260" s="382"/>
      <c r="Y260" s="382"/>
      <c r="Z260" s="382"/>
      <c r="AA260" s="386"/>
      <c r="AB260" s="666">
        <f t="array" ref="AB260">IF(ISNA(INDEX('приложение 7.2 1 квартал'!AE:AE,MATCH(B260,'приложение 7.2 1 квартал'!B:B,0))),0,INDEX('приложение 7.2 1 квартал'!AE:AE,MATCH(B260,'приложение 7.2 1 квартал'!B:B,0)))</f>
        <v>0.09</v>
      </c>
      <c r="AC260" s="385" t="s">
        <v>98</v>
      </c>
      <c r="AD260" s="658">
        <f t="array" ref="AD260">IF(ISNA(INDEX('приложение 7.2 1 квартал'!Z:Z,MATCH(B260,'приложение 7.2 1 квартал'!B:B,0))),0,INDEX('приложение 7.2 1 квартал'!Z:Z,MATCH(B260,'приложение 7.2 1 квартал'!B:B,0)))</f>
        <v>0</v>
      </c>
      <c r="AE260" s="492"/>
      <c r="AF260" s="421"/>
      <c r="AG260" s="658"/>
      <c r="AH260" s="659"/>
      <c r="AI260" s="660"/>
      <c r="AJ260" s="661"/>
      <c r="AK260" s="662"/>
      <c r="AL260" s="663"/>
      <c r="AM260" s="661"/>
      <c r="AN260" s="666">
        <v>0.09</v>
      </c>
      <c r="AO260" s="385" t="s">
        <v>98</v>
      </c>
      <c r="AP260" s="658">
        <v>0</v>
      </c>
      <c r="AQ260" s="644"/>
      <c r="AR260" s="663"/>
      <c r="AS260" s="667"/>
      <c r="AT260" s="644"/>
      <c r="AU260" s="387"/>
      <c r="AV260" s="388"/>
      <c r="AW260" s="644"/>
      <c r="AX260" s="387"/>
      <c r="AY260" s="388"/>
      <c r="AZ260" s="644"/>
      <c r="BA260" s="392"/>
      <c r="BB260" s="388"/>
      <c r="BC260" s="644"/>
      <c r="BD260" s="392"/>
      <c r="BE260" s="488"/>
      <c r="BF260" s="390"/>
      <c r="BG260" s="391"/>
      <c r="BH260" s="695"/>
      <c r="BI260" s="389"/>
      <c r="BJ260" s="392"/>
      <c r="BK260" s="388"/>
      <c r="BL260" s="644"/>
      <c r="BM260" s="392"/>
      <c r="BN260" s="388"/>
      <c r="BO260" s="644"/>
      <c r="BP260" s="392"/>
      <c r="BQ260" s="388"/>
      <c r="BR260" s="387"/>
      <c r="BS260" s="392"/>
      <c r="BT260" s="388"/>
    </row>
    <row r="261" spans="1:72" s="393" customFormat="1" ht="78.75" x14ac:dyDescent="0.25">
      <c r="A261" s="742">
        <v>81</v>
      </c>
      <c r="B261" s="554" t="s">
        <v>330</v>
      </c>
      <c r="C261" s="391"/>
      <c r="D261" s="243"/>
      <c r="E261" s="243"/>
      <c r="F261" s="243"/>
      <c r="G261" s="244"/>
      <c r="H261" s="382"/>
      <c r="I261" s="382"/>
      <c r="J261" s="382"/>
      <c r="K261" s="382"/>
      <c r="L261" s="383"/>
      <c r="M261" s="382"/>
      <c r="N261" s="382"/>
      <c r="O261" s="382"/>
      <c r="P261" s="382"/>
      <c r="Q261" s="383"/>
      <c r="R261" s="384"/>
      <c r="S261" s="382"/>
      <c r="T261" s="382"/>
      <c r="U261" s="382"/>
      <c r="V261" s="382"/>
      <c r="W261" s="384"/>
      <c r="X261" s="382"/>
      <c r="Y261" s="382"/>
      <c r="Z261" s="382"/>
      <c r="AA261" s="386"/>
      <c r="AB261" s="666">
        <f t="array" ref="AB261">IF(ISNA(INDEX('приложение 7.2 1 квартал'!AE:AE,MATCH(B261,'приложение 7.2 1 квартал'!B:B,0))),0,INDEX('приложение 7.2 1 квартал'!AE:AE,MATCH(B261,'приложение 7.2 1 квартал'!B:B,0)))</f>
        <v>0.03</v>
      </c>
      <c r="AC261" s="385" t="s">
        <v>98</v>
      </c>
      <c r="AD261" s="658">
        <f t="array" ref="AD261">IF(ISNA(INDEX('приложение 7.2 1 квартал'!Z:Z,MATCH(B261,'приложение 7.2 1 квартал'!B:B,0))),0,INDEX('приложение 7.2 1 квартал'!Z:Z,MATCH(B261,'приложение 7.2 1 квартал'!B:B,0)))</f>
        <v>0</v>
      </c>
      <c r="AE261" s="492"/>
      <c r="AF261" s="421"/>
      <c r="AG261" s="658"/>
      <c r="AH261" s="659"/>
      <c r="AI261" s="660"/>
      <c r="AJ261" s="661"/>
      <c r="AK261" s="662"/>
      <c r="AL261" s="663"/>
      <c r="AM261" s="661"/>
      <c r="AN261" s="666">
        <v>0.03</v>
      </c>
      <c r="AO261" s="385" t="s">
        <v>98</v>
      </c>
      <c r="AP261" s="658">
        <v>0</v>
      </c>
      <c r="AQ261" s="644"/>
      <c r="AR261" s="663"/>
      <c r="AS261" s="667"/>
      <c r="AT261" s="644"/>
      <c r="AU261" s="387"/>
      <c r="AV261" s="388"/>
      <c r="AW261" s="644"/>
      <c r="AX261" s="387"/>
      <c r="AY261" s="388"/>
      <c r="AZ261" s="644"/>
      <c r="BA261" s="392"/>
      <c r="BB261" s="388"/>
      <c r="BC261" s="644"/>
      <c r="BD261" s="392"/>
      <c r="BE261" s="488"/>
      <c r="BF261" s="390"/>
      <c r="BG261" s="391"/>
      <c r="BH261" s="695"/>
      <c r="BI261" s="389"/>
      <c r="BJ261" s="392"/>
      <c r="BK261" s="388"/>
      <c r="BL261" s="644"/>
      <c r="BM261" s="392"/>
      <c r="BN261" s="388"/>
      <c r="BO261" s="644"/>
      <c r="BP261" s="392"/>
      <c r="BQ261" s="388"/>
      <c r="BR261" s="387"/>
      <c r="BS261" s="392"/>
      <c r="BT261" s="388"/>
    </row>
    <row r="262" spans="1:72" s="393" customFormat="1" ht="94.5" x14ac:dyDescent="0.25">
      <c r="A262" s="742">
        <v>82</v>
      </c>
      <c r="B262" s="554" t="s">
        <v>331</v>
      </c>
      <c r="C262" s="391"/>
      <c r="D262" s="243"/>
      <c r="E262" s="243"/>
      <c r="F262" s="243"/>
      <c r="G262" s="244"/>
      <c r="H262" s="382"/>
      <c r="I262" s="382"/>
      <c r="J262" s="382"/>
      <c r="K262" s="382"/>
      <c r="L262" s="383"/>
      <c r="M262" s="382"/>
      <c r="N262" s="382"/>
      <c r="O262" s="382"/>
      <c r="P262" s="382"/>
      <c r="Q262" s="383"/>
      <c r="R262" s="384"/>
      <c r="S262" s="382"/>
      <c r="T262" s="382"/>
      <c r="U262" s="382"/>
      <c r="V262" s="382"/>
      <c r="W262" s="384"/>
      <c r="X262" s="382"/>
      <c r="Y262" s="382"/>
      <c r="Z262" s="382"/>
      <c r="AA262" s="386"/>
      <c r="AB262" s="666">
        <f t="array" ref="AB262">IF(ISNA(INDEX('приложение 7.2 1 квартал'!AE:AE,MATCH(B262,'приложение 7.2 1 квартал'!B:B,0))),0,INDEX('приложение 7.2 1 квартал'!AE:AE,MATCH(B262,'приложение 7.2 1 квартал'!B:B,0)))</f>
        <v>7.0000000000000007E-2</v>
      </c>
      <c r="AC262" s="385" t="s">
        <v>98</v>
      </c>
      <c r="AD262" s="658">
        <f t="array" ref="AD262">IF(ISNA(INDEX('приложение 7.2 1 квартал'!Z:Z,MATCH(B262,'приложение 7.2 1 квартал'!B:B,0))),0,INDEX('приложение 7.2 1 квартал'!Z:Z,MATCH(B262,'приложение 7.2 1 квартал'!B:B,0)))</f>
        <v>0</v>
      </c>
      <c r="AE262" s="492"/>
      <c r="AF262" s="421"/>
      <c r="AG262" s="658"/>
      <c r="AH262" s="659"/>
      <c r="AI262" s="660"/>
      <c r="AJ262" s="661"/>
      <c r="AK262" s="662"/>
      <c r="AL262" s="663"/>
      <c r="AM262" s="661"/>
      <c r="AN262" s="666">
        <v>7.0000000000000007E-2</v>
      </c>
      <c r="AO262" s="385" t="s">
        <v>98</v>
      </c>
      <c r="AP262" s="658">
        <v>0</v>
      </c>
      <c r="AQ262" s="644"/>
      <c r="AR262" s="663"/>
      <c r="AS262" s="667"/>
      <c r="AT262" s="644"/>
      <c r="AU262" s="387"/>
      <c r="AV262" s="388"/>
      <c r="AW262" s="644"/>
      <c r="AX262" s="387"/>
      <c r="AY262" s="388"/>
      <c r="AZ262" s="644"/>
      <c r="BA262" s="392"/>
      <c r="BB262" s="388"/>
      <c r="BC262" s="644"/>
      <c r="BD262" s="392"/>
      <c r="BE262" s="488"/>
      <c r="BF262" s="390"/>
      <c r="BG262" s="391"/>
      <c r="BH262" s="695"/>
      <c r="BI262" s="389"/>
      <c r="BJ262" s="392"/>
      <c r="BK262" s="388"/>
      <c r="BL262" s="644"/>
      <c r="BM262" s="392"/>
      <c r="BN262" s="388"/>
      <c r="BO262" s="644"/>
      <c r="BP262" s="392"/>
      <c r="BQ262" s="388"/>
      <c r="BR262" s="387"/>
      <c r="BS262" s="392"/>
      <c r="BT262" s="388"/>
    </row>
    <row r="263" spans="1:72" s="393" customFormat="1" ht="63" x14ac:dyDescent="0.25">
      <c r="A263" s="742">
        <v>83</v>
      </c>
      <c r="B263" s="554" t="s">
        <v>332</v>
      </c>
      <c r="C263" s="391"/>
      <c r="D263" s="243"/>
      <c r="E263" s="243"/>
      <c r="F263" s="243"/>
      <c r="G263" s="244"/>
      <c r="H263" s="382"/>
      <c r="I263" s="382"/>
      <c r="J263" s="382"/>
      <c r="K263" s="382"/>
      <c r="L263" s="383"/>
      <c r="M263" s="382"/>
      <c r="N263" s="382"/>
      <c r="O263" s="382"/>
      <c r="P263" s="382"/>
      <c r="Q263" s="383"/>
      <c r="R263" s="384"/>
      <c r="S263" s="382"/>
      <c r="T263" s="382"/>
      <c r="U263" s="382"/>
      <c r="V263" s="382"/>
      <c r="W263" s="384"/>
      <c r="X263" s="382"/>
      <c r="Y263" s="382"/>
      <c r="Z263" s="382"/>
      <c r="AA263" s="386"/>
      <c r="AB263" s="666">
        <f t="array" ref="AB263">IF(ISNA(INDEX('приложение 7.2 1 квартал'!AE:AE,MATCH(B263,'приложение 7.2 1 квартал'!B:B,0))),0,INDEX('приложение 7.2 1 квартал'!AE:AE,MATCH(B263,'приложение 7.2 1 квартал'!B:B,0)))</f>
        <v>0.23</v>
      </c>
      <c r="AC263" s="385" t="s">
        <v>98</v>
      </c>
      <c r="AD263" s="658">
        <f t="array" ref="AD263">IF(ISNA(INDEX('приложение 7.2 1 квартал'!Z:Z,MATCH(B263,'приложение 7.2 1 квартал'!B:B,0))),0,INDEX('приложение 7.2 1 квартал'!Z:Z,MATCH(B263,'приложение 7.2 1 квартал'!B:B,0)))</f>
        <v>0</v>
      </c>
      <c r="AE263" s="492"/>
      <c r="AF263" s="421"/>
      <c r="AG263" s="658"/>
      <c r="AH263" s="659"/>
      <c r="AI263" s="660"/>
      <c r="AJ263" s="661"/>
      <c r="AK263" s="662"/>
      <c r="AL263" s="663"/>
      <c r="AM263" s="661"/>
      <c r="AN263" s="666">
        <v>0.23</v>
      </c>
      <c r="AO263" s="385" t="s">
        <v>98</v>
      </c>
      <c r="AP263" s="658">
        <v>0</v>
      </c>
      <c r="AQ263" s="644"/>
      <c r="AR263" s="663"/>
      <c r="AS263" s="667"/>
      <c r="AT263" s="644"/>
      <c r="AU263" s="387"/>
      <c r="AV263" s="388"/>
      <c r="AW263" s="644"/>
      <c r="AX263" s="387"/>
      <c r="AY263" s="388"/>
      <c r="AZ263" s="644"/>
      <c r="BA263" s="392"/>
      <c r="BB263" s="388"/>
      <c r="BC263" s="644"/>
      <c r="BD263" s="392"/>
      <c r="BE263" s="488"/>
      <c r="BF263" s="390"/>
      <c r="BG263" s="391"/>
      <c r="BH263" s="695"/>
      <c r="BI263" s="389"/>
      <c r="BJ263" s="392"/>
      <c r="BK263" s="388"/>
      <c r="BL263" s="644"/>
      <c r="BM263" s="392"/>
      <c r="BN263" s="388"/>
      <c r="BO263" s="644"/>
      <c r="BP263" s="392"/>
      <c r="BQ263" s="388"/>
      <c r="BR263" s="387"/>
      <c r="BS263" s="392"/>
      <c r="BT263" s="388"/>
    </row>
    <row r="264" spans="1:72" s="393" customFormat="1" ht="63" x14ac:dyDescent="0.25">
      <c r="A264" s="742">
        <v>84</v>
      </c>
      <c r="B264" s="554" t="s">
        <v>333</v>
      </c>
      <c r="C264" s="391"/>
      <c r="D264" s="243"/>
      <c r="E264" s="243"/>
      <c r="F264" s="243"/>
      <c r="G264" s="244"/>
      <c r="H264" s="382"/>
      <c r="I264" s="382"/>
      <c r="J264" s="382"/>
      <c r="K264" s="382"/>
      <c r="L264" s="383"/>
      <c r="M264" s="382"/>
      <c r="N264" s="382"/>
      <c r="O264" s="382"/>
      <c r="P264" s="382"/>
      <c r="Q264" s="383"/>
      <c r="R264" s="384"/>
      <c r="S264" s="382"/>
      <c r="T264" s="382"/>
      <c r="U264" s="382"/>
      <c r="V264" s="382"/>
      <c r="W264" s="384"/>
      <c r="X264" s="382"/>
      <c r="Y264" s="382"/>
      <c r="Z264" s="382"/>
      <c r="AA264" s="386"/>
      <c r="AB264" s="666">
        <f t="array" ref="AB264">IF(ISNA(INDEX('приложение 7.2 1 квартал'!AE:AE,MATCH(B264,'приложение 7.2 1 квартал'!B:B,0))),0,INDEX('приложение 7.2 1 квартал'!AE:AE,MATCH(B264,'приложение 7.2 1 квартал'!B:B,0)))</f>
        <v>0.13</v>
      </c>
      <c r="AC264" s="385" t="s">
        <v>98</v>
      </c>
      <c r="AD264" s="658">
        <f t="array" ref="AD264">IF(ISNA(INDEX('приложение 7.2 1 квартал'!Z:Z,MATCH(B264,'приложение 7.2 1 квартал'!B:B,0))),0,INDEX('приложение 7.2 1 квартал'!Z:Z,MATCH(B264,'приложение 7.2 1 квартал'!B:B,0)))</f>
        <v>0</v>
      </c>
      <c r="AE264" s="492"/>
      <c r="AF264" s="421"/>
      <c r="AG264" s="658"/>
      <c r="AH264" s="659"/>
      <c r="AI264" s="660"/>
      <c r="AJ264" s="661"/>
      <c r="AK264" s="662"/>
      <c r="AL264" s="663"/>
      <c r="AM264" s="661"/>
      <c r="AN264" s="666">
        <v>0.13</v>
      </c>
      <c r="AO264" s="385" t="s">
        <v>98</v>
      </c>
      <c r="AP264" s="658">
        <v>0</v>
      </c>
      <c r="AQ264" s="644"/>
      <c r="AR264" s="663"/>
      <c r="AS264" s="667"/>
      <c r="AT264" s="644"/>
      <c r="AU264" s="387"/>
      <c r="AV264" s="388"/>
      <c r="AW264" s="644"/>
      <c r="AX264" s="387"/>
      <c r="AY264" s="388"/>
      <c r="AZ264" s="644"/>
      <c r="BA264" s="392"/>
      <c r="BB264" s="388"/>
      <c r="BC264" s="644"/>
      <c r="BD264" s="392"/>
      <c r="BE264" s="488"/>
      <c r="BF264" s="390"/>
      <c r="BG264" s="391"/>
      <c r="BH264" s="695"/>
      <c r="BI264" s="389"/>
      <c r="BJ264" s="392"/>
      <c r="BK264" s="388"/>
      <c r="BL264" s="644"/>
      <c r="BM264" s="392"/>
      <c r="BN264" s="388"/>
      <c r="BO264" s="644"/>
      <c r="BP264" s="392"/>
      <c r="BQ264" s="388"/>
      <c r="BR264" s="387"/>
      <c r="BS264" s="392"/>
      <c r="BT264" s="388"/>
    </row>
    <row r="265" spans="1:72" s="393" customFormat="1" ht="94.5" x14ac:dyDescent="0.25">
      <c r="A265" s="742">
        <v>85</v>
      </c>
      <c r="B265" s="554" t="s">
        <v>334</v>
      </c>
      <c r="C265" s="391"/>
      <c r="D265" s="243"/>
      <c r="E265" s="243"/>
      <c r="F265" s="243"/>
      <c r="G265" s="244"/>
      <c r="H265" s="382"/>
      <c r="I265" s="382"/>
      <c r="J265" s="382"/>
      <c r="K265" s="382"/>
      <c r="L265" s="383"/>
      <c r="M265" s="382"/>
      <c r="N265" s="382"/>
      <c r="O265" s="382"/>
      <c r="P265" s="382"/>
      <c r="Q265" s="383"/>
      <c r="R265" s="384"/>
      <c r="S265" s="382"/>
      <c r="T265" s="382"/>
      <c r="U265" s="382"/>
      <c r="V265" s="382"/>
      <c r="W265" s="384"/>
      <c r="X265" s="382"/>
      <c r="Y265" s="382"/>
      <c r="Z265" s="382"/>
      <c r="AA265" s="386"/>
      <c r="AB265" s="666">
        <f t="array" ref="AB265">IF(ISNA(INDEX('приложение 7.2 1 квартал'!AE:AE,MATCH(B265,'приложение 7.2 1 квартал'!B:B,0))),0,INDEX('приложение 7.2 1 квартал'!AE:AE,MATCH(B265,'приложение 7.2 1 квартал'!B:B,0)))</f>
        <v>0.24</v>
      </c>
      <c r="AC265" s="385" t="s">
        <v>98</v>
      </c>
      <c r="AD265" s="658">
        <f t="array" ref="AD265">IF(ISNA(INDEX('приложение 7.2 1 квартал'!Z:Z,MATCH(B265,'приложение 7.2 1 квартал'!B:B,0))),0,INDEX('приложение 7.2 1 квартал'!Z:Z,MATCH(B265,'приложение 7.2 1 квартал'!B:B,0)))</f>
        <v>0</v>
      </c>
      <c r="AE265" s="492"/>
      <c r="AF265" s="421"/>
      <c r="AG265" s="658"/>
      <c r="AH265" s="659"/>
      <c r="AI265" s="660"/>
      <c r="AJ265" s="661"/>
      <c r="AK265" s="662"/>
      <c r="AL265" s="663"/>
      <c r="AM265" s="661"/>
      <c r="AN265" s="666">
        <v>0.24</v>
      </c>
      <c r="AO265" s="385" t="s">
        <v>98</v>
      </c>
      <c r="AP265" s="658">
        <v>0</v>
      </c>
      <c r="AQ265" s="644"/>
      <c r="AR265" s="663"/>
      <c r="AS265" s="667"/>
      <c r="AT265" s="644"/>
      <c r="AU265" s="387"/>
      <c r="AV265" s="388"/>
      <c r="AW265" s="644"/>
      <c r="AX265" s="387"/>
      <c r="AY265" s="388"/>
      <c r="AZ265" s="644"/>
      <c r="BA265" s="392"/>
      <c r="BB265" s="388"/>
      <c r="BC265" s="644"/>
      <c r="BD265" s="392"/>
      <c r="BE265" s="488"/>
      <c r="BF265" s="390"/>
      <c r="BG265" s="391"/>
      <c r="BH265" s="695"/>
      <c r="BI265" s="389"/>
      <c r="BJ265" s="392"/>
      <c r="BK265" s="388"/>
      <c r="BL265" s="644"/>
      <c r="BM265" s="392"/>
      <c r="BN265" s="388"/>
      <c r="BO265" s="644"/>
      <c r="BP265" s="392"/>
      <c r="BQ265" s="388"/>
      <c r="BR265" s="387"/>
      <c r="BS265" s="392"/>
      <c r="BT265" s="388"/>
    </row>
    <row r="266" spans="1:72" s="393" customFormat="1" ht="94.5" x14ac:dyDescent="0.25">
      <c r="A266" s="742">
        <v>1</v>
      </c>
      <c r="B266" s="675" t="s">
        <v>344</v>
      </c>
      <c r="C266" s="665" t="s">
        <v>446</v>
      </c>
      <c r="D266" s="243"/>
      <c r="E266" s="243"/>
      <c r="F266" s="243"/>
      <c r="G266" s="244"/>
      <c r="H266" s="382"/>
      <c r="I266" s="382"/>
      <c r="J266" s="382"/>
      <c r="K266" s="382"/>
      <c r="L266" s="383"/>
      <c r="M266" s="382"/>
      <c r="N266" s="382"/>
      <c r="O266" s="382"/>
      <c r="P266" s="382"/>
      <c r="Q266" s="383"/>
      <c r="R266" s="384"/>
      <c r="S266" s="382"/>
      <c r="T266" s="382"/>
      <c r="U266" s="382"/>
      <c r="V266" s="382"/>
      <c r="W266" s="384"/>
      <c r="X266" s="382"/>
      <c r="Y266" s="382"/>
      <c r="Z266" s="382"/>
      <c r="AA266" s="386"/>
      <c r="AB266" s="489">
        <f t="array" ref="AB266">IF(ISNA(INDEX('приложение 7.2 1 квартал'!AE:AE,MATCH(B266,'приложение 7.2 1 квартал'!B:B,0))),0,INDEX('приложение 7.2 1 квартал'!AE:AE,MATCH(B266,'приложение 7.2 1 квартал'!B:B,0)))</f>
        <v>0</v>
      </c>
      <c r="AC266" s="385"/>
      <c r="AD266" s="490">
        <f t="array" ref="AD266">IF(ISNA(INDEX('приложение 7.2 1 квартал'!Z:Z,MATCH(B266,'приложение 7.2 1 квартал'!B:B,0))),0,INDEX('приложение 7.2 1 квартал'!Z:Z,MATCH(B266,'приложение 7.2 1 квартал'!B:B,0)))</f>
        <v>0</v>
      </c>
      <c r="AE266" s="491">
        <f t="array" ref="AE266">IF(ISNA(INDEX('приложение 7.2 2 квартал'!AE:AE,MATCH(B266,'приложение 7.2 2 квартал'!B:B,0))),0,INDEX('приложение 7.2 2 квартал'!AE:AE,MATCH(B266,'приложение 7.2 2 квартал'!B:B,0)))</f>
        <v>0.06</v>
      </c>
      <c r="AF266" s="404"/>
      <c r="AG266" s="658"/>
      <c r="AH266" s="659"/>
      <c r="AI266" s="660"/>
      <c r="AJ266" s="661"/>
      <c r="AK266" s="662"/>
      <c r="AL266" s="663"/>
      <c r="AM266" s="661"/>
      <c r="AN266" s="287">
        <f t="array" ref="AN266">SUM(AB266,AE266)</f>
        <v>0.06</v>
      </c>
      <c r="AO266" s="421" t="s">
        <v>98</v>
      </c>
      <c r="AP266" s="658">
        <f t="array" ref="AP266">SUM(AD266,AG266)</f>
        <v>0</v>
      </c>
      <c r="AQ266" s="644"/>
      <c r="AR266" s="387"/>
      <c r="AS266" s="388"/>
      <c r="AT266" s="644"/>
      <c r="AU266" s="387"/>
      <c r="AV266" s="388"/>
      <c r="AW266" s="644"/>
      <c r="AX266" s="387"/>
      <c r="AY266" s="388"/>
      <c r="AZ266" s="644"/>
      <c r="BA266" s="392"/>
      <c r="BB266" s="388"/>
      <c r="BC266" s="644"/>
      <c r="BD266" s="392"/>
      <c r="BE266" s="488"/>
      <c r="BF266" s="390"/>
      <c r="BG266" s="391"/>
      <c r="BH266" s="695"/>
      <c r="BI266" s="389"/>
      <c r="BJ266" s="392"/>
      <c r="BK266" s="388"/>
      <c r="BL266" s="644"/>
      <c r="BM266" s="392"/>
      <c r="BN266" s="388"/>
      <c r="BO266" s="644"/>
      <c r="BP266" s="392"/>
      <c r="BQ266" s="388"/>
      <c r="BR266" s="387"/>
      <c r="BS266" s="392"/>
      <c r="BT266" s="388"/>
    </row>
    <row r="267" spans="1:72" s="643" customFormat="1" ht="78.75" x14ac:dyDescent="0.25">
      <c r="A267" s="742">
        <v>2</v>
      </c>
      <c r="B267" s="676" t="s">
        <v>345</v>
      </c>
      <c r="C267" s="279"/>
      <c r="D267" s="279"/>
      <c r="E267" s="279"/>
      <c r="F267" s="279"/>
      <c r="G267" s="545"/>
      <c r="H267" s="279"/>
      <c r="I267" s="279"/>
      <c r="J267" s="279"/>
      <c r="K267" s="279"/>
      <c r="L267" s="545"/>
      <c r="M267" s="279"/>
      <c r="N267" s="279"/>
      <c r="O267" s="279"/>
      <c r="P267" s="279"/>
      <c r="Q267" s="545"/>
      <c r="R267" s="279"/>
      <c r="S267" s="279"/>
      <c r="T267" s="279"/>
      <c r="U267" s="279"/>
      <c r="V267" s="545"/>
      <c r="W267" s="278"/>
      <c r="X267" s="279"/>
      <c r="Y267" s="279"/>
      <c r="Z267" s="279"/>
      <c r="AA267" s="545"/>
      <c r="AB267" s="489">
        <f t="array" ref="AB267">IF(ISNA(INDEX('приложение 7.2 1 квартал'!AE:AE,MATCH(B267,'приложение 7.2 1 квартал'!B:B,0))),0,INDEX('приложение 7.2 1 квартал'!AE:AE,MATCH(B267,'приложение 7.2 1 квартал'!B:B,0)))</f>
        <v>0</v>
      </c>
      <c r="AC267" s="385"/>
      <c r="AD267" s="490">
        <f t="array" ref="AD267">IF(ISNA(INDEX('приложение 7.2 1 квартал'!Z:Z,MATCH(B267,'приложение 7.2 1 квартал'!B:B,0))),0,INDEX('приложение 7.2 1 квартал'!Z:Z,MATCH(B267,'приложение 7.2 1 квартал'!B:B,0)))</f>
        <v>0</v>
      </c>
      <c r="AE267" s="491">
        <f t="array" ref="AE267">IF(ISNA(INDEX('приложение 7.2 2 квартал'!AE:AE,MATCH(B267,'приложение 7.2 2 квартал'!B:B,0))),0,INDEX('приложение 7.2 2 квартал'!AE:AE,MATCH(B267,'приложение 7.2 2 квартал'!B:B,0)))</f>
        <v>0.05</v>
      </c>
      <c r="AF267" s="404"/>
      <c r="AG267" s="658"/>
      <c r="AH267" s="659"/>
      <c r="AI267" s="660"/>
      <c r="AJ267" s="661"/>
      <c r="AK267" s="662"/>
      <c r="AL267" s="663"/>
      <c r="AM267" s="661"/>
      <c r="AN267" s="287">
        <f t="array" ref="AN267">SUM(AB267,AE267)</f>
        <v>0.05</v>
      </c>
      <c r="AO267" s="421" t="s">
        <v>98</v>
      </c>
      <c r="AP267" s="658">
        <f t="array" ref="AP267">SUM(AD267,AG267)</f>
        <v>0</v>
      </c>
      <c r="AQ267" s="285"/>
      <c r="AR267" s="279"/>
      <c r="AS267" s="545"/>
      <c r="AT267" s="285"/>
      <c r="AU267" s="279"/>
      <c r="AV267" s="545"/>
      <c r="AW267" s="285"/>
      <c r="AX267" s="279"/>
      <c r="AY267" s="545"/>
      <c r="AZ267" s="285"/>
      <c r="BA267" s="639"/>
      <c r="BB267" s="545"/>
      <c r="BC267" s="285"/>
      <c r="BD267" s="639"/>
      <c r="BE267" s="640"/>
      <c r="BF267" s="278"/>
      <c r="BG267" s="279"/>
      <c r="BH267" s="545"/>
      <c r="BI267" s="696"/>
      <c r="BJ267" s="639"/>
      <c r="BK267" s="640"/>
      <c r="BL267" s="285"/>
      <c r="BM267" s="639"/>
      <c r="BN267" s="640"/>
      <c r="BO267" s="285"/>
      <c r="BP267" s="639"/>
      <c r="BQ267" s="640"/>
      <c r="BR267" s="641"/>
      <c r="BS267" s="642"/>
      <c r="BT267" s="732"/>
    </row>
    <row r="268" spans="1:72" s="331" customFormat="1" ht="78.75" x14ac:dyDescent="0.25">
      <c r="A268" s="742">
        <v>3</v>
      </c>
      <c r="B268" s="676" t="s">
        <v>346</v>
      </c>
      <c r="C268" s="320"/>
      <c r="D268" s="320"/>
      <c r="E268" s="320"/>
      <c r="F268" s="320"/>
      <c r="G268" s="645"/>
      <c r="H268" s="320"/>
      <c r="I268" s="320"/>
      <c r="J268" s="320"/>
      <c r="K268" s="320"/>
      <c r="L268" s="645"/>
      <c r="M268" s="320"/>
      <c r="N268" s="320"/>
      <c r="O268" s="320"/>
      <c r="P268" s="320"/>
      <c r="Q268" s="645"/>
      <c r="R268" s="320"/>
      <c r="S268" s="320"/>
      <c r="T268" s="320"/>
      <c r="U268" s="320"/>
      <c r="V268" s="645"/>
      <c r="W268" s="319"/>
      <c r="X268" s="320"/>
      <c r="Y268" s="320"/>
      <c r="Z268" s="320"/>
      <c r="AA268" s="645"/>
      <c r="AB268" s="489">
        <f t="array" ref="AB268">IF(ISNA(INDEX('приложение 7.2 1 квартал'!AE:AE,MATCH(B268,'приложение 7.2 1 квартал'!B:B,0))),0,INDEX('приложение 7.2 1 квартал'!AE:AE,MATCH(B268,'приложение 7.2 1 квартал'!B:B,0)))</f>
        <v>0</v>
      </c>
      <c r="AC268" s="385"/>
      <c r="AD268" s="490">
        <f t="array" ref="AD268">IF(ISNA(INDEX('приложение 7.2 1 квартал'!Z:Z,MATCH(B268,'приложение 7.2 1 квартал'!B:B,0))),0,INDEX('приложение 7.2 1 квартал'!Z:Z,MATCH(B268,'приложение 7.2 1 квартал'!B:B,0)))</f>
        <v>0</v>
      </c>
      <c r="AE268" s="491">
        <f t="array" ref="AE268">IF(ISNA(INDEX('приложение 7.2 2 квартал'!AE:AE,MATCH(B268,'приложение 7.2 2 квартал'!B:B,0))),0,INDEX('приложение 7.2 2 квартал'!AE:AE,MATCH(B268,'приложение 7.2 2 квартал'!B:B,0)))</f>
        <v>0.09</v>
      </c>
      <c r="AF268" s="404"/>
      <c r="AG268" s="658"/>
      <c r="AH268" s="659"/>
      <c r="AI268" s="660"/>
      <c r="AJ268" s="661"/>
      <c r="AK268" s="662"/>
      <c r="AL268" s="663"/>
      <c r="AM268" s="661"/>
      <c r="AN268" s="287">
        <f t="array" ref="AN268">SUM(AB268,AE268)</f>
        <v>0.09</v>
      </c>
      <c r="AO268" s="421" t="s">
        <v>98</v>
      </c>
      <c r="AP268" s="658">
        <f t="array" ref="AP268">SUM(AD268,AG268)</f>
        <v>0</v>
      </c>
      <c r="AQ268" s="646"/>
      <c r="AR268" s="320"/>
      <c r="AS268" s="645"/>
      <c r="AT268" s="646"/>
      <c r="AU268" s="320"/>
      <c r="AV268" s="645"/>
      <c r="AW268" s="646"/>
      <c r="AX268" s="320"/>
      <c r="AY268" s="645"/>
      <c r="AZ268" s="646"/>
      <c r="BA268" s="647"/>
      <c r="BB268" s="645"/>
      <c r="BC268" s="646"/>
      <c r="BD268" s="647"/>
      <c r="BE268" s="648"/>
      <c r="BF268" s="319"/>
      <c r="BG268" s="320"/>
      <c r="BH268" s="645"/>
      <c r="BI268" s="697"/>
      <c r="BJ268" s="647"/>
      <c r="BK268" s="648"/>
      <c r="BL268" s="646"/>
      <c r="BM268" s="647"/>
      <c r="BN268" s="648"/>
      <c r="BO268" s="646"/>
      <c r="BP268" s="647"/>
      <c r="BQ268" s="648"/>
      <c r="BR268" s="649"/>
      <c r="BS268" s="650"/>
      <c r="BT268" s="733"/>
    </row>
    <row r="269" spans="1:72" s="331" customFormat="1" ht="78.75" x14ac:dyDescent="0.25">
      <c r="A269" s="742">
        <v>4</v>
      </c>
      <c r="B269" s="676" t="s">
        <v>347</v>
      </c>
      <c r="C269" s="320"/>
      <c r="D269" s="320"/>
      <c r="E269" s="320"/>
      <c r="F269" s="320"/>
      <c r="G269" s="645"/>
      <c r="H269" s="320"/>
      <c r="I269" s="320"/>
      <c r="J269" s="320"/>
      <c r="K269" s="320"/>
      <c r="L269" s="645"/>
      <c r="M269" s="320"/>
      <c r="N269" s="320"/>
      <c r="O269" s="320"/>
      <c r="P269" s="320"/>
      <c r="Q269" s="645"/>
      <c r="R269" s="320"/>
      <c r="S269" s="320"/>
      <c r="T269" s="320"/>
      <c r="U269" s="320"/>
      <c r="V269" s="645"/>
      <c r="W269" s="319"/>
      <c r="X269" s="320"/>
      <c r="Y269" s="320"/>
      <c r="Z269" s="320"/>
      <c r="AA269" s="645"/>
      <c r="AB269" s="489">
        <f t="array" ref="AB269">IF(ISNA(INDEX('приложение 7.2 1 квартал'!AE:AE,MATCH(B269,'приложение 7.2 1 квартал'!B:B,0))),0,INDEX('приложение 7.2 1 квартал'!AE:AE,MATCH(B269,'приложение 7.2 1 квартал'!B:B,0)))</f>
        <v>0</v>
      </c>
      <c r="AC269" s="385"/>
      <c r="AD269" s="490">
        <f t="array" ref="AD269">IF(ISNA(INDEX('приложение 7.2 1 квартал'!Z:Z,MATCH(B269,'приложение 7.2 1 квартал'!B:B,0))),0,INDEX('приложение 7.2 1 квартал'!Z:Z,MATCH(B269,'приложение 7.2 1 квартал'!B:B,0)))</f>
        <v>0</v>
      </c>
      <c r="AE269" s="491">
        <f t="array" ref="AE269">IF(ISNA(INDEX('приложение 7.2 2 квартал'!AE:AE,MATCH(B269,'приложение 7.2 2 квартал'!B:B,0))),0,INDEX('приложение 7.2 2 квартал'!AE:AE,MATCH(B269,'приложение 7.2 2 квартал'!B:B,0)))</f>
        <v>7.0000000000000007E-2</v>
      </c>
      <c r="AF269" s="404"/>
      <c r="AG269" s="658"/>
      <c r="AH269" s="659"/>
      <c r="AI269" s="660"/>
      <c r="AJ269" s="661"/>
      <c r="AK269" s="662"/>
      <c r="AL269" s="663"/>
      <c r="AM269" s="661"/>
      <c r="AN269" s="287">
        <f t="array" ref="AN269">SUM(AB269,AE269)</f>
        <v>7.0000000000000007E-2</v>
      </c>
      <c r="AO269" s="421" t="s">
        <v>98</v>
      </c>
      <c r="AP269" s="658">
        <f t="array" ref="AP269">SUM(AD269,AG269)</f>
        <v>0</v>
      </c>
      <c r="AQ269" s="646"/>
      <c r="AR269" s="320"/>
      <c r="AS269" s="645"/>
      <c r="AT269" s="646"/>
      <c r="AU269" s="320"/>
      <c r="AV269" s="645"/>
      <c r="AW269" s="646"/>
      <c r="AX269" s="320"/>
      <c r="AY269" s="645"/>
      <c r="AZ269" s="646"/>
      <c r="BA269" s="647"/>
      <c r="BB269" s="645"/>
      <c r="BC269" s="646"/>
      <c r="BD269" s="647"/>
      <c r="BE269" s="648"/>
      <c r="BF269" s="319"/>
      <c r="BG269" s="320"/>
      <c r="BH269" s="645"/>
      <c r="BI269" s="697"/>
      <c r="BJ269" s="647"/>
      <c r="BK269" s="648"/>
      <c r="BL269" s="646"/>
      <c r="BM269" s="647"/>
      <c r="BN269" s="648"/>
      <c r="BO269" s="646"/>
      <c r="BP269" s="647"/>
      <c r="BQ269" s="648"/>
      <c r="BR269" s="649"/>
      <c r="BS269" s="650"/>
      <c r="BT269" s="733"/>
    </row>
    <row r="270" spans="1:72" s="331" customFormat="1" ht="78.75" x14ac:dyDescent="0.25">
      <c r="A270" s="742">
        <v>5</v>
      </c>
      <c r="B270" s="676" t="s">
        <v>348</v>
      </c>
      <c r="C270" s="320"/>
      <c r="D270" s="320"/>
      <c r="E270" s="320"/>
      <c r="F270" s="320"/>
      <c r="G270" s="645"/>
      <c r="H270" s="320"/>
      <c r="I270" s="320"/>
      <c r="J270" s="320"/>
      <c r="K270" s="320"/>
      <c r="L270" s="645"/>
      <c r="M270" s="320"/>
      <c r="N270" s="320"/>
      <c r="O270" s="320"/>
      <c r="P270" s="320"/>
      <c r="Q270" s="645"/>
      <c r="R270" s="320"/>
      <c r="S270" s="320"/>
      <c r="T270" s="320"/>
      <c r="U270" s="320"/>
      <c r="V270" s="645"/>
      <c r="W270" s="319"/>
      <c r="X270" s="320"/>
      <c r="Y270" s="320"/>
      <c r="Z270" s="320"/>
      <c r="AA270" s="645"/>
      <c r="AB270" s="489">
        <f t="array" ref="AB270">IF(ISNA(INDEX('приложение 7.2 1 квартал'!AE:AE,MATCH(B270,'приложение 7.2 1 квартал'!B:B,0))),0,INDEX('приложение 7.2 1 квартал'!AE:AE,MATCH(B270,'приложение 7.2 1 квартал'!B:B,0)))</f>
        <v>0</v>
      </c>
      <c r="AC270" s="385"/>
      <c r="AD270" s="490">
        <f t="array" ref="AD270">IF(ISNA(INDEX('приложение 7.2 1 квартал'!Z:Z,MATCH(B270,'приложение 7.2 1 квартал'!B:B,0))),0,INDEX('приложение 7.2 1 квартал'!Z:Z,MATCH(B270,'приложение 7.2 1 квартал'!B:B,0)))</f>
        <v>0</v>
      </c>
      <c r="AE270" s="491">
        <f t="array" ref="AE270">IF(ISNA(INDEX('приложение 7.2 2 квартал'!AE:AE,MATCH(B270,'приложение 7.2 2 квартал'!B:B,0))),0,INDEX('приложение 7.2 2 квартал'!AE:AE,MATCH(B270,'приложение 7.2 2 квартал'!B:B,0)))</f>
        <v>0.16</v>
      </c>
      <c r="AF270" s="404"/>
      <c r="AG270" s="658"/>
      <c r="AH270" s="659"/>
      <c r="AI270" s="660"/>
      <c r="AJ270" s="661"/>
      <c r="AK270" s="662"/>
      <c r="AL270" s="663"/>
      <c r="AM270" s="661"/>
      <c r="AN270" s="287">
        <f t="array" ref="AN270">SUM(AB270,AE270)</f>
        <v>0.16</v>
      </c>
      <c r="AO270" s="421" t="s">
        <v>98</v>
      </c>
      <c r="AP270" s="658">
        <f t="array" ref="AP270">SUM(AD270,AG270)</f>
        <v>0</v>
      </c>
      <c r="AQ270" s="646"/>
      <c r="AR270" s="320"/>
      <c r="AS270" s="645"/>
      <c r="AT270" s="646"/>
      <c r="AU270" s="320"/>
      <c r="AV270" s="645"/>
      <c r="AW270" s="646"/>
      <c r="AX270" s="320"/>
      <c r="AY270" s="645"/>
      <c r="AZ270" s="646"/>
      <c r="BA270" s="647"/>
      <c r="BB270" s="645"/>
      <c r="BC270" s="646"/>
      <c r="BD270" s="647"/>
      <c r="BE270" s="648"/>
      <c r="BF270" s="319"/>
      <c r="BG270" s="320"/>
      <c r="BH270" s="645"/>
      <c r="BI270" s="697"/>
      <c r="BJ270" s="647"/>
      <c r="BK270" s="648"/>
      <c r="BL270" s="646"/>
      <c r="BM270" s="647"/>
      <c r="BN270" s="648"/>
      <c r="BO270" s="646"/>
      <c r="BP270" s="647"/>
      <c r="BQ270" s="648"/>
      <c r="BR270" s="649"/>
      <c r="BS270" s="650"/>
      <c r="BT270" s="733"/>
    </row>
    <row r="271" spans="1:72" s="331" customFormat="1" ht="78.75" x14ac:dyDescent="0.25">
      <c r="A271" s="742">
        <v>6</v>
      </c>
      <c r="B271" s="676" t="s">
        <v>349</v>
      </c>
      <c r="C271" s="320"/>
      <c r="D271" s="320"/>
      <c r="E271" s="320"/>
      <c r="F271" s="320"/>
      <c r="G271" s="645"/>
      <c r="H271" s="320"/>
      <c r="I271" s="320"/>
      <c r="J271" s="320"/>
      <c r="K271" s="320"/>
      <c r="L271" s="645"/>
      <c r="M271" s="320"/>
      <c r="N271" s="320"/>
      <c r="O271" s="320"/>
      <c r="P271" s="320"/>
      <c r="Q271" s="645"/>
      <c r="R271" s="320"/>
      <c r="S271" s="320"/>
      <c r="T271" s="320"/>
      <c r="U271" s="320"/>
      <c r="V271" s="645"/>
      <c r="W271" s="319"/>
      <c r="X271" s="320"/>
      <c r="Y271" s="320"/>
      <c r="Z271" s="320"/>
      <c r="AA271" s="645"/>
      <c r="AB271" s="489">
        <f t="array" ref="AB271">IF(ISNA(INDEX('приложение 7.2 1 квартал'!AE:AE,MATCH(B271,'приложение 7.2 1 квартал'!B:B,0))),0,INDEX('приложение 7.2 1 квартал'!AE:AE,MATCH(B271,'приложение 7.2 1 квартал'!B:B,0)))</f>
        <v>0</v>
      </c>
      <c r="AC271" s="385"/>
      <c r="AD271" s="490">
        <f t="array" ref="AD271">IF(ISNA(INDEX('приложение 7.2 1 квартал'!Z:Z,MATCH(B271,'приложение 7.2 1 квартал'!B:B,0))),0,INDEX('приложение 7.2 1 квартал'!Z:Z,MATCH(B271,'приложение 7.2 1 квартал'!B:B,0)))</f>
        <v>0</v>
      </c>
      <c r="AE271" s="491">
        <f t="array" ref="AE271">IF(ISNA(INDEX('приложение 7.2 2 квартал'!AE:AE,MATCH(B271,'приложение 7.2 2 квартал'!B:B,0))),0,INDEX('приложение 7.2 2 квартал'!AE:AE,MATCH(B271,'приложение 7.2 2 квартал'!B:B,0)))</f>
        <v>0.06</v>
      </c>
      <c r="AF271" s="404"/>
      <c r="AG271" s="658"/>
      <c r="AH271" s="659"/>
      <c r="AI271" s="660"/>
      <c r="AJ271" s="661"/>
      <c r="AK271" s="662"/>
      <c r="AL271" s="663"/>
      <c r="AM271" s="661"/>
      <c r="AN271" s="287">
        <f t="array" ref="AN271">SUM(AB271,AE271)</f>
        <v>0.06</v>
      </c>
      <c r="AO271" s="421" t="s">
        <v>98</v>
      </c>
      <c r="AP271" s="658">
        <f t="array" ref="AP271">SUM(AD271,AG271)</f>
        <v>0</v>
      </c>
      <c r="AQ271" s="646"/>
      <c r="AR271" s="320"/>
      <c r="AS271" s="645"/>
      <c r="AT271" s="646"/>
      <c r="AU271" s="320"/>
      <c r="AV271" s="645"/>
      <c r="AW271" s="646"/>
      <c r="AX271" s="320"/>
      <c r="AY271" s="645"/>
      <c r="AZ271" s="646"/>
      <c r="BA271" s="647"/>
      <c r="BB271" s="645"/>
      <c r="BC271" s="646"/>
      <c r="BD271" s="647"/>
      <c r="BE271" s="648"/>
      <c r="BF271" s="319"/>
      <c r="BG271" s="320"/>
      <c r="BH271" s="645"/>
      <c r="BI271" s="697"/>
      <c r="BJ271" s="647"/>
      <c r="BK271" s="648"/>
      <c r="BL271" s="646"/>
      <c r="BM271" s="647"/>
      <c r="BN271" s="648"/>
      <c r="BO271" s="646"/>
      <c r="BP271" s="647"/>
      <c r="BQ271" s="648"/>
      <c r="BR271" s="649"/>
      <c r="BS271" s="650"/>
      <c r="BT271" s="733"/>
    </row>
    <row r="272" spans="1:72" s="331" customFormat="1" ht="110.25" x14ac:dyDescent="0.25">
      <c r="A272" s="742">
        <v>7</v>
      </c>
      <c r="B272" s="675" t="s">
        <v>350</v>
      </c>
      <c r="C272" s="320"/>
      <c r="D272" s="320"/>
      <c r="E272" s="320"/>
      <c r="F272" s="320"/>
      <c r="G272" s="645"/>
      <c r="H272" s="320"/>
      <c r="I272" s="320"/>
      <c r="J272" s="320"/>
      <c r="K272" s="320"/>
      <c r="L272" s="645"/>
      <c r="M272" s="320"/>
      <c r="N272" s="320"/>
      <c r="O272" s="320"/>
      <c r="P272" s="320"/>
      <c r="Q272" s="645"/>
      <c r="R272" s="320"/>
      <c r="S272" s="320"/>
      <c r="T272" s="320"/>
      <c r="U272" s="320"/>
      <c r="V272" s="645"/>
      <c r="W272" s="319"/>
      <c r="X272" s="320"/>
      <c r="Y272" s="320"/>
      <c r="Z272" s="320"/>
      <c r="AA272" s="645"/>
      <c r="AB272" s="489">
        <f t="array" ref="AB272">IF(ISNA(INDEX('приложение 7.2 1 квартал'!AE:AE,MATCH(B272,'приложение 7.2 1 квартал'!B:B,0))),0,INDEX('приложение 7.2 1 квартал'!AE:AE,MATCH(B272,'приложение 7.2 1 квартал'!B:B,0)))</f>
        <v>0</v>
      </c>
      <c r="AC272" s="385"/>
      <c r="AD272" s="490">
        <f t="array" ref="AD272">IF(ISNA(INDEX('приложение 7.2 1 квартал'!Z:Z,MATCH(B272,'приложение 7.2 1 квартал'!B:B,0))),0,INDEX('приложение 7.2 1 квартал'!Z:Z,MATCH(B272,'приложение 7.2 1 квартал'!B:B,0)))</f>
        <v>0</v>
      </c>
      <c r="AE272" s="491">
        <f t="array" ref="AE272">IF(ISNA(INDEX('приложение 7.2 2 квартал'!AE:AE,MATCH(B272,'приложение 7.2 2 квартал'!B:B,0))),0,INDEX('приложение 7.2 2 квартал'!AE:AE,MATCH(B272,'приложение 7.2 2 квартал'!B:B,0)))</f>
        <v>0.02</v>
      </c>
      <c r="AF272" s="404"/>
      <c r="AG272" s="658"/>
      <c r="AH272" s="659"/>
      <c r="AI272" s="660"/>
      <c r="AJ272" s="661"/>
      <c r="AK272" s="662"/>
      <c r="AL272" s="663"/>
      <c r="AM272" s="661"/>
      <c r="AN272" s="287">
        <f t="array" ref="AN272">SUM(AB272,AE272)</f>
        <v>0.02</v>
      </c>
      <c r="AO272" s="421" t="s">
        <v>98</v>
      </c>
      <c r="AP272" s="658">
        <f t="array" ref="AP272">SUM(AD272,AG272)</f>
        <v>0</v>
      </c>
      <c r="AQ272" s="646"/>
      <c r="AR272" s="320"/>
      <c r="AS272" s="645"/>
      <c r="AT272" s="646"/>
      <c r="AU272" s="320"/>
      <c r="AV272" s="645"/>
      <c r="AW272" s="646"/>
      <c r="AX272" s="320"/>
      <c r="AY272" s="645"/>
      <c r="AZ272" s="646"/>
      <c r="BA272" s="647"/>
      <c r="BB272" s="645"/>
      <c r="BC272" s="646"/>
      <c r="BD272" s="647"/>
      <c r="BE272" s="648"/>
      <c r="BF272" s="319"/>
      <c r="BG272" s="320"/>
      <c r="BH272" s="645"/>
      <c r="BI272" s="697"/>
      <c r="BJ272" s="647"/>
      <c r="BK272" s="648"/>
      <c r="BL272" s="646"/>
      <c r="BM272" s="647"/>
      <c r="BN272" s="648"/>
      <c r="BO272" s="646"/>
      <c r="BP272" s="647"/>
      <c r="BQ272" s="648"/>
      <c r="BR272" s="649"/>
      <c r="BS272" s="650"/>
      <c r="BT272" s="733"/>
    </row>
    <row r="273" spans="1:72" s="331" customFormat="1" ht="94.5" x14ac:dyDescent="0.25">
      <c r="A273" s="742">
        <v>8</v>
      </c>
      <c r="B273" s="676" t="s">
        <v>351</v>
      </c>
      <c r="C273" s="320"/>
      <c r="D273" s="320"/>
      <c r="E273" s="320"/>
      <c r="F273" s="320"/>
      <c r="G273" s="645"/>
      <c r="H273" s="320"/>
      <c r="I273" s="320"/>
      <c r="J273" s="320"/>
      <c r="K273" s="320"/>
      <c r="L273" s="645"/>
      <c r="M273" s="320"/>
      <c r="N273" s="320"/>
      <c r="O273" s="320"/>
      <c r="P273" s="320"/>
      <c r="Q273" s="645"/>
      <c r="R273" s="320"/>
      <c r="S273" s="320"/>
      <c r="T273" s="320"/>
      <c r="U273" s="320"/>
      <c r="V273" s="645"/>
      <c r="W273" s="319"/>
      <c r="X273" s="320"/>
      <c r="Y273" s="320"/>
      <c r="Z273" s="320"/>
      <c r="AA273" s="645"/>
      <c r="AB273" s="489">
        <f t="array" ref="AB273">IF(ISNA(INDEX('приложение 7.2 1 квартал'!AE:AE,MATCH(B273,'приложение 7.2 1 квартал'!B:B,0))),0,INDEX('приложение 7.2 1 квартал'!AE:AE,MATCH(B273,'приложение 7.2 1 квартал'!B:B,0)))</f>
        <v>0</v>
      </c>
      <c r="AC273" s="385"/>
      <c r="AD273" s="490">
        <f t="array" ref="AD273">IF(ISNA(INDEX('приложение 7.2 1 квартал'!Z:Z,MATCH(B273,'приложение 7.2 1 квартал'!B:B,0))),0,INDEX('приложение 7.2 1 квартал'!Z:Z,MATCH(B273,'приложение 7.2 1 квартал'!B:B,0)))</f>
        <v>0</v>
      </c>
      <c r="AE273" s="491">
        <f t="array" ref="AE273">IF(ISNA(INDEX('приложение 7.2 2 квартал'!AE:AE,MATCH(B273,'приложение 7.2 2 квартал'!B:B,0))),0,INDEX('приложение 7.2 2 квартал'!AE:AE,MATCH(B273,'приложение 7.2 2 квартал'!B:B,0)))</f>
        <v>0.24</v>
      </c>
      <c r="AF273" s="404"/>
      <c r="AG273" s="658"/>
      <c r="AH273" s="659"/>
      <c r="AI273" s="660"/>
      <c r="AJ273" s="661"/>
      <c r="AK273" s="662"/>
      <c r="AL273" s="663"/>
      <c r="AM273" s="661"/>
      <c r="AN273" s="287">
        <f t="array" ref="AN273">SUM(AB273,AE273)</f>
        <v>0.24</v>
      </c>
      <c r="AO273" s="421" t="s">
        <v>98</v>
      </c>
      <c r="AP273" s="658">
        <f t="array" ref="AP273">SUM(AD273,AG273)</f>
        <v>0</v>
      </c>
      <c r="AQ273" s="646"/>
      <c r="AR273" s="320"/>
      <c r="AS273" s="645"/>
      <c r="AT273" s="646"/>
      <c r="AU273" s="320"/>
      <c r="AV273" s="645"/>
      <c r="AW273" s="646"/>
      <c r="AX273" s="320"/>
      <c r="AY273" s="645"/>
      <c r="AZ273" s="646"/>
      <c r="BA273" s="647"/>
      <c r="BB273" s="645"/>
      <c r="BC273" s="646"/>
      <c r="BD273" s="647"/>
      <c r="BE273" s="648"/>
      <c r="BF273" s="319"/>
      <c r="BG273" s="320"/>
      <c r="BH273" s="545"/>
      <c r="BI273" s="696"/>
      <c r="BJ273" s="647"/>
      <c r="BK273" s="648"/>
      <c r="BL273" s="646"/>
      <c r="BM273" s="647"/>
      <c r="BN273" s="648"/>
      <c r="BO273" s="646"/>
      <c r="BP273" s="647"/>
      <c r="BQ273" s="648"/>
      <c r="BR273" s="649"/>
      <c r="BS273" s="650"/>
      <c r="BT273" s="733"/>
    </row>
    <row r="274" spans="1:72" s="331" customFormat="1" ht="78.75" x14ac:dyDescent="0.25">
      <c r="A274" s="742">
        <v>9</v>
      </c>
      <c r="B274" s="676" t="s">
        <v>352</v>
      </c>
      <c r="C274" s="320"/>
      <c r="D274" s="320"/>
      <c r="E274" s="320"/>
      <c r="F274" s="320"/>
      <c r="G274" s="645"/>
      <c r="H274" s="320"/>
      <c r="I274" s="320"/>
      <c r="J274" s="320"/>
      <c r="K274" s="320"/>
      <c r="L274" s="645"/>
      <c r="M274" s="320"/>
      <c r="N274" s="320"/>
      <c r="O274" s="320"/>
      <c r="P274" s="320"/>
      <c r="Q274" s="645"/>
      <c r="R274" s="320"/>
      <c r="S274" s="320"/>
      <c r="T274" s="320"/>
      <c r="U274" s="320"/>
      <c r="V274" s="645"/>
      <c r="W274" s="319"/>
      <c r="X274" s="320"/>
      <c r="Y274" s="320"/>
      <c r="Z274" s="320"/>
      <c r="AA274" s="645"/>
      <c r="AB274" s="489">
        <f t="array" ref="AB274">IF(ISNA(INDEX('приложение 7.2 1 квартал'!AE:AE,MATCH(B274,'приложение 7.2 1 квартал'!B:B,0))),0,INDEX('приложение 7.2 1 квартал'!AE:AE,MATCH(B274,'приложение 7.2 1 квартал'!B:B,0)))</f>
        <v>0</v>
      </c>
      <c r="AC274" s="385"/>
      <c r="AD274" s="490">
        <f t="array" ref="AD274">IF(ISNA(INDEX('приложение 7.2 1 квартал'!Z:Z,MATCH(B274,'приложение 7.2 1 квартал'!B:B,0))),0,INDEX('приложение 7.2 1 квартал'!Z:Z,MATCH(B274,'приложение 7.2 1 квартал'!B:B,0)))</f>
        <v>0</v>
      </c>
      <c r="AE274" s="491">
        <f t="array" ref="AE274">IF(ISNA(INDEX('приложение 7.2 2 квартал'!AE:AE,MATCH(B274,'приложение 7.2 2 квартал'!B:B,0))),0,INDEX('приложение 7.2 2 квартал'!AE:AE,MATCH(B274,'приложение 7.2 2 квартал'!B:B,0)))</f>
        <v>0.11</v>
      </c>
      <c r="AF274" s="404"/>
      <c r="AG274" s="658"/>
      <c r="AH274" s="659"/>
      <c r="AI274" s="660"/>
      <c r="AJ274" s="661"/>
      <c r="AK274" s="662"/>
      <c r="AL274" s="663"/>
      <c r="AM274" s="661"/>
      <c r="AN274" s="287">
        <f t="array" ref="AN274">SUM(AB274,AE274)</f>
        <v>0.11</v>
      </c>
      <c r="AO274" s="421" t="s">
        <v>98</v>
      </c>
      <c r="AP274" s="658">
        <f t="array" ref="AP274">SUM(AD274,AG274)</f>
        <v>0</v>
      </c>
      <c r="AQ274" s="646"/>
      <c r="AR274" s="320"/>
      <c r="AS274" s="645"/>
      <c r="AT274" s="646"/>
      <c r="AU274" s="320"/>
      <c r="AV274" s="645"/>
      <c r="AW274" s="646"/>
      <c r="AX274" s="320"/>
      <c r="AY274" s="645"/>
      <c r="AZ274" s="646"/>
      <c r="BA274" s="647"/>
      <c r="BB274" s="645"/>
      <c r="BC274" s="646"/>
      <c r="BD274" s="647"/>
      <c r="BE274" s="648"/>
      <c r="BF274" s="319"/>
      <c r="BG274" s="320"/>
      <c r="BH274" s="645"/>
      <c r="BI274" s="646"/>
      <c r="BJ274" s="647"/>
      <c r="BK274" s="648"/>
      <c r="BL274" s="646"/>
      <c r="BM274" s="647"/>
      <c r="BN274" s="648"/>
      <c r="BO274" s="646"/>
      <c r="BP274" s="647"/>
      <c r="BQ274" s="648"/>
      <c r="BR274" s="649"/>
      <c r="BS274" s="650"/>
      <c r="BT274" s="733"/>
    </row>
    <row r="275" spans="1:72" s="331" customFormat="1" ht="78.75" x14ac:dyDescent="0.25">
      <c r="A275" s="742">
        <v>10</v>
      </c>
      <c r="B275" s="676" t="s">
        <v>353</v>
      </c>
      <c r="C275" s="320"/>
      <c r="D275" s="320"/>
      <c r="E275" s="320"/>
      <c r="F275" s="320"/>
      <c r="G275" s="645"/>
      <c r="H275" s="320"/>
      <c r="I275" s="320"/>
      <c r="J275" s="320"/>
      <c r="K275" s="320"/>
      <c r="L275" s="645"/>
      <c r="M275" s="320"/>
      <c r="N275" s="320"/>
      <c r="O275" s="320"/>
      <c r="P275" s="320"/>
      <c r="Q275" s="645"/>
      <c r="R275" s="320"/>
      <c r="S275" s="320"/>
      <c r="T275" s="320"/>
      <c r="U275" s="320"/>
      <c r="V275" s="645"/>
      <c r="W275" s="319"/>
      <c r="X275" s="320"/>
      <c r="Y275" s="320"/>
      <c r="Z275" s="320"/>
      <c r="AA275" s="645"/>
      <c r="AB275" s="489">
        <f t="array" ref="AB275">IF(ISNA(INDEX('приложение 7.2 1 квартал'!AE:AE,MATCH(B275,'приложение 7.2 1 квартал'!B:B,0))),0,INDEX('приложение 7.2 1 квартал'!AE:AE,MATCH(B275,'приложение 7.2 1 квартал'!B:B,0)))</f>
        <v>0</v>
      </c>
      <c r="AC275" s="385"/>
      <c r="AD275" s="490">
        <f t="array" ref="AD275">IF(ISNA(INDEX('приложение 7.2 1 квартал'!Z:Z,MATCH(B275,'приложение 7.2 1 квартал'!B:B,0))),0,INDEX('приложение 7.2 1 квартал'!Z:Z,MATCH(B275,'приложение 7.2 1 квартал'!B:B,0)))</f>
        <v>0</v>
      </c>
      <c r="AE275" s="491">
        <f t="array" ref="AE275">IF(ISNA(INDEX('приложение 7.2 2 квартал'!AE:AE,MATCH(B275,'приложение 7.2 2 квартал'!B:B,0))),0,INDEX('приложение 7.2 2 квартал'!AE:AE,MATCH(B275,'приложение 7.2 2 квартал'!B:B,0)))</f>
        <v>0.06</v>
      </c>
      <c r="AF275" s="404" t="s">
        <v>98</v>
      </c>
      <c r="AG275" s="658">
        <f t="array" ref="AG275">IF(ISNA(INDEX('приложение 7.2 2 квартал'!Z:Z,MATCH(B275,'приложение 7.2 2 квартал'!B:B,0))),0,INDEX('приложение 7.2 2 квартал'!Z:Z,MATCH(B275,'приложение 7.2 2 квартал'!B:B,0)))</f>
        <v>0</v>
      </c>
      <c r="AH275" s="659"/>
      <c r="AI275" s="660"/>
      <c r="AJ275" s="661"/>
      <c r="AK275" s="662"/>
      <c r="AL275" s="663"/>
      <c r="AM275" s="661"/>
      <c r="AN275" s="287">
        <f t="array" ref="AN275">SUM(AB275,AE275)</f>
        <v>0.06</v>
      </c>
      <c r="AO275" s="421" t="s">
        <v>98</v>
      </c>
      <c r="AP275" s="658">
        <f t="array" ref="AP275">SUM(AD275,AG275)</f>
        <v>0</v>
      </c>
      <c r="AQ275" s="646"/>
      <c r="AR275" s="320"/>
      <c r="AS275" s="645"/>
      <c r="AT275" s="646"/>
      <c r="AU275" s="320"/>
      <c r="AV275" s="645"/>
      <c r="AW275" s="646"/>
      <c r="AX275" s="320"/>
      <c r="AY275" s="645"/>
      <c r="AZ275" s="646"/>
      <c r="BA275" s="647"/>
      <c r="BB275" s="645"/>
      <c r="BC275" s="646"/>
      <c r="BD275" s="647"/>
      <c r="BE275" s="648"/>
      <c r="BF275" s="319"/>
      <c r="BG275" s="320"/>
      <c r="BH275" s="645"/>
      <c r="BI275" s="646"/>
      <c r="BJ275" s="647"/>
      <c r="BK275" s="648"/>
      <c r="BL275" s="646"/>
      <c r="BM275" s="647"/>
      <c r="BN275" s="648"/>
      <c r="BO275" s="646"/>
      <c r="BP275" s="647"/>
      <c r="BQ275" s="648"/>
      <c r="BR275" s="649"/>
      <c r="BS275" s="650"/>
      <c r="BT275" s="733"/>
    </row>
    <row r="276" spans="1:72" s="331" customFormat="1" ht="78.75" x14ac:dyDescent="0.25">
      <c r="A276" s="742">
        <v>11</v>
      </c>
      <c r="B276" s="676" t="s">
        <v>354</v>
      </c>
      <c r="C276" s="320"/>
      <c r="D276" s="320"/>
      <c r="E276" s="320"/>
      <c r="F276" s="320"/>
      <c r="G276" s="645"/>
      <c r="H276" s="320"/>
      <c r="I276" s="320"/>
      <c r="J276" s="320"/>
      <c r="K276" s="320"/>
      <c r="L276" s="645"/>
      <c r="M276" s="320"/>
      <c r="N276" s="320"/>
      <c r="O276" s="320"/>
      <c r="P276" s="320"/>
      <c r="Q276" s="645"/>
      <c r="R276" s="320"/>
      <c r="S276" s="320"/>
      <c r="T276" s="320"/>
      <c r="U276" s="320"/>
      <c r="V276" s="645"/>
      <c r="W276" s="319"/>
      <c r="X276" s="320"/>
      <c r="Y276" s="320"/>
      <c r="Z276" s="320"/>
      <c r="AA276" s="645"/>
      <c r="AB276" s="489">
        <f t="array" ref="AB276">IF(ISNA(INDEX('приложение 7.2 1 квартал'!AE:AE,MATCH(B276,'приложение 7.2 1 квартал'!B:B,0))),0,INDEX('приложение 7.2 1 квартал'!AE:AE,MATCH(B276,'приложение 7.2 1 квартал'!B:B,0)))</f>
        <v>0</v>
      </c>
      <c r="AC276" s="385"/>
      <c r="AD276" s="490">
        <f t="array" ref="AD276">IF(ISNA(INDEX('приложение 7.2 1 квартал'!Z:Z,MATCH(B276,'приложение 7.2 1 квартал'!B:B,0))),0,INDEX('приложение 7.2 1 квартал'!Z:Z,MATCH(B276,'приложение 7.2 1 квартал'!B:B,0)))</f>
        <v>0</v>
      </c>
      <c r="AE276" s="491">
        <f t="array" ref="AE276">IF(ISNA(INDEX('приложение 7.2 2 квартал'!AE:AE,MATCH(B276,'приложение 7.2 2 квартал'!B:B,0))),0,INDEX('приложение 7.2 2 квартал'!AE:AE,MATCH(B276,'приложение 7.2 2 квартал'!B:B,0)))</f>
        <v>0.03</v>
      </c>
      <c r="AF276" s="404" t="s">
        <v>98</v>
      </c>
      <c r="AG276" s="658">
        <f t="array" ref="AG276">IF(ISNA(INDEX('приложение 7.2 2 квартал'!Z:Z,MATCH(B276,'приложение 7.2 2 квартал'!B:B,0))),0,INDEX('приложение 7.2 2 квартал'!Z:Z,MATCH(B276,'приложение 7.2 2 квартал'!B:B,0)))</f>
        <v>0</v>
      </c>
      <c r="AH276" s="659"/>
      <c r="AI276" s="660"/>
      <c r="AJ276" s="661"/>
      <c r="AK276" s="662"/>
      <c r="AL276" s="663"/>
      <c r="AM276" s="661"/>
      <c r="AN276" s="287">
        <f t="array" ref="AN276">SUM(AB276,AE276)</f>
        <v>0.03</v>
      </c>
      <c r="AO276" s="421" t="s">
        <v>98</v>
      </c>
      <c r="AP276" s="658">
        <f t="array" ref="AP276">SUM(AD276,AG276)</f>
        <v>0</v>
      </c>
      <c r="AQ276" s="646"/>
      <c r="AR276" s="320"/>
      <c r="AS276" s="645"/>
      <c r="AT276" s="646"/>
      <c r="AU276" s="320"/>
      <c r="AV276" s="645"/>
      <c r="AW276" s="646"/>
      <c r="AX276" s="320"/>
      <c r="AY276" s="645"/>
      <c r="AZ276" s="646"/>
      <c r="BA276" s="647"/>
      <c r="BB276" s="645"/>
      <c r="BC276" s="646"/>
      <c r="BD276" s="647"/>
      <c r="BE276" s="648"/>
      <c r="BF276" s="319"/>
      <c r="BG276" s="320"/>
      <c r="BH276" s="645"/>
      <c r="BI276" s="646"/>
      <c r="BJ276" s="647"/>
      <c r="BK276" s="648"/>
      <c r="BL276" s="646"/>
      <c r="BM276" s="647"/>
      <c r="BN276" s="648"/>
      <c r="BO276" s="646"/>
      <c r="BP276" s="647"/>
      <c r="BQ276" s="648"/>
      <c r="BR276" s="649"/>
      <c r="BS276" s="650"/>
      <c r="BT276" s="733"/>
    </row>
    <row r="277" spans="1:72" s="331" customFormat="1" ht="78.75" x14ac:dyDescent="0.25">
      <c r="A277" s="742">
        <v>12</v>
      </c>
      <c r="B277" s="676" t="s">
        <v>355</v>
      </c>
      <c r="C277" s="320"/>
      <c r="D277" s="320"/>
      <c r="E277" s="320"/>
      <c r="F277" s="320"/>
      <c r="G277" s="645"/>
      <c r="H277" s="320"/>
      <c r="I277" s="320"/>
      <c r="J277" s="320"/>
      <c r="K277" s="320"/>
      <c r="L277" s="645"/>
      <c r="M277" s="320"/>
      <c r="N277" s="320"/>
      <c r="O277" s="320"/>
      <c r="P277" s="320"/>
      <c r="Q277" s="645"/>
      <c r="R277" s="320"/>
      <c r="S277" s="320"/>
      <c r="T277" s="320"/>
      <c r="U277" s="320"/>
      <c r="V277" s="645"/>
      <c r="W277" s="319"/>
      <c r="X277" s="320"/>
      <c r="Y277" s="320"/>
      <c r="Z277" s="320"/>
      <c r="AA277" s="645"/>
      <c r="AB277" s="489">
        <f t="array" ref="AB277">IF(ISNA(INDEX('приложение 7.2 1 квартал'!AE:AE,MATCH(B277,'приложение 7.2 1 квартал'!B:B,0))),0,INDEX('приложение 7.2 1 квартал'!AE:AE,MATCH(B277,'приложение 7.2 1 квартал'!B:B,0)))</f>
        <v>0</v>
      </c>
      <c r="AC277" s="385"/>
      <c r="AD277" s="490">
        <f t="array" ref="AD277">IF(ISNA(INDEX('приложение 7.2 1 квартал'!Z:Z,MATCH(B277,'приложение 7.2 1 квартал'!B:B,0))),0,INDEX('приложение 7.2 1 квартал'!Z:Z,MATCH(B277,'приложение 7.2 1 квартал'!B:B,0)))</f>
        <v>0</v>
      </c>
      <c r="AE277" s="491">
        <f t="array" ref="AE277">IF(ISNA(INDEX('приложение 7.2 2 квартал'!AE:AE,MATCH(B277,'приложение 7.2 2 квартал'!B:B,0))),0,INDEX('приложение 7.2 2 квартал'!AE:AE,MATCH(B277,'приложение 7.2 2 квартал'!B:B,0)))</f>
        <v>0.08</v>
      </c>
      <c r="AF277" s="404" t="s">
        <v>98</v>
      </c>
      <c r="AG277" s="658">
        <f t="array" ref="AG277">IF(ISNA(INDEX('приложение 7.2 2 квартал'!Z:Z,MATCH(B277,'приложение 7.2 2 квартал'!B:B,0))),0,INDEX('приложение 7.2 2 квартал'!Z:Z,MATCH(B277,'приложение 7.2 2 квартал'!B:B,0)))</f>
        <v>0</v>
      </c>
      <c r="AH277" s="659"/>
      <c r="AI277" s="660"/>
      <c r="AJ277" s="661"/>
      <c r="AK277" s="662"/>
      <c r="AL277" s="663"/>
      <c r="AM277" s="661"/>
      <c r="AN277" s="287">
        <f t="array" ref="AN277">SUM(AB277,AE277)</f>
        <v>0.08</v>
      </c>
      <c r="AO277" s="421" t="s">
        <v>98</v>
      </c>
      <c r="AP277" s="658">
        <f t="array" ref="AP277">SUM(AD277,AG277)</f>
        <v>0</v>
      </c>
      <c r="AQ277" s="646"/>
      <c r="AR277" s="320"/>
      <c r="AS277" s="645"/>
      <c r="AT277" s="646"/>
      <c r="AU277" s="320"/>
      <c r="AV277" s="645"/>
      <c r="AW277" s="646"/>
      <c r="AX277" s="320"/>
      <c r="AY277" s="645"/>
      <c r="AZ277" s="646"/>
      <c r="BA277" s="647"/>
      <c r="BB277" s="645"/>
      <c r="BC277" s="646"/>
      <c r="BD277" s="647"/>
      <c r="BE277" s="648"/>
      <c r="BF277" s="319"/>
      <c r="BG277" s="320"/>
      <c r="BH277" s="645"/>
      <c r="BI277" s="646"/>
      <c r="BJ277" s="647"/>
      <c r="BK277" s="648"/>
      <c r="BL277" s="646"/>
      <c r="BM277" s="647"/>
      <c r="BN277" s="648"/>
      <c r="BO277" s="646"/>
      <c r="BP277" s="647"/>
      <c r="BQ277" s="648"/>
      <c r="BR277" s="649"/>
      <c r="BS277" s="650"/>
      <c r="BT277" s="733"/>
    </row>
    <row r="278" spans="1:72" s="331" customFormat="1" ht="78.75" x14ac:dyDescent="0.25">
      <c r="A278" s="742">
        <v>13</v>
      </c>
      <c r="B278" s="676" t="s">
        <v>356</v>
      </c>
      <c r="C278" s="320"/>
      <c r="D278" s="320"/>
      <c r="E278" s="320"/>
      <c r="F278" s="320"/>
      <c r="G278" s="645"/>
      <c r="H278" s="320"/>
      <c r="I278" s="320"/>
      <c r="J278" s="320"/>
      <c r="K278" s="320"/>
      <c r="L278" s="645"/>
      <c r="M278" s="320"/>
      <c r="N278" s="320"/>
      <c r="O278" s="320"/>
      <c r="P278" s="320"/>
      <c r="Q278" s="645"/>
      <c r="R278" s="320"/>
      <c r="S278" s="320"/>
      <c r="T278" s="320"/>
      <c r="U278" s="320"/>
      <c r="V278" s="645"/>
      <c r="W278" s="319"/>
      <c r="X278" s="320"/>
      <c r="Y278" s="320"/>
      <c r="Z278" s="320"/>
      <c r="AA278" s="645"/>
      <c r="AB278" s="489">
        <f t="array" ref="AB278">IF(ISNA(INDEX('приложение 7.2 1 квартал'!AE:AE,MATCH(B278,'приложение 7.2 1 квартал'!B:B,0))),0,INDEX('приложение 7.2 1 квартал'!AE:AE,MATCH(B278,'приложение 7.2 1 квартал'!B:B,0)))</f>
        <v>0</v>
      </c>
      <c r="AC278" s="385"/>
      <c r="AD278" s="490">
        <f t="array" ref="AD278">IF(ISNA(INDEX('приложение 7.2 1 квартал'!Z:Z,MATCH(B278,'приложение 7.2 1 квартал'!B:B,0))),0,INDEX('приложение 7.2 1 квартал'!Z:Z,MATCH(B278,'приложение 7.2 1 квартал'!B:B,0)))</f>
        <v>0</v>
      </c>
      <c r="AE278" s="491">
        <f t="array" ref="AE278">IF(ISNA(INDEX('приложение 7.2 2 квартал'!AE:AE,MATCH(B278,'приложение 7.2 2 квартал'!B:B,0))),0,INDEX('приложение 7.2 2 квартал'!AE:AE,MATCH(B278,'приложение 7.2 2 квартал'!B:B,0)))</f>
        <v>0.17</v>
      </c>
      <c r="AF278" s="404" t="s">
        <v>98</v>
      </c>
      <c r="AG278" s="658">
        <f t="array" ref="AG278">IF(ISNA(INDEX('приложение 7.2 2 квартал'!Z:Z,MATCH(B278,'приложение 7.2 2 квартал'!B:B,0))),0,INDEX('приложение 7.2 2 квартал'!Z:Z,MATCH(B278,'приложение 7.2 2 квартал'!B:B,0)))</f>
        <v>0</v>
      </c>
      <c r="AH278" s="659"/>
      <c r="AI278" s="660"/>
      <c r="AJ278" s="661"/>
      <c r="AK278" s="662"/>
      <c r="AL278" s="663"/>
      <c r="AM278" s="661"/>
      <c r="AN278" s="287">
        <f t="array" ref="AN278">SUM(AB278,AE278)</f>
        <v>0.17</v>
      </c>
      <c r="AO278" s="421" t="s">
        <v>98</v>
      </c>
      <c r="AP278" s="658">
        <f t="array" ref="AP278">SUM(AD278,AG278)</f>
        <v>0</v>
      </c>
      <c r="AQ278" s="646"/>
      <c r="AR278" s="320"/>
      <c r="AS278" s="645"/>
      <c r="AT278" s="646"/>
      <c r="AU278" s="320"/>
      <c r="AV278" s="645"/>
      <c r="AW278" s="646"/>
      <c r="AX278" s="320"/>
      <c r="AY278" s="645"/>
      <c r="AZ278" s="646"/>
      <c r="BA278" s="647"/>
      <c r="BB278" s="645"/>
      <c r="BC278" s="646"/>
      <c r="BD278" s="647"/>
      <c r="BE278" s="648"/>
      <c r="BF278" s="319"/>
      <c r="BG278" s="320"/>
      <c r="BH278" s="645"/>
      <c r="BI278" s="646"/>
      <c r="BJ278" s="647"/>
      <c r="BK278" s="648"/>
      <c r="BL278" s="646"/>
      <c r="BM278" s="647"/>
      <c r="BN278" s="648"/>
      <c r="BO278" s="646"/>
      <c r="BP278" s="647"/>
      <c r="BQ278" s="648"/>
      <c r="BR278" s="649"/>
      <c r="BS278" s="650"/>
      <c r="BT278" s="733"/>
    </row>
    <row r="279" spans="1:72" s="331" customFormat="1" ht="78.75" x14ac:dyDescent="0.25">
      <c r="A279" s="742">
        <v>14</v>
      </c>
      <c r="B279" s="676" t="s">
        <v>357</v>
      </c>
      <c r="C279" s="320"/>
      <c r="D279" s="320"/>
      <c r="E279" s="320"/>
      <c r="F279" s="320"/>
      <c r="G279" s="645"/>
      <c r="H279" s="320"/>
      <c r="I279" s="320"/>
      <c r="J279" s="320"/>
      <c r="K279" s="320"/>
      <c r="L279" s="645"/>
      <c r="M279" s="320"/>
      <c r="N279" s="320"/>
      <c r="O279" s="320"/>
      <c r="P279" s="320"/>
      <c r="Q279" s="645"/>
      <c r="R279" s="320"/>
      <c r="S279" s="320"/>
      <c r="T279" s="320"/>
      <c r="U279" s="320"/>
      <c r="V279" s="645"/>
      <c r="W279" s="319"/>
      <c r="X279" s="320"/>
      <c r="Y279" s="320"/>
      <c r="Z279" s="320"/>
      <c r="AA279" s="645"/>
      <c r="AB279" s="489">
        <f t="array" ref="AB279">IF(ISNA(INDEX('приложение 7.2 1 квартал'!AE:AE,MATCH(B279,'приложение 7.2 1 квартал'!B:B,0))),0,INDEX('приложение 7.2 1 квартал'!AE:AE,MATCH(B279,'приложение 7.2 1 квартал'!B:B,0)))</f>
        <v>0</v>
      </c>
      <c r="AC279" s="385"/>
      <c r="AD279" s="490">
        <f t="array" ref="AD279">IF(ISNA(INDEX('приложение 7.2 1 квартал'!Z:Z,MATCH(B279,'приложение 7.2 1 квартал'!B:B,0))),0,INDEX('приложение 7.2 1 квартал'!Z:Z,MATCH(B279,'приложение 7.2 1 квартал'!B:B,0)))</f>
        <v>0</v>
      </c>
      <c r="AE279" s="491">
        <f t="array" ref="AE279">IF(ISNA(INDEX('приложение 7.2 2 квартал'!AE:AE,MATCH(B279,'приложение 7.2 2 квартал'!B:B,0))),0,INDEX('приложение 7.2 2 квартал'!AE:AE,MATCH(B279,'приложение 7.2 2 квартал'!B:B,0)))</f>
        <v>7.0000000000000007E-2</v>
      </c>
      <c r="AF279" s="404" t="s">
        <v>98</v>
      </c>
      <c r="AG279" s="658">
        <f t="array" ref="AG279">IF(ISNA(INDEX('приложение 7.2 2 квартал'!Z:Z,MATCH(B279,'приложение 7.2 2 квартал'!B:B,0))),0,INDEX('приложение 7.2 2 квартал'!Z:Z,MATCH(B279,'приложение 7.2 2 квартал'!B:B,0)))</f>
        <v>0</v>
      </c>
      <c r="AH279" s="659"/>
      <c r="AI279" s="660"/>
      <c r="AJ279" s="661"/>
      <c r="AK279" s="662"/>
      <c r="AL279" s="663"/>
      <c r="AM279" s="661"/>
      <c r="AN279" s="287">
        <f t="array" ref="AN279">SUM(AB279,AE279)</f>
        <v>7.0000000000000007E-2</v>
      </c>
      <c r="AO279" s="421" t="s">
        <v>98</v>
      </c>
      <c r="AP279" s="658">
        <f t="array" ref="AP279">SUM(AD279,AG279)</f>
        <v>0</v>
      </c>
      <c r="AQ279" s="646"/>
      <c r="AR279" s="320"/>
      <c r="AS279" s="645"/>
      <c r="AT279" s="646"/>
      <c r="AU279" s="320"/>
      <c r="AV279" s="645"/>
      <c r="AW279" s="646"/>
      <c r="AX279" s="320"/>
      <c r="AY279" s="645"/>
      <c r="AZ279" s="646"/>
      <c r="BA279" s="647"/>
      <c r="BB279" s="645"/>
      <c r="BC279" s="646"/>
      <c r="BD279" s="647"/>
      <c r="BE279" s="648"/>
      <c r="BF279" s="319"/>
      <c r="BG279" s="320"/>
      <c r="BH279" s="645"/>
      <c r="BI279" s="646"/>
      <c r="BJ279" s="647"/>
      <c r="BK279" s="648"/>
      <c r="BL279" s="646"/>
      <c r="BM279" s="647"/>
      <c r="BN279" s="648"/>
      <c r="BO279" s="646"/>
      <c r="BP279" s="647"/>
      <c r="BQ279" s="648"/>
      <c r="BR279" s="649"/>
      <c r="BS279" s="650"/>
      <c r="BT279" s="733"/>
    </row>
    <row r="280" spans="1:72" s="331" customFormat="1" ht="94.5" x14ac:dyDescent="0.25">
      <c r="A280" s="742">
        <v>15</v>
      </c>
      <c r="B280" s="676" t="s">
        <v>358</v>
      </c>
      <c r="C280" s="320"/>
      <c r="D280" s="320"/>
      <c r="E280" s="320"/>
      <c r="F280" s="320"/>
      <c r="G280" s="645"/>
      <c r="H280" s="320"/>
      <c r="I280" s="320"/>
      <c r="J280" s="320"/>
      <c r="K280" s="320"/>
      <c r="L280" s="645"/>
      <c r="M280" s="320"/>
      <c r="N280" s="320"/>
      <c r="O280" s="320"/>
      <c r="P280" s="320"/>
      <c r="Q280" s="645"/>
      <c r="R280" s="320"/>
      <c r="S280" s="320"/>
      <c r="T280" s="320"/>
      <c r="U280" s="320"/>
      <c r="V280" s="645"/>
      <c r="W280" s="319"/>
      <c r="X280" s="320"/>
      <c r="Y280" s="320"/>
      <c r="Z280" s="320"/>
      <c r="AA280" s="645"/>
      <c r="AB280" s="489">
        <f t="array" ref="AB280">IF(ISNA(INDEX('приложение 7.2 1 квартал'!AE:AE,MATCH(B280,'приложение 7.2 1 квартал'!B:B,0))),0,INDEX('приложение 7.2 1 квартал'!AE:AE,MATCH(B280,'приложение 7.2 1 квартал'!B:B,0)))</f>
        <v>0</v>
      </c>
      <c r="AC280" s="385"/>
      <c r="AD280" s="490">
        <f t="array" ref="AD280">IF(ISNA(INDEX('приложение 7.2 1 квартал'!Z:Z,MATCH(B280,'приложение 7.2 1 квартал'!B:B,0))),0,INDEX('приложение 7.2 1 квартал'!Z:Z,MATCH(B280,'приложение 7.2 1 квартал'!B:B,0)))</f>
        <v>0</v>
      </c>
      <c r="AE280" s="491">
        <f t="array" ref="AE280">IF(ISNA(INDEX('приложение 7.2 2 квартал'!AE:AE,MATCH(B280,'приложение 7.2 2 квартал'!B:B,0))),0,INDEX('приложение 7.2 2 квартал'!AE:AE,MATCH(B280,'приложение 7.2 2 квартал'!B:B,0)))</f>
        <v>0.9</v>
      </c>
      <c r="AF280" s="404" t="s">
        <v>98</v>
      </c>
      <c r="AG280" s="658">
        <f t="array" ref="AG280">IF(ISNA(INDEX('приложение 7.2 2 квартал'!Z:Z,MATCH(B280,'приложение 7.2 2 квартал'!B:B,0))),0,INDEX('приложение 7.2 2 квартал'!Z:Z,MATCH(B280,'приложение 7.2 2 квартал'!B:B,0)))</f>
        <v>0</v>
      </c>
      <c r="AH280" s="659"/>
      <c r="AI280" s="660"/>
      <c r="AJ280" s="661"/>
      <c r="AK280" s="662"/>
      <c r="AL280" s="663"/>
      <c r="AM280" s="661"/>
      <c r="AN280" s="287">
        <f t="array" ref="AN280">SUM(AB280,AE280)</f>
        <v>0.9</v>
      </c>
      <c r="AO280" s="421" t="s">
        <v>98</v>
      </c>
      <c r="AP280" s="658">
        <f t="array" ref="AP280">SUM(AD280,AG280)</f>
        <v>0</v>
      </c>
      <c r="AQ280" s="646"/>
      <c r="AR280" s="320"/>
      <c r="AS280" s="645"/>
      <c r="AT280" s="646"/>
      <c r="AU280" s="320"/>
      <c r="AV280" s="645"/>
      <c r="AW280" s="646"/>
      <c r="AX280" s="320"/>
      <c r="AY280" s="645"/>
      <c r="AZ280" s="646"/>
      <c r="BA280" s="647"/>
      <c r="BB280" s="645"/>
      <c r="BC280" s="646"/>
      <c r="BD280" s="647"/>
      <c r="BE280" s="648"/>
      <c r="BF280" s="319"/>
      <c r="BG280" s="320"/>
      <c r="BH280" s="645"/>
      <c r="BI280" s="646"/>
      <c r="BJ280" s="647"/>
      <c r="BK280" s="648"/>
      <c r="BL280" s="646"/>
      <c r="BM280" s="647"/>
      <c r="BN280" s="648"/>
      <c r="BO280" s="646"/>
      <c r="BP280" s="647"/>
      <c r="BQ280" s="648"/>
      <c r="BR280" s="649"/>
      <c r="BS280" s="650"/>
      <c r="BT280" s="733"/>
    </row>
    <row r="281" spans="1:72" s="331" customFormat="1" ht="78.75" x14ac:dyDescent="0.25">
      <c r="A281" s="742">
        <v>16</v>
      </c>
      <c r="B281" s="676" t="s">
        <v>359</v>
      </c>
      <c r="C281" s="320"/>
      <c r="D281" s="320"/>
      <c r="E281" s="320"/>
      <c r="F281" s="320"/>
      <c r="G281" s="645"/>
      <c r="H281" s="320"/>
      <c r="I281" s="320"/>
      <c r="J281" s="320"/>
      <c r="K281" s="320"/>
      <c r="L281" s="645"/>
      <c r="M281" s="320"/>
      <c r="N281" s="320"/>
      <c r="O281" s="320"/>
      <c r="P281" s="320"/>
      <c r="Q281" s="645"/>
      <c r="R281" s="320"/>
      <c r="S281" s="320"/>
      <c r="T281" s="320"/>
      <c r="U281" s="320"/>
      <c r="V281" s="645"/>
      <c r="W281" s="319"/>
      <c r="X281" s="320"/>
      <c r="Y281" s="320"/>
      <c r="Z281" s="320"/>
      <c r="AA281" s="645"/>
      <c r="AB281" s="489">
        <f t="array" ref="AB281">IF(ISNA(INDEX('приложение 7.2 1 квартал'!AE:AE,MATCH(B281,'приложение 7.2 1 квартал'!B:B,0))),0,INDEX('приложение 7.2 1 квартал'!AE:AE,MATCH(B281,'приложение 7.2 1 квартал'!B:B,0)))</f>
        <v>0</v>
      </c>
      <c r="AC281" s="385"/>
      <c r="AD281" s="490">
        <f t="array" ref="AD281">IF(ISNA(INDEX('приложение 7.2 1 квартал'!Z:Z,MATCH(B281,'приложение 7.2 1 квартал'!B:B,0))),0,INDEX('приложение 7.2 1 квартал'!Z:Z,MATCH(B281,'приложение 7.2 1 квартал'!B:B,0)))</f>
        <v>0</v>
      </c>
      <c r="AE281" s="491">
        <f t="array" ref="AE281">IF(ISNA(INDEX('приложение 7.2 2 квартал'!AE:AE,MATCH(B281,'приложение 7.2 2 квартал'!B:B,0))),0,INDEX('приложение 7.2 2 квартал'!AE:AE,MATCH(B281,'приложение 7.2 2 квартал'!B:B,0)))</f>
        <v>0</v>
      </c>
      <c r="AF281" s="404" t="s">
        <v>98</v>
      </c>
      <c r="AG281" s="658">
        <f t="array" ref="AG281">IF(ISNA(INDEX('приложение 7.2 2 квартал'!Z:Z,MATCH(B281,'приложение 7.2 2 квартал'!B:B,0))),0,INDEX('приложение 7.2 2 квартал'!Z:Z,MATCH(B281,'приложение 7.2 2 квартал'!B:B,0)))</f>
        <v>0</v>
      </c>
      <c r="AH281" s="659"/>
      <c r="AI281" s="660"/>
      <c r="AJ281" s="661"/>
      <c r="AK281" s="662"/>
      <c r="AL281" s="663"/>
      <c r="AM281" s="661"/>
      <c r="AN281" s="287">
        <f t="array" ref="AN281">SUM(AB281,AE281)</f>
        <v>0</v>
      </c>
      <c r="AO281" s="421" t="s">
        <v>98</v>
      </c>
      <c r="AP281" s="658">
        <f t="array" ref="AP281">SUM(AD281,AG281)</f>
        <v>0</v>
      </c>
      <c r="AQ281" s="646"/>
      <c r="AR281" s="320"/>
      <c r="AS281" s="645"/>
      <c r="AT281" s="646"/>
      <c r="AU281" s="320"/>
      <c r="AV281" s="645"/>
      <c r="AW281" s="646"/>
      <c r="AX281" s="320"/>
      <c r="AY281" s="645"/>
      <c r="AZ281" s="646"/>
      <c r="BA281" s="647"/>
      <c r="BB281" s="645"/>
      <c r="BC281" s="646"/>
      <c r="BD281" s="647"/>
      <c r="BE281" s="648"/>
      <c r="BF281" s="319"/>
      <c r="BG281" s="320"/>
      <c r="BH281" s="645"/>
      <c r="BI281" s="646"/>
      <c r="BJ281" s="647"/>
      <c r="BK281" s="648"/>
      <c r="BL281" s="646"/>
      <c r="BM281" s="647"/>
      <c r="BN281" s="648"/>
      <c r="BO281" s="646"/>
      <c r="BP281" s="647"/>
      <c r="BQ281" s="648"/>
      <c r="BR281" s="649"/>
      <c r="BS281" s="650"/>
      <c r="BT281" s="733"/>
    </row>
    <row r="282" spans="1:72" s="331" customFormat="1" ht="63" x14ac:dyDescent="0.25">
      <c r="A282" s="742">
        <v>17</v>
      </c>
      <c r="B282" s="676" t="s">
        <v>360</v>
      </c>
      <c r="C282" s="320"/>
      <c r="D282" s="320"/>
      <c r="E282" s="320"/>
      <c r="F282" s="320"/>
      <c r="G282" s="645"/>
      <c r="H282" s="320"/>
      <c r="I282" s="320"/>
      <c r="J282" s="320"/>
      <c r="K282" s="320"/>
      <c r="L282" s="645"/>
      <c r="M282" s="320"/>
      <c r="N282" s="320"/>
      <c r="O282" s="320"/>
      <c r="P282" s="320"/>
      <c r="Q282" s="645"/>
      <c r="R282" s="320"/>
      <c r="S282" s="320"/>
      <c r="T282" s="320"/>
      <c r="U282" s="320"/>
      <c r="V282" s="645"/>
      <c r="W282" s="319"/>
      <c r="X282" s="320"/>
      <c r="Y282" s="320"/>
      <c r="Z282" s="320"/>
      <c r="AA282" s="645"/>
      <c r="AB282" s="489">
        <f t="array" ref="AB282">IF(ISNA(INDEX('приложение 7.2 1 квартал'!AE:AE,MATCH(B282,'приложение 7.2 1 квартал'!B:B,0))),0,INDEX('приложение 7.2 1 квартал'!AE:AE,MATCH(B282,'приложение 7.2 1 квартал'!B:B,0)))</f>
        <v>0</v>
      </c>
      <c r="AC282" s="385"/>
      <c r="AD282" s="490">
        <f t="array" ref="AD282">IF(ISNA(INDEX('приложение 7.2 1 квартал'!Z:Z,MATCH(B282,'приложение 7.2 1 квартал'!B:B,0))),0,INDEX('приложение 7.2 1 квартал'!Z:Z,MATCH(B282,'приложение 7.2 1 квартал'!B:B,0)))</f>
        <v>0</v>
      </c>
      <c r="AE282" s="491">
        <f t="array" ref="AE282">IF(ISNA(INDEX('приложение 7.2 2 квартал'!AE:AE,MATCH(B282,'приложение 7.2 2 квартал'!B:B,0))),0,INDEX('приложение 7.2 2 квартал'!AE:AE,MATCH(B282,'приложение 7.2 2 квартал'!B:B,0)))</f>
        <v>0.1</v>
      </c>
      <c r="AF282" s="404" t="s">
        <v>98</v>
      </c>
      <c r="AG282" s="658">
        <f t="array" ref="AG282">IF(ISNA(INDEX('приложение 7.2 2 квартал'!Z:Z,MATCH(B282,'приложение 7.2 2 квартал'!B:B,0))),0,INDEX('приложение 7.2 2 квартал'!Z:Z,MATCH(B282,'приложение 7.2 2 квартал'!B:B,0)))</f>
        <v>0</v>
      </c>
      <c r="AH282" s="659"/>
      <c r="AI282" s="660"/>
      <c r="AJ282" s="661"/>
      <c r="AK282" s="662"/>
      <c r="AL282" s="663"/>
      <c r="AM282" s="661"/>
      <c r="AN282" s="287">
        <f t="array" ref="AN282">SUM(AB282,AE282)</f>
        <v>0.1</v>
      </c>
      <c r="AO282" s="421" t="s">
        <v>98</v>
      </c>
      <c r="AP282" s="658">
        <f t="array" ref="AP282">SUM(AD282,AG282)</f>
        <v>0</v>
      </c>
      <c r="AQ282" s="646"/>
      <c r="AR282" s="320"/>
      <c r="AS282" s="645"/>
      <c r="AT282" s="646"/>
      <c r="AU282" s="320"/>
      <c r="AV282" s="645"/>
      <c r="AW282" s="646"/>
      <c r="AX282" s="320"/>
      <c r="AY282" s="645"/>
      <c r="AZ282" s="646"/>
      <c r="BA282" s="647"/>
      <c r="BB282" s="645"/>
      <c r="BC282" s="646"/>
      <c r="BD282" s="647"/>
      <c r="BE282" s="648"/>
      <c r="BF282" s="319"/>
      <c r="BG282" s="320"/>
      <c r="BH282" s="645"/>
      <c r="BI282" s="646"/>
      <c r="BJ282" s="647"/>
      <c r="BK282" s="648"/>
      <c r="BL282" s="646"/>
      <c r="BM282" s="647"/>
      <c r="BN282" s="648"/>
      <c r="BO282" s="646"/>
      <c r="BP282" s="647"/>
      <c r="BQ282" s="648"/>
      <c r="BR282" s="649"/>
      <c r="BS282" s="650"/>
      <c r="BT282" s="733"/>
    </row>
    <row r="283" spans="1:72" s="331" customFormat="1" ht="94.5" x14ac:dyDescent="0.25">
      <c r="A283" s="742">
        <v>18</v>
      </c>
      <c r="B283" s="676" t="s">
        <v>361</v>
      </c>
      <c r="C283" s="320"/>
      <c r="D283" s="320"/>
      <c r="E283" s="320"/>
      <c r="F283" s="320"/>
      <c r="G283" s="645"/>
      <c r="H283" s="320"/>
      <c r="I283" s="320"/>
      <c r="J283" s="320"/>
      <c r="K283" s="320"/>
      <c r="L283" s="645"/>
      <c r="M283" s="320"/>
      <c r="N283" s="320"/>
      <c r="O283" s="320"/>
      <c r="P283" s="320"/>
      <c r="Q283" s="645"/>
      <c r="R283" s="320"/>
      <c r="S283" s="320"/>
      <c r="T283" s="320"/>
      <c r="U283" s="320"/>
      <c r="V283" s="645"/>
      <c r="W283" s="319"/>
      <c r="X283" s="320"/>
      <c r="Y283" s="320"/>
      <c r="Z283" s="320"/>
      <c r="AA283" s="645"/>
      <c r="AB283" s="489">
        <f t="array" ref="AB283">IF(ISNA(INDEX('приложение 7.2 1 квартал'!AE:AE,MATCH(B283,'приложение 7.2 1 квартал'!B:B,0))),0,INDEX('приложение 7.2 1 квартал'!AE:AE,MATCH(B283,'приложение 7.2 1 квартал'!B:B,0)))</f>
        <v>0</v>
      </c>
      <c r="AC283" s="385"/>
      <c r="AD283" s="490">
        <f t="array" ref="AD283">IF(ISNA(INDEX('приложение 7.2 1 квартал'!Z:Z,MATCH(B283,'приложение 7.2 1 квартал'!B:B,0))),0,INDEX('приложение 7.2 1 квартал'!Z:Z,MATCH(B283,'приложение 7.2 1 квартал'!B:B,0)))</f>
        <v>0</v>
      </c>
      <c r="AE283" s="491">
        <f t="array" ref="AE283">IF(ISNA(INDEX('приложение 7.2 2 квартал'!AE:AE,MATCH(B283,'приложение 7.2 2 квартал'!B:B,0))),0,INDEX('приложение 7.2 2 квартал'!AE:AE,MATCH(B283,'приложение 7.2 2 квартал'!B:B,0)))</f>
        <v>0.21</v>
      </c>
      <c r="AF283" s="404" t="s">
        <v>98</v>
      </c>
      <c r="AG283" s="658">
        <f t="array" ref="AG283">IF(ISNA(INDEX('приложение 7.2 2 квартал'!Z:Z,MATCH(B283,'приложение 7.2 2 квартал'!B:B,0))),0,INDEX('приложение 7.2 2 квартал'!Z:Z,MATCH(B283,'приложение 7.2 2 квартал'!B:B,0)))</f>
        <v>0</v>
      </c>
      <c r="AH283" s="659"/>
      <c r="AI283" s="660"/>
      <c r="AJ283" s="661"/>
      <c r="AK283" s="662"/>
      <c r="AL283" s="663"/>
      <c r="AM283" s="661"/>
      <c r="AN283" s="287">
        <f t="array" ref="AN283">SUM(AB283,AE283)</f>
        <v>0.21</v>
      </c>
      <c r="AO283" s="421" t="s">
        <v>98</v>
      </c>
      <c r="AP283" s="658">
        <f t="array" ref="AP283">SUM(AD283,AG283)</f>
        <v>0</v>
      </c>
      <c r="AQ283" s="646"/>
      <c r="AR283" s="320"/>
      <c r="AS283" s="645"/>
      <c r="AT283" s="646"/>
      <c r="AU283" s="320"/>
      <c r="AV283" s="645"/>
      <c r="AW283" s="646"/>
      <c r="AX283" s="320"/>
      <c r="AY283" s="645"/>
      <c r="AZ283" s="646"/>
      <c r="BA283" s="647"/>
      <c r="BB283" s="645"/>
      <c r="BC283" s="646"/>
      <c r="BD283" s="647"/>
      <c r="BE283" s="648"/>
      <c r="BF283" s="319"/>
      <c r="BG283" s="320"/>
      <c r="BH283" s="645"/>
      <c r="BI283" s="646"/>
      <c r="BJ283" s="647"/>
      <c r="BK283" s="648"/>
      <c r="BL283" s="646"/>
      <c r="BM283" s="647"/>
      <c r="BN283" s="648"/>
      <c r="BO283" s="646"/>
      <c r="BP283" s="647"/>
      <c r="BQ283" s="648"/>
      <c r="BR283" s="649"/>
      <c r="BS283" s="650"/>
      <c r="BT283" s="733"/>
    </row>
    <row r="284" spans="1:72" s="331" customFormat="1" ht="63" x14ac:dyDescent="0.25">
      <c r="A284" s="742">
        <v>19</v>
      </c>
      <c r="B284" s="676" t="s">
        <v>362</v>
      </c>
      <c r="C284" s="320"/>
      <c r="D284" s="320"/>
      <c r="E284" s="320"/>
      <c r="F284" s="320"/>
      <c r="G284" s="645"/>
      <c r="H284" s="320"/>
      <c r="I284" s="320"/>
      <c r="J284" s="320"/>
      <c r="K284" s="320"/>
      <c r="L284" s="645"/>
      <c r="M284" s="320"/>
      <c r="N284" s="320"/>
      <c r="O284" s="320"/>
      <c r="P284" s="320"/>
      <c r="Q284" s="645"/>
      <c r="R284" s="320"/>
      <c r="S284" s="320"/>
      <c r="T284" s="320"/>
      <c r="U284" s="320"/>
      <c r="V284" s="645"/>
      <c r="W284" s="319"/>
      <c r="X284" s="320"/>
      <c r="Y284" s="320"/>
      <c r="Z284" s="320"/>
      <c r="AA284" s="645"/>
      <c r="AB284" s="489">
        <f t="array" ref="AB284">IF(ISNA(INDEX('приложение 7.2 1 квартал'!AE:AE,MATCH(B284,'приложение 7.2 1 квартал'!B:B,0))),0,INDEX('приложение 7.2 1 квартал'!AE:AE,MATCH(B284,'приложение 7.2 1 квартал'!B:B,0)))</f>
        <v>0</v>
      </c>
      <c r="AC284" s="385"/>
      <c r="AD284" s="490">
        <f t="array" ref="AD284">IF(ISNA(INDEX('приложение 7.2 1 квартал'!Z:Z,MATCH(B284,'приложение 7.2 1 квартал'!B:B,0))),0,INDEX('приложение 7.2 1 квартал'!Z:Z,MATCH(B284,'приложение 7.2 1 квартал'!B:B,0)))</f>
        <v>0</v>
      </c>
      <c r="AE284" s="491">
        <f t="array" ref="AE284">IF(ISNA(INDEX('приложение 7.2 2 квартал'!AE:AE,MATCH(B284,'приложение 7.2 2 квартал'!B:B,0))),0,INDEX('приложение 7.2 2 квартал'!AE:AE,MATCH(B284,'приложение 7.2 2 квартал'!B:B,0)))</f>
        <v>0.11</v>
      </c>
      <c r="AF284" s="404" t="s">
        <v>98</v>
      </c>
      <c r="AG284" s="658">
        <f t="array" ref="AG284">IF(ISNA(INDEX('приложение 7.2 2 квартал'!Z:Z,MATCH(B284,'приложение 7.2 2 квартал'!B:B,0))),0,INDEX('приложение 7.2 2 квартал'!Z:Z,MATCH(B284,'приложение 7.2 2 квартал'!B:B,0)))</f>
        <v>0</v>
      </c>
      <c r="AH284" s="659"/>
      <c r="AI284" s="660"/>
      <c r="AJ284" s="661"/>
      <c r="AK284" s="662"/>
      <c r="AL284" s="663"/>
      <c r="AM284" s="661"/>
      <c r="AN284" s="287">
        <f t="array" ref="AN284">SUM(AB284,AE284)</f>
        <v>0.11</v>
      </c>
      <c r="AO284" s="421" t="s">
        <v>98</v>
      </c>
      <c r="AP284" s="658">
        <f t="array" ref="AP284">SUM(AD284,AG284)</f>
        <v>0</v>
      </c>
      <c r="AQ284" s="646"/>
      <c r="AR284" s="320"/>
      <c r="AS284" s="645"/>
      <c r="AT284" s="646"/>
      <c r="AU284" s="320"/>
      <c r="AV284" s="645"/>
      <c r="AW284" s="646"/>
      <c r="AX284" s="320"/>
      <c r="AY284" s="645"/>
      <c r="AZ284" s="646"/>
      <c r="BA284" s="647"/>
      <c r="BB284" s="645"/>
      <c r="BC284" s="646"/>
      <c r="BD284" s="647"/>
      <c r="BE284" s="648"/>
      <c r="BF284" s="319"/>
      <c r="BG284" s="320"/>
      <c r="BH284" s="645"/>
      <c r="BI284" s="646"/>
      <c r="BJ284" s="647"/>
      <c r="BK284" s="648"/>
      <c r="BL284" s="646"/>
      <c r="BM284" s="647"/>
      <c r="BN284" s="648"/>
      <c r="BO284" s="646"/>
      <c r="BP284" s="647"/>
      <c r="BQ284" s="648"/>
      <c r="BR284" s="649"/>
      <c r="BS284" s="650"/>
      <c r="BT284" s="733"/>
    </row>
    <row r="285" spans="1:72" s="331" customFormat="1" ht="63" x14ac:dyDescent="0.25">
      <c r="A285" s="742">
        <v>20</v>
      </c>
      <c r="B285" s="676" t="s">
        <v>363</v>
      </c>
      <c r="C285" s="320"/>
      <c r="D285" s="320"/>
      <c r="E285" s="320"/>
      <c r="F285" s="320"/>
      <c r="G285" s="645"/>
      <c r="H285" s="320"/>
      <c r="I285" s="320"/>
      <c r="J285" s="320"/>
      <c r="K285" s="320"/>
      <c r="L285" s="645"/>
      <c r="M285" s="320"/>
      <c r="N285" s="320"/>
      <c r="O285" s="320"/>
      <c r="P285" s="320"/>
      <c r="Q285" s="645"/>
      <c r="R285" s="320"/>
      <c r="S285" s="320"/>
      <c r="T285" s="320"/>
      <c r="U285" s="320"/>
      <c r="V285" s="645"/>
      <c r="W285" s="319"/>
      <c r="X285" s="320"/>
      <c r="Y285" s="320"/>
      <c r="Z285" s="320"/>
      <c r="AA285" s="645"/>
      <c r="AB285" s="489">
        <f t="array" ref="AB285">IF(ISNA(INDEX('приложение 7.2 1 квартал'!AE:AE,MATCH(B285,'приложение 7.2 1 квартал'!B:B,0))),0,INDEX('приложение 7.2 1 квартал'!AE:AE,MATCH(B285,'приложение 7.2 1 квартал'!B:B,0)))</f>
        <v>0</v>
      </c>
      <c r="AC285" s="385"/>
      <c r="AD285" s="490">
        <f t="array" ref="AD285">IF(ISNA(INDEX('приложение 7.2 1 квартал'!Z:Z,MATCH(B285,'приложение 7.2 1 квартал'!B:B,0))),0,INDEX('приложение 7.2 1 квартал'!Z:Z,MATCH(B285,'приложение 7.2 1 квартал'!B:B,0)))</f>
        <v>0</v>
      </c>
      <c r="AE285" s="491">
        <f t="array" ref="AE285">IF(ISNA(INDEX('приложение 7.2 2 квартал'!AE:AE,MATCH(B285,'приложение 7.2 2 квартал'!B:B,0))),0,INDEX('приложение 7.2 2 квартал'!AE:AE,MATCH(B285,'приложение 7.2 2 квартал'!B:B,0)))</f>
        <v>0.06</v>
      </c>
      <c r="AF285" s="404" t="s">
        <v>98</v>
      </c>
      <c r="AG285" s="658">
        <f t="array" ref="AG285">IF(ISNA(INDEX('приложение 7.2 2 квартал'!Z:Z,MATCH(B285,'приложение 7.2 2 квартал'!B:B,0))),0,INDEX('приложение 7.2 2 квартал'!Z:Z,MATCH(B285,'приложение 7.2 2 квартал'!B:B,0)))</f>
        <v>0</v>
      </c>
      <c r="AH285" s="659"/>
      <c r="AI285" s="660"/>
      <c r="AJ285" s="661"/>
      <c r="AK285" s="662"/>
      <c r="AL285" s="663"/>
      <c r="AM285" s="661"/>
      <c r="AN285" s="287">
        <f t="array" ref="AN285">SUM(AB285,AE285)</f>
        <v>0.06</v>
      </c>
      <c r="AO285" s="421" t="s">
        <v>98</v>
      </c>
      <c r="AP285" s="658">
        <f t="array" ref="AP285">SUM(AD285,AG285)</f>
        <v>0</v>
      </c>
      <c r="AQ285" s="646"/>
      <c r="AR285" s="320"/>
      <c r="AS285" s="645"/>
      <c r="AT285" s="646"/>
      <c r="AU285" s="320"/>
      <c r="AV285" s="645"/>
      <c r="AW285" s="646"/>
      <c r="AX285" s="320"/>
      <c r="AY285" s="645"/>
      <c r="AZ285" s="646"/>
      <c r="BA285" s="647"/>
      <c r="BB285" s="645"/>
      <c r="BC285" s="646"/>
      <c r="BD285" s="647"/>
      <c r="BE285" s="648"/>
      <c r="BF285" s="319"/>
      <c r="BG285" s="320"/>
      <c r="BH285" s="645"/>
      <c r="BI285" s="646"/>
      <c r="BJ285" s="647"/>
      <c r="BK285" s="648"/>
      <c r="BL285" s="646"/>
      <c r="BM285" s="647"/>
      <c r="BN285" s="648"/>
      <c r="BO285" s="646"/>
      <c r="BP285" s="647"/>
      <c r="BQ285" s="648"/>
      <c r="BR285" s="649"/>
      <c r="BS285" s="650"/>
      <c r="BT285" s="733"/>
    </row>
    <row r="286" spans="1:72" s="331" customFormat="1" ht="78.75" x14ac:dyDescent="0.25">
      <c r="A286" s="742">
        <v>21</v>
      </c>
      <c r="B286" s="676" t="s">
        <v>364</v>
      </c>
      <c r="C286" s="320"/>
      <c r="D286" s="320"/>
      <c r="E286" s="320"/>
      <c r="F286" s="320"/>
      <c r="G286" s="645"/>
      <c r="H286" s="320"/>
      <c r="I286" s="320"/>
      <c r="J286" s="320"/>
      <c r="K286" s="320"/>
      <c r="L286" s="645"/>
      <c r="M286" s="320"/>
      <c r="N286" s="320"/>
      <c r="O286" s="320"/>
      <c r="P286" s="320"/>
      <c r="Q286" s="645"/>
      <c r="R286" s="320"/>
      <c r="S286" s="320"/>
      <c r="T286" s="320"/>
      <c r="U286" s="320"/>
      <c r="V286" s="645"/>
      <c r="W286" s="319"/>
      <c r="X286" s="320"/>
      <c r="Y286" s="320"/>
      <c r="Z286" s="320"/>
      <c r="AA286" s="645"/>
      <c r="AB286" s="489">
        <f t="array" ref="AB286">IF(ISNA(INDEX('приложение 7.2 1 квартал'!AE:AE,MATCH(B286,'приложение 7.2 1 квартал'!B:B,0))),0,INDEX('приложение 7.2 1 квартал'!AE:AE,MATCH(B286,'приложение 7.2 1 квартал'!B:B,0)))</f>
        <v>0</v>
      </c>
      <c r="AC286" s="385"/>
      <c r="AD286" s="490">
        <f t="array" ref="AD286">IF(ISNA(INDEX('приложение 7.2 1 квартал'!Z:Z,MATCH(B286,'приложение 7.2 1 квартал'!B:B,0))),0,INDEX('приложение 7.2 1 квартал'!Z:Z,MATCH(B286,'приложение 7.2 1 квартал'!B:B,0)))</f>
        <v>0</v>
      </c>
      <c r="AE286" s="491">
        <f t="array" ref="AE286">IF(ISNA(INDEX('приложение 7.2 2 квартал'!AE:AE,MATCH(B286,'приложение 7.2 2 квартал'!B:B,0))),0,INDEX('приложение 7.2 2 квартал'!AE:AE,MATCH(B286,'приложение 7.2 2 квартал'!B:B,0)))</f>
        <v>0.17</v>
      </c>
      <c r="AF286" s="404" t="s">
        <v>98</v>
      </c>
      <c r="AG286" s="658">
        <f t="array" ref="AG286">IF(ISNA(INDEX('приложение 7.2 2 квартал'!Z:Z,MATCH(B286,'приложение 7.2 2 квартал'!B:B,0))),0,INDEX('приложение 7.2 2 квартал'!Z:Z,MATCH(B286,'приложение 7.2 2 квартал'!B:B,0)))</f>
        <v>0</v>
      </c>
      <c r="AH286" s="659"/>
      <c r="AI286" s="660"/>
      <c r="AJ286" s="661"/>
      <c r="AK286" s="662"/>
      <c r="AL286" s="663"/>
      <c r="AM286" s="661"/>
      <c r="AN286" s="287">
        <f t="array" ref="AN286">SUM(AB286,AE286)</f>
        <v>0.17</v>
      </c>
      <c r="AO286" s="421" t="s">
        <v>98</v>
      </c>
      <c r="AP286" s="658">
        <f t="array" ref="AP286">SUM(AD286,AG286)</f>
        <v>0</v>
      </c>
      <c r="AQ286" s="646"/>
      <c r="AR286" s="320"/>
      <c r="AS286" s="645"/>
      <c r="AT286" s="646"/>
      <c r="AU286" s="320"/>
      <c r="AV286" s="645"/>
      <c r="AW286" s="646"/>
      <c r="AX286" s="320"/>
      <c r="AY286" s="645"/>
      <c r="AZ286" s="646"/>
      <c r="BA286" s="647"/>
      <c r="BB286" s="645"/>
      <c r="BC286" s="646"/>
      <c r="BD286" s="647"/>
      <c r="BE286" s="648"/>
      <c r="BF286" s="319"/>
      <c r="BG286" s="320"/>
      <c r="BH286" s="645"/>
      <c r="BI286" s="646"/>
      <c r="BJ286" s="647"/>
      <c r="BK286" s="648"/>
      <c r="BL286" s="646"/>
      <c r="BM286" s="647"/>
      <c r="BN286" s="648"/>
      <c r="BO286" s="646"/>
      <c r="BP286" s="647"/>
      <c r="BQ286" s="648"/>
      <c r="BR286" s="649"/>
      <c r="BS286" s="650"/>
      <c r="BT286" s="733"/>
    </row>
    <row r="287" spans="1:72" s="331" customFormat="1" ht="94.5" x14ac:dyDescent="0.25">
      <c r="A287" s="742">
        <v>22</v>
      </c>
      <c r="B287" s="676" t="s">
        <v>365</v>
      </c>
      <c r="C287" s="320"/>
      <c r="D287" s="320"/>
      <c r="E287" s="320"/>
      <c r="F287" s="320"/>
      <c r="G287" s="645"/>
      <c r="H287" s="320"/>
      <c r="I287" s="320"/>
      <c r="J287" s="320"/>
      <c r="K287" s="320"/>
      <c r="L287" s="645"/>
      <c r="M287" s="320"/>
      <c r="N287" s="320"/>
      <c r="O287" s="320"/>
      <c r="P287" s="320"/>
      <c r="Q287" s="645"/>
      <c r="R287" s="320"/>
      <c r="S287" s="320"/>
      <c r="T287" s="320"/>
      <c r="U287" s="320"/>
      <c r="V287" s="645"/>
      <c r="W287" s="319"/>
      <c r="X287" s="320"/>
      <c r="Y287" s="320"/>
      <c r="Z287" s="320"/>
      <c r="AA287" s="645"/>
      <c r="AB287" s="489">
        <f t="array" ref="AB287">IF(ISNA(INDEX('приложение 7.2 1 квартал'!AE:AE,MATCH(B287,'приложение 7.2 1 квартал'!B:B,0))),0,INDEX('приложение 7.2 1 квартал'!AE:AE,MATCH(B287,'приложение 7.2 1 квартал'!B:B,0)))</f>
        <v>0</v>
      </c>
      <c r="AC287" s="385"/>
      <c r="AD287" s="490">
        <f t="array" ref="AD287">IF(ISNA(INDEX('приложение 7.2 1 квартал'!Z:Z,MATCH(B287,'приложение 7.2 1 квартал'!B:B,0))),0,INDEX('приложение 7.2 1 квартал'!Z:Z,MATCH(B287,'приложение 7.2 1 квартал'!B:B,0)))</f>
        <v>0</v>
      </c>
      <c r="AE287" s="491">
        <f t="array" ref="AE287">IF(ISNA(INDEX('приложение 7.2 2 квартал'!AE:AE,MATCH(B287,'приложение 7.2 2 квартал'!B:B,0))),0,INDEX('приложение 7.2 2 квартал'!AE:AE,MATCH(B287,'приложение 7.2 2 квартал'!B:B,0)))</f>
        <v>0.24</v>
      </c>
      <c r="AF287" s="404" t="s">
        <v>98</v>
      </c>
      <c r="AG287" s="658">
        <f t="array" ref="AG287">IF(ISNA(INDEX('приложение 7.2 2 квартал'!Z:Z,MATCH(B287,'приложение 7.2 2 квартал'!B:B,0))),0,INDEX('приложение 7.2 2 квартал'!Z:Z,MATCH(B287,'приложение 7.2 2 квартал'!B:B,0)))</f>
        <v>0</v>
      </c>
      <c r="AH287" s="659"/>
      <c r="AI287" s="660"/>
      <c r="AJ287" s="661"/>
      <c r="AK287" s="662"/>
      <c r="AL287" s="663"/>
      <c r="AM287" s="661"/>
      <c r="AN287" s="287">
        <f t="array" ref="AN287">SUM(AB287,AE287)</f>
        <v>0.24</v>
      </c>
      <c r="AO287" s="421" t="s">
        <v>98</v>
      </c>
      <c r="AP287" s="658">
        <f t="array" ref="AP287">SUM(AD287,AG287)</f>
        <v>0</v>
      </c>
      <c r="AQ287" s="646"/>
      <c r="AR287" s="320"/>
      <c r="AS287" s="645"/>
      <c r="AT287" s="646"/>
      <c r="AU287" s="320"/>
      <c r="AV287" s="645"/>
      <c r="AW287" s="646"/>
      <c r="AX287" s="320"/>
      <c r="AY287" s="645"/>
      <c r="AZ287" s="646"/>
      <c r="BA287" s="647"/>
      <c r="BB287" s="645"/>
      <c r="BC287" s="646"/>
      <c r="BD287" s="647"/>
      <c r="BE287" s="648"/>
      <c r="BF287" s="319"/>
      <c r="BG287" s="320"/>
      <c r="BH287" s="645"/>
      <c r="BI287" s="646"/>
      <c r="BJ287" s="647"/>
      <c r="BK287" s="648"/>
      <c r="BL287" s="646"/>
      <c r="BM287" s="647"/>
      <c r="BN287" s="648"/>
      <c r="BO287" s="646"/>
      <c r="BP287" s="647"/>
      <c r="BQ287" s="648"/>
      <c r="BR287" s="649"/>
      <c r="BS287" s="650"/>
      <c r="BT287" s="733"/>
    </row>
    <row r="288" spans="1:72" s="331" customFormat="1" ht="63" x14ac:dyDescent="0.25">
      <c r="A288" s="742">
        <v>23</v>
      </c>
      <c r="B288" s="676" t="s">
        <v>366</v>
      </c>
      <c r="C288" s="320"/>
      <c r="D288" s="320"/>
      <c r="E288" s="320"/>
      <c r="F288" s="320"/>
      <c r="G288" s="645"/>
      <c r="H288" s="320"/>
      <c r="I288" s="320"/>
      <c r="J288" s="320"/>
      <c r="K288" s="320"/>
      <c r="L288" s="645"/>
      <c r="M288" s="320"/>
      <c r="N288" s="320"/>
      <c r="O288" s="320"/>
      <c r="P288" s="320"/>
      <c r="Q288" s="645"/>
      <c r="R288" s="320"/>
      <c r="S288" s="320"/>
      <c r="T288" s="320"/>
      <c r="U288" s="320"/>
      <c r="V288" s="645"/>
      <c r="W288" s="319"/>
      <c r="X288" s="320"/>
      <c r="Y288" s="320"/>
      <c r="Z288" s="320"/>
      <c r="AA288" s="645"/>
      <c r="AB288" s="489">
        <f t="array" ref="AB288">IF(ISNA(INDEX('приложение 7.2 1 квартал'!AE:AE,MATCH(B288,'приложение 7.2 1 квартал'!B:B,0))),0,INDEX('приложение 7.2 1 квартал'!AE:AE,MATCH(B288,'приложение 7.2 1 квартал'!B:B,0)))</f>
        <v>0</v>
      </c>
      <c r="AC288" s="385"/>
      <c r="AD288" s="490">
        <f t="array" ref="AD288">IF(ISNA(INDEX('приложение 7.2 1 квартал'!Z:Z,MATCH(B288,'приложение 7.2 1 квартал'!B:B,0))),0,INDEX('приложение 7.2 1 квартал'!Z:Z,MATCH(B288,'приложение 7.2 1 квартал'!B:B,0)))</f>
        <v>0</v>
      </c>
      <c r="AE288" s="491">
        <f t="array" ref="AE288">IF(ISNA(INDEX('приложение 7.2 2 квартал'!AE:AE,MATCH(B288,'приложение 7.2 2 квартал'!B:B,0))),0,INDEX('приложение 7.2 2 квартал'!AE:AE,MATCH(B288,'приложение 7.2 2 квартал'!B:B,0)))</f>
        <v>0.49</v>
      </c>
      <c r="AF288" s="404" t="s">
        <v>98</v>
      </c>
      <c r="AG288" s="658">
        <f t="array" ref="AG288">IF(ISNA(INDEX('приложение 7.2 2 квартал'!Z:Z,MATCH(B288,'приложение 7.2 2 квартал'!B:B,0))),0,INDEX('приложение 7.2 2 квартал'!Z:Z,MATCH(B288,'приложение 7.2 2 квартал'!B:B,0)))</f>
        <v>0</v>
      </c>
      <c r="AH288" s="659"/>
      <c r="AI288" s="660"/>
      <c r="AJ288" s="661"/>
      <c r="AK288" s="662"/>
      <c r="AL288" s="663"/>
      <c r="AM288" s="661"/>
      <c r="AN288" s="287">
        <f t="array" ref="AN288">SUM(AB288,AE288)</f>
        <v>0.49</v>
      </c>
      <c r="AO288" s="421" t="s">
        <v>98</v>
      </c>
      <c r="AP288" s="658">
        <f t="array" ref="AP288">SUM(AD288,AG288)</f>
        <v>0</v>
      </c>
      <c r="AQ288" s="646"/>
      <c r="AR288" s="320"/>
      <c r="AS288" s="645"/>
      <c r="AT288" s="646"/>
      <c r="AU288" s="320"/>
      <c r="AV288" s="645"/>
      <c r="AW288" s="646"/>
      <c r="AX288" s="320"/>
      <c r="AY288" s="645"/>
      <c r="AZ288" s="646"/>
      <c r="BA288" s="647"/>
      <c r="BB288" s="645"/>
      <c r="BC288" s="646"/>
      <c r="BD288" s="647"/>
      <c r="BE288" s="648"/>
      <c r="BF288" s="319"/>
      <c r="BG288" s="320"/>
      <c r="BH288" s="645"/>
      <c r="BI288" s="646"/>
      <c r="BJ288" s="647"/>
      <c r="BK288" s="648"/>
      <c r="BL288" s="646"/>
      <c r="BM288" s="647"/>
      <c r="BN288" s="648"/>
      <c r="BO288" s="646"/>
      <c r="BP288" s="647"/>
      <c r="BQ288" s="648"/>
      <c r="BR288" s="649"/>
      <c r="BS288" s="650"/>
      <c r="BT288" s="733"/>
    </row>
    <row r="289" spans="1:72" s="331" customFormat="1" ht="78.75" x14ac:dyDescent="0.25">
      <c r="A289" s="742">
        <v>24</v>
      </c>
      <c r="B289" s="676" t="s">
        <v>367</v>
      </c>
      <c r="C289" s="320"/>
      <c r="D289" s="320"/>
      <c r="E289" s="320"/>
      <c r="F289" s="320"/>
      <c r="G289" s="645"/>
      <c r="H289" s="320"/>
      <c r="I289" s="320"/>
      <c r="J289" s="320"/>
      <c r="K289" s="320"/>
      <c r="L289" s="645"/>
      <c r="M289" s="320"/>
      <c r="N289" s="320"/>
      <c r="O289" s="320"/>
      <c r="P289" s="320"/>
      <c r="Q289" s="645"/>
      <c r="R289" s="320"/>
      <c r="S289" s="320"/>
      <c r="T289" s="320"/>
      <c r="U289" s="320"/>
      <c r="V289" s="645"/>
      <c r="W289" s="319"/>
      <c r="X289" s="320"/>
      <c r="Y289" s="320"/>
      <c r="Z289" s="320"/>
      <c r="AA289" s="645"/>
      <c r="AB289" s="489">
        <f t="array" ref="AB289">IF(ISNA(INDEX('приложение 7.2 1 квартал'!AE:AE,MATCH(B289,'приложение 7.2 1 квартал'!B:B,0))),0,INDEX('приложение 7.2 1 квартал'!AE:AE,MATCH(B289,'приложение 7.2 1 квартал'!B:B,0)))</f>
        <v>0</v>
      </c>
      <c r="AC289" s="385"/>
      <c r="AD289" s="490">
        <f t="array" ref="AD289">IF(ISNA(INDEX('приложение 7.2 1 квартал'!Z:Z,MATCH(B289,'приложение 7.2 1 квартал'!B:B,0))),0,INDEX('приложение 7.2 1 квартал'!Z:Z,MATCH(B289,'приложение 7.2 1 квартал'!B:B,0)))</f>
        <v>0</v>
      </c>
      <c r="AE289" s="491">
        <f t="array" ref="AE289">IF(ISNA(INDEX('приложение 7.2 2 квартал'!AE:AE,MATCH(B289,'приложение 7.2 2 квартал'!B:B,0))),0,INDEX('приложение 7.2 2 квартал'!AE:AE,MATCH(B289,'приложение 7.2 2 квартал'!B:B,0)))</f>
        <v>0.11</v>
      </c>
      <c r="AF289" s="404" t="s">
        <v>98</v>
      </c>
      <c r="AG289" s="658">
        <f t="array" ref="AG289">IF(ISNA(INDEX('приложение 7.2 2 квартал'!Z:Z,MATCH(B289,'приложение 7.2 2 квартал'!B:B,0))),0,INDEX('приложение 7.2 2 квартал'!Z:Z,MATCH(B289,'приложение 7.2 2 квартал'!B:B,0)))</f>
        <v>0</v>
      </c>
      <c r="AH289" s="659"/>
      <c r="AI289" s="660"/>
      <c r="AJ289" s="661"/>
      <c r="AK289" s="662"/>
      <c r="AL289" s="663"/>
      <c r="AM289" s="661"/>
      <c r="AN289" s="287">
        <f t="array" ref="AN289">SUM(AB289,AE289)</f>
        <v>0.11</v>
      </c>
      <c r="AO289" s="421" t="s">
        <v>98</v>
      </c>
      <c r="AP289" s="658">
        <f t="array" ref="AP289">SUM(AD289,AG289)</f>
        <v>0</v>
      </c>
      <c r="AQ289" s="646"/>
      <c r="AR289" s="320"/>
      <c r="AS289" s="645"/>
      <c r="AT289" s="646"/>
      <c r="AU289" s="320"/>
      <c r="AV289" s="645"/>
      <c r="AW289" s="646"/>
      <c r="AX289" s="320"/>
      <c r="AY289" s="645"/>
      <c r="AZ289" s="646"/>
      <c r="BA289" s="647"/>
      <c r="BB289" s="645"/>
      <c r="BC289" s="646"/>
      <c r="BD289" s="647"/>
      <c r="BE289" s="648"/>
      <c r="BF289" s="319"/>
      <c r="BG289" s="320"/>
      <c r="BH289" s="645"/>
      <c r="BI289" s="646"/>
      <c r="BJ289" s="647"/>
      <c r="BK289" s="648"/>
      <c r="BL289" s="646"/>
      <c r="BM289" s="647"/>
      <c r="BN289" s="648"/>
      <c r="BO289" s="646"/>
      <c r="BP289" s="647"/>
      <c r="BQ289" s="648"/>
      <c r="BR289" s="649"/>
      <c r="BS289" s="650"/>
      <c r="BT289" s="733"/>
    </row>
    <row r="290" spans="1:72" s="331" customFormat="1" ht="63" x14ac:dyDescent="0.25">
      <c r="A290" s="742">
        <v>25</v>
      </c>
      <c r="B290" s="676" t="s">
        <v>368</v>
      </c>
      <c r="C290" s="320"/>
      <c r="D290" s="320"/>
      <c r="E290" s="320"/>
      <c r="F290" s="320"/>
      <c r="G290" s="645"/>
      <c r="H290" s="320"/>
      <c r="I290" s="320"/>
      <c r="J290" s="320"/>
      <c r="K290" s="320"/>
      <c r="L290" s="645"/>
      <c r="M290" s="320"/>
      <c r="N290" s="320"/>
      <c r="O290" s="320"/>
      <c r="P290" s="320"/>
      <c r="Q290" s="645"/>
      <c r="R290" s="320"/>
      <c r="S290" s="320"/>
      <c r="T290" s="320"/>
      <c r="U290" s="320"/>
      <c r="V290" s="645"/>
      <c r="W290" s="319"/>
      <c r="X290" s="320"/>
      <c r="Y290" s="320"/>
      <c r="Z290" s="320"/>
      <c r="AA290" s="645"/>
      <c r="AB290" s="489">
        <f t="array" ref="AB290">IF(ISNA(INDEX('приложение 7.2 1 квартал'!AE:AE,MATCH(B290,'приложение 7.2 1 квартал'!B:B,0))),0,INDEX('приложение 7.2 1 квартал'!AE:AE,MATCH(B290,'приложение 7.2 1 квартал'!B:B,0)))</f>
        <v>0</v>
      </c>
      <c r="AC290" s="385"/>
      <c r="AD290" s="490">
        <f t="array" ref="AD290">IF(ISNA(INDEX('приложение 7.2 1 квартал'!Z:Z,MATCH(B290,'приложение 7.2 1 квартал'!B:B,0))),0,INDEX('приложение 7.2 1 квартал'!Z:Z,MATCH(B290,'приложение 7.2 1 квартал'!B:B,0)))</f>
        <v>0</v>
      </c>
      <c r="AE290" s="491">
        <f t="array" ref="AE290">IF(ISNA(INDEX('приложение 7.2 2 квартал'!AE:AE,MATCH(B290,'приложение 7.2 2 квартал'!B:B,0))),0,INDEX('приложение 7.2 2 квартал'!AE:AE,MATCH(B290,'приложение 7.2 2 квартал'!B:B,0)))</f>
        <v>7.0000000000000007E-2</v>
      </c>
      <c r="AF290" s="404" t="s">
        <v>98</v>
      </c>
      <c r="AG290" s="658">
        <f t="array" ref="AG290">IF(ISNA(INDEX('приложение 7.2 2 квартал'!Z:Z,MATCH(B290,'приложение 7.2 2 квартал'!B:B,0))),0,INDEX('приложение 7.2 2 квартал'!Z:Z,MATCH(B290,'приложение 7.2 2 квартал'!B:B,0)))</f>
        <v>0</v>
      </c>
      <c r="AH290" s="659"/>
      <c r="AI290" s="660"/>
      <c r="AJ290" s="661"/>
      <c r="AK290" s="662"/>
      <c r="AL290" s="663"/>
      <c r="AM290" s="661"/>
      <c r="AN290" s="287">
        <f t="array" ref="AN290">SUM(AB290,AE290)</f>
        <v>7.0000000000000007E-2</v>
      </c>
      <c r="AO290" s="421" t="s">
        <v>98</v>
      </c>
      <c r="AP290" s="658">
        <f t="array" ref="AP290">SUM(AD290,AG290)</f>
        <v>0</v>
      </c>
      <c r="AQ290" s="646"/>
      <c r="AR290" s="320"/>
      <c r="AS290" s="645"/>
      <c r="AT290" s="646"/>
      <c r="AU290" s="320"/>
      <c r="AV290" s="645"/>
      <c r="AW290" s="646"/>
      <c r="AX290" s="320"/>
      <c r="AY290" s="645"/>
      <c r="AZ290" s="646"/>
      <c r="BA290" s="647"/>
      <c r="BB290" s="645"/>
      <c r="BC290" s="646"/>
      <c r="BD290" s="647"/>
      <c r="BE290" s="648"/>
      <c r="BF290" s="319"/>
      <c r="BG290" s="320"/>
      <c r="BH290" s="645"/>
      <c r="BI290" s="646"/>
      <c r="BJ290" s="647"/>
      <c r="BK290" s="648"/>
      <c r="BL290" s="646"/>
      <c r="BM290" s="647"/>
      <c r="BN290" s="648"/>
      <c r="BO290" s="646"/>
      <c r="BP290" s="647"/>
      <c r="BQ290" s="648"/>
      <c r="BR290" s="649"/>
      <c r="BS290" s="650"/>
      <c r="BT290" s="733"/>
    </row>
    <row r="291" spans="1:72" s="331" customFormat="1" ht="78.75" x14ac:dyDescent="0.25">
      <c r="A291" s="742">
        <v>26</v>
      </c>
      <c r="B291" s="676" t="s">
        <v>369</v>
      </c>
      <c r="C291" s="320"/>
      <c r="D291" s="320"/>
      <c r="E291" s="320"/>
      <c r="F291" s="320"/>
      <c r="G291" s="645"/>
      <c r="H291" s="320"/>
      <c r="I291" s="320"/>
      <c r="J291" s="320"/>
      <c r="K291" s="320"/>
      <c r="L291" s="645"/>
      <c r="M291" s="320"/>
      <c r="N291" s="320"/>
      <c r="O291" s="320"/>
      <c r="P291" s="320"/>
      <c r="Q291" s="645"/>
      <c r="R291" s="320"/>
      <c r="S291" s="320"/>
      <c r="T291" s="320"/>
      <c r="U291" s="320"/>
      <c r="V291" s="645"/>
      <c r="W291" s="319"/>
      <c r="X291" s="320"/>
      <c r="Y291" s="320"/>
      <c r="Z291" s="320"/>
      <c r="AA291" s="645"/>
      <c r="AB291" s="489">
        <f t="array" ref="AB291">IF(ISNA(INDEX('приложение 7.2 1 квартал'!AE:AE,MATCH(B291,'приложение 7.2 1 квартал'!B:B,0))),0,INDEX('приложение 7.2 1 квартал'!AE:AE,MATCH(B291,'приложение 7.2 1 квартал'!B:B,0)))</f>
        <v>0</v>
      </c>
      <c r="AC291" s="385"/>
      <c r="AD291" s="490">
        <f t="array" ref="AD291">IF(ISNA(INDEX('приложение 7.2 1 квартал'!Z:Z,MATCH(B291,'приложение 7.2 1 квартал'!B:B,0))),0,INDEX('приложение 7.2 1 квартал'!Z:Z,MATCH(B291,'приложение 7.2 1 квартал'!B:B,0)))</f>
        <v>0</v>
      </c>
      <c r="AE291" s="491">
        <f t="array" ref="AE291">IF(ISNA(INDEX('приложение 7.2 2 квартал'!AE:AE,MATCH(B291,'приложение 7.2 2 квартал'!B:B,0))),0,INDEX('приложение 7.2 2 квартал'!AE:AE,MATCH(B291,'приложение 7.2 2 квартал'!B:B,0)))</f>
        <v>0.11</v>
      </c>
      <c r="AF291" s="404" t="s">
        <v>98</v>
      </c>
      <c r="AG291" s="658">
        <f t="array" ref="AG291">IF(ISNA(INDEX('приложение 7.2 2 квартал'!Z:Z,MATCH(B291,'приложение 7.2 2 квартал'!B:B,0))),0,INDEX('приложение 7.2 2 квартал'!Z:Z,MATCH(B291,'приложение 7.2 2 квартал'!B:B,0)))</f>
        <v>0</v>
      </c>
      <c r="AH291" s="659"/>
      <c r="AI291" s="660"/>
      <c r="AJ291" s="661"/>
      <c r="AK291" s="662"/>
      <c r="AL291" s="663"/>
      <c r="AM291" s="661"/>
      <c r="AN291" s="287">
        <f t="array" ref="AN291">SUM(AB291,AE291)</f>
        <v>0.11</v>
      </c>
      <c r="AO291" s="421" t="s">
        <v>98</v>
      </c>
      <c r="AP291" s="658">
        <f t="array" ref="AP291">SUM(AD291,AG291)</f>
        <v>0</v>
      </c>
      <c r="AQ291" s="646"/>
      <c r="AR291" s="320"/>
      <c r="AS291" s="645"/>
      <c r="AT291" s="646"/>
      <c r="AU291" s="320"/>
      <c r="AV291" s="645"/>
      <c r="AW291" s="646"/>
      <c r="AX291" s="320"/>
      <c r="AY291" s="645"/>
      <c r="AZ291" s="646"/>
      <c r="BA291" s="647"/>
      <c r="BB291" s="645"/>
      <c r="BC291" s="646"/>
      <c r="BD291" s="647"/>
      <c r="BE291" s="648"/>
      <c r="BF291" s="319"/>
      <c r="BG291" s="320"/>
      <c r="BH291" s="645"/>
      <c r="BI291" s="646"/>
      <c r="BJ291" s="647"/>
      <c r="BK291" s="648"/>
      <c r="BL291" s="646"/>
      <c r="BM291" s="647"/>
      <c r="BN291" s="648"/>
      <c r="BO291" s="646"/>
      <c r="BP291" s="647"/>
      <c r="BQ291" s="648"/>
      <c r="BR291" s="649"/>
      <c r="BS291" s="650"/>
      <c r="BT291" s="733"/>
    </row>
    <row r="292" spans="1:72" s="331" customFormat="1" ht="94.5" x14ac:dyDescent="0.25">
      <c r="A292" s="742">
        <v>27</v>
      </c>
      <c r="B292" s="676" t="s">
        <v>370</v>
      </c>
      <c r="C292" s="320"/>
      <c r="D292" s="320"/>
      <c r="E292" s="320"/>
      <c r="F292" s="320"/>
      <c r="G292" s="645"/>
      <c r="H292" s="320"/>
      <c r="I292" s="320"/>
      <c r="J292" s="320"/>
      <c r="K292" s="320"/>
      <c r="L292" s="645"/>
      <c r="M292" s="320"/>
      <c r="N292" s="320"/>
      <c r="O292" s="320"/>
      <c r="P292" s="320"/>
      <c r="Q292" s="645"/>
      <c r="R292" s="320"/>
      <c r="S292" s="320"/>
      <c r="T292" s="320"/>
      <c r="U292" s="320"/>
      <c r="V292" s="645"/>
      <c r="W292" s="319"/>
      <c r="X292" s="320"/>
      <c r="Y292" s="320"/>
      <c r="Z292" s="320"/>
      <c r="AA292" s="645"/>
      <c r="AB292" s="489">
        <f t="array" ref="AB292">IF(ISNA(INDEX('приложение 7.2 1 квартал'!AE:AE,MATCH(B292,'приложение 7.2 1 квартал'!B:B,0))),0,INDEX('приложение 7.2 1 квартал'!AE:AE,MATCH(B292,'приложение 7.2 1 квартал'!B:B,0)))</f>
        <v>0</v>
      </c>
      <c r="AC292" s="385"/>
      <c r="AD292" s="490">
        <f t="array" ref="AD292">IF(ISNA(INDEX('приложение 7.2 1 квартал'!Z:Z,MATCH(B292,'приложение 7.2 1 квартал'!B:B,0))),0,INDEX('приложение 7.2 1 квартал'!Z:Z,MATCH(B292,'приложение 7.2 1 квартал'!B:B,0)))</f>
        <v>0</v>
      </c>
      <c r="AE292" s="491">
        <f t="array" ref="AE292">IF(ISNA(INDEX('приложение 7.2 2 квартал'!AE:AE,MATCH(B292,'приложение 7.2 2 квартал'!B:B,0))),0,INDEX('приложение 7.2 2 квартал'!AE:AE,MATCH(B292,'приложение 7.2 2 квартал'!B:B,0)))</f>
        <v>0.12</v>
      </c>
      <c r="AF292" s="404" t="s">
        <v>98</v>
      </c>
      <c r="AG292" s="658">
        <f t="array" ref="AG292">IF(ISNA(INDEX('приложение 7.2 2 квартал'!Z:Z,MATCH(B292,'приложение 7.2 2 квартал'!B:B,0))),0,INDEX('приложение 7.2 2 квартал'!Z:Z,MATCH(B292,'приложение 7.2 2 квартал'!B:B,0)))</f>
        <v>0</v>
      </c>
      <c r="AH292" s="659"/>
      <c r="AI292" s="660"/>
      <c r="AJ292" s="661"/>
      <c r="AK292" s="662"/>
      <c r="AL292" s="663"/>
      <c r="AM292" s="661"/>
      <c r="AN292" s="287">
        <f t="array" ref="AN292">SUM(AB292,AE292)</f>
        <v>0.12</v>
      </c>
      <c r="AO292" s="421" t="s">
        <v>98</v>
      </c>
      <c r="AP292" s="658">
        <f t="array" ref="AP292">SUM(AD292,AG292)</f>
        <v>0</v>
      </c>
      <c r="AQ292" s="646"/>
      <c r="AR292" s="320"/>
      <c r="AS292" s="645"/>
      <c r="AT292" s="646"/>
      <c r="AU292" s="320"/>
      <c r="AV292" s="645"/>
      <c r="AW292" s="646"/>
      <c r="AX292" s="320"/>
      <c r="AY292" s="645"/>
      <c r="AZ292" s="646"/>
      <c r="BA292" s="647"/>
      <c r="BB292" s="645"/>
      <c r="BC292" s="646"/>
      <c r="BD292" s="647"/>
      <c r="BE292" s="648"/>
      <c r="BF292" s="319"/>
      <c r="BG292" s="320"/>
      <c r="BH292" s="645"/>
      <c r="BI292" s="646"/>
      <c r="BJ292" s="647"/>
      <c r="BK292" s="648"/>
      <c r="BL292" s="646"/>
      <c r="BM292" s="647"/>
      <c r="BN292" s="648"/>
      <c r="BO292" s="646"/>
      <c r="BP292" s="647"/>
      <c r="BQ292" s="648"/>
      <c r="BR292" s="649"/>
      <c r="BS292" s="650"/>
      <c r="BT292" s="733"/>
    </row>
    <row r="293" spans="1:72" s="331" customFormat="1" ht="94.5" x14ac:dyDescent="0.25">
      <c r="A293" s="742">
        <v>28</v>
      </c>
      <c r="B293" s="676" t="s">
        <v>371</v>
      </c>
      <c r="C293" s="320"/>
      <c r="D293" s="320"/>
      <c r="E293" s="320"/>
      <c r="F293" s="320"/>
      <c r="G293" s="645"/>
      <c r="H293" s="320"/>
      <c r="I293" s="320"/>
      <c r="J293" s="320"/>
      <c r="K293" s="320"/>
      <c r="L293" s="645"/>
      <c r="M293" s="320"/>
      <c r="N293" s="320"/>
      <c r="O293" s="320"/>
      <c r="P293" s="320"/>
      <c r="Q293" s="645"/>
      <c r="R293" s="320"/>
      <c r="S293" s="320"/>
      <c r="T293" s="320"/>
      <c r="U293" s="320"/>
      <c r="V293" s="645"/>
      <c r="W293" s="319"/>
      <c r="X293" s="320"/>
      <c r="Y293" s="320"/>
      <c r="Z293" s="320"/>
      <c r="AA293" s="645"/>
      <c r="AB293" s="489">
        <f t="array" ref="AB293">IF(ISNA(INDEX('приложение 7.2 1 квартал'!AE:AE,MATCH(B293,'приложение 7.2 1 квартал'!B:B,0))),0,INDEX('приложение 7.2 1 квартал'!AE:AE,MATCH(B293,'приложение 7.2 1 квартал'!B:B,0)))</f>
        <v>0</v>
      </c>
      <c r="AC293" s="385"/>
      <c r="AD293" s="490">
        <f t="array" ref="AD293">IF(ISNA(INDEX('приложение 7.2 1 квартал'!Z:Z,MATCH(B293,'приложение 7.2 1 квартал'!B:B,0))),0,INDEX('приложение 7.2 1 квартал'!Z:Z,MATCH(B293,'приложение 7.2 1 квартал'!B:B,0)))</f>
        <v>0</v>
      </c>
      <c r="AE293" s="491">
        <f t="array" ref="AE293">IF(ISNA(INDEX('приложение 7.2 2 квартал'!AE:AE,MATCH(B293,'приложение 7.2 2 квартал'!B:B,0))),0,INDEX('приложение 7.2 2 квартал'!AE:AE,MATCH(B293,'приложение 7.2 2 квартал'!B:B,0)))</f>
        <v>0.04</v>
      </c>
      <c r="AF293" s="404" t="s">
        <v>98</v>
      </c>
      <c r="AG293" s="658">
        <f t="array" ref="AG293">IF(ISNA(INDEX('приложение 7.2 2 квартал'!Z:Z,MATCH(B293,'приложение 7.2 2 квартал'!B:B,0))),0,INDEX('приложение 7.2 2 квартал'!Z:Z,MATCH(B293,'приложение 7.2 2 квартал'!B:B,0)))</f>
        <v>0</v>
      </c>
      <c r="AH293" s="659"/>
      <c r="AI293" s="660"/>
      <c r="AJ293" s="661"/>
      <c r="AK293" s="662"/>
      <c r="AL293" s="663"/>
      <c r="AM293" s="661"/>
      <c r="AN293" s="287">
        <f t="array" ref="AN293">SUM(AB293,AE293)</f>
        <v>0.04</v>
      </c>
      <c r="AO293" s="421" t="s">
        <v>98</v>
      </c>
      <c r="AP293" s="658">
        <f t="array" ref="AP293">SUM(AD293,AG293)</f>
        <v>0</v>
      </c>
      <c r="AQ293" s="646"/>
      <c r="AR293" s="320"/>
      <c r="AS293" s="645"/>
      <c r="AT293" s="646"/>
      <c r="AU293" s="320"/>
      <c r="AV293" s="645"/>
      <c r="AW293" s="646"/>
      <c r="AX293" s="320"/>
      <c r="AY293" s="645"/>
      <c r="AZ293" s="646"/>
      <c r="BA293" s="647"/>
      <c r="BB293" s="645"/>
      <c r="BC293" s="646"/>
      <c r="BD293" s="647"/>
      <c r="BE293" s="648"/>
      <c r="BF293" s="319"/>
      <c r="BG293" s="320"/>
      <c r="BH293" s="645"/>
      <c r="BI293" s="646"/>
      <c r="BJ293" s="647"/>
      <c r="BK293" s="648"/>
      <c r="BL293" s="646"/>
      <c r="BM293" s="647"/>
      <c r="BN293" s="648"/>
      <c r="BO293" s="646"/>
      <c r="BP293" s="647"/>
      <c r="BQ293" s="648"/>
      <c r="BR293" s="649"/>
      <c r="BS293" s="650"/>
      <c r="BT293" s="733"/>
    </row>
    <row r="294" spans="1:72" s="331" customFormat="1" ht="110.25" x14ac:dyDescent="0.25">
      <c r="A294" s="742">
        <v>29</v>
      </c>
      <c r="B294" s="676" t="s">
        <v>372</v>
      </c>
      <c r="C294" s="320"/>
      <c r="D294" s="320"/>
      <c r="E294" s="320"/>
      <c r="F294" s="320"/>
      <c r="G294" s="645"/>
      <c r="H294" s="320"/>
      <c r="I294" s="320"/>
      <c r="J294" s="320"/>
      <c r="K294" s="320"/>
      <c r="L294" s="645"/>
      <c r="M294" s="320"/>
      <c r="N294" s="320"/>
      <c r="O294" s="320"/>
      <c r="P294" s="320"/>
      <c r="Q294" s="645"/>
      <c r="R294" s="320"/>
      <c r="S294" s="320"/>
      <c r="T294" s="320"/>
      <c r="U294" s="320"/>
      <c r="V294" s="645"/>
      <c r="W294" s="319"/>
      <c r="X294" s="320"/>
      <c r="Y294" s="320"/>
      <c r="Z294" s="320"/>
      <c r="AA294" s="645"/>
      <c r="AB294" s="489">
        <f t="array" ref="AB294">IF(ISNA(INDEX('приложение 7.2 1 квартал'!AE:AE,MATCH(B294,'приложение 7.2 1 квартал'!B:B,0))),0,INDEX('приложение 7.2 1 квартал'!AE:AE,MATCH(B294,'приложение 7.2 1 квартал'!B:B,0)))</f>
        <v>0</v>
      </c>
      <c r="AC294" s="385"/>
      <c r="AD294" s="490">
        <f t="array" ref="AD294">IF(ISNA(INDEX('приложение 7.2 1 квартал'!Z:Z,MATCH(B294,'приложение 7.2 1 квартал'!B:B,0))),0,INDEX('приложение 7.2 1 квартал'!Z:Z,MATCH(B294,'приложение 7.2 1 квартал'!B:B,0)))</f>
        <v>0</v>
      </c>
      <c r="AE294" s="491">
        <f t="array" ref="AE294">IF(ISNA(INDEX('приложение 7.2 2 квартал'!AE:AE,MATCH(B294,'приложение 7.2 2 квартал'!B:B,0))),0,INDEX('приложение 7.2 2 квартал'!AE:AE,MATCH(B294,'приложение 7.2 2 квартал'!B:B,0)))</f>
        <v>0.06</v>
      </c>
      <c r="AF294" s="404" t="s">
        <v>98</v>
      </c>
      <c r="AG294" s="658">
        <f t="array" ref="AG294">IF(ISNA(INDEX('приложение 7.2 2 квартал'!Z:Z,MATCH(B294,'приложение 7.2 2 квартал'!B:B,0))),0,INDEX('приложение 7.2 2 квартал'!Z:Z,MATCH(B294,'приложение 7.2 2 квартал'!B:B,0)))</f>
        <v>0</v>
      </c>
      <c r="AH294" s="659"/>
      <c r="AI294" s="660"/>
      <c r="AJ294" s="661"/>
      <c r="AK294" s="662"/>
      <c r="AL294" s="663"/>
      <c r="AM294" s="661"/>
      <c r="AN294" s="287">
        <f t="array" ref="AN294">SUM(AB294,AE294)</f>
        <v>0.06</v>
      </c>
      <c r="AO294" s="421" t="s">
        <v>98</v>
      </c>
      <c r="AP294" s="658">
        <f t="array" ref="AP294">SUM(AD294,AG294)</f>
        <v>0</v>
      </c>
      <c r="AQ294" s="646"/>
      <c r="AR294" s="320"/>
      <c r="AS294" s="645"/>
      <c r="AT294" s="646"/>
      <c r="AU294" s="320"/>
      <c r="AV294" s="645"/>
      <c r="AW294" s="646"/>
      <c r="AX294" s="320"/>
      <c r="AY294" s="645"/>
      <c r="AZ294" s="646"/>
      <c r="BA294" s="647"/>
      <c r="BB294" s="645"/>
      <c r="BC294" s="646"/>
      <c r="BD294" s="647"/>
      <c r="BE294" s="648"/>
      <c r="BF294" s="319"/>
      <c r="BG294" s="320"/>
      <c r="BH294" s="645"/>
      <c r="BI294" s="646"/>
      <c r="BJ294" s="647"/>
      <c r="BK294" s="648"/>
      <c r="BL294" s="646"/>
      <c r="BM294" s="647"/>
      <c r="BN294" s="648"/>
      <c r="BO294" s="646"/>
      <c r="BP294" s="647"/>
      <c r="BQ294" s="648"/>
      <c r="BR294" s="649"/>
      <c r="BS294" s="650"/>
      <c r="BT294" s="733"/>
    </row>
    <row r="295" spans="1:72" s="331" customFormat="1" ht="110.25" x14ac:dyDescent="0.25">
      <c r="A295" s="742">
        <v>30</v>
      </c>
      <c r="B295" s="676" t="s">
        <v>373</v>
      </c>
      <c r="C295" s="320"/>
      <c r="D295" s="320"/>
      <c r="E295" s="320"/>
      <c r="F295" s="320"/>
      <c r="G295" s="645"/>
      <c r="H295" s="320"/>
      <c r="I295" s="320"/>
      <c r="J295" s="320"/>
      <c r="K295" s="320"/>
      <c r="L295" s="645"/>
      <c r="M295" s="320"/>
      <c r="N295" s="320"/>
      <c r="O295" s="320"/>
      <c r="P295" s="320"/>
      <c r="Q295" s="645"/>
      <c r="R295" s="320"/>
      <c r="S295" s="320"/>
      <c r="T295" s="320"/>
      <c r="U295" s="320"/>
      <c r="V295" s="645"/>
      <c r="W295" s="319"/>
      <c r="X295" s="320"/>
      <c r="Y295" s="320"/>
      <c r="Z295" s="320"/>
      <c r="AA295" s="645"/>
      <c r="AB295" s="489">
        <f t="array" ref="AB295">IF(ISNA(INDEX('приложение 7.2 1 квартал'!AE:AE,MATCH(B295,'приложение 7.2 1 квартал'!B:B,0))),0,INDEX('приложение 7.2 1 квартал'!AE:AE,MATCH(B295,'приложение 7.2 1 квартал'!B:B,0)))</f>
        <v>0</v>
      </c>
      <c r="AC295" s="385"/>
      <c r="AD295" s="490">
        <f t="array" ref="AD295">IF(ISNA(INDEX('приложение 7.2 1 квартал'!Z:Z,MATCH(B295,'приложение 7.2 1 квартал'!B:B,0))),0,INDEX('приложение 7.2 1 квартал'!Z:Z,MATCH(B295,'приложение 7.2 1 квартал'!B:B,0)))</f>
        <v>0</v>
      </c>
      <c r="AE295" s="491">
        <f t="array" ref="AE295">IF(ISNA(INDEX('приложение 7.2 2 квартал'!AE:AE,MATCH(B295,'приложение 7.2 2 квартал'!B:B,0))),0,INDEX('приложение 7.2 2 квартал'!AE:AE,MATCH(B295,'приложение 7.2 2 квартал'!B:B,0)))</f>
        <v>0.04</v>
      </c>
      <c r="AF295" s="404" t="s">
        <v>98</v>
      </c>
      <c r="AG295" s="658">
        <f t="array" ref="AG295">IF(ISNA(INDEX('приложение 7.2 2 квартал'!Z:Z,MATCH(B295,'приложение 7.2 2 квартал'!B:B,0))),0,INDEX('приложение 7.2 2 квартал'!Z:Z,MATCH(B295,'приложение 7.2 2 квартал'!B:B,0)))</f>
        <v>0</v>
      </c>
      <c r="AH295" s="659"/>
      <c r="AI295" s="660"/>
      <c r="AJ295" s="661"/>
      <c r="AK295" s="662"/>
      <c r="AL295" s="663"/>
      <c r="AM295" s="661"/>
      <c r="AN295" s="287">
        <f t="array" ref="AN295">SUM(AB295,AE295)</f>
        <v>0.04</v>
      </c>
      <c r="AO295" s="421" t="s">
        <v>98</v>
      </c>
      <c r="AP295" s="658">
        <f t="array" ref="AP295">SUM(AD295,AG295)</f>
        <v>0</v>
      </c>
      <c r="AQ295" s="646"/>
      <c r="AR295" s="320"/>
      <c r="AS295" s="645"/>
      <c r="AT295" s="646"/>
      <c r="AU295" s="320"/>
      <c r="AV295" s="645"/>
      <c r="AW295" s="646"/>
      <c r="AX295" s="320"/>
      <c r="AY295" s="645"/>
      <c r="AZ295" s="646"/>
      <c r="BA295" s="647"/>
      <c r="BB295" s="645"/>
      <c r="BC295" s="646"/>
      <c r="BD295" s="647"/>
      <c r="BE295" s="648"/>
      <c r="BF295" s="319"/>
      <c r="BG295" s="320"/>
      <c r="BH295" s="645"/>
      <c r="BI295" s="646"/>
      <c r="BJ295" s="647"/>
      <c r="BK295" s="648"/>
      <c r="BL295" s="646"/>
      <c r="BM295" s="647"/>
      <c r="BN295" s="648"/>
      <c r="BO295" s="646"/>
      <c r="BP295" s="647"/>
      <c r="BQ295" s="648"/>
      <c r="BR295" s="649"/>
      <c r="BS295" s="650"/>
      <c r="BT295" s="733"/>
    </row>
    <row r="296" spans="1:72" s="331" customFormat="1" ht="94.5" x14ac:dyDescent="0.25">
      <c r="A296" s="742">
        <v>31</v>
      </c>
      <c r="B296" s="676" t="s">
        <v>374</v>
      </c>
      <c r="C296" s="320"/>
      <c r="D296" s="320"/>
      <c r="E296" s="320"/>
      <c r="F296" s="320"/>
      <c r="G296" s="645"/>
      <c r="H296" s="320"/>
      <c r="I296" s="320"/>
      <c r="J296" s="320"/>
      <c r="K296" s="320"/>
      <c r="L296" s="645"/>
      <c r="M296" s="320"/>
      <c r="N296" s="320"/>
      <c r="O296" s="320"/>
      <c r="P296" s="320"/>
      <c r="Q296" s="645"/>
      <c r="R296" s="320"/>
      <c r="S296" s="320"/>
      <c r="T296" s="320"/>
      <c r="U296" s="320"/>
      <c r="V296" s="645"/>
      <c r="W296" s="319"/>
      <c r="X296" s="320"/>
      <c r="Y296" s="320"/>
      <c r="Z296" s="320"/>
      <c r="AA296" s="645"/>
      <c r="AB296" s="489">
        <f t="array" ref="AB296">IF(ISNA(INDEX('приложение 7.2 1 квартал'!AE:AE,MATCH(B296,'приложение 7.2 1 квартал'!B:B,0))),0,INDEX('приложение 7.2 1 квартал'!AE:AE,MATCH(B296,'приложение 7.2 1 квартал'!B:B,0)))</f>
        <v>0</v>
      </c>
      <c r="AC296" s="385"/>
      <c r="AD296" s="490">
        <f t="array" ref="AD296">IF(ISNA(INDEX('приложение 7.2 1 квартал'!Z:Z,MATCH(B296,'приложение 7.2 1 квартал'!B:B,0))),0,INDEX('приложение 7.2 1 квартал'!Z:Z,MATCH(B296,'приложение 7.2 1 квартал'!B:B,0)))</f>
        <v>0</v>
      </c>
      <c r="AE296" s="491">
        <f t="array" ref="AE296">IF(ISNA(INDEX('приложение 7.2 2 квартал'!AE:AE,MATCH(B296,'приложение 7.2 2 квартал'!B:B,0))),0,INDEX('приложение 7.2 2 квартал'!AE:AE,MATCH(B296,'приложение 7.2 2 квартал'!B:B,0)))</f>
        <v>0.04</v>
      </c>
      <c r="AF296" s="404" t="s">
        <v>98</v>
      </c>
      <c r="AG296" s="658">
        <f t="array" ref="AG296">IF(ISNA(INDEX('приложение 7.2 2 квартал'!Z:Z,MATCH(B296,'приложение 7.2 2 квартал'!B:B,0))),0,INDEX('приложение 7.2 2 квартал'!Z:Z,MATCH(B296,'приложение 7.2 2 квартал'!B:B,0)))</f>
        <v>0</v>
      </c>
      <c r="AH296" s="659"/>
      <c r="AI296" s="660"/>
      <c r="AJ296" s="661"/>
      <c r="AK296" s="662"/>
      <c r="AL296" s="663"/>
      <c r="AM296" s="661"/>
      <c r="AN296" s="287">
        <f t="array" ref="AN296">SUM(AB296,AE296)</f>
        <v>0.04</v>
      </c>
      <c r="AO296" s="421" t="s">
        <v>98</v>
      </c>
      <c r="AP296" s="658">
        <f t="array" ref="AP296">SUM(AD296,AG296)</f>
        <v>0</v>
      </c>
      <c r="AQ296" s="646"/>
      <c r="AR296" s="320"/>
      <c r="AS296" s="645"/>
      <c r="AT296" s="646"/>
      <c r="AU296" s="320"/>
      <c r="AV296" s="645"/>
      <c r="AW296" s="646"/>
      <c r="AX296" s="320"/>
      <c r="AY296" s="645"/>
      <c r="AZ296" s="646"/>
      <c r="BA296" s="647"/>
      <c r="BB296" s="645"/>
      <c r="BC296" s="646"/>
      <c r="BD296" s="647"/>
      <c r="BE296" s="648"/>
      <c r="BF296" s="319"/>
      <c r="BG296" s="320"/>
      <c r="BH296" s="645"/>
      <c r="BI296" s="646"/>
      <c r="BJ296" s="647"/>
      <c r="BK296" s="648"/>
      <c r="BL296" s="646"/>
      <c r="BM296" s="647"/>
      <c r="BN296" s="648"/>
      <c r="BO296" s="646"/>
      <c r="BP296" s="647"/>
      <c r="BQ296" s="648"/>
      <c r="BR296" s="649"/>
      <c r="BS296" s="650"/>
      <c r="BT296" s="733"/>
    </row>
    <row r="297" spans="1:72" s="331" customFormat="1" ht="63" x14ac:dyDescent="0.25">
      <c r="A297" s="742">
        <v>32</v>
      </c>
      <c r="B297" s="676" t="s">
        <v>375</v>
      </c>
      <c r="C297" s="320"/>
      <c r="D297" s="320"/>
      <c r="E297" s="320"/>
      <c r="F297" s="320"/>
      <c r="G297" s="645"/>
      <c r="H297" s="320"/>
      <c r="I297" s="320"/>
      <c r="J297" s="320"/>
      <c r="K297" s="320"/>
      <c r="L297" s="645"/>
      <c r="M297" s="320"/>
      <c r="N297" s="320"/>
      <c r="O297" s="320"/>
      <c r="P297" s="320"/>
      <c r="Q297" s="645"/>
      <c r="R297" s="320"/>
      <c r="S297" s="320"/>
      <c r="T297" s="320"/>
      <c r="U297" s="320"/>
      <c r="V297" s="645"/>
      <c r="W297" s="319"/>
      <c r="X297" s="320"/>
      <c r="Y297" s="320"/>
      <c r="Z297" s="320"/>
      <c r="AA297" s="645"/>
      <c r="AB297" s="489">
        <f t="array" ref="AB297">IF(ISNA(INDEX('приложение 7.2 1 квартал'!AE:AE,MATCH(B297,'приложение 7.2 1 квартал'!B:B,0))),0,INDEX('приложение 7.2 1 квартал'!AE:AE,MATCH(B297,'приложение 7.2 1 квартал'!B:B,0)))</f>
        <v>0</v>
      </c>
      <c r="AC297" s="385"/>
      <c r="AD297" s="490">
        <f t="array" ref="AD297">IF(ISNA(INDEX('приложение 7.2 1 квартал'!Z:Z,MATCH(B297,'приложение 7.2 1 квартал'!B:B,0))),0,INDEX('приложение 7.2 1 квартал'!Z:Z,MATCH(B297,'приложение 7.2 1 квартал'!B:B,0)))</f>
        <v>0</v>
      </c>
      <c r="AE297" s="491">
        <f t="array" ref="AE297">IF(ISNA(INDEX('приложение 7.2 2 квартал'!AE:AE,MATCH(B297,'приложение 7.2 2 квартал'!B:B,0))),0,INDEX('приложение 7.2 2 квартал'!AE:AE,MATCH(B297,'приложение 7.2 2 квартал'!B:B,0)))</f>
        <v>0.19</v>
      </c>
      <c r="AF297" s="404" t="s">
        <v>98</v>
      </c>
      <c r="AG297" s="658">
        <f t="array" ref="AG297">IF(ISNA(INDEX('приложение 7.2 2 квартал'!Z:Z,MATCH(B297,'приложение 7.2 2 квартал'!B:B,0))),0,INDEX('приложение 7.2 2 квартал'!Z:Z,MATCH(B297,'приложение 7.2 2 квартал'!B:B,0)))</f>
        <v>0</v>
      </c>
      <c r="AH297" s="659"/>
      <c r="AI297" s="660"/>
      <c r="AJ297" s="661"/>
      <c r="AK297" s="662"/>
      <c r="AL297" s="663"/>
      <c r="AM297" s="661"/>
      <c r="AN297" s="287">
        <f t="array" ref="AN297">SUM(AB297,AE297)</f>
        <v>0.19</v>
      </c>
      <c r="AO297" s="421" t="s">
        <v>98</v>
      </c>
      <c r="AP297" s="658">
        <f t="array" ref="AP297">SUM(AD297,AG297)</f>
        <v>0</v>
      </c>
      <c r="AQ297" s="646"/>
      <c r="AR297" s="320"/>
      <c r="AS297" s="645"/>
      <c r="AT297" s="646"/>
      <c r="AU297" s="320"/>
      <c r="AV297" s="645"/>
      <c r="AW297" s="646"/>
      <c r="AX297" s="320"/>
      <c r="AY297" s="645"/>
      <c r="AZ297" s="646"/>
      <c r="BA297" s="647"/>
      <c r="BB297" s="645"/>
      <c r="BC297" s="646"/>
      <c r="BD297" s="647"/>
      <c r="BE297" s="648"/>
      <c r="BF297" s="319"/>
      <c r="BG297" s="320"/>
      <c r="BH297" s="645"/>
      <c r="BI297" s="646"/>
      <c r="BJ297" s="647"/>
      <c r="BK297" s="648"/>
      <c r="BL297" s="646"/>
      <c r="BM297" s="647"/>
      <c r="BN297" s="648"/>
      <c r="BO297" s="646"/>
      <c r="BP297" s="647"/>
      <c r="BQ297" s="648"/>
      <c r="BR297" s="649"/>
      <c r="BS297" s="650"/>
      <c r="BT297" s="733"/>
    </row>
    <row r="298" spans="1:72" s="331" customFormat="1" ht="63" x14ac:dyDescent="0.25">
      <c r="A298" s="742">
        <v>33</v>
      </c>
      <c r="B298" s="676" t="s">
        <v>376</v>
      </c>
      <c r="C298" s="320"/>
      <c r="D298" s="320"/>
      <c r="E298" s="320"/>
      <c r="F298" s="320"/>
      <c r="G298" s="645"/>
      <c r="H298" s="320"/>
      <c r="I298" s="320"/>
      <c r="J298" s="320"/>
      <c r="K298" s="320"/>
      <c r="L298" s="645"/>
      <c r="M298" s="320"/>
      <c r="N298" s="320"/>
      <c r="O298" s="320"/>
      <c r="P298" s="320"/>
      <c r="Q298" s="645"/>
      <c r="R298" s="320"/>
      <c r="S298" s="320"/>
      <c r="T298" s="320"/>
      <c r="U298" s="320"/>
      <c r="V298" s="645"/>
      <c r="W298" s="319"/>
      <c r="X298" s="320"/>
      <c r="Y298" s="320"/>
      <c r="Z298" s="320"/>
      <c r="AA298" s="645"/>
      <c r="AB298" s="489">
        <f t="array" ref="AB298">IF(ISNA(INDEX('приложение 7.2 1 квартал'!AE:AE,MATCH(B298,'приложение 7.2 1 квартал'!B:B,0))),0,INDEX('приложение 7.2 1 квартал'!AE:AE,MATCH(B298,'приложение 7.2 1 квартал'!B:B,0)))</f>
        <v>0</v>
      </c>
      <c r="AC298" s="385"/>
      <c r="AD298" s="490">
        <f t="array" ref="AD298">IF(ISNA(INDEX('приложение 7.2 1 квартал'!Z:Z,MATCH(B298,'приложение 7.2 1 квартал'!B:B,0))),0,INDEX('приложение 7.2 1 квартал'!Z:Z,MATCH(B298,'приложение 7.2 1 квартал'!B:B,0)))</f>
        <v>0</v>
      </c>
      <c r="AE298" s="491">
        <f t="array" ref="AE298">IF(ISNA(INDEX('приложение 7.2 2 квартал'!AE:AE,MATCH(B298,'приложение 7.2 2 квартал'!B:B,0))),0,INDEX('приложение 7.2 2 квартал'!AE:AE,MATCH(B298,'приложение 7.2 2 квартал'!B:B,0)))</f>
        <v>0.05</v>
      </c>
      <c r="AF298" s="404" t="s">
        <v>98</v>
      </c>
      <c r="AG298" s="658">
        <f t="array" ref="AG298">IF(ISNA(INDEX('приложение 7.2 2 квартал'!Z:Z,MATCH(B298,'приложение 7.2 2 квартал'!B:B,0))),0,INDEX('приложение 7.2 2 квартал'!Z:Z,MATCH(B298,'приложение 7.2 2 квартал'!B:B,0)))</f>
        <v>0</v>
      </c>
      <c r="AH298" s="659"/>
      <c r="AI298" s="660"/>
      <c r="AJ298" s="661"/>
      <c r="AK298" s="662"/>
      <c r="AL298" s="663"/>
      <c r="AM298" s="661"/>
      <c r="AN298" s="287">
        <f t="array" ref="AN298">SUM(AB298,AE298)</f>
        <v>0.05</v>
      </c>
      <c r="AO298" s="421" t="s">
        <v>98</v>
      </c>
      <c r="AP298" s="658">
        <f t="array" ref="AP298">SUM(AD298,AG298)</f>
        <v>0</v>
      </c>
      <c r="AQ298" s="646"/>
      <c r="AR298" s="320"/>
      <c r="AS298" s="645"/>
      <c r="AT298" s="646"/>
      <c r="AU298" s="320"/>
      <c r="AV298" s="645"/>
      <c r="AW298" s="646"/>
      <c r="AX298" s="320"/>
      <c r="AY298" s="645"/>
      <c r="AZ298" s="646"/>
      <c r="BA298" s="647"/>
      <c r="BB298" s="645"/>
      <c r="BC298" s="646"/>
      <c r="BD298" s="647"/>
      <c r="BE298" s="648"/>
      <c r="BF298" s="319"/>
      <c r="BG298" s="320"/>
      <c r="BH298" s="645"/>
      <c r="BI298" s="646"/>
      <c r="BJ298" s="647"/>
      <c r="BK298" s="648"/>
      <c r="BL298" s="646"/>
      <c r="BM298" s="647"/>
      <c r="BN298" s="648"/>
      <c r="BO298" s="646"/>
      <c r="BP298" s="647"/>
      <c r="BQ298" s="648"/>
      <c r="BR298" s="649"/>
      <c r="BS298" s="650"/>
      <c r="BT298" s="733"/>
    </row>
    <row r="299" spans="1:72" s="331" customFormat="1" ht="110.25" x14ac:dyDescent="0.25">
      <c r="A299" s="742">
        <v>34</v>
      </c>
      <c r="B299" s="676" t="s">
        <v>377</v>
      </c>
      <c r="C299" s="320"/>
      <c r="D299" s="320"/>
      <c r="E299" s="320"/>
      <c r="F299" s="320"/>
      <c r="G299" s="645"/>
      <c r="H299" s="320"/>
      <c r="I299" s="320"/>
      <c r="J299" s="320"/>
      <c r="K299" s="320"/>
      <c r="L299" s="645"/>
      <c r="M299" s="320"/>
      <c r="N299" s="320"/>
      <c r="O299" s="320"/>
      <c r="P299" s="320"/>
      <c r="Q299" s="645"/>
      <c r="R299" s="320"/>
      <c r="S299" s="320"/>
      <c r="T299" s="320"/>
      <c r="U299" s="320"/>
      <c r="V299" s="645"/>
      <c r="W299" s="319"/>
      <c r="X299" s="320"/>
      <c r="Y299" s="320"/>
      <c r="Z299" s="320"/>
      <c r="AA299" s="645"/>
      <c r="AB299" s="489">
        <f t="array" ref="AB299">IF(ISNA(INDEX('приложение 7.2 1 квартал'!AE:AE,MATCH(B299,'приложение 7.2 1 квартал'!B:B,0))),0,INDEX('приложение 7.2 1 квартал'!AE:AE,MATCH(B299,'приложение 7.2 1 квартал'!B:B,0)))</f>
        <v>0</v>
      </c>
      <c r="AC299" s="385"/>
      <c r="AD299" s="490">
        <f t="array" ref="AD299">IF(ISNA(INDEX('приложение 7.2 1 квартал'!Z:Z,MATCH(B299,'приложение 7.2 1 квартал'!B:B,0))),0,INDEX('приложение 7.2 1 квартал'!Z:Z,MATCH(B299,'приложение 7.2 1 квартал'!B:B,0)))</f>
        <v>0</v>
      </c>
      <c r="AE299" s="491">
        <f t="array" ref="AE299">IF(ISNA(INDEX('приложение 7.2 2 квартал'!AE:AE,MATCH(B299,'приложение 7.2 2 квартал'!B:B,0))),0,INDEX('приложение 7.2 2 квартал'!AE:AE,MATCH(B299,'приложение 7.2 2 квартал'!B:B,0)))</f>
        <v>0.13</v>
      </c>
      <c r="AF299" s="404" t="s">
        <v>98</v>
      </c>
      <c r="AG299" s="658">
        <f t="array" ref="AG299">IF(ISNA(INDEX('приложение 7.2 2 квартал'!Z:Z,MATCH(B299,'приложение 7.2 2 квартал'!B:B,0))),0,INDEX('приложение 7.2 2 квартал'!Z:Z,MATCH(B299,'приложение 7.2 2 квартал'!B:B,0)))</f>
        <v>0</v>
      </c>
      <c r="AH299" s="659"/>
      <c r="AI299" s="660"/>
      <c r="AJ299" s="661"/>
      <c r="AK299" s="662"/>
      <c r="AL299" s="663"/>
      <c r="AM299" s="661"/>
      <c r="AN299" s="287">
        <f t="array" ref="AN299">SUM(AB299,AE299)</f>
        <v>0.13</v>
      </c>
      <c r="AO299" s="421" t="s">
        <v>98</v>
      </c>
      <c r="AP299" s="658">
        <f t="array" ref="AP299">SUM(AD299,AG299)</f>
        <v>0</v>
      </c>
      <c r="AQ299" s="646"/>
      <c r="AR299" s="320"/>
      <c r="AS299" s="645"/>
      <c r="AT299" s="646"/>
      <c r="AU299" s="320"/>
      <c r="AV299" s="645"/>
      <c r="AW299" s="646"/>
      <c r="AX299" s="320"/>
      <c r="AY299" s="645"/>
      <c r="AZ299" s="646"/>
      <c r="BA299" s="647"/>
      <c r="BB299" s="645"/>
      <c r="BC299" s="646"/>
      <c r="BD299" s="647"/>
      <c r="BE299" s="648"/>
      <c r="BF299" s="319"/>
      <c r="BG299" s="320"/>
      <c r="BH299" s="645"/>
      <c r="BI299" s="646"/>
      <c r="BJ299" s="647"/>
      <c r="BK299" s="648"/>
      <c r="BL299" s="646"/>
      <c r="BM299" s="647"/>
      <c r="BN299" s="648"/>
      <c r="BO299" s="646"/>
      <c r="BP299" s="647"/>
      <c r="BQ299" s="648"/>
      <c r="BR299" s="649"/>
      <c r="BS299" s="650"/>
      <c r="BT299" s="733"/>
    </row>
    <row r="300" spans="1:72" s="331" customFormat="1" ht="94.5" x14ac:dyDescent="0.25">
      <c r="A300" s="742">
        <v>35</v>
      </c>
      <c r="B300" s="676" t="s">
        <v>378</v>
      </c>
      <c r="C300" s="320"/>
      <c r="D300" s="320"/>
      <c r="E300" s="320"/>
      <c r="F300" s="320"/>
      <c r="G300" s="645"/>
      <c r="H300" s="320"/>
      <c r="I300" s="320"/>
      <c r="J300" s="320"/>
      <c r="K300" s="320"/>
      <c r="L300" s="645"/>
      <c r="M300" s="320"/>
      <c r="N300" s="320"/>
      <c r="O300" s="320"/>
      <c r="P300" s="320"/>
      <c r="Q300" s="645"/>
      <c r="R300" s="320"/>
      <c r="S300" s="320"/>
      <c r="T300" s="320"/>
      <c r="U300" s="320"/>
      <c r="V300" s="645"/>
      <c r="W300" s="319"/>
      <c r="X300" s="320"/>
      <c r="Y300" s="320"/>
      <c r="Z300" s="320"/>
      <c r="AA300" s="645"/>
      <c r="AB300" s="489">
        <f t="array" ref="AB300">IF(ISNA(INDEX('приложение 7.2 1 квартал'!AE:AE,MATCH(B300,'приложение 7.2 1 квартал'!B:B,0))),0,INDEX('приложение 7.2 1 квартал'!AE:AE,MATCH(B300,'приложение 7.2 1 квартал'!B:B,0)))</f>
        <v>0</v>
      </c>
      <c r="AC300" s="385"/>
      <c r="AD300" s="490">
        <f t="array" ref="AD300">IF(ISNA(INDEX('приложение 7.2 1 квартал'!Z:Z,MATCH(B300,'приложение 7.2 1 квартал'!B:B,0))),0,INDEX('приложение 7.2 1 квартал'!Z:Z,MATCH(B300,'приложение 7.2 1 квартал'!B:B,0)))</f>
        <v>0</v>
      </c>
      <c r="AE300" s="491">
        <f t="array" ref="AE300">IF(ISNA(INDEX('приложение 7.2 2 квартал'!AE:AE,MATCH(B300,'приложение 7.2 2 квартал'!B:B,0))),0,INDEX('приложение 7.2 2 квартал'!AE:AE,MATCH(B300,'приложение 7.2 2 квартал'!B:B,0)))</f>
        <v>0.08</v>
      </c>
      <c r="AF300" s="404" t="s">
        <v>98</v>
      </c>
      <c r="AG300" s="658">
        <f t="array" ref="AG300">IF(ISNA(INDEX('приложение 7.2 2 квартал'!Z:Z,MATCH(B300,'приложение 7.2 2 квартал'!B:B,0))),0,INDEX('приложение 7.2 2 квартал'!Z:Z,MATCH(B300,'приложение 7.2 2 квартал'!B:B,0)))</f>
        <v>0</v>
      </c>
      <c r="AH300" s="659"/>
      <c r="AI300" s="660"/>
      <c r="AJ300" s="661"/>
      <c r="AK300" s="662"/>
      <c r="AL300" s="663"/>
      <c r="AM300" s="661"/>
      <c r="AN300" s="287">
        <f t="array" ref="AN300">SUM(AB300,AE300)</f>
        <v>0.08</v>
      </c>
      <c r="AO300" s="421" t="s">
        <v>98</v>
      </c>
      <c r="AP300" s="658">
        <f t="array" ref="AP300">SUM(AD300,AG300)</f>
        <v>0</v>
      </c>
      <c r="AQ300" s="646"/>
      <c r="AR300" s="320"/>
      <c r="AS300" s="645"/>
      <c r="AT300" s="646"/>
      <c r="AU300" s="320"/>
      <c r="AV300" s="645"/>
      <c r="AW300" s="646"/>
      <c r="AX300" s="320"/>
      <c r="AY300" s="645"/>
      <c r="AZ300" s="646"/>
      <c r="BA300" s="647"/>
      <c r="BB300" s="645"/>
      <c r="BC300" s="646"/>
      <c r="BD300" s="647"/>
      <c r="BE300" s="648"/>
      <c r="BF300" s="319"/>
      <c r="BG300" s="320"/>
      <c r="BH300" s="645"/>
      <c r="BI300" s="646"/>
      <c r="BJ300" s="647"/>
      <c r="BK300" s="648"/>
      <c r="BL300" s="646"/>
      <c r="BM300" s="647"/>
      <c r="BN300" s="648"/>
      <c r="BO300" s="646"/>
      <c r="BP300" s="647"/>
      <c r="BQ300" s="648"/>
      <c r="BR300" s="649"/>
      <c r="BS300" s="650"/>
      <c r="BT300" s="733"/>
    </row>
    <row r="301" spans="1:72" s="331" customFormat="1" ht="94.5" x14ac:dyDescent="0.25">
      <c r="A301" s="742">
        <v>36</v>
      </c>
      <c r="B301" s="676" t="s">
        <v>379</v>
      </c>
      <c r="C301" s="320"/>
      <c r="D301" s="320"/>
      <c r="E301" s="320"/>
      <c r="F301" s="320"/>
      <c r="G301" s="645"/>
      <c r="H301" s="320"/>
      <c r="I301" s="320"/>
      <c r="J301" s="320"/>
      <c r="K301" s="320"/>
      <c r="L301" s="645"/>
      <c r="M301" s="320"/>
      <c r="N301" s="320"/>
      <c r="O301" s="320"/>
      <c r="P301" s="320"/>
      <c r="Q301" s="645"/>
      <c r="R301" s="320"/>
      <c r="S301" s="320"/>
      <c r="T301" s="320"/>
      <c r="U301" s="320"/>
      <c r="V301" s="645"/>
      <c r="W301" s="319"/>
      <c r="X301" s="320"/>
      <c r="Y301" s="320"/>
      <c r="Z301" s="320"/>
      <c r="AA301" s="645"/>
      <c r="AB301" s="489">
        <f t="array" ref="AB301">IF(ISNA(INDEX('приложение 7.2 1 квартал'!AE:AE,MATCH(B301,'приложение 7.2 1 квартал'!B:B,0))),0,INDEX('приложение 7.2 1 квартал'!AE:AE,MATCH(B301,'приложение 7.2 1 квартал'!B:B,0)))</f>
        <v>0</v>
      </c>
      <c r="AC301" s="385"/>
      <c r="AD301" s="490">
        <f t="array" ref="AD301">IF(ISNA(INDEX('приложение 7.2 1 квартал'!Z:Z,MATCH(B301,'приложение 7.2 1 квартал'!B:B,0))),0,INDEX('приложение 7.2 1 квартал'!Z:Z,MATCH(B301,'приложение 7.2 1 квартал'!B:B,0)))</f>
        <v>0</v>
      </c>
      <c r="AE301" s="491">
        <f t="array" ref="AE301">IF(ISNA(INDEX('приложение 7.2 2 квартал'!AE:AE,MATCH(B301,'приложение 7.2 2 квартал'!B:B,0))),0,INDEX('приложение 7.2 2 квартал'!AE:AE,MATCH(B301,'приложение 7.2 2 квартал'!B:B,0)))</f>
        <v>0.31</v>
      </c>
      <c r="AF301" s="404" t="s">
        <v>98</v>
      </c>
      <c r="AG301" s="658">
        <f t="array" ref="AG301">IF(ISNA(INDEX('приложение 7.2 2 квартал'!Z:Z,MATCH(B301,'приложение 7.2 2 квартал'!B:B,0))),0,INDEX('приложение 7.2 2 квартал'!Z:Z,MATCH(B301,'приложение 7.2 2 квартал'!B:B,0)))</f>
        <v>0</v>
      </c>
      <c r="AH301" s="659"/>
      <c r="AI301" s="660"/>
      <c r="AJ301" s="661"/>
      <c r="AK301" s="662"/>
      <c r="AL301" s="663"/>
      <c r="AM301" s="661"/>
      <c r="AN301" s="287">
        <f t="array" ref="AN301">SUM(AB301,AE301)</f>
        <v>0.31</v>
      </c>
      <c r="AO301" s="421" t="s">
        <v>98</v>
      </c>
      <c r="AP301" s="658">
        <f t="array" ref="AP301">SUM(AD301,AG301)</f>
        <v>0</v>
      </c>
      <c r="AQ301" s="646"/>
      <c r="AR301" s="320"/>
      <c r="AS301" s="645"/>
      <c r="AT301" s="646"/>
      <c r="AU301" s="320"/>
      <c r="AV301" s="645"/>
      <c r="AW301" s="646"/>
      <c r="AX301" s="320"/>
      <c r="AY301" s="645"/>
      <c r="AZ301" s="646"/>
      <c r="BA301" s="647"/>
      <c r="BB301" s="645"/>
      <c r="BC301" s="646"/>
      <c r="BD301" s="647"/>
      <c r="BE301" s="648"/>
      <c r="BF301" s="319"/>
      <c r="BG301" s="320"/>
      <c r="BH301" s="645"/>
      <c r="BI301" s="646"/>
      <c r="BJ301" s="647"/>
      <c r="BK301" s="648"/>
      <c r="BL301" s="646"/>
      <c r="BM301" s="647"/>
      <c r="BN301" s="648"/>
      <c r="BO301" s="646"/>
      <c r="BP301" s="647"/>
      <c r="BQ301" s="648"/>
      <c r="BR301" s="649"/>
      <c r="BS301" s="650"/>
      <c r="BT301" s="733"/>
    </row>
    <row r="302" spans="1:72" s="331" customFormat="1" ht="63" x14ac:dyDescent="0.25">
      <c r="A302" s="742">
        <v>37</v>
      </c>
      <c r="B302" s="676" t="s">
        <v>380</v>
      </c>
      <c r="C302" s="320"/>
      <c r="D302" s="320"/>
      <c r="E302" s="320"/>
      <c r="F302" s="320"/>
      <c r="G302" s="645"/>
      <c r="H302" s="320"/>
      <c r="I302" s="320"/>
      <c r="J302" s="320"/>
      <c r="K302" s="320"/>
      <c r="L302" s="645"/>
      <c r="M302" s="320"/>
      <c r="N302" s="320"/>
      <c r="O302" s="320"/>
      <c r="P302" s="320"/>
      <c r="Q302" s="645"/>
      <c r="R302" s="320"/>
      <c r="S302" s="320"/>
      <c r="T302" s="320"/>
      <c r="U302" s="320"/>
      <c r="V302" s="645"/>
      <c r="W302" s="319"/>
      <c r="X302" s="320"/>
      <c r="Y302" s="320"/>
      <c r="Z302" s="320"/>
      <c r="AA302" s="645"/>
      <c r="AB302" s="489">
        <f t="array" ref="AB302">IF(ISNA(INDEX('приложение 7.2 1 квартал'!AE:AE,MATCH(B302,'приложение 7.2 1 квартал'!B:B,0))),0,INDEX('приложение 7.2 1 квартал'!AE:AE,MATCH(B302,'приложение 7.2 1 квартал'!B:B,0)))</f>
        <v>0</v>
      </c>
      <c r="AC302" s="385"/>
      <c r="AD302" s="490">
        <f t="array" ref="AD302">IF(ISNA(INDEX('приложение 7.2 1 квартал'!Z:Z,MATCH(B302,'приложение 7.2 1 квартал'!B:B,0))),0,INDEX('приложение 7.2 1 квартал'!Z:Z,MATCH(B302,'приложение 7.2 1 квартал'!B:B,0)))</f>
        <v>0</v>
      </c>
      <c r="AE302" s="491">
        <f t="array" ref="AE302">IF(ISNA(INDEX('приложение 7.2 2 квартал'!AE:AE,MATCH(B302,'приложение 7.2 2 квартал'!B:B,0))),0,INDEX('приложение 7.2 2 квартал'!AE:AE,MATCH(B302,'приложение 7.2 2 квартал'!B:B,0)))</f>
        <v>0.23</v>
      </c>
      <c r="AF302" s="404" t="s">
        <v>98</v>
      </c>
      <c r="AG302" s="658">
        <f t="array" ref="AG302">IF(ISNA(INDEX('приложение 7.2 2 квартал'!Z:Z,MATCH(B302,'приложение 7.2 2 квартал'!B:B,0))),0,INDEX('приложение 7.2 2 квартал'!Z:Z,MATCH(B302,'приложение 7.2 2 квартал'!B:B,0)))</f>
        <v>0</v>
      </c>
      <c r="AH302" s="659"/>
      <c r="AI302" s="660"/>
      <c r="AJ302" s="661"/>
      <c r="AK302" s="662"/>
      <c r="AL302" s="663"/>
      <c r="AM302" s="661"/>
      <c r="AN302" s="287">
        <f t="array" ref="AN302">SUM(AB302,AE302)</f>
        <v>0.23</v>
      </c>
      <c r="AO302" s="421" t="s">
        <v>98</v>
      </c>
      <c r="AP302" s="658">
        <f t="array" ref="AP302">SUM(AD302,AG302)</f>
        <v>0</v>
      </c>
      <c r="AQ302" s="646"/>
      <c r="AR302" s="320"/>
      <c r="AS302" s="645"/>
      <c r="AT302" s="646"/>
      <c r="AU302" s="320"/>
      <c r="AV302" s="645"/>
      <c r="AW302" s="646"/>
      <c r="AX302" s="320"/>
      <c r="AY302" s="645"/>
      <c r="AZ302" s="646"/>
      <c r="BA302" s="647"/>
      <c r="BB302" s="645"/>
      <c r="BC302" s="646"/>
      <c r="BD302" s="647"/>
      <c r="BE302" s="648"/>
      <c r="BF302" s="319"/>
      <c r="BG302" s="320"/>
      <c r="BH302" s="645"/>
      <c r="BI302" s="646"/>
      <c r="BJ302" s="647"/>
      <c r="BK302" s="648"/>
      <c r="BL302" s="646"/>
      <c r="BM302" s="647"/>
      <c r="BN302" s="648"/>
      <c r="BO302" s="646"/>
      <c r="BP302" s="647"/>
      <c r="BQ302" s="648"/>
      <c r="BR302" s="649"/>
      <c r="BS302" s="650"/>
      <c r="BT302" s="733"/>
    </row>
    <row r="303" spans="1:72" s="331" customFormat="1" ht="94.5" x14ac:dyDescent="0.25">
      <c r="A303" s="742">
        <v>38</v>
      </c>
      <c r="B303" s="676" t="s">
        <v>381</v>
      </c>
      <c r="C303" s="320"/>
      <c r="D303" s="320"/>
      <c r="E303" s="320"/>
      <c r="F303" s="320"/>
      <c r="G303" s="645"/>
      <c r="H303" s="320"/>
      <c r="I303" s="320"/>
      <c r="J303" s="320"/>
      <c r="K303" s="320"/>
      <c r="L303" s="645"/>
      <c r="M303" s="320"/>
      <c r="N303" s="320"/>
      <c r="O303" s="320"/>
      <c r="P303" s="320"/>
      <c r="Q303" s="645"/>
      <c r="R303" s="320"/>
      <c r="S303" s="320"/>
      <c r="T303" s="320"/>
      <c r="U303" s="320"/>
      <c r="V303" s="645"/>
      <c r="W303" s="319"/>
      <c r="X303" s="320"/>
      <c r="Y303" s="320"/>
      <c r="Z303" s="320"/>
      <c r="AA303" s="645"/>
      <c r="AB303" s="489">
        <f t="array" ref="AB303">IF(ISNA(INDEX('приложение 7.2 1 квартал'!AE:AE,MATCH(B303,'приложение 7.2 1 квартал'!B:B,0))),0,INDEX('приложение 7.2 1 квартал'!AE:AE,MATCH(B303,'приложение 7.2 1 квартал'!B:B,0)))</f>
        <v>0</v>
      </c>
      <c r="AC303" s="385"/>
      <c r="AD303" s="490">
        <f t="array" ref="AD303">IF(ISNA(INDEX('приложение 7.2 1 квартал'!Z:Z,MATCH(B303,'приложение 7.2 1 квартал'!B:B,0))),0,INDEX('приложение 7.2 1 квартал'!Z:Z,MATCH(B303,'приложение 7.2 1 квартал'!B:B,0)))</f>
        <v>0</v>
      </c>
      <c r="AE303" s="491">
        <f t="array" ref="AE303">IF(ISNA(INDEX('приложение 7.2 2 квартал'!AE:AE,MATCH(B303,'приложение 7.2 2 квартал'!B:B,0))),0,INDEX('приложение 7.2 2 квартал'!AE:AE,MATCH(B303,'приложение 7.2 2 квартал'!B:B,0)))</f>
        <v>0.19</v>
      </c>
      <c r="AF303" s="404" t="s">
        <v>98</v>
      </c>
      <c r="AG303" s="658">
        <f t="array" ref="AG303">IF(ISNA(INDEX('приложение 7.2 2 квартал'!Z:Z,MATCH(B303,'приложение 7.2 2 квартал'!B:B,0))),0,INDEX('приложение 7.2 2 квартал'!Z:Z,MATCH(B303,'приложение 7.2 2 квартал'!B:B,0)))</f>
        <v>0</v>
      </c>
      <c r="AH303" s="659"/>
      <c r="AI303" s="660"/>
      <c r="AJ303" s="661"/>
      <c r="AK303" s="662"/>
      <c r="AL303" s="663"/>
      <c r="AM303" s="661"/>
      <c r="AN303" s="287">
        <f t="array" ref="AN303">SUM(AB303,AE303)</f>
        <v>0.19</v>
      </c>
      <c r="AO303" s="421" t="s">
        <v>98</v>
      </c>
      <c r="AP303" s="658">
        <f t="array" ref="AP303">SUM(AD303,AG303)</f>
        <v>0</v>
      </c>
      <c r="AQ303" s="646"/>
      <c r="AR303" s="320"/>
      <c r="AS303" s="645"/>
      <c r="AT303" s="646"/>
      <c r="AU303" s="320"/>
      <c r="AV303" s="645"/>
      <c r="AW303" s="646"/>
      <c r="AX303" s="320"/>
      <c r="AY303" s="645"/>
      <c r="AZ303" s="646"/>
      <c r="BA303" s="647"/>
      <c r="BB303" s="645"/>
      <c r="BC303" s="646"/>
      <c r="BD303" s="647"/>
      <c r="BE303" s="648"/>
      <c r="BF303" s="319"/>
      <c r="BG303" s="320"/>
      <c r="BH303" s="645"/>
      <c r="BI303" s="646"/>
      <c r="BJ303" s="647"/>
      <c r="BK303" s="648"/>
      <c r="BL303" s="646"/>
      <c r="BM303" s="647"/>
      <c r="BN303" s="648"/>
      <c r="BO303" s="646"/>
      <c r="BP303" s="647"/>
      <c r="BQ303" s="648"/>
      <c r="BR303" s="649"/>
      <c r="BS303" s="650"/>
      <c r="BT303" s="733"/>
    </row>
    <row r="304" spans="1:72" s="331" customFormat="1" ht="78.75" x14ac:dyDescent="0.25">
      <c r="A304" s="742">
        <v>39</v>
      </c>
      <c r="B304" s="676" t="s">
        <v>382</v>
      </c>
      <c r="C304" s="320"/>
      <c r="D304" s="320"/>
      <c r="E304" s="320"/>
      <c r="F304" s="320"/>
      <c r="G304" s="645"/>
      <c r="H304" s="320"/>
      <c r="I304" s="320"/>
      <c r="J304" s="320"/>
      <c r="K304" s="320"/>
      <c r="L304" s="645"/>
      <c r="M304" s="320"/>
      <c r="N304" s="320"/>
      <c r="O304" s="320"/>
      <c r="P304" s="320"/>
      <c r="Q304" s="645"/>
      <c r="R304" s="320"/>
      <c r="S304" s="320"/>
      <c r="T304" s="320"/>
      <c r="U304" s="320"/>
      <c r="V304" s="645"/>
      <c r="W304" s="319"/>
      <c r="X304" s="320"/>
      <c r="Y304" s="320"/>
      <c r="Z304" s="320"/>
      <c r="AA304" s="645"/>
      <c r="AB304" s="489">
        <f t="array" ref="AB304">IF(ISNA(INDEX('приложение 7.2 1 квартал'!AE:AE,MATCH(B304,'приложение 7.2 1 квартал'!B:B,0))),0,INDEX('приложение 7.2 1 квартал'!AE:AE,MATCH(B304,'приложение 7.2 1 квартал'!B:B,0)))</f>
        <v>0</v>
      </c>
      <c r="AC304" s="385"/>
      <c r="AD304" s="490">
        <f t="array" ref="AD304">IF(ISNA(INDEX('приложение 7.2 1 квартал'!Z:Z,MATCH(B304,'приложение 7.2 1 квартал'!B:B,0))),0,INDEX('приложение 7.2 1 квартал'!Z:Z,MATCH(B304,'приложение 7.2 1 квартал'!B:B,0)))</f>
        <v>0</v>
      </c>
      <c r="AE304" s="491">
        <f t="array" ref="AE304">IF(ISNA(INDEX('приложение 7.2 2 квартал'!AE:AE,MATCH(B304,'приложение 7.2 2 квартал'!B:B,0))),0,INDEX('приложение 7.2 2 квартал'!AE:AE,MATCH(B304,'приложение 7.2 2 квартал'!B:B,0)))</f>
        <v>0.11</v>
      </c>
      <c r="AF304" s="404" t="s">
        <v>98</v>
      </c>
      <c r="AG304" s="658">
        <f t="array" ref="AG304">IF(ISNA(INDEX('приложение 7.2 2 квартал'!Z:Z,MATCH(B304,'приложение 7.2 2 квартал'!B:B,0))),0,INDEX('приложение 7.2 2 квартал'!Z:Z,MATCH(B304,'приложение 7.2 2 квартал'!B:B,0)))</f>
        <v>0</v>
      </c>
      <c r="AH304" s="659"/>
      <c r="AI304" s="660"/>
      <c r="AJ304" s="661"/>
      <c r="AK304" s="662"/>
      <c r="AL304" s="663"/>
      <c r="AM304" s="661"/>
      <c r="AN304" s="287">
        <f t="array" ref="AN304">SUM(AB304,AE304)</f>
        <v>0.11</v>
      </c>
      <c r="AO304" s="421" t="s">
        <v>98</v>
      </c>
      <c r="AP304" s="658">
        <f t="array" ref="AP304">SUM(AD304,AG304)</f>
        <v>0</v>
      </c>
      <c r="AQ304" s="646"/>
      <c r="AR304" s="320"/>
      <c r="AS304" s="645"/>
      <c r="AT304" s="646"/>
      <c r="AU304" s="320"/>
      <c r="AV304" s="645"/>
      <c r="AW304" s="646"/>
      <c r="AX304" s="320"/>
      <c r="AY304" s="645"/>
      <c r="AZ304" s="646"/>
      <c r="BA304" s="647"/>
      <c r="BB304" s="645"/>
      <c r="BC304" s="646"/>
      <c r="BD304" s="647"/>
      <c r="BE304" s="648"/>
      <c r="BF304" s="319"/>
      <c r="BG304" s="320"/>
      <c r="BH304" s="645"/>
      <c r="BI304" s="646"/>
      <c r="BJ304" s="647"/>
      <c r="BK304" s="648"/>
      <c r="BL304" s="646"/>
      <c r="BM304" s="647"/>
      <c r="BN304" s="648"/>
      <c r="BO304" s="646"/>
      <c r="BP304" s="647"/>
      <c r="BQ304" s="648"/>
      <c r="BR304" s="649"/>
      <c r="BS304" s="650"/>
      <c r="BT304" s="733"/>
    </row>
    <row r="305" spans="1:72" s="331" customFormat="1" ht="78.75" x14ac:dyDescent="0.25">
      <c r="A305" s="742">
        <v>40</v>
      </c>
      <c r="B305" s="676" t="s">
        <v>383</v>
      </c>
      <c r="C305" s="320"/>
      <c r="D305" s="320"/>
      <c r="E305" s="320"/>
      <c r="F305" s="320"/>
      <c r="G305" s="645"/>
      <c r="H305" s="320"/>
      <c r="I305" s="320"/>
      <c r="J305" s="320"/>
      <c r="K305" s="320"/>
      <c r="L305" s="645"/>
      <c r="M305" s="320"/>
      <c r="N305" s="320"/>
      <c r="O305" s="320"/>
      <c r="P305" s="320"/>
      <c r="Q305" s="645"/>
      <c r="R305" s="320"/>
      <c r="S305" s="320"/>
      <c r="T305" s="320"/>
      <c r="U305" s="320"/>
      <c r="V305" s="645"/>
      <c r="W305" s="319"/>
      <c r="X305" s="320"/>
      <c r="Y305" s="320"/>
      <c r="Z305" s="320"/>
      <c r="AA305" s="645"/>
      <c r="AB305" s="489">
        <f t="array" ref="AB305">IF(ISNA(INDEX('приложение 7.2 1 квартал'!AE:AE,MATCH(B305,'приложение 7.2 1 квартал'!B:B,0))),0,INDEX('приложение 7.2 1 квартал'!AE:AE,MATCH(B305,'приложение 7.2 1 квартал'!B:B,0)))</f>
        <v>0</v>
      </c>
      <c r="AC305" s="385"/>
      <c r="AD305" s="490">
        <f t="array" ref="AD305">IF(ISNA(INDEX('приложение 7.2 1 квартал'!Z:Z,MATCH(B305,'приложение 7.2 1 квартал'!B:B,0))),0,INDEX('приложение 7.2 1 квартал'!Z:Z,MATCH(B305,'приложение 7.2 1 квартал'!B:B,0)))</f>
        <v>0</v>
      </c>
      <c r="AE305" s="491">
        <f t="array" ref="AE305">IF(ISNA(INDEX('приложение 7.2 2 квартал'!AE:AE,MATCH(B305,'приложение 7.2 2 квартал'!B:B,0))),0,INDEX('приложение 7.2 2 квартал'!AE:AE,MATCH(B305,'приложение 7.2 2 квартал'!B:B,0)))</f>
        <v>0.12</v>
      </c>
      <c r="AF305" s="404" t="s">
        <v>98</v>
      </c>
      <c r="AG305" s="658">
        <f t="array" ref="AG305">IF(ISNA(INDEX('приложение 7.2 2 квартал'!Z:Z,MATCH(B305,'приложение 7.2 2 квартал'!B:B,0))),0,INDEX('приложение 7.2 2 квартал'!Z:Z,MATCH(B305,'приложение 7.2 2 квартал'!B:B,0)))</f>
        <v>0</v>
      </c>
      <c r="AH305" s="659"/>
      <c r="AI305" s="660"/>
      <c r="AJ305" s="661"/>
      <c r="AK305" s="662"/>
      <c r="AL305" s="663"/>
      <c r="AM305" s="661"/>
      <c r="AN305" s="287">
        <f t="array" ref="AN305">SUM(AB305,AE305)</f>
        <v>0.12</v>
      </c>
      <c r="AO305" s="421" t="s">
        <v>98</v>
      </c>
      <c r="AP305" s="658">
        <f t="array" ref="AP305">SUM(AD305,AG305)</f>
        <v>0</v>
      </c>
      <c r="AQ305" s="646"/>
      <c r="AR305" s="320"/>
      <c r="AS305" s="645"/>
      <c r="AT305" s="646"/>
      <c r="AU305" s="320"/>
      <c r="AV305" s="645"/>
      <c r="AW305" s="646"/>
      <c r="AX305" s="320"/>
      <c r="AY305" s="645"/>
      <c r="AZ305" s="646"/>
      <c r="BA305" s="647"/>
      <c r="BB305" s="645"/>
      <c r="BC305" s="646"/>
      <c r="BD305" s="647"/>
      <c r="BE305" s="648"/>
      <c r="BF305" s="319"/>
      <c r="BG305" s="320"/>
      <c r="BH305" s="645"/>
      <c r="BI305" s="646"/>
      <c r="BJ305" s="647"/>
      <c r="BK305" s="648"/>
      <c r="BL305" s="646"/>
      <c r="BM305" s="647"/>
      <c r="BN305" s="648"/>
      <c r="BO305" s="646"/>
      <c r="BP305" s="647"/>
      <c r="BQ305" s="648"/>
      <c r="BR305" s="649"/>
      <c r="BS305" s="650"/>
      <c r="BT305" s="733"/>
    </row>
    <row r="306" spans="1:72" s="331" customFormat="1" ht="94.5" x14ac:dyDescent="0.25">
      <c r="A306" s="742">
        <v>41</v>
      </c>
      <c r="B306" s="676" t="s">
        <v>384</v>
      </c>
      <c r="C306" s="320"/>
      <c r="D306" s="320"/>
      <c r="E306" s="320"/>
      <c r="F306" s="320"/>
      <c r="G306" s="645"/>
      <c r="H306" s="320"/>
      <c r="I306" s="320"/>
      <c r="J306" s="320"/>
      <c r="K306" s="320"/>
      <c r="L306" s="645"/>
      <c r="M306" s="320"/>
      <c r="N306" s="320"/>
      <c r="O306" s="320"/>
      <c r="P306" s="320"/>
      <c r="Q306" s="645"/>
      <c r="R306" s="320"/>
      <c r="S306" s="320"/>
      <c r="T306" s="320"/>
      <c r="U306" s="320"/>
      <c r="V306" s="645"/>
      <c r="W306" s="319"/>
      <c r="X306" s="320"/>
      <c r="Y306" s="320"/>
      <c r="Z306" s="320"/>
      <c r="AA306" s="645"/>
      <c r="AB306" s="489">
        <f t="array" ref="AB306">IF(ISNA(INDEX('приложение 7.2 1 квартал'!AE:AE,MATCH(B306,'приложение 7.2 1 квартал'!B:B,0))),0,INDEX('приложение 7.2 1 квартал'!AE:AE,MATCH(B306,'приложение 7.2 1 квартал'!B:B,0)))</f>
        <v>0</v>
      </c>
      <c r="AC306" s="385"/>
      <c r="AD306" s="490">
        <f t="array" ref="AD306">IF(ISNA(INDEX('приложение 7.2 1 квартал'!Z:Z,MATCH(B306,'приложение 7.2 1 квартал'!B:B,0))),0,INDEX('приложение 7.2 1 квартал'!Z:Z,MATCH(B306,'приложение 7.2 1 квартал'!B:B,0)))</f>
        <v>0</v>
      </c>
      <c r="AE306" s="491">
        <f t="array" ref="AE306">IF(ISNA(INDEX('приложение 7.2 2 квартал'!AE:AE,MATCH(B306,'приложение 7.2 2 квартал'!B:B,0))),0,INDEX('приложение 7.2 2 квартал'!AE:AE,MATCH(B306,'приложение 7.2 2 квартал'!B:B,0)))</f>
        <v>0.34</v>
      </c>
      <c r="AF306" s="404" t="s">
        <v>98</v>
      </c>
      <c r="AG306" s="658">
        <f t="array" ref="AG306">IF(ISNA(INDEX('приложение 7.2 2 квартал'!Z:Z,MATCH(B306,'приложение 7.2 2 квартал'!B:B,0))),0,INDEX('приложение 7.2 2 квартал'!Z:Z,MATCH(B306,'приложение 7.2 2 квартал'!B:B,0)))</f>
        <v>0</v>
      </c>
      <c r="AH306" s="659"/>
      <c r="AI306" s="660"/>
      <c r="AJ306" s="661"/>
      <c r="AK306" s="662"/>
      <c r="AL306" s="663"/>
      <c r="AM306" s="661"/>
      <c r="AN306" s="287">
        <f t="array" ref="AN306">SUM(AB306,AE306)</f>
        <v>0.34</v>
      </c>
      <c r="AO306" s="421" t="s">
        <v>98</v>
      </c>
      <c r="AP306" s="658">
        <f t="array" ref="AP306">SUM(AD306,AG306)</f>
        <v>0</v>
      </c>
      <c r="AQ306" s="646"/>
      <c r="AR306" s="320"/>
      <c r="AS306" s="645"/>
      <c r="AT306" s="646"/>
      <c r="AU306" s="320"/>
      <c r="AV306" s="645"/>
      <c r="AW306" s="646"/>
      <c r="AX306" s="320"/>
      <c r="AY306" s="645"/>
      <c r="AZ306" s="646"/>
      <c r="BA306" s="647"/>
      <c r="BB306" s="645"/>
      <c r="BC306" s="646"/>
      <c r="BD306" s="647"/>
      <c r="BE306" s="648"/>
      <c r="BF306" s="319"/>
      <c r="BG306" s="320"/>
      <c r="BH306" s="645"/>
      <c r="BI306" s="646"/>
      <c r="BJ306" s="647"/>
      <c r="BK306" s="648"/>
      <c r="BL306" s="646"/>
      <c r="BM306" s="647"/>
      <c r="BN306" s="648"/>
      <c r="BO306" s="646"/>
      <c r="BP306" s="647"/>
      <c r="BQ306" s="648"/>
      <c r="BR306" s="649"/>
      <c r="BS306" s="650"/>
      <c r="BT306" s="733"/>
    </row>
    <row r="307" spans="1:72" s="331" customFormat="1" ht="110.25" x14ac:dyDescent="0.25">
      <c r="A307" s="742">
        <v>42</v>
      </c>
      <c r="B307" s="676" t="s">
        <v>385</v>
      </c>
      <c r="C307" s="320"/>
      <c r="D307" s="320"/>
      <c r="E307" s="320"/>
      <c r="F307" s="320"/>
      <c r="G307" s="645"/>
      <c r="H307" s="320"/>
      <c r="I307" s="320"/>
      <c r="J307" s="320"/>
      <c r="K307" s="320"/>
      <c r="L307" s="645"/>
      <c r="M307" s="320"/>
      <c r="N307" s="320"/>
      <c r="O307" s="320"/>
      <c r="P307" s="320"/>
      <c r="Q307" s="645"/>
      <c r="R307" s="320"/>
      <c r="S307" s="320"/>
      <c r="T307" s="320"/>
      <c r="U307" s="320"/>
      <c r="V307" s="645"/>
      <c r="W307" s="319"/>
      <c r="X307" s="320"/>
      <c r="Y307" s="320"/>
      <c r="Z307" s="320"/>
      <c r="AA307" s="645"/>
      <c r="AB307" s="489">
        <f t="array" ref="AB307">IF(ISNA(INDEX('приложение 7.2 1 квартал'!AE:AE,MATCH(B307,'приложение 7.2 1 квартал'!B:B,0))),0,INDEX('приложение 7.2 1 квартал'!AE:AE,MATCH(B307,'приложение 7.2 1 квартал'!B:B,0)))</f>
        <v>0</v>
      </c>
      <c r="AC307" s="385"/>
      <c r="AD307" s="490">
        <f t="array" ref="AD307">IF(ISNA(INDEX('приложение 7.2 1 квартал'!Z:Z,MATCH(B307,'приложение 7.2 1 квартал'!B:B,0))),0,INDEX('приложение 7.2 1 квартал'!Z:Z,MATCH(B307,'приложение 7.2 1 квартал'!B:B,0)))</f>
        <v>0</v>
      </c>
      <c r="AE307" s="491">
        <f t="array" ref="AE307">IF(ISNA(INDEX('приложение 7.2 2 квартал'!AE:AE,MATCH(B307,'приложение 7.2 2 квартал'!B:B,0))),0,INDEX('приложение 7.2 2 квартал'!AE:AE,MATCH(B307,'приложение 7.2 2 квартал'!B:B,0)))</f>
        <v>0.66</v>
      </c>
      <c r="AF307" s="404" t="s">
        <v>98</v>
      </c>
      <c r="AG307" s="658">
        <f t="array" ref="AG307">IF(ISNA(INDEX('приложение 7.2 2 квартал'!Z:Z,MATCH(B307,'приложение 7.2 2 квартал'!B:B,0))),0,INDEX('приложение 7.2 2 квартал'!Z:Z,MATCH(B307,'приложение 7.2 2 квартал'!B:B,0)))</f>
        <v>0</v>
      </c>
      <c r="AH307" s="659"/>
      <c r="AI307" s="660"/>
      <c r="AJ307" s="661"/>
      <c r="AK307" s="662"/>
      <c r="AL307" s="663"/>
      <c r="AM307" s="661"/>
      <c r="AN307" s="287">
        <f t="array" ref="AN307">SUM(AB307,AE307)</f>
        <v>0.66</v>
      </c>
      <c r="AO307" s="421" t="s">
        <v>98</v>
      </c>
      <c r="AP307" s="658">
        <f t="array" ref="AP307">SUM(AD307,AG307)</f>
        <v>0</v>
      </c>
      <c r="AQ307" s="646"/>
      <c r="AR307" s="320"/>
      <c r="AS307" s="645"/>
      <c r="AT307" s="646"/>
      <c r="AU307" s="320"/>
      <c r="AV307" s="645"/>
      <c r="AW307" s="646"/>
      <c r="AX307" s="320"/>
      <c r="AY307" s="645"/>
      <c r="AZ307" s="646"/>
      <c r="BA307" s="647"/>
      <c r="BB307" s="645"/>
      <c r="BC307" s="646"/>
      <c r="BD307" s="647"/>
      <c r="BE307" s="648"/>
      <c r="BF307" s="319"/>
      <c r="BG307" s="320"/>
      <c r="BH307" s="645"/>
      <c r="BI307" s="646"/>
      <c r="BJ307" s="647"/>
      <c r="BK307" s="648"/>
      <c r="BL307" s="646"/>
      <c r="BM307" s="647"/>
      <c r="BN307" s="648"/>
      <c r="BO307" s="646"/>
      <c r="BP307" s="647"/>
      <c r="BQ307" s="648"/>
      <c r="BR307" s="649"/>
      <c r="BS307" s="650"/>
      <c r="BT307" s="733"/>
    </row>
    <row r="308" spans="1:72" s="331" customFormat="1" ht="126" x14ac:dyDescent="0.25">
      <c r="A308" s="742">
        <v>43</v>
      </c>
      <c r="B308" s="676" t="s">
        <v>386</v>
      </c>
      <c r="C308" s="320"/>
      <c r="D308" s="320"/>
      <c r="E308" s="320"/>
      <c r="F308" s="320"/>
      <c r="G308" s="645"/>
      <c r="H308" s="320"/>
      <c r="I308" s="320"/>
      <c r="J308" s="320"/>
      <c r="K308" s="320"/>
      <c r="L308" s="645"/>
      <c r="M308" s="320"/>
      <c r="N308" s="320"/>
      <c r="O308" s="320"/>
      <c r="P308" s="320"/>
      <c r="Q308" s="645"/>
      <c r="R308" s="320"/>
      <c r="S308" s="320"/>
      <c r="T308" s="320"/>
      <c r="U308" s="320"/>
      <c r="V308" s="645"/>
      <c r="W308" s="319"/>
      <c r="X308" s="320"/>
      <c r="Y308" s="320"/>
      <c r="Z308" s="320"/>
      <c r="AA308" s="645"/>
      <c r="AB308" s="489">
        <f t="array" ref="AB308">IF(ISNA(INDEX('приложение 7.2 1 квартал'!AE:AE,MATCH(B308,'приложение 7.2 1 квартал'!B:B,0))),0,INDEX('приложение 7.2 1 квартал'!AE:AE,MATCH(B308,'приложение 7.2 1 квартал'!B:B,0)))</f>
        <v>0</v>
      </c>
      <c r="AC308" s="385"/>
      <c r="AD308" s="490">
        <f t="array" ref="AD308">IF(ISNA(INDEX('приложение 7.2 1 квартал'!Z:Z,MATCH(B308,'приложение 7.2 1 квартал'!B:B,0))),0,INDEX('приложение 7.2 1 квартал'!Z:Z,MATCH(B308,'приложение 7.2 1 квартал'!B:B,0)))</f>
        <v>0</v>
      </c>
      <c r="AE308" s="491">
        <f t="array" ref="AE308">IF(ISNA(INDEX('приложение 7.2 2 квартал'!AE:AE,MATCH(B308,'приложение 7.2 2 квартал'!B:B,0))),0,INDEX('приложение 7.2 2 квартал'!AE:AE,MATCH(B308,'приложение 7.2 2 квартал'!B:B,0)))</f>
        <v>0.55000000000000004</v>
      </c>
      <c r="AF308" s="404" t="s">
        <v>98</v>
      </c>
      <c r="AG308" s="658">
        <f t="array" ref="AG308">IF(ISNA(INDEX('приложение 7.2 2 квартал'!Z:Z,MATCH(B308,'приложение 7.2 2 квартал'!B:B,0))),0,INDEX('приложение 7.2 2 квартал'!Z:Z,MATCH(B308,'приложение 7.2 2 квартал'!B:B,0)))</f>
        <v>0</v>
      </c>
      <c r="AH308" s="659"/>
      <c r="AI308" s="660"/>
      <c r="AJ308" s="661"/>
      <c r="AK308" s="662"/>
      <c r="AL308" s="663"/>
      <c r="AM308" s="661"/>
      <c r="AN308" s="287">
        <f t="array" ref="AN308">SUM(AB308,AE308)</f>
        <v>0.55000000000000004</v>
      </c>
      <c r="AO308" s="421" t="s">
        <v>98</v>
      </c>
      <c r="AP308" s="658">
        <f t="array" ref="AP308">SUM(AD308,AG308)</f>
        <v>0</v>
      </c>
      <c r="AQ308" s="646"/>
      <c r="AR308" s="320"/>
      <c r="AS308" s="645"/>
      <c r="AT308" s="646"/>
      <c r="AU308" s="320"/>
      <c r="AV308" s="645"/>
      <c r="AW308" s="646"/>
      <c r="AX308" s="320"/>
      <c r="AY308" s="645"/>
      <c r="AZ308" s="646"/>
      <c r="BA308" s="647"/>
      <c r="BB308" s="645"/>
      <c r="BC308" s="646"/>
      <c r="BD308" s="647"/>
      <c r="BE308" s="648"/>
      <c r="BF308" s="319"/>
      <c r="BG308" s="320"/>
      <c r="BH308" s="645"/>
      <c r="BI308" s="646"/>
      <c r="BJ308" s="647"/>
      <c r="BK308" s="648"/>
      <c r="BL308" s="646"/>
      <c r="BM308" s="647"/>
      <c r="BN308" s="648"/>
      <c r="BO308" s="646"/>
      <c r="BP308" s="647"/>
      <c r="BQ308" s="648"/>
      <c r="BR308" s="649"/>
      <c r="BS308" s="650"/>
      <c r="BT308" s="733"/>
    </row>
    <row r="309" spans="1:72" s="331" customFormat="1" ht="126" x14ac:dyDescent="0.25">
      <c r="A309" s="742">
        <v>44</v>
      </c>
      <c r="B309" s="676" t="s">
        <v>387</v>
      </c>
      <c r="C309" s="320"/>
      <c r="D309" s="320"/>
      <c r="E309" s="320"/>
      <c r="F309" s="320"/>
      <c r="G309" s="645"/>
      <c r="H309" s="320"/>
      <c r="I309" s="320"/>
      <c r="J309" s="320"/>
      <c r="K309" s="320"/>
      <c r="L309" s="645"/>
      <c r="M309" s="320"/>
      <c r="N309" s="320"/>
      <c r="O309" s="320"/>
      <c r="P309" s="320"/>
      <c r="Q309" s="645"/>
      <c r="R309" s="320"/>
      <c r="S309" s="320"/>
      <c r="T309" s="320"/>
      <c r="U309" s="320"/>
      <c r="V309" s="645"/>
      <c r="W309" s="319"/>
      <c r="X309" s="320"/>
      <c r="Y309" s="320"/>
      <c r="Z309" s="320"/>
      <c r="AA309" s="645"/>
      <c r="AB309" s="489">
        <f t="array" ref="AB309">IF(ISNA(INDEX('приложение 7.2 1 квартал'!AE:AE,MATCH(B309,'приложение 7.2 1 квартал'!B:B,0))),0,INDEX('приложение 7.2 1 квартал'!AE:AE,MATCH(B309,'приложение 7.2 1 квартал'!B:B,0)))</f>
        <v>0</v>
      </c>
      <c r="AC309" s="385"/>
      <c r="AD309" s="490">
        <f t="array" ref="AD309">IF(ISNA(INDEX('приложение 7.2 1 квартал'!Z:Z,MATCH(B309,'приложение 7.2 1 квартал'!B:B,0))),0,INDEX('приложение 7.2 1 квартал'!Z:Z,MATCH(B309,'приложение 7.2 1 квартал'!B:B,0)))</f>
        <v>0</v>
      </c>
      <c r="AE309" s="491">
        <f t="array" ref="AE309">IF(ISNA(INDEX('приложение 7.2 2 квартал'!AE:AE,MATCH(B309,'приложение 7.2 2 квартал'!B:B,0))),0,INDEX('приложение 7.2 2 квартал'!AE:AE,MATCH(B309,'приложение 7.2 2 квартал'!B:B,0)))</f>
        <v>0.5</v>
      </c>
      <c r="AF309" s="404" t="s">
        <v>98</v>
      </c>
      <c r="AG309" s="658">
        <f t="array" ref="AG309">IF(ISNA(INDEX('приложение 7.2 2 квартал'!Z:Z,MATCH(B309,'приложение 7.2 2 квартал'!B:B,0))),0,INDEX('приложение 7.2 2 квартал'!Z:Z,MATCH(B309,'приложение 7.2 2 квартал'!B:B,0)))</f>
        <v>0</v>
      </c>
      <c r="AH309" s="659"/>
      <c r="AI309" s="660"/>
      <c r="AJ309" s="661"/>
      <c r="AK309" s="662"/>
      <c r="AL309" s="663"/>
      <c r="AM309" s="661"/>
      <c r="AN309" s="287">
        <f t="array" ref="AN309">SUM(AB309,AE309)</f>
        <v>0.5</v>
      </c>
      <c r="AO309" s="421" t="s">
        <v>98</v>
      </c>
      <c r="AP309" s="658">
        <f t="array" ref="AP309">SUM(AD309,AG309)</f>
        <v>0</v>
      </c>
      <c r="AQ309" s="646"/>
      <c r="AR309" s="320"/>
      <c r="AS309" s="645"/>
      <c r="AT309" s="646"/>
      <c r="AU309" s="320"/>
      <c r="AV309" s="645"/>
      <c r="AW309" s="646"/>
      <c r="AX309" s="320"/>
      <c r="AY309" s="645"/>
      <c r="AZ309" s="646"/>
      <c r="BA309" s="647"/>
      <c r="BB309" s="645"/>
      <c r="BC309" s="646"/>
      <c r="BD309" s="647"/>
      <c r="BE309" s="648"/>
      <c r="BF309" s="319"/>
      <c r="BG309" s="320"/>
      <c r="BH309" s="645"/>
      <c r="BI309" s="646"/>
      <c r="BJ309" s="647"/>
      <c r="BK309" s="648"/>
      <c r="BL309" s="646"/>
      <c r="BM309" s="647"/>
      <c r="BN309" s="648"/>
      <c r="BO309" s="646"/>
      <c r="BP309" s="647"/>
      <c r="BQ309" s="648"/>
      <c r="BR309" s="649"/>
      <c r="BS309" s="650"/>
      <c r="BT309" s="733"/>
    </row>
    <row r="310" spans="1:72" s="331" customFormat="1" ht="78.75" x14ac:dyDescent="0.25">
      <c r="A310" s="742">
        <v>45</v>
      </c>
      <c r="B310" s="676" t="s">
        <v>388</v>
      </c>
      <c r="C310" s="320"/>
      <c r="D310" s="320"/>
      <c r="E310" s="320"/>
      <c r="F310" s="320"/>
      <c r="G310" s="645"/>
      <c r="H310" s="320"/>
      <c r="I310" s="320"/>
      <c r="J310" s="320"/>
      <c r="K310" s="320"/>
      <c r="L310" s="645"/>
      <c r="M310" s="320"/>
      <c r="N310" s="320"/>
      <c r="O310" s="320"/>
      <c r="P310" s="320"/>
      <c r="Q310" s="645"/>
      <c r="R310" s="320"/>
      <c r="S310" s="320"/>
      <c r="T310" s="320"/>
      <c r="U310" s="320"/>
      <c r="V310" s="645"/>
      <c r="W310" s="319"/>
      <c r="X310" s="320"/>
      <c r="Y310" s="320"/>
      <c r="Z310" s="320"/>
      <c r="AA310" s="645"/>
      <c r="AB310" s="489">
        <f t="array" ref="AB310">IF(ISNA(INDEX('приложение 7.2 1 квартал'!AE:AE,MATCH(B310,'приложение 7.2 1 квартал'!B:B,0))),0,INDEX('приложение 7.2 1 квартал'!AE:AE,MATCH(B310,'приложение 7.2 1 квартал'!B:B,0)))</f>
        <v>0</v>
      </c>
      <c r="AC310" s="385"/>
      <c r="AD310" s="490">
        <f t="array" ref="AD310">IF(ISNA(INDEX('приложение 7.2 1 квартал'!Z:Z,MATCH(B310,'приложение 7.2 1 квартал'!B:B,0))),0,INDEX('приложение 7.2 1 квартал'!Z:Z,MATCH(B310,'приложение 7.2 1 квартал'!B:B,0)))</f>
        <v>0</v>
      </c>
      <c r="AE310" s="491">
        <f t="array" ref="AE310">IF(ISNA(INDEX('приложение 7.2 2 квартал'!AE:AE,MATCH(B310,'приложение 7.2 2 квартал'!B:B,0))),0,INDEX('приложение 7.2 2 квартал'!AE:AE,MATCH(B310,'приложение 7.2 2 квартал'!B:B,0)))</f>
        <v>0.12</v>
      </c>
      <c r="AF310" s="404" t="s">
        <v>98</v>
      </c>
      <c r="AG310" s="658">
        <f t="array" ref="AG310">IF(ISNA(INDEX('приложение 7.2 2 квартал'!Z:Z,MATCH(B310,'приложение 7.2 2 квартал'!B:B,0))),0,INDEX('приложение 7.2 2 квартал'!Z:Z,MATCH(B310,'приложение 7.2 2 квартал'!B:B,0)))</f>
        <v>0</v>
      </c>
      <c r="AH310" s="659"/>
      <c r="AI310" s="660"/>
      <c r="AJ310" s="661"/>
      <c r="AK310" s="662"/>
      <c r="AL310" s="663"/>
      <c r="AM310" s="661"/>
      <c r="AN310" s="287">
        <f t="array" ref="AN310">SUM(AB310,AE310)</f>
        <v>0.12</v>
      </c>
      <c r="AO310" s="421" t="s">
        <v>98</v>
      </c>
      <c r="AP310" s="658">
        <f t="array" ref="AP310">SUM(AD310,AG310)</f>
        <v>0</v>
      </c>
      <c r="AQ310" s="646"/>
      <c r="AR310" s="320"/>
      <c r="AS310" s="645"/>
      <c r="AT310" s="646"/>
      <c r="AU310" s="320"/>
      <c r="AV310" s="645"/>
      <c r="AW310" s="646"/>
      <c r="AX310" s="320"/>
      <c r="AY310" s="645"/>
      <c r="AZ310" s="646"/>
      <c r="BA310" s="647"/>
      <c r="BB310" s="645"/>
      <c r="BC310" s="646"/>
      <c r="BD310" s="647"/>
      <c r="BE310" s="648"/>
      <c r="BF310" s="319"/>
      <c r="BG310" s="320"/>
      <c r="BH310" s="645"/>
      <c r="BI310" s="646"/>
      <c r="BJ310" s="647"/>
      <c r="BK310" s="648"/>
      <c r="BL310" s="646"/>
      <c r="BM310" s="647"/>
      <c r="BN310" s="648"/>
      <c r="BO310" s="646"/>
      <c r="BP310" s="647"/>
      <c r="BQ310" s="648"/>
      <c r="BR310" s="649"/>
      <c r="BS310" s="650"/>
      <c r="BT310" s="733"/>
    </row>
    <row r="311" spans="1:72" s="331" customFormat="1" ht="78.75" x14ac:dyDescent="0.25">
      <c r="A311" s="742">
        <v>46</v>
      </c>
      <c r="B311" s="676" t="s">
        <v>389</v>
      </c>
      <c r="C311" s="320"/>
      <c r="D311" s="320"/>
      <c r="E311" s="320"/>
      <c r="F311" s="320"/>
      <c r="G311" s="645"/>
      <c r="H311" s="320"/>
      <c r="I311" s="320"/>
      <c r="J311" s="320"/>
      <c r="K311" s="320"/>
      <c r="L311" s="645"/>
      <c r="M311" s="320"/>
      <c r="N311" s="320"/>
      <c r="O311" s="320"/>
      <c r="P311" s="320"/>
      <c r="Q311" s="645"/>
      <c r="R311" s="320"/>
      <c r="S311" s="320"/>
      <c r="T311" s="320"/>
      <c r="U311" s="320"/>
      <c r="V311" s="645"/>
      <c r="W311" s="319"/>
      <c r="X311" s="320"/>
      <c r="Y311" s="320"/>
      <c r="Z311" s="320"/>
      <c r="AA311" s="645"/>
      <c r="AB311" s="489">
        <f t="array" ref="AB311">IF(ISNA(INDEX('приложение 7.2 1 квартал'!AE:AE,MATCH(B311,'приложение 7.2 1 квартал'!B:B,0))),0,INDEX('приложение 7.2 1 квартал'!AE:AE,MATCH(B311,'приложение 7.2 1 квартал'!B:B,0)))</f>
        <v>0</v>
      </c>
      <c r="AC311" s="385"/>
      <c r="AD311" s="490">
        <f t="array" ref="AD311">IF(ISNA(INDEX('приложение 7.2 1 квартал'!Z:Z,MATCH(B311,'приложение 7.2 1 квартал'!B:B,0))),0,INDEX('приложение 7.2 1 квартал'!Z:Z,MATCH(B311,'приложение 7.2 1 квартал'!B:B,0)))</f>
        <v>0</v>
      </c>
      <c r="AE311" s="491">
        <f t="array" ref="AE311">IF(ISNA(INDEX('приложение 7.2 2 квартал'!AE:AE,MATCH(B311,'приложение 7.2 2 квартал'!B:B,0))),0,INDEX('приложение 7.2 2 квартал'!AE:AE,MATCH(B311,'приложение 7.2 2 квартал'!B:B,0)))</f>
        <v>0.6</v>
      </c>
      <c r="AF311" s="404" t="s">
        <v>98</v>
      </c>
      <c r="AG311" s="658">
        <f t="array" ref="AG311">IF(ISNA(INDEX('приложение 7.2 2 квартал'!Z:Z,MATCH(B311,'приложение 7.2 2 квартал'!B:B,0))),0,INDEX('приложение 7.2 2 квартал'!Z:Z,MATCH(B311,'приложение 7.2 2 квартал'!B:B,0)))</f>
        <v>0</v>
      </c>
      <c r="AH311" s="659"/>
      <c r="AI311" s="660"/>
      <c r="AJ311" s="661"/>
      <c r="AK311" s="662"/>
      <c r="AL311" s="663"/>
      <c r="AM311" s="661"/>
      <c r="AN311" s="287">
        <f t="array" ref="AN311">SUM(AB311,AE311)</f>
        <v>0.6</v>
      </c>
      <c r="AO311" s="421" t="s">
        <v>98</v>
      </c>
      <c r="AP311" s="658">
        <f t="array" ref="AP311">SUM(AD311,AG311)</f>
        <v>0</v>
      </c>
      <c r="AQ311" s="646"/>
      <c r="AR311" s="320"/>
      <c r="AS311" s="645"/>
      <c r="AT311" s="646"/>
      <c r="AU311" s="320"/>
      <c r="AV311" s="645"/>
      <c r="AW311" s="646"/>
      <c r="AX311" s="320"/>
      <c r="AY311" s="645"/>
      <c r="AZ311" s="646"/>
      <c r="BA311" s="647"/>
      <c r="BB311" s="645"/>
      <c r="BC311" s="646"/>
      <c r="BD311" s="647"/>
      <c r="BE311" s="648"/>
      <c r="BF311" s="319"/>
      <c r="BG311" s="320"/>
      <c r="BH311" s="645"/>
      <c r="BI311" s="646"/>
      <c r="BJ311" s="647"/>
      <c r="BK311" s="648"/>
      <c r="BL311" s="646"/>
      <c r="BM311" s="647"/>
      <c r="BN311" s="648"/>
      <c r="BO311" s="646"/>
      <c r="BP311" s="647"/>
      <c r="BQ311" s="648"/>
      <c r="BR311" s="649"/>
      <c r="BS311" s="650"/>
      <c r="BT311" s="733"/>
    </row>
    <row r="312" spans="1:72" s="331" customFormat="1" ht="63" x14ac:dyDescent="0.25">
      <c r="A312" s="742">
        <v>47</v>
      </c>
      <c r="B312" s="676" t="s">
        <v>390</v>
      </c>
      <c r="C312" s="320"/>
      <c r="D312" s="320"/>
      <c r="E312" s="320"/>
      <c r="F312" s="320"/>
      <c r="G312" s="645"/>
      <c r="H312" s="320"/>
      <c r="I312" s="320"/>
      <c r="J312" s="320"/>
      <c r="K312" s="320"/>
      <c r="L312" s="645"/>
      <c r="M312" s="320"/>
      <c r="N312" s="320"/>
      <c r="O312" s="320"/>
      <c r="P312" s="320"/>
      <c r="Q312" s="645"/>
      <c r="R312" s="320"/>
      <c r="S312" s="320"/>
      <c r="T312" s="320"/>
      <c r="U312" s="320"/>
      <c r="V312" s="645"/>
      <c r="W312" s="319"/>
      <c r="X312" s="320"/>
      <c r="Y312" s="320"/>
      <c r="Z312" s="320"/>
      <c r="AA312" s="645"/>
      <c r="AB312" s="489">
        <f t="array" ref="AB312">IF(ISNA(INDEX('приложение 7.2 1 квартал'!AE:AE,MATCH(B312,'приложение 7.2 1 квартал'!B:B,0))),0,INDEX('приложение 7.2 1 квартал'!AE:AE,MATCH(B312,'приложение 7.2 1 квартал'!B:B,0)))</f>
        <v>0</v>
      </c>
      <c r="AC312" s="385"/>
      <c r="AD312" s="490">
        <f t="array" ref="AD312">IF(ISNA(INDEX('приложение 7.2 1 квартал'!Z:Z,MATCH(B312,'приложение 7.2 1 квартал'!B:B,0))),0,INDEX('приложение 7.2 1 квартал'!Z:Z,MATCH(B312,'приложение 7.2 1 квартал'!B:B,0)))</f>
        <v>0</v>
      </c>
      <c r="AE312" s="491">
        <f t="array" ref="AE312">IF(ISNA(INDEX('приложение 7.2 2 квартал'!AE:AE,MATCH(B312,'приложение 7.2 2 квартал'!B:B,0))),0,INDEX('приложение 7.2 2 квартал'!AE:AE,MATCH(B312,'приложение 7.2 2 квартал'!B:B,0)))</f>
        <v>0.08</v>
      </c>
      <c r="AF312" s="404" t="s">
        <v>98</v>
      </c>
      <c r="AG312" s="658">
        <f t="array" ref="AG312">IF(ISNA(INDEX('приложение 7.2 2 квартал'!Z:Z,MATCH(B312,'приложение 7.2 2 квартал'!B:B,0))),0,INDEX('приложение 7.2 2 квартал'!Z:Z,MATCH(B312,'приложение 7.2 2 квартал'!B:B,0)))</f>
        <v>0</v>
      </c>
      <c r="AH312" s="659"/>
      <c r="AI312" s="660"/>
      <c r="AJ312" s="661"/>
      <c r="AK312" s="662"/>
      <c r="AL312" s="663"/>
      <c r="AM312" s="661"/>
      <c r="AN312" s="287">
        <f t="array" ref="AN312">SUM(AB312,AE312)</f>
        <v>0.08</v>
      </c>
      <c r="AO312" s="421" t="s">
        <v>98</v>
      </c>
      <c r="AP312" s="658">
        <f t="array" ref="AP312">SUM(AD312,AG312)</f>
        <v>0</v>
      </c>
      <c r="AQ312" s="646"/>
      <c r="AR312" s="320"/>
      <c r="AS312" s="645"/>
      <c r="AT312" s="646"/>
      <c r="AU312" s="320"/>
      <c r="AV312" s="645"/>
      <c r="AW312" s="646"/>
      <c r="AX312" s="320"/>
      <c r="AY312" s="645"/>
      <c r="AZ312" s="646"/>
      <c r="BA312" s="647"/>
      <c r="BB312" s="645"/>
      <c r="BC312" s="646"/>
      <c r="BD312" s="647"/>
      <c r="BE312" s="648"/>
      <c r="BF312" s="319"/>
      <c r="BG312" s="320"/>
      <c r="BH312" s="645"/>
      <c r="BI312" s="646"/>
      <c r="BJ312" s="647"/>
      <c r="BK312" s="648"/>
      <c r="BL312" s="646"/>
      <c r="BM312" s="647"/>
      <c r="BN312" s="648"/>
      <c r="BO312" s="646"/>
      <c r="BP312" s="647"/>
      <c r="BQ312" s="648"/>
      <c r="BR312" s="649"/>
      <c r="BS312" s="650"/>
      <c r="BT312" s="733"/>
    </row>
    <row r="313" spans="1:72" s="331" customFormat="1" ht="94.5" x14ac:dyDescent="0.25">
      <c r="A313" s="742">
        <v>48</v>
      </c>
      <c r="B313" s="676" t="s">
        <v>391</v>
      </c>
      <c r="C313" s="320"/>
      <c r="D313" s="320"/>
      <c r="E313" s="320"/>
      <c r="F313" s="320"/>
      <c r="G313" s="645"/>
      <c r="H313" s="320"/>
      <c r="I313" s="320"/>
      <c r="J313" s="320"/>
      <c r="K313" s="320"/>
      <c r="L313" s="645"/>
      <c r="M313" s="320"/>
      <c r="N313" s="320"/>
      <c r="O313" s="320"/>
      <c r="P313" s="320"/>
      <c r="Q313" s="645"/>
      <c r="R313" s="320"/>
      <c r="S313" s="320"/>
      <c r="T313" s="320"/>
      <c r="U313" s="320"/>
      <c r="V313" s="645"/>
      <c r="W313" s="319"/>
      <c r="X313" s="320"/>
      <c r="Y313" s="320"/>
      <c r="Z313" s="320"/>
      <c r="AA313" s="645"/>
      <c r="AB313" s="489">
        <f t="array" ref="AB313">IF(ISNA(INDEX('приложение 7.2 1 квартал'!AE:AE,MATCH(B313,'приложение 7.2 1 квартал'!B:B,0))),0,INDEX('приложение 7.2 1 квартал'!AE:AE,MATCH(B313,'приложение 7.2 1 квартал'!B:B,0)))</f>
        <v>0</v>
      </c>
      <c r="AC313" s="385"/>
      <c r="AD313" s="490">
        <f t="array" ref="AD313">IF(ISNA(INDEX('приложение 7.2 1 квартал'!Z:Z,MATCH(B313,'приложение 7.2 1 квартал'!B:B,0))),0,INDEX('приложение 7.2 1 квартал'!Z:Z,MATCH(B313,'приложение 7.2 1 квартал'!B:B,0)))</f>
        <v>0</v>
      </c>
      <c r="AE313" s="491">
        <f t="array" ref="AE313">IF(ISNA(INDEX('приложение 7.2 2 квартал'!AE:AE,MATCH(B313,'приложение 7.2 2 квартал'!B:B,0))),0,INDEX('приложение 7.2 2 квартал'!AE:AE,MATCH(B313,'приложение 7.2 2 квартал'!B:B,0)))</f>
        <v>0.08</v>
      </c>
      <c r="AF313" s="404" t="s">
        <v>98</v>
      </c>
      <c r="AG313" s="658">
        <f t="array" ref="AG313">IF(ISNA(INDEX('приложение 7.2 2 квартал'!Z:Z,MATCH(B313,'приложение 7.2 2 квартал'!B:B,0))),0,INDEX('приложение 7.2 2 квартал'!Z:Z,MATCH(B313,'приложение 7.2 2 квартал'!B:B,0)))</f>
        <v>0</v>
      </c>
      <c r="AH313" s="659"/>
      <c r="AI313" s="660"/>
      <c r="AJ313" s="661"/>
      <c r="AK313" s="662"/>
      <c r="AL313" s="663"/>
      <c r="AM313" s="661"/>
      <c r="AN313" s="287">
        <f t="array" ref="AN313">SUM(AB313,AE313)</f>
        <v>0.08</v>
      </c>
      <c r="AO313" s="421" t="s">
        <v>98</v>
      </c>
      <c r="AP313" s="658">
        <f t="array" ref="AP313">SUM(AD313,AG313)</f>
        <v>0</v>
      </c>
      <c r="AQ313" s="646"/>
      <c r="AR313" s="320"/>
      <c r="AS313" s="645"/>
      <c r="AT313" s="646"/>
      <c r="AU313" s="320"/>
      <c r="AV313" s="645"/>
      <c r="AW313" s="646"/>
      <c r="AX313" s="320"/>
      <c r="AY313" s="645"/>
      <c r="AZ313" s="646"/>
      <c r="BA313" s="647"/>
      <c r="BB313" s="645"/>
      <c r="BC313" s="646"/>
      <c r="BD313" s="647"/>
      <c r="BE313" s="648"/>
      <c r="BF313" s="319"/>
      <c r="BG313" s="320"/>
      <c r="BH313" s="645"/>
      <c r="BI313" s="646"/>
      <c r="BJ313" s="647"/>
      <c r="BK313" s="648"/>
      <c r="BL313" s="646"/>
      <c r="BM313" s="647"/>
      <c r="BN313" s="648"/>
      <c r="BO313" s="646"/>
      <c r="BP313" s="647"/>
      <c r="BQ313" s="648"/>
      <c r="BR313" s="649"/>
      <c r="BS313" s="650"/>
      <c r="BT313" s="733"/>
    </row>
    <row r="314" spans="1:72" s="331" customFormat="1" ht="78.75" x14ac:dyDescent="0.25">
      <c r="A314" s="742">
        <v>49</v>
      </c>
      <c r="B314" s="676" t="s">
        <v>392</v>
      </c>
      <c r="C314" s="320"/>
      <c r="D314" s="320"/>
      <c r="E314" s="320"/>
      <c r="F314" s="320"/>
      <c r="G314" s="645"/>
      <c r="H314" s="320"/>
      <c r="I314" s="320"/>
      <c r="J314" s="320"/>
      <c r="K314" s="320"/>
      <c r="L314" s="645"/>
      <c r="M314" s="320"/>
      <c r="N314" s="320"/>
      <c r="O314" s="320"/>
      <c r="P314" s="320"/>
      <c r="Q314" s="645"/>
      <c r="R314" s="320"/>
      <c r="S314" s="320"/>
      <c r="T314" s="320"/>
      <c r="U314" s="320"/>
      <c r="V314" s="645"/>
      <c r="W314" s="319"/>
      <c r="X314" s="320"/>
      <c r="Y314" s="320"/>
      <c r="Z314" s="320"/>
      <c r="AA314" s="645"/>
      <c r="AB314" s="489">
        <f t="array" ref="AB314">IF(ISNA(INDEX('приложение 7.2 1 квартал'!AE:AE,MATCH(B314,'приложение 7.2 1 квартал'!B:B,0))),0,INDEX('приложение 7.2 1 квартал'!AE:AE,MATCH(B314,'приложение 7.2 1 квартал'!B:B,0)))</f>
        <v>0</v>
      </c>
      <c r="AC314" s="385"/>
      <c r="AD314" s="490">
        <f t="array" ref="AD314">IF(ISNA(INDEX('приложение 7.2 1 квартал'!Z:Z,MATCH(B314,'приложение 7.2 1 квартал'!B:B,0))),0,INDEX('приложение 7.2 1 квартал'!Z:Z,MATCH(B314,'приложение 7.2 1 квартал'!B:B,0)))</f>
        <v>0</v>
      </c>
      <c r="AE314" s="491">
        <f t="array" ref="AE314">IF(ISNA(INDEX('приложение 7.2 2 квартал'!AE:AE,MATCH(B314,'приложение 7.2 2 квартал'!B:B,0))),0,INDEX('приложение 7.2 2 квартал'!AE:AE,MATCH(B314,'приложение 7.2 2 квартал'!B:B,0)))</f>
        <v>0.95</v>
      </c>
      <c r="AF314" s="404" t="s">
        <v>98</v>
      </c>
      <c r="AG314" s="658">
        <f t="array" ref="AG314">IF(ISNA(INDEX('приложение 7.2 2 квартал'!Z:Z,MATCH(B314,'приложение 7.2 2 квартал'!B:B,0))),0,INDEX('приложение 7.2 2 квартал'!Z:Z,MATCH(B314,'приложение 7.2 2 квартал'!B:B,0)))</f>
        <v>0</v>
      </c>
      <c r="AH314" s="659"/>
      <c r="AI314" s="660"/>
      <c r="AJ314" s="661"/>
      <c r="AK314" s="662"/>
      <c r="AL314" s="663"/>
      <c r="AM314" s="661"/>
      <c r="AN314" s="287">
        <f t="array" ref="AN314">SUM(AB314,AE314)</f>
        <v>0.95</v>
      </c>
      <c r="AO314" s="421" t="s">
        <v>98</v>
      </c>
      <c r="AP314" s="658">
        <f t="array" ref="AP314">SUM(AD314,AG314)</f>
        <v>0</v>
      </c>
      <c r="AQ314" s="646"/>
      <c r="AR314" s="320"/>
      <c r="AS314" s="645"/>
      <c r="AT314" s="646"/>
      <c r="AU314" s="320"/>
      <c r="AV314" s="645"/>
      <c r="AW314" s="646"/>
      <c r="AX314" s="320"/>
      <c r="AY314" s="645"/>
      <c r="AZ314" s="646"/>
      <c r="BA314" s="647"/>
      <c r="BB314" s="645"/>
      <c r="BC314" s="646"/>
      <c r="BD314" s="647"/>
      <c r="BE314" s="648"/>
      <c r="BF314" s="319"/>
      <c r="BG314" s="320"/>
      <c r="BH314" s="645"/>
      <c r="BI314" s="646"/>
      <c r="BJ314" s="647"/>
      <c r="BK314" s="648"/>
      <c r="BL314" s="646"/>
      <c r="BM314" s="647"/>
      <c r="BN314" s="648"/>
      <c r="BO314" s="646"/>
      <c r="BP314" s="647"/>
      <c r="BQ314" s="648"/>
      <c r="BR314" s="649"/>
      <c r="BS314" s="650"/>
      <c r="BT314" s="733"/>
    </row>
    <row r="315" spans="1:72" s="331" customFormat="1" ht="78.75" x14ac:dyDescent="0.25">
      <c r="A315" s="742">
        <v>50</v>
      </c>
      <c r="B315" s="676" t="s">
        <v>393</v>
      </c>
      <c r="C315" s="320"/>
      <c r="D315" s="320"/>
      <c r="E315" s="320"/>
      <c r="F315" s="320"/>
      <c r="G315" s="645"/>
      <c r="H315" s="320"/>
      <c r="I315" s="320"/>
      <c r="J315" s="320"/>
      <c r="K315" s="320"/>
      <c r="L315" s="645"/>
      <c r="M315" s="320"/>
      <c r="N315" s="320"/>
      <c r="O315" s="320"/>
      <c r="P315" s="320"/>
      <c r="Q315" s="645"/>
      <c r="R315" s="320"/>
      <c r="S315" s="320"/>
      <c r="T315" s="320"/>
      <c r="U315" s="320"/>
      <c r="V315" s="645"/>
      <c r="W315" s="319"/>
      <c r="X315" s="320"/>
      <c r="Y315" s="320"/>
      <c r="Z315" s="320"/>
      <c r="AA315" s="645"/>
      <c r="AB315" s="489">
        <f t="array" ref="AB315">IF(ISNA(INDEX('приложение 7.2 1 квартал'!AE:AE,MATCH(B315,'приложение 7.2 1 квартал'!B:B,0))),0,INDEX('приложение 7.2 1 квартал'!AE:AE,MATCH(B315,'приложение 7.2 1 квартал'!B:B,0)))</f>
        <v>0</v>
      </c>
      <c r="AC315" s="385"/>
      <c r="AD315" s="490">
        <f t="array" ref="AD315">IF(ISNA(INDEX('приложение 7.2 1 квартал'!Z:Z,MATCH(B315,'приложение 7.2 1 квартал'!B:B,0))),0,INDEX('приложение 7.2 1 квартал'!Z:Z,MATCH(B315,'приложение 7.2 1 квартал'!B:B,0)))</f>
        <v>0</v>
      </c>
      <c r="AE315" s="491">
        <f t="array" ref="AE315">IF(ISNA(INDEX('приложение 7.2 2 квартал'!AE:AE,MATCH(B315,'приложение 7.2 2 квартал'!B:B,0))),0,INDEX('приложение 7.2 2 квартал'!AE:AE,MATCH(B315,'приложение 7.2 2 квартал'!B:B,0)))</f>
        <v>0.16</v>
      </c>
      <c r="AF315" s="404" t="s">
        <v>98</v>
      </c>
      <c r="AG315" s="658">
        <f t="array" ref="AG315">IF(ISNA(INDEX('приложение 7.2 2 квартал'!Z:Z,MATCH(B315,'приложение 7.2 2 квартал'!B:B,0))),0,INDEX('приложение 7.2 2 квартал'!Z:Z,MATCH(B315,'приложение 7.2 2 квартал'!B:B,0)))</f>
        <v>0</v>
      </c>
      <c r="AH315" s="659"/>
      <c r="AI315" s="660"/>
      <c r="AJ315" s="661"/>
      <c r="AK315" s="662"/>
      <c r="AL315" s="663"/>
      <c r="AM315" s="661"/>
      <c r="AN315" s="287">
        <f t="array" ref="AN315">SUM(AB315,AE315)</f>
        <v>0.16</v>
      </c>
      <c r="AO315" s="421" t="s">
        <v>98</v>
      </c>
      <c r="AP315" s="658">
        <f t="array" ref="AP315">SUM(AD315,AG315)</f>
        <v>0</v>
      </c>
      <c r="AQ315" s="646"/>
      <c r="AR315" s="320"/>
      <c r="AS315" s="645"/>
      <c r="AT315" s="646"/>
      <c r="AU315" s="320"/>
      <c r="AV315" s="645"/>
      <c r="AW315" s="646"/>
      <c r="AX315" s="320"/>
      <c r="AY315" s="645"/>
      <c r="AZ315" s="646"/>
      <c r="BA315" s="647"/>
      <c r="BB315" s="645"/>
      <c r="BC315" s="646"/>
      <c r="BD315" s="647"/>
      <c r="BE315" s="648"/>
      <c r="BF315" s="319"/>
      <c r="BG315" s="320"/>
      <c r="BH315" s="645"/>
      <c r="BI315" s="646"/>
      <c r="BJ315" s="647"/>
      <c r="BK315" s="648"/>
      <c r="BL315" s="646"/>
      <c r="BM315" s="647"/>
      <c r="BN315" s="648"/>
      <c r="BO315" s="646"/>
      <c r="BP315" s="647"/>
      <c r="BQ315" s="648"/>
      <c r="BR315" s="649"/>
      <c r="BS315" s="650"/>
      <c r="BT315" s="733"/>
    </row>
    <row r="316" spans="1:72" s="331" customFormat="1" ht="78.75" x14ac:dyDescent="0.25">
      <c r="A316" s="742">
        <v>51</v>
      </c>
      <c r="B316" s="676" t="s">
        <v>394</v>
      </c>
      <c r="C316" s="320"/>
      <c r="D316" s="320"/>
      <c r="E316" s="320"/>
      <c r="F316" s="320"/>
      <c r="G316" s="645"/>
      <c r="H316" s="320"/>
      <c r="I316" s="320"/>
      <c r="J316" s="320"/>
      <c r="K316" s="320"/>
      <c r="L316" s="645"/>
      <c r="M316" s="320"/>
      <c r="N316" s="320"/>
      <c r="O316" s="320"/>
      <c r="P316" s="320"/>
      <c r="Q316" s="645"/>
      <c r="R316" s="320"/>
      <c r="S316" s="320"/>
      <c r="T316" s="320"/>
      <c r="U316" s="320"/>
      <c r="V316" s="645"/>
      <c r="W316" s="319"/>
      <c r="X316" s="320"/>
      <c r="Y316" s="320"/>
      <c r="Z316" s="320"/>
      <c r="AA316" s="645"/>
      <c r="AB316" s="489">
        <f t="array" ref="AB316">IF(ISNA(INDEX('приложение 7.2 1 квартал'!AE:AE,MATCH(B316,'приложение 7.2 1 квартал'!B:B,0))),0,INDEX('приложение 7.2 1 квартал'!AE:AE,MATCH(B316,'приложение 7.2 1 квартал'!B:B,0)))</f>
        <v>0</v>
      </c>
      <c r="AC316" s="385"/>
      <c r="AD316" s="490">
        <f t="array" ref="AD316">IF(ISNA(INDEX('приложение 7.2 1 квартал'!Z:Z,MATCH(B316,'приложение 7.2 1 квартал'!B:B,0))),0,INDEX('приложение 7.2 1 квартал'!Z:Z,MATCH(B316,'приложение 7.2 1 квартал'!B:B,0)))</f>
        <v>0</v>
      </c>
      <c r="AE316" s="491">
        <f t="array" ref="AE316">IF(ISNA(INDEX('приложение 7.2 2 квартал'!AE:AE,MATCH(B316,'приложение 7.2 2 квартал'!B:B,0))),0,INDEX('приложение 7.2 2 квартал'!AE:AE,MATCH(B316,'приложение 7.2 2 квартал'!B:B,0)))</f>
        <v>0.33</v>
      </c>
      <c r="AF316" s="404" t="s">
        <v>98</v>
      </c>
      <c r="AG316" s="658">
        <f t="array" ref="AG316">IF(ISNA(INDEX('приложение 7.2 2 квартал'!Z:Z,MATCH(B316,'приложение 7.2 2 квартал'!B:B,0))),0,INDEX('приложение 7.2 2 квартал'!Z:Z,MATCH(B316,'приложение 7.2 2 квартал'!B:B,0)))</f>
        <v>0</v>
      </c>
      <c r="AH316" s="659"/>
      <c r="AI316" s="660"/>
      <c r="AJ316" s="661"/>
      <c r="AK316" s="662"/>
      <c r="AL316" s="663"/>
      <c r="AM316" s="661"/>
      <c r="AN316" s="287">
        <f t="array" ref="AN316">SUM(AB316,AE316)</f>
        <v>0.33</v>
      </c>
      <c r="AO316" s="421" t="s">
        <v>98</v>
      </c>
      <c r="AP316" s="658">
        <f t="array" ref="AP316">SUM(AD316,AG316)</f>
        <v>0</v>
      </c>
      <c r="AQ316" s="646"/>
      <c r="AR316" s="320"/>
      <c r="AS316" s="645"/>
      <c r="AT316" s="646"/>
      <c r="AU316" s="320"/>
      <c r="AV316" s="645"/>
      <c r="AW316" s="646"/>
      <c r="AX316" s="320"/>
      <c r="AY316" s="645"/>
      <c r="AZ316" s="646"/>
      <c r="BA316" s="647"/>
      <c r="BB316" s="645"/>
      <c r="BC316" s="646"/>
      <c r="BD316" s="647"/>
      <c r="BE316" s="648"/>
      <c r="BF316" s="319"/>
      <c r="BG316" s="320"/>
      <c r="BH316" s="645"/>
      <c r="BI316" s="646"/>
      <c r="BJ316" s="647"/>
      <c r="BK316" s="648"/>
      <c r="BL316" s="646"/>
      <c r="BM316" s="647"/>
      <c r="BN316" s="648"/>
      <c r="BO316" s="646"/>
      <c r="BP316" s="647"/>
      <c r="BQ316" s="648"/>
      <c r="BR316" s="649"/>
      <c r="BS316" s="650"/>
      <c r="BT316" s="733"/>
    </row>
    <row r="317" spans="1:72" s="331" customFormat="1" ht="94.5" x14ac:dyDescent="0.25">
      <c r="A317" s="742">
        <v>52</v>
      </c>
      <c r="B317" s="676" t="s">
        <v>395</v>
      </c>
      <c r="C317" s="320"/>
      <c r="D317" s="320"/>
      <c r="E317" s="320"/>
      <c r="F317" s="320"/>
      <c r="G317" s="645"/>
      <c r="H317" s="320"/>
      <c r="I317" s="320"/>
      <c r="J317" s="320"/>
      <c r="K317" s="320"/>
      <c r="L317" s="645"/>
      <c r="M317" s="320"/>
      <c r="N317" s="320"/>
      <c r="O317" s="320"/>
      <c r="P317" s="320"/>
      <c r="Q317" s="645"/>
      <c r="R317" s="320"/>
      <c r="S317" s="320"/>
      <c r="T317" s="320"/>
      <c r="U317" s="320"/>
      <c r="V317" s="645"/>
      <c r="W317" s="319"/>
      <c r="X317" s="320"/>
      <c r="Y317" s="320"/>
      <c r="Z317" s="320"/>
      <c r="AA317" s="645"/>
      <c r="AB317" s="489">
        <f t="array" ref="AB317">IF(ISNA(INDEX('приложение 7.2 1 квартал'!AE:AE,MATCH(B317,'приложение 7.2 1 квартал'!B:B,0))),0,INDEX('приложение 7.2 1 квартал'!AE:AE,MATCH(B317,'приложение 7.2 1 квартал'!B:B,0)))</f>
        <v>0</v>
      </c>
      <c r="AC317" s="385"/>
      <c r="AD317" s="490">
        <f t="array" ref="AD317">IF(ISNA(INDEX('приложение 7.2 1 квартал'!Z:Z,MATCH(B317,'приложение 7.2 1 квартал'!B:B,0))),0,INDEX('приложение 7.2 1 квартал'!Z:Z,MATCH(B317,'приложение 7.2 1 квартал'!B:B,0)))</f>
        <v>0</v>
      </c>
      <c r="AE317" s="491">
        <f t="array" ref="AE317">IF(ISNA(INDEX('приложение 7.2 2 квартал'!AE:AE,MATCH(B317,'приложение 7.2 2 квартал'!B:B,0))),0,INDEX('приложение 7.2 2 квартал'!AE:AE,MATCH(B317,'приложение 7.2 2 квартал'!B:B,0)))</f>
        <v>0.06</v>
      </c>
      <c r="AF317" s="404" t="s">
        <v>98</v>
      </c>
      <c r="AG317" s="658">
        <f t="array" ref="AG317">IF(ISNA(INDEX('приложение 7.2 2 квартал'!Z:Z,MATCH(B317,'приложение 7.2 2 квартал'!B:B,0))),0,INDEX('приложение 7.2 2 квартал'!Z:Z,MATCH(B317,'приложение 7.2 2 квартал'!B:B,0)))</f>
        <v>0</v>
      </c>
      <c r="AH317" s="659"/>
      <c r="AI317" s="660"/>
      <c r="AJ317" s="661"/>
      <c r="AK317" s="662"/>
      <c r="AL317" s="663"/>
      <c r="AM317" s="661"/>
      <c r="AN317" s="287">
        <f t="array" ref="AN317">SUM(AB317,AE317)</f>
        <v>0.06</v>
      </c>
      <c r="AO317" s="421" t="s">
        <v>98</v>
      </c>
      <c r="AP317" s="658">
        <f t="array" ref="AP317">SUM(AD317,AG317)</f>
        <v>0</v>
      </c>
      <c r="AQ317" s="646"/>
      <c r="AR317" s="320"/>
      <c r="AS317" s="645"/>
      <c r="AT317" s="646"/>
      <c r="AU317" s="320"/>
      <c r="AV317" s="645"/>
      <c r="AW317" s="646"/>
      <c r="AX317" s="320"/>
      <c r="AY317" s="645"/>
      <c r="AZ317" s="646"/>
      <c r="BA317" s="647"/>
      <c r="BB317" s="645"/>
      <c r="BC317" s="646"/>
      <c r="BD317" s="647"/>
      <c r="BE317" s="648"/>
      <c r="BF317" s="319"/>
      <c r="BG317" s="320"/>
      <c r="BH317" s="645"/>
      <c r="BI317" s="646"/>
      <c r="BJ317" s="647"/>
      <c r="BK317" s="648"/>
      <c r="BL317" s="646"/>
      <c r="BM317" s="647"/>
      <c r="BN317" s="648"/>
      <c r="BO317" s="646"/>
      <c r="BP317" s="647"/>
      <c r="BQ317" s="648"/>
      <c r="BR317" s="649"/>
      <c r="BS317" s="650"/>
      <c r="BT317" s="733"/>
    </row>
    <row r="318" spans="1:72" s="331" customFormat="1" ht="63" x14ac:dyDescent="0.25">
      <c r="A318" s="742">
        <v>53</v>
      </c>
      <c r="B318" s="676" t="s">
        <v>396</v>
      </c>
      <c r="C318" s="320"/>
      <c r="D318" s="320"/>
      <c r="E318" s="320"/>
      <c r="F318" s="320"/>
      <c r="G318" s="645"/>
      <c r="H318" s="320"/>
      <c r="I318" s="320"/>
      <c r="J318" s="320"/>
      <c r="K318" s="320"/>
      <c r="L318" s="645"/>
      <c r="M318" s="320"/>
      <c r="N318" s="320"/>
      <c r="O318" s="320"/>
      <c r="P318" s="320"/>
      <c r="Q318" s="645"/>
      <c r="R318" s="320"/>
      <c r="S318" s="320"/>
      <c r="T318" s="320"/>
      <c r="U318" s="320"/>
      <c r="V318" s="645"/>
      <c r="W318" s="319"/>
      <c r="X318" s="320"/>
      <c r="Y318" s="320"/>
      <c r="Z318" s="320"/>
      <c r="AA318" s="645"/>
      <c r="AB318" s="489">
        <f t="array" ref="AB318">IF(ISNA(INDEX('приложение 7.2 1 квартал'!AE:AE,MATCH(B318,'приложение 7.2 1 квартал'!B:B,0))),0,INDEX('приложение 7.2 1 квартал'!AE:AE,MATCH(B318,'приложение 7.2 1 квартал'!B:B,0)))</f>
        <v>0</v>
      </c>
      <c r="AC318" s="385"/>
      <c r="AD318" s="490">
        <f t="array" ref="AD318">IF(ISNA(INDEX('приложение 7.2 1 квартал'!Z:Z,MATCH(B318,'приложение 7.2 1 квартал'!B:B,0))),0,INDEX('приложение 7.2 1 квартал'!Z:Z,MATCH(B318,'приложение 7.2 1 квартал'!B:B,0)))</f>
        <v>0</v>
      </c>
      <c r="AE318" s="491">
        <f t="array" ref="AE318">IF(ISNA(INDEX('приложение 7.2 2 квартал'!AE:AE,MATCH(B318,'приложение 7.2 2 квартал'!B:B,0))),0,INDEX('приложение 7.2 2 квартал'!AE:AE,MATCH(B318,'приложение 7.2 2 квартал'!B:B,0)))</f>
        <v>0.24</v>
      </c>
      <c r="AF318" s="404" t="s">
        <v>98</v>
      </c>
      <c r="AG318" s="658">
        <f t="array" ref="AG318">IF(ISNA(INDEX('приложение 7.2 2 квартал'!Z:Z,MATCH(B318,'приложение 7.2 2 квартал'!B:B,0))),0,INDEX('приложение 7.2 2 квартал'!Z:Z,MATCH(B318,'приложение 7.2 2 квартал'!B:B,0)))</f>
        <v>0</v>
      </c>
      <c r="AH318" s="659"/>
      <c r="AI318" s="660"/>
      <c r="AJ318" s="661"/>
      <c r="AK318" s="662"/>
      <c r="AL318" s="663"/>
      <c r="AM318" s="661"/>
      <c r="AN318" s="287">
        <f t="array" ref="AN318">SUM(AB318,AE318)</f>
        <v>0.24</v>
      </c>
      <c r="AO318" s="421" t="s">
        <v>98</v>
      </c>
      <c r="AP318" s="658">
        <f t="array" ref="AP318">SUM(AD318,AG318)</f>
        <v>0</v>
      </c>
      <c r="AQ318" s="646"/>
      <c r="AR318" s="320"/>
      <c r="AS318" s="645"/>
      <c r="AT318" s="646"/>
      <c r="AU318" s="320"/>
      <c r="AV318" s="645"/>
      <c r="AW318" s="646"/>
      <c r="AX318" s="320"/>
      <c r="AY318" s="645"/>
      <c r="AZ318" s="646"/>
      <c r="BA318" s="647"/>
      <c r="BB318" s="645"/>
      <c r="BC318" s="646"/>
      <c r="BD318" s="647"/>
      <c r="BE318" s="648"/>
      <c r="BF318" s="319"/>
      <c r="BG318" s="320"/>
      <c r="BH318" s="645"/>
      <c r="BI318" s="646"/>
      <c r="BJ318" s="647"/>
      <c r="BK318" s="648"/>
      <c r="BL318" s="646"/>
      <c r="BM318" s="647"/>
      <c r="BN318" s="648"/>
      <c r="BO318" s="646"/>
      <c r="BP318" s="647"/>
      <c r="BQ318" s="648"/>
      <c r="BR318" s="649"/>
      <c r="BS318" s="650"/>
      <c r="BT318" s="733"/>
    </row>
    <row r="319" spans="1:72" s="331" customFormat="1" ht="63" x14ac:dyDescent="0.25">
      <c r="A319" s="742">
        <v>54</v>
      </c>
      <c r="B319" s="676" t="s">
        <v>397</v>
      </c>
      <c r="C319" s="320"/>
      <c r="D319" s="320"/>
      <c r="E319" s="320"/>
      <c r="F319" s="320"/>
      <c r="G319" s="645"/>
      <c r="H319" s="320"/>
      <c r="I319" s="320"/>
      <c r="J319" s="320"/>
      <c r="K319" s="320"/>
      <c r="L319" s="645"/>
      <c r="M319" s="320"/>
      <c r="N319" s="320"/>
      <c r="O319" s="320"/>
      <c r="P319" s="320"/>
      <c r="Q319" s="645"/>
      <c r="R319" s="320"/>
      <c r="S319" s="320"/>
      <c r="T319" s="320"/>
      <c r="U319" s="320"/>
      <c r="V319" s="645"/>
      <c r="W319" s="319"/>
      <c r="X319" s="320"/>
      <c r="Y319" s="320"/>
      <c r="Z319" s="320"/>
      <c r="AA319" s="645"/>
      <c r="AB319" s="489">
        <f t="array" ref="AB319">IF(ISNA(INDEX('приложение 7.2 1 квартал'!AE:AE,MATCH(B319,'приложение 7.2 1 квартал'!B:B,0))),0,INDEX('приложение 7.2 1 квартал'!AE:AE,MATCH(B319,'приложение 7.2 1 квартал'!B:B,0)))</f>
        <v>0</v>
      </c>
      <c r="AC319" s="385"/>
      <c r="AD319" s="490">
        <f t="array" ref="AD319">IF(ISNA(INDEX('приложение 7.2 1 квартал'!Z:Z,MATCH(B319,'приложение 7.2 1 квартал'!B:B,0))),0,INDEX('приложение 7.2 1 квартал'!Z:Z,MATCH(B319,'приложение 7.2 1 квартал'!B:B,0)))</f>
        <v>0</v>
      </c>
      <c r="AE319" s="491">
        <f t="array" ref="AE319">IF(ISNA(INDEX('приложение 7.2 2 квартал'!AE:AE,MATCH(B319,'приложение 7.2 2 квартал'!B:B,0))),0,INDEX('приложение 7.2 2 квартал'!AE:AE,MATCH(B319,'приложение 7.2 2 квартал'!B:B,0)))</f>
        <v>0.22</v>
      </c>
      <c r="AF319" s="404" t="s">
        <v>98</v>
      </c>
      <c r="AG319" s="658">
        <f t="array" ref="AG319">IF(ISNA(INDEX('приложение 7.2 2 квартал'!Z:Z,MATCH(B319,'приложение 7.2 2 квартал'!B:B,0))),0,INDEX('приложение 7.2 2 квартал'!Z:Z,MATCH(B319,'приложение 7.2 2 квартал'!B:B,0)))</f>
        <v>0</v>
      </c>
      <c r="AH319" s="659"/>
      <c r="AI319" s="660"/>
      <c r="AJ319" s="661"/>
      <c r="AK319" s="662"/>
      <c r="AL319" s="663"/>
      <c r="AM319" s="661"/>
      <c r="AN319" s="287">
        <f t="array" ref="AN319">SUM(AB319,AE319)</f>
        <v>0.22</v>
      </c>
      <c r="AO319" s="421" t="s">
        <v>98</v>
      </c>
      <c r="AP319" s="658">
        <f t="array" ref="AP319">SUM(AD319,AG319)</f>
        <v>0</v>
      </c>
      <c r="AQ319" s="646"/>
      <c r="AR319" s="320"/>
      <c r="AS319" s="645"/>
      <c r="AT319" s="646"/>
      <c r="AU319" s="320"/>
      <c r="AV319" s="645"/>
      <c r="AW319" s="646"/>
      <c r="AX319" s="320"/>
      <c r="AY319" s="645"/>
      <c r="AZ319" s="646"/>
      <c r="BA319" s="647"/>
      <c r="BB319" s="645"/>
      <c r="BC319" s="646"/>
      <c r="BD319" s="647"/>
      <c r="BE319" s="648"/>
      <c r="BF319" s="319"/>
      <c r="BG319" s="320"/>
      <c r="BH319" s="645"/>
      <c r="BI319" s="646"/>
      <c r="BJ319" s="647"/>
      <c r="BK319" s="648"/>
      <c r="BL319" s="646"/>
      <c r="BM319" s="647"/>
      <c r="BN319" s="648"/>
      <c r="BO319" s="646"/>
      <c r="BP319" s="647"/>
      <c r="BQ319" s="648"/>
      <c r="BR319" s="649"/>
      <c r="BS319" s="650"/>
      <c r="BT319" s="733"/>
    </row>
    <row r="320" spans="1:72" s="331" customFormat="1" ht="94.5" x14ac:dyDescent="0.25">
      <c r="A320" s="742">
        <v>55</v>
      </c>
      <c r="B320" s="676" t="s">
        <v>398</v>
      </c>
      <c r="C320" s="320"/>
      <c r="D320" s="320"/>
      <c r="E320" s="320"/>
      <c r="F320" s="320"/>
      <c r="G320" s="645"/>
      <c r="H320" s="320"/>
      <c r="I320" s="320"/>
      <c r="J320" s="320"/>
      <c r="K320" s="320"/>
      <c r="L320" s="645"/>
      <c r="M320" s="320"/>
      <c r="N320" s="320"/>
      <c r="O320" s="320"/>
      <c r="P320" s="320"/>
      <c r="Q320" s="645"/>
      <c r="R320" s="320"/>
      <c r="S320" s="320"/>
      <c r="T320" s="320"/>
      <c r="U320" s="320"/>
      <c r="V320" s="645"/>
      <c r="W320" s="319"/>
      <c r="X320" s="320"/>
      <c r="Y320" s="320"/>
      <c r="Z320" s="320"/>
      <c r="AA320" s="645"/>
      <c r="AB320" s="489">
        <f t="array" ref="AB320">IF(ISNA(INDEX('приложение 7.2 1 квартал'!AE:AE,MATCH(B320,'приложение 7.2 1 квартал'!B:B,0))),0,INDEX('приложение 7.2 1 квартал'!AE:AE,MATCH(B320,'приложение 7.2 1 квартал'!B:B,0)))</f>
        <v>0</v>
      </c>
      <c r="AC320" s="385"/>
      <c r="AD320" s="490">
        <f t="array" ref="AD320">IF(ISNA(INDEX('приложение 7.2 1 квартал'!Z:Z,MATCH(B320,'приложение 7.2 1 квартал'!B:B,0))),0,INDEX('приложение 7.2 1 квартал'!Z:Z,MATCH(B320,'приложение 7.2 1 квартал'!B:B,0)))</f>
        <v>0</v>
      </c>
      <c r="AE320" s="491">
        <f t="array" ref="AE320">IF(ISNA(INDEX('приложение 7.2 2 квартал'!AE:AE,MATCH(B320,'приложение 7.2 2 квартал'!B:B,0))),0,INDEX('приложение 7.2 2 квартал'!AE:AE,MATCH(B320,'приложение 7.2 2 квартал'!B:B,0)))</f>
        <v>0.11</v>
      </c>
      <c r="AF320" s="404" t="s">
        <v>98</v>
      </c>
      <c r="AG320" s="658">
        <f t="array" ref="AG320">IF(ISNA(INDEX('приложение 7.2 2 квартал'!Z:Z,MATCH(B320,'приложение 7.2 2 квартал'!B:B,0))),0,INDEX('приложение 7.2 2 квартал'!Z:Z,MATCH(B320,'приложение 7.2 2 квартал'!B:B,0)))</f>
        <v>0</v>
      </c>
      <c r="AH320" s="659"/>
      <c r="AI320" s="660"/>
      <c r="AJ320" s="661"/>
      <c r="AK320" s="662"/>
      <c r="AL320" s="663"/>
      <c r="AM320" s="661"/>
      <c r="AN320" s="287">
        <f t="array" ref="AN320">SUM(AB320,AE320)</f>
        <v>0.11</v>
      </c>
      <c r="AO320" s="421" t="s">
        <v>98</v>
      </c>
      <c r="AP320" s="658">
        <f t="array" ref="AP320">SUM(AD320,AG320)</f>
        <v>0</v>
      </c>
      <c r="AQ320" s="646"/>
      <c r="AR320" s="320"/>
      <c r="AS320" s="645"/>
      <c r="AT320" s="646"/>
      <c r="AU320" s="320"/>
      <c r="AV320" s="645"/>
      <c r="AW320" s="646"/>
      <c r="AX320" s="320"/>
      <c r="AY320" s="645"/>
      <c r="AZ320" s="646"/>
      <c r="BA320" s="647"/>
      <c r="BB320" s="645"/>
      <c r="BC320" s="646"/>
      <c r="BD320" s="647"/>
      <c r="BE320" s="648"/>
      <c r="BF320" s="319"/>
      <c r="BG320" s="320"/>
      <c r="BH320" s="645"/>
      <c r="BI320" s="646"/>
      <c r="BJ320" s="647"/>
      <c r="BK320" s="648"/>
      <c r="BL320" s="646"/>
      <c r="BM320" s="647"/>
      <c r="BN320" s="648"/>
      <c r="BO320" s="646"/>
      <c r="BP320" s="647"/>
      <c r="BQ320" s="648"/>
      <c r="BR320" s="649"/>
      <c r="BS320" s="650"/>
      <c r="BT320" s="733"/>
    </row>
    <row r="321" spans="1:72" s="331" customFormat="1" ht="126" x14ac:dyDescent="0.25">
      <c r="A321" s="742">
        <v>56</v>
      </c>
      <c r="B321" s="676" t="s">
        <v>399</v>
      </c>
      <c r="C321" s="320"/>
      <c r="D321" s="320"/>
      <c r="E321" s="320"/>
      <c r="F321" s="320"/>
      <c r="G321" s="645"/>
      <c r="H321" s="320"/>
      <c r="I321" s="320"/>
      <c r="J321" s="320"/>
      <c r="K321" s="320"/>
      <c r="L321" s="645"/>
      <c r="M321" s="320"/>
      <c r="N321" s="320"/>
      <c r="O321" s="320"/>
      <c r="P321" s="320"/>
      <c r="Q321" s="645"/>
      <c r="R321" s="320"/>
      <c r="S321" s="320"/>
      <c r="T321" s="320"/>
      <c r="U321" s="320"/>
      <c r="V321" s="645"/>
      <c r="W321" s="319"/>
      <c r="X321" s="320"/>
      <c r="Y321" s="320"/>
      <c r="Z321" s="320"/>
      <c r="AA321" s="645"/>
      <c r="AB321" s="489">
        <f t="array" ref="AB321">IF(ISNA(INDEX('приложение 7.2 1 квартал'!AE:AE,MATCH(B321,'приложение 7.2 1 квартал'!B:B,0))),0,INDEX('приложение 7.2 1 квартал'!AE:AE,MATCH(B321,'приложение 7.2 1 квартал'!B:B,0)))</f>
        <v>0</v>
      </c>
      <c r="AC321" s="385"/>
      <c r="AD321" s="490">
        <f t="array" ref="AD321">IF(ISNA(INDEX('приложение 7.2 1 квартал'!Z:Z,MATCH(B321,'приложение 7.2 1 квартал'!B:B,0))),0,INDEX('приложение 7.2 1 квартал'!Z:Z,MATCH(B321,'приложение 7.2 1 квартал'!B:B,0)))</f>
        <v>0</v>
      </c>
      <c r="AE321" s="491">
        <f t="array" ref="AE321">IF(ISNA(INDEX('приложение 7.2 2 квартал'!AE:AE,MATCH(B321,'приложение 7.2 2 квартал'!B:B,0))),0,INDEX('приложение 7.2 2 квартал'!AE:AE,MATCH(B321,'приложение 7.2 2 квартал'!B:B,0)))</f>
        <v>1.44</v>
      </c>
      <c r="AF321" s="404" t="s">
        <v>98</v>
      </c>
      <c r="AG321" s="658">
        <f t="array" ref="AG321">IF(ISNA(INDEX('приложение 7.2 2 квартал'!Z:Z,MATCH(B321,'приложение 7.2 2 квартал'!B:B,0))),0,INDEX('приложение 7.2 2 квартал'!Z:Z,MATCH(B321,'приложение 7.2 2 квартал'!B:B,0)))</f>
        <v>0</v>
      </c>
      <c r="AH321" s="659"/>
      <c r="AI321" s="660"/>
      <c r="AJ321" s="661"/>
      <c r="AK321" s="662"/>
      <c r="AL321" s="663"/>
      <c r="AM321" s="661"/>
      <c r="AN321" s="287">
        <f t="array" ref="AN321">SUM(AB321,AE321)</f>
        <v>1.44</v>
      </c>
      <c r="AO321" s="421" t="s">
        <v>98</v>
      </c>
      <c r="AP321" s="658">
        <f t="array" ref="AP321">SUM(AD321,AG321)</f>
        <v>0</v>
      </c>
      <c r="AQ321" s="646"/>
      <c r="AR321" s="320"/>
      <c r="AS321" s="645"/>
      <c r="AT321" s="646"/>
      <c r="AU321" s="320"/>
      <c r="AV321" s="645"/>
      <c r="AW321" s="646"/>
      <c r="AX321" s="320"/>
      <c r="AY321" s="645"/>
      <c r="AZ321" s="646"/>
      <c r="BA321" s="647"/>
      <c r="BB321" s="645"/>
      <c r="BC321" s="646"/>
      <c r="BD321" s="647"/>
      <c r="BE321" s="648"/>
      <c r="BF321" s="319"/>
      <c r="BG321" s="320"/>
      <c r="BH321" s="645"/>
      <c r="BI321" s="646"/>
      <c r="BJ321" s="647"/>
      <c r="BK321" s="648"/>
      <c r="BL321" s="646"/>
      <c r="BM321" s="647"/>
      <c r="BN321" s="648"/>
      <c r="BO321" s="646"/>
      <c r="BP321" s="647"/>
      <c r="BQ321" s="648"/>
      <c r="BR321" s="649"/>
      <c r="BS321" s="650"/>
      <c r="BT321" s="733"/>
    </row>
    <row r="322" spans="1:72" s="331" customFormat="1" ht="141.75" x14ac:dyDescent="0.25">
      <c r="A322" s="742">
        <v>57</v>
      </c>
      <c r="B322" s="675" t="s">
        <v>400</v>
      </c>
      <c r="C322" s="320"/>
      <c r="D322" s="320"/>
      <c r="E322" s="320"/>
      <c r="F322" s="320"/>
      <c r="G322" s="645"/>
      <c r="H322" s="320"/>
      <c r="I322" s="320"/>
      <c r="J322" s="320"/>
      <c r="K322" s="320"/>
      <c r="L322" s="645"/>
      <c r="M322" s="320"/>
      <c r="N322" s="320"/>
      <c r="O322" s="320"/>
      <c r="P322" s="320"/>
      <c r="Q322" s="645"/>
      <c r="R322" s="320"/>
      <c r="S322" s="320"/>
      <c r="T322" s="320"/>
      <c r="U322" s="320"/>
      <c r="V322" s="645"/>
      <c r="W322" s="319"/>
      <c r="X322" s="320"/>
      <c r="Y322" s="320"/>
      <c r="Z322" s="320"/>
      <c r="AA322" s="645"/>
      <c r="AB322" s="489">
        <f t="array" ref="AB322">IF(ISNA(INDEX('приложение 7.2 1 квартал'!AE:AE,MATCH(B322,'приложение 7.2 1 квартал'!B:B,0))),0,INDEX('приложение 7.2 1 квартал'!AE:AE,MATCH(B322,'приложение 7.2 1 квартал'!B:B,0)))</f>
        <v>0</v>
      </c>
      <c r="AC322" s="385"/>
      <c r="AD322" s="490">
        <f t="array" ref="AD322">IF(ISNA(INDEX('приложение 7.2 1 квартал'!Z:Z,MATCH(B322,'приложение 7.2 1 квартал'!B:B,0))),0,INDEX('приложение 7.2 1 квартал'!Z:Z,MATCH(B322,'приложение 7.2 1 квартал'!B:B,0)))</f>
        <v>0</v>
      </c>
      <c r="AE322" s="491">
        <f t="array" ref="AE322">IF(ISNA(INDEX('приложение 7.2 2 квартал'!AE:AE,MATCH(B322,'приложение 7.2 2 квартал'!B:B,0))),0,INDEX('приложение 7.2 2 квартал'!AE:AE,MATCH(B322,'приложение 7.2 2 квартал'!B:B,0)))</f>
        <v>1.26</v>
      </c>
      <c r="AF322" s="404" t="s">
        <v>98</v>
      </c>
      <c r="AG322" s="658">
        <f t="array" ref="AG322">IF(ISNA(INDEX('приложение 7.2 2 квартал'!Z:Z,MATCH(B322,'приложение 7.2 2 квартал'!B:B,0))),0,INDEX('приложение 7.2 2 квартал'!Z:Z,MATCH(B322,'приложение 7.2 2 квартал'!B:B,0)))</f>
        <v>0</v>
      </c>
      <c r="AH322" s="659"/>
      <c r="AI322" s="660"/>
      <c r="AJ322" s="661"/>
      <c r="AK322" s="662"/>
      <c r="AL322" s="663"/>
      <c r="AM322" s="661"/>
      <c r="AN322" s="287">
        <f t="array" ref="AN322">SUM(AB322,AE322)</f>
        <v>1.26</v>
      </c>
      <c r="AO322" s="421" t="s">
        <v>98</v>
      </c>
      <c r="AP322" s="658">
        <f t="array" ref="AP322">SUM(AD322,AG322)</f>
        <v>0</v>
      </c>
      <c r="AQ322" s="646"/>
      <c r="AR322" s="320"/>
      <c r="AS322" s="645"/>
      <c r="AT322" s="646"/>
      <c r="AU322" s="320"/>
      <c r="AV322" s="645"/>
      <c r="AW322" s="646"/>
      <c r="AX322" s="320"/>
      <c r="AY322" s="645"/>
      <c r="AZ322" s="646"/>
      <c r="BA322" s="647"/>
      <c r="BB322" s="645"/>
      <c r="BC322" s="646"/>
      <c r="BD322" s="647"/>
      <c r="BE322" s="648"/>
      <c r="BF322" s="319"/>
      <c r="BG322" s="320"/>
      <c r="BH322" s="645"/>
      <c r="BI322" s="646"/>
      <c r="BJ322" s="647"/>
      <c r="BK322" s="648"/>
      <c r="BL322" s="646"/>
      <c r="BM322" s="647"/>
      <c r="BN322" s="648"/>
      <c r="BO322" s="646"/>
      <c r="BP322" s="647"/>
      <c r="BQ322" s="648"/>
      <c r="BR322" s="649"/>
      <c r="BS322" s="650"/>
      <c r="BT322" s="733"/>
    </row>
    <row r="323" spans="1:72" s="331" customFormat="1" ht="78.75" x14ac:dyDescent="0.25">
      <c r="A323" s="742">
        <v>58</v>
      </c>
      <c r="B323" s="677" t="s">
        <v>401</v>
      </c>
      <c r="C323" s="320"/>
      <c r="D323" s="320"/>
      <c r="E323" s="320"/>
      <c r="F323" s="320"/>
      <c r="G323" s="645"/>
      <c r="H323" s="320"/>
      <c r="I323" s="320"/>
      <c r="J323" s="320"/>
      <c r="K323" s="320"/>
      <c r="L323" s="645"/>
      <c r="M323" s="320"/>
      <c r="N323" s="320"/>
      <c r="O323" s="320"/>
      <c r="P323" s="320"/>
      <c r="Q323" s="645"/>
      <c r="R323" s="320"/>
      <c r="S323" s="320"/>
      <c r="T323" s="320"/>
      <c r="U323" s="320"/>
      <c r="V323" s="645"/>
      <c r="W323" s="319"/>
      <c r="X323" s="320"/>
      <c r="Y323" s="320"/>
      <c r="Z323" s="320"/>
      <c r="AA323" s="645"/>
      <c r="AB323" s="489">
        <f t="array" ref="AB323">IF(ISNA(INDEX('приложение 7.2 1 квартал'!AE:AE,MATCH(B323,'приложение 7.2 1 квартал'!B:B,0))),0,INDEX('приложение 7.2 1 квартал'!AE:AE,MATCH(B323,'приложение 7.2 1 квартал'!B:B,0)))</f>
        <v>0</v>
      </c>
      <c r="AC323" s="385"/>
      <c r="AD323" s="490">
        <f t="array" ref="AD323">IF(ISNA(INDEX('приложение 7.2 1 квартал'!Z:Z,MATCH(B323,'приложение 7.2 1 квартал'!B:B,0))),0,INDEX('приложение 7.2 1 квартал'!Z:Z,MATCH(B323,'приложение 7.2 1 квартал'!B:B,0)))</f>
        <v>0</v>
      </c>
      <c r="AE323" s="491">
        <f t="array" ref="AE323">IF(ISNA(INDEX('приложение 7.2 2 квартал'!AE:AE,MATCH(B323,'приложение 7.2 2 квартал'!B:B,0))),0,INDEX('приложение 7.2 2 квартал'!AE:AE,MATCH(B323,'приложение 7.2 2 квартал'!B:B,0)))</f>
        <v>0.19</v>
      </c>
      <c r="AF323" s="404" t="s">
        <v>98</v>
      </c>
      <c r="AG323" s="658">
        <f t="array" ref="AG323">IF(ISNA(INDEX('приложение 7.2 2 квартал'!Z:Z,MATCH(B323,'приложение 7.2 2 квартал'!B:B,0))),0,INDEX('приложение 7.2 2 квартал'!Z:Z,MATCH(B323,'приложение 7.2 2 квартал'!B:B,0)))</f>
        <v>0</v>
      </c>
      <c r="AH323" s="659"/>
      <c r="AI323" s="660"/>
      <c r="AJ323" s="661"/>
      <c r="AK323" s="662"/>
      <c r="AL323" s="663"/>
      <c r="AM323" s="661"/>
      <c r="AN323" s="287">
        <f t="array" ref="AN323">SUM(AB323,AE323)</f>
        <v>0.19</v>
      </c>
      <c r="AO323" s="421" t="s">
        <v>98</v>
      </c>
      <c r="AP323" s="658">
        <f t="array" ref="AP323">SUM(AD323,AG323)</f>
        <v>0</v>
      </c>
      <c r="AQ323" s="646"/>
      <c r="AR323" s="320"/>
      <c r="AS323" s="645"/>
      <c r="AT323" s="646"/>
      <c r="AU323" s="320"/>
      <c r="AV323" s="645"/>
      <c r="AW323" s="646"/>
      <c r="AX323" s="320"/>
      <c r="AY323" s="645"/>
      <c r="AZ323" s="646"/>
      <c r="BA323" s="647"/>
      <c r="BB323" s="645"/>
      <c r="BC323" s="646"/>
      <c r="BD323" s="647"/>
      <c r="BE323" s="648"/>
      <c r="BF323" s="319"/>
      <c r="BG323" s="320"/>
      <c r="BH323" s="645"/>
      <c r="BI323" s="646"/>
      <c r="BJ323" s="647"/>
      <c r="BK323" s="648"/>
      <c r="BL323" s="646"/>
      <c r="BM323" s="647"/>
      <c r="BN323" s="648"/>
      <c r="BO323" s="646"/>
      <c r="BP323" s="647"/>
      <c r="BQ323" s="648"/>
      <c r="BR323" s="649"/>
      <c r="BS323" s="650"/>
      <c r="BT323" s="733"/>
    </row>
    <row r="324" spans="1:72" s="331" customFormat="1" ht="78.75" x14ac:dyDescent="0.25">
      <c r="A324" s="742">
        <v>59</v>
      </c>
      <c r="B324" s="676" t="s">
        <v>402</v>
      </c>
      <c r="C324" s="320"/>
      <c r="D324" s="320"/>
      <c r="E324" s="320"/>
      <c r="F324" s="320"/>
      <c r="G324" s="645"/>
      <c r="H324" s="320"/>
      <c r="I324" s="320"/>
      <c r="J324" s="320"/>
      <c r="K324" s="320"/>
      <c r="L324" s="645"/>
      <c r="M324" s="320"/>
      <c r="N324" s="320"/>
      <c r="O324" s="320"/>
      <c r="P324" s="320"/>
      <c r="Q324" s="645"/>
      <c r="R324" s="320"/>
      <c r="S324" s="320"/>
      <c r="T324" s="320"/>
      <c r="U324" s="320"/>
      <c r="V324" s="645"/>
      <c r="W324" s="319"/>
      <c r="X324" s="320"/>
      <c r="Y324" s="320"/>
      <c r="Z324" s="320"/>
      <c r="AA324" s="645"/>
      <c r="AB324" s="489">
        <f t="array" ref="AB324">IF(ISNA(INDEX('приложение 7.2 1 квартал'!AE:AE,MATCH(B324,'приложение 7.2 1 квартал'!B:B,0))),0,INDEX('приложение 7.2 1 квартал'!AE:AE,MATCH(B324,'приложение 7.2 1 квартал'!B:B,0)))</f>
        <v>0</v>
      </c>
      <c r="AC324" s="385"/>
      <c r="AD324" s="490">
        <f t="array" ref="AD324">IF(ISNA(INDEX('приложение 7.2 1 квартал'!Z:Z,MATCH(B324,'приложение 7.2 1 квартал'!B:B,0))),0,INDEX('приложение 7.2 1 квартал'!Z:Z,MATCH(B324,'приложение 7.2 1 квартал'!B:B,0)))</f>
        <v>0</v>
      </c>
      <c r="AE324" s="491">
        <f t="array" ref="AE324">IF(ISNA(INDEX('приложение 7.2 2 квартал'!AE:AE,MATCH(B324,'приложение 7.2 2 квартал'!B:B,0))),0,INDEX('приложение 7.2 2 квартал'!AE:AE,MATCH(B324,'приложение 7.2 2 квартал'!B:B,0)))</f>
        <v>0.05</v>
      </c>
      <c r="AF324" s="404" t="s">
        <v>98</v>
      </c>
      <c r="AG324" s="658">
        <f t="array" ref="AG324">IF(ISNA(INDEX('приложение 7.2 2 квартал'!Z:Z,MATCH(B324,'приложение 7.2 2 квартал'!B:B,0))),0,INDEX('приложение 7.2 2 квартал'!Z:Z,MATCH(B324,'приложение 7.2 2 квартал'!B:B,0)))</f>
        <v>0</v>
      </c>
      <c r="AH324" s="659"/>
      <c r="AI324" s="660"/>
      <c r="AJ324" s="661"/>
      <c r="AK324" s="662"/>
      <c r="AL324" s="663"/>
      <c r="AM324" s="661"/>
      <c r="AN324" s="287">
        <f t="array" ref="AN324">SUM(AB324,AE324)</f>
        <v>0.05</v>
      </c>
      <c r="AO324" s="421" t="s">
        <v>98</v>
      </c>
      <c r="AP324" s="658">
        <f t="array" ref="AP324">SUM(AD324,AG324)</f>
        <v>0</v>
      </c>
      <c r="AQ324" s="646"/>
      <c r="AR324" s="320"/>
      <c r="AS324" s="645"/>
      <c r="AT324" s="646"/>
      <c r="AU324" s="320"/>
      <c r="AV324" s="645"/>
      <c r="AW324" s="646"/>
      <c r="AX324" s="320"/>
      <c r="AY324" s="645"/>
      <c r="AZ324" s="646"/>
      <c r="BA324" s="647"/>
      <c r="BB324" s="645"/>
      <c r="BC324" s="646"/>
      <c r="BD324" s="647"/>
      <c r="BE324" s="648"/>
      <c r="BF324" s="319"/>
      <c r="BG324" s="320"/>
      <c r="BH324" s="645"/>
      <c r="BI324" s="646"/>
      <c r="BJ324" s="647"/>
      <c r="BK324" s="648"/>
      <c r="BL324" s="646"/>
      <c r="BM324" s="647"/>
      <c r="BN324" s="648"/>
      <c r="BO324" s="646"/>
      <c r="BP324" s="647"/>
      <c r="BQ324" s="648"/>
      <c r="BR324" s="649"/>
      <c r="BS324" s="650"/>
      <c r="BT324" s="733"/>
    </row>
    <row r="325" spans="1:72" s="331" customFormat="1" ht="63" x14ac:dyDescent="0.25">
      <c r="A325" s="742">
        <v>60</v>
      </c>
      <c r="B325" s="676" t="s">
        <v>403</v>
      </c>
      <c r="C325" s="320"/>
      <c r="D325" s="320"/>
      <c r="E325" s="320"/>
      <c r="F325" s="320"/>
      <c r="G325" s="645"/>
      <c r="H325" s="320"/>
      <c r="I325" s="320"/>
      <c r="J325" s="320"/>
      <c r="K325" s="320"/>
      <c r="L325" s="645"/>
      <c r="M325" s="320"/>
      <c r="N325" s="320"/>
      <c r="O325" s="320"/>
      <c r="P325" s="320"/>
      <c r="Q325" s="645"/>
      <c r="R325" s="320"/>
      <c r="S325" s="320"/>
      <c r="T325" s="320"/>
      <c r="U325" s="320"/>
      <c r="V325" s="645"/>
      <c r="W325" s="319"/>
      <c r="X325" s="320"/>
      <c r="Y325" s="320"/>
      <c r="Z325" s="320"/>
      <c r="AA325" s="645"/>
      <c r="AB325" s="489">
        <f t="array" ref="AB325">IF(ISNA(INDEX('приложение 7.2 1 квартал'!AE:AE,MATCH(B325,'приложение 7.2 1 квартал'!B:B,0))),0,INDEX('приложение 7.2 1 квартал'!AE:AE,MATCH(B325,'приложение 7.2 1 квартал'!B:B,0)))</f>
        <v>0</v>
      </c>
      <c r="AC325" s="385"/>
      <c r="AD325" s="490">
        <f t="array" ref="AD325">IF(ISNA(INDEX('приложение 7.2 1 квартал'!Z:Z,MATCH(B325,'приложение 7.2 1 квартал'!B:B,0))),0,INDEX('приложение 7.2 1 квартал'!Z:Z,MATCH(B325,'приложение 7.2 1 квартал'!B:B,0)))</f>
        <v>0</v>
      </c>
      <c r="AE325" s="491">
        <f t="array" ref="AE325">IF(ISNA(INDEX('приложение 7.2 2 квартал'!AE:AE,MATCH(B325,'приложение 7.2 2 квартал'!B:B,0))),0,INDEX('приложение 7.2 2 квартал'!AE:AE,MATCH(B325,'приложение 7.2 2 квартал'!B:B,0)))</f>
        <v>0.18</v>
      </c>
      <c r="AF325" s="404" t="s">
        <v>98</v>
      </c>
      <c r="AG325" s="658">
        <f t="array" ref="AG325">IF(ISNA(INDEX('приложение 7.2 2 квартал'!Z:Z,MATCH(B325,'приложение 7.2 2 квартал'!B:B,0))),0,INDEX('приложение 7.2 2 квартал'!Z:Z,MATCH(B325,'приложение 7.2 2 квартал'!B:B,0)))</f>
        <v>0</v>
      </c>
      <c r="AH325" s="659"/>
      <c r="AI325" s="660"/>
      <c r="AJ325" s="661"/>
      <c r="AK325" s="662"/>
      <c r="AL325" s="663"/>
      <c r="AM325" s="661"/>
      <c r="AN325" s="287">
        <f t="array" ref="AN325">SUM(AB325,AE325)</f>
        <v>0.18</v>
      </c>
      <c r="AO325" s="421" t="s">
        <v>98</v>
      </c>
      <c r="AP325" s="658">
        <f t="array" ref="AP325">SUM(AD325,AG325)</f>
        <v>0</v>
      </c>
      <c r="AQ325" s="646"/>
      <c r="AR325" s="320"/>
      <c r="AS325" s="645"/>
      <c r="AT325" s="646"/>
      <c r="AU325" s="320"/>
      <c r="AV325" s="645"/>
      <c r="AW325" s="646"/>
      <c r="AX325" s="320"/>
      <c r="AY325" s="645"/>
      <c r="AZ325" s="646"/>
      <c r="BA325" s="647"/>
      <c r="BB325" s="645"/>
      <c r="BC325" s="646"/>
      <c r="BD325" s="647"/>
      <c r="BE325" s="648"/>
      <c r="BF325" s="319"/>
      <c r="BG325" s="320"/>
      <c r="BH325" s="645"/>
      <c r="BI325" s="646"/>
      <c r="BJ325" s="647"/>
      <c r="BK325" s="648"/>
      <c r="BL325" s="646"/>
      <c r="BM325" s="647"/>
      <c r="BN325" s="648"/>
      <c r="BO325" s="646"/>
      <c r="BP325" s="647"/>
      <c r="BQ325" s="648"/>
      <c r="BR325" s="649"/>
      <c r="BS325" s="650"/>
      <c r="BT325" s="733"/>
    </row>
    <row r="326" spans="1:72" s="331" customFormat="1" ht="94.5" x14ac:dyDescent="0.25">
      <c r="A326" s="742">
        <v>61</v>
      </c>
      <c r="B326" s="676" t="s">
        <v>404</v>
      </c>
      <c r="C326" s="320"/>
      <c r="D326" s="320"/>
      <c r="E326" s="320"/>
      <c r="F326" s="320"/>
      <c r="G326" s="645"/>
      <c r="H326" s="320"/>
      <c r="I326" s="320"/>
      <c r="J326" s="320"/>
      <c r="K326" s="320"/>
      <c r="L326" s="645"/>
      <c r="M326" s="320"/>
      <c r="N326" s="320"/>
      <c r="O326" s="320"/>
      <c r="P326" s="320"/>
      <c r="Q326" s="645"/>
      <c r="R326" s="320"/>
      <c r="S326" s="320"/>
      <c r="T326" s="320"/>
      <c r="U326" s="320"/>
      <c r="V326" s="645"/>
      <c r="W326" s="319"/>
      <c r="X326" s="320"/>
      <c r="Y326" s="320"/>
      <c r="Z326" s="320"/>
      <c r="AA326" s="645"/>
      <c r="AB326" s="489">
        <f t="array" ref="AB326">IF(ISNA(INDEX('приложение 7.2 1 квартал'!AE:AE,MATCH(B326,'приложение 7.2 1 квартал'!B:B,0))),0,INDEX('приложение 7.2 1 квартал'!AE:AE,MATCH(B326,'приложение 7.2 1 квартал'!B:B,0)))</f>
        <v>0</v>
      </c>
      <c r="AC326" s="385"/>
      <c r="AD326" s="490">
        <f t="array" ref="AD326">IF(ISNA(INDEX('приложение 7.2 1 квартал'!Z:Z,MATCH(B326,'приложение 7.2 1 квартал'!B:B,0))),0,INDEX('приложение 7.2 1 квартал'!Z:Z,MATCH(B326,'приложение 7.2 1 квартал'!B:B,0)))</f>
        <v>0</v>
      </c>
      <c r="AE326" s="491">
        <f t="array" ref="AE326">IF(ISNA(INDEX('приложение 7.2 2 квартал'!AE:AE,MATCH(B326,'приложение 7.2 2 квартал'!B:B,0))),0,INDEX('приложение 7.2 2 квартал'!AE:AE,MATCH(B326,'приложение 7.2 2 квартал'!B:B,0)))</f>
        <v>0.18</v>
      </c>
      <c r="AF326" s="404" t="s">
        <v>98</v>
      </c>
      <c r="AG326" s="658">
        <f t="array" ref="AG326">IF(ISNA(INDEX('приложение 7.2 2 квартал'!Z:Z,MATCH(B326,'приложение 7.2 2 квартал'!B:B,0))),0,INDEX('приложение 7.2 2 квартал'!Z:Z,MATCH(B326,'приложение 7.2 2 квартал'!B:B,0)))</f>
        <v>0</v>
      </c>
      <c r="AH326" s="659"/>
      <c r="AI326" s="660"/>
      <c r="AJ326" s="661"/>
      <c r="AK326" s="662"/>
      <c r="AL326" s="663"/>
      <c r="AM326" s="661"/>
      <c r="AN326" s="287">
        <f t="array" ref="AN326">SUM(AB326,AE326)</f>
        <v>0.18</v>
      </c>
      <c r="AO326" s="421" t="s">
        <v>98</v>
      </c>
      <c r="AP326" s="658">
        <f t="array" ref="AP326">SUM(AD326,AG326)</f>
        <v>0</v>
      </c>
      <c r="AQ326" s="646"/>
      <c r="AR326" s="320"/>
      <c r="AS326" s="645"/>
      <c r="AT326" s="646"/>
      <c r="AU326" s="320"/>
      <c r="AV326" s="645"/>
      <c r="AW326" s="646"/>
      <c r="AX326" s="320"/>
      <c r="AY326" s="645"/>
      <c r="AZ326" s="646"/>
      <c r="BA326" s="647"/>
      <c r="BB326" s="645"/>
      <c r="BC326" s="646"/>
      <c r="BD326" s="647"/>
      <c r="BE326" s="648"/>
      <c r="BF326" s="319"/>
      <c r="BG326" s="320"/>
      <c r="BH326" s="645"/>
      <c r="BI326" s="646"/>
      <c r="BJ326" s="647"/>
      <c r="BK326" s="648"/>
      <c r="BL326" s="646"/>
      <c r="BM326" s="647"/>
      <c r="BN326" s="648"/>
      <c r="BO326" s="646"/>
      <c r="BP326" s="647"/>
      <c r="BQ326" s="648"/>
      <c r="BR326" s="649"/>
      <c r="BS326" s="650"/>
      <c r="BT326" s="733"/>
    </row>
    <row r="327" spans="1:72" s="331" customFormat="1" ht="78.75" x14ac:dyDescent="0.25">
      <c r="A327" s="742">
        <v>62</v>
      </c>
      <c r="B327" s="676" t="s">
        <v>405</v>
      </c>
      <c r="C327" s="320"/>
      <c r="D327" s="320"/>
      <c r="E327" s="320"/>
      <c r="F327" s="320"/>
      <c r="G327" s="645"/>
      <c r="H327" s="320"/>
      <c r="I327" s="320"/>
      <c r="J327" s="320"/>
      <c r="K327" s="320"/>
      <c r="L327" s="645"/>
      <c r="M327" s="320"/>
      <c r="N327" s="320"/>
      <c r="O327" s="320"/>
      <c r="P327" s="320"/>
      <c r="Q327" s="645"/>
      <c r="R327" s="320"/>
      <c r="S327" s="320"/>
      <c r="T327" s="320"/>
      <c r="U327" s="320"/>
      <c r="V327" s="645"/>
      <c r="W327" s="319"/>
      <c r="X327" s="320"/>
      <c r="Y327" s="320"/>
      <c r="Z327" s="320"/>
      <c r="AA327" s="645"/>
      <c r="AB327" s="489">
        <f t="array" ref="AB327">IF(ISNA(INDEX('приложение 7.2 1 квартал'!AE:AE,MATCH(B327,'приложение 7.2 1 квартал'!B:B,0))),0,INDEX('приложение 7.2 1 квартал'!AE:AE,MATCH(B327,'приложение 7.2 1 квартал'!B:B,0)))</f>
        <v>0</v>
      </c>
      <c r="AC327" s="385"/>
      <c r="AD327" s="490">
        <f t="array" ref="AD327">IF(ISNA(INDEX('приложение 7.2 1 квартал'!Z:Z,MATCH(B327,'приложение 7.2 1 квартал'!B:B,0))),0,INDEX('приложение 7.2 1 квартал'!Z:Z,MATCH(B327,'приложение 7.2 1 квартал'!B:B,0)))</f>
        <v>0</v>
      </c>
      <c r="AE327" s="491">
        <f t="array" ref="AE327">IF(ISNA(INDEX('приложение 7.2 2 квартал'!AE:AE,MATCH(B327,'приложение 7.2 2 квартал'!B:B,0))),0,INDEX('приложение 7.2 2 квартал'!AE:AE,MATCH(B327,'приложение 7.2 2 квартал'!B:B,0)))</f>
        <v>0.2</v>
      </c>
      <c r="AF327" s="404" t="s">
        <v>98</v>
      </c>
      <c r="AG327" s="658">
        <f t="array" ref="AG327">IF(ISNA(INDEX('приложение 7.2 2 квартал'!Z:Z,MATCH(B327,'приложение 7.2 2 квартал'!B:B,0))),0,INDEX('приложение 7.2 2 квартал'!Z:Z,MATCH(B327,'приложение 7.2 2 квартал'!B:B,0)))</f>
        <v>0</v>
      </c>
      <c r="AH327" s="659"/>
      <c r="AI327" s="660"/>
      <c r="AJ327" s="661"/>
      <c r="AK327" s="662"/>
      <c r="AL327" s="663"/>
      <c r="AM327" s="661"/>
      <c r="AN327" s="287">
        <f t="array" ref="AN327">SUM(AB327,AE327)</f>
        <v>0.2</v>
      </c>
      <c r="AO327" s="421" t="s">
        <v>98</v>
      </c>
      <c r="AP327" s="658">
        <f t="array" ref="AP327">SUM(AD327,AG327)</f>
        <v>0</v>
      </c>
      <c r="AQ327" s="646"/>
      <c r="AR327" s="320"/>
      <c r="AS327" s="645"/>
      <c r="AT327" s="646"/>
      <c r="AU327" s="320"/>
      <c r="AV327" s="645"/>
      <c r="AW327" s="646"/>
      <c r="AX327" s="320"/>
      <c r="AY327" s="645"/>
      <c r="AZ327" s="646"/>
      <c r="BA327" s="647"/>
      <c r="BB327" s="645"/>
      <c r="BC327" s="646"/>
      <c r="BD327" s="647"/>
      <c r="BE327" s="648"/>
      <c r="BF327" s="319"/>
      <c r="BG327" s="320"/>
      <c r="BH327" s="645"/>
      <c r="BI327" s="646"/>
      <c r="BJ327" s="647"/>
      <c r="BK327" s="648"/>
      <c r="BL327" s="646"/>
      <c r="BM327" s="647"/>
      <c r="BN327" s="648"/>
      <c r="BO327" s="646"/>
      <c r="BP327" s="647"/>
      <c r="BQ327" s="648"/>
      <c r="BR327" s="649"/>
      <c r="BS327" s="650"/>
      <c r="BT327" s="733"/>
    </row>
    <row r="328" spans="1:72" s="331" customFormat="1" ht="78.75" x14ac:dyDescent="0.25">
      <c r="A328" s="742">
        <v>63</v>
      </c>
      <c r="B328" s="676" t="s">
        <v>406</v>
      </c>
      <c r="C328" s="320"/>
      <c r="D328" s="320"/>
      <c r="E328" s="320"/>
      <c r="F328" s="320"/>
      <c r="G328" s="645"/>
      <c r="H328" s="320"/>
      <c r="I328" s="320"/>
      <c r="J328" s="320"/>
      <c r="K328" s="320"/>
      <c r="L328" s="645"/>
      <c r="M328" s="320"/>
      <c r="N328" s="320"/>
      <c r="O328" s="320"/>
      <c r="P328" s="320"/>
      <c r="Q328" s="645"/>
      <c r="R328" s="320"/>
      <c r="S328" s="320"/>
      <c r="T328" s="320"/>
      <c r="U328" s="320"/>
      <c r="V328" s="645"/>
      <c r="W328" s="319"/>
      <c r="X328" s="320"/>
      <c r="Y328" s="320"/>
      <c r="Z328" s="320"/>
      <c r="AA328" s="645"/>
      <c r="AB328" s="489">
        <f t="array" ref="AB328">IF(ISNA(INDEX('приложение 7.2 1 квартал'!AE:AE,MATCH(B328,'приложение 7.2 1 квартал'!B:B,0))),0,INDEX('приложение 7.2 1 квартал'!AE:AE,MATCH(B328,'приложение 7.2 1 квартал'!B:B,0)))</f>
        <v>0</v>
      </c>
      <c r="AC328" s="385"/>
      <c r="AD328" s="490">
        <f t="array" ref="AD328">IF(ISNA(INDEX('приложение 7.2 1 квартал'!Z:Z,MATCH(B328,'приложение 7.2 1 квартал'!B:B,0))),0,INDEX('приложение 7.2 1 квартал'!Z:Z,MATCH(B328,'приложение 7.2 1 квартал'!B:B,0)))</f>
        <v>0</v>
      </c>
      <c r="AE328" s="491">
        <f t="array" ref="AE328">IF(ISNA(INDEX('приложение 7.2 2 квартал'!AE:AE,MATCH(B328,'приложение 7.2 2 квартал'!B:B,0))),0,INDEX('приложение 7.2 2 квартал'!AE:AE,MATCH(B328,'приложение 7.2 2 квартал'!B:B,0)))</f>
        <v>0.31</v>
      </c>
      <c r="AF328" s="404" t="s">
        <v>98</v>
      </c>
      <c r="AG328" s="658">
        <f t="array" ref="AG328">IF(ISNA(INDEX('приложение 7.2 2 квартал'!Z:Z,MATCH(B328,'приложение 7.2 2 квартал'!B:B,0))),0,INDEX('приложение 7.2 2 квартал'!Z:Z,MATCH(B328,'приложение 7.2 2 квартал'!B:B,0)))</f>
        <v>0</v>
      </c>
      <c r="AH328" s="659"/>
      <c r="AI328" s="660"/>
      <c r="AJ328" s="661"/>
      <c r="AK328" s="662"/>
      <c r="AL328" s="663"/>
      <c r="AM328" s="661"/>
      <c r="AN328" s="287">
        <f t="array" ref="AN328">SUM(AB328,AE328)</f>
        <v>0.31</v>
      </c>
      <c r="AO328" s="421" t="s">
        <v>98</v>
      </c>
      <c r="AP328" s="658">
        <f t="array" ref="AP328">SUM(AD328,AG328)</f>
        <v>0</v>
      </c>
      <c r="AQ328" s="646"/>
      <c r="AR328" s="320"/>
      <c r="AS328" s="645"/>
      <c r="AT328" s="646"/>
      <c r="AU328" s="320"/>
      <c r="AV328" s="645"/>
      <c r="AW328" s="646"/>
      <c r="AX328" s="320"/>
      <c r="AY328" s="645"/>
      <c r="AZ328" s="646"/>
      <c r="BA328" s="647"/>
      <c r="BB328" s="645"/>
      <c r="BC328" s="646"/>
      <c r="BD328" s="647"/>
      <c r="BE328" s="648"/>
      <c r="BF328" s="319"/>
      <c r="BG328" s="320"/>
      <c r="BH328" s="645"/>
      <c r="BI328" s="646"/>
      <c r="BJ328" s="647"/>
      <c r="BK328" s="648"/>
      <c r="BL328" s="646"/>
      <c r="BM328" s="647"/>
      <c r="BN328" s="648"/>
      <c r="BO328" s="646"/>
      <c r="BP328" s="647"/>
      <c r="BQ328" s="648"/>
      <c r="BR328" s="649"/>
      <c r="BS328" s="650"/>
      <c r="BT328" s="733"/>
    </row>
    <row r="329" spans="1:72" s="331" customFormat="1" ht="94.5" x14ac:dyDescent="0.25">
      <c r="A329" s="742">
        <v>64</v>
      </c>
      <c r="B329" s="676" t="s">
        <v>407</v>
      </c>
      <c r="C329" s="320"/>
      <c r="D329" s="320"/>
      <c r="E329" s="320"/>
      <c r="F329" s="320"/>
      <c r="G329" s="645"/>
      <c r="H329" s="320"/>
      <c r="I329" s="320"/>
      <c r="J329" s="320"/>
      <c r="K329" s="320"/>
      <c r="L329" s="645"/>
      <c r="M329" s="320"/>
      <c r="N329" s="320"/>
      <c r="O329" s="320"/>
      <c r="P329" s="320"/>
      <c r="Q329" s="645"/>
      <c r="R329" s="320"/>
      <c r="S329" s="320"/>
      <c r="T329" s="320"/>
      <c r="U329" s="320"/>
      <c r="V329" s="645"/>
      <c r="W329" s="319"/>
      <c r="X329" s="320"/>
      <c r="Y329" s="320"/>
      <c r="Z329" s="320"/>
      <c r="AA329" s="645"/>
      <c r="AB329" s="489">
        <f t="array" ref="AB329">IF(ISNA(INDEX('приложение 7.2 1 квартал'!AE:AE,MATCH(B329,'приложение 7.2 1 квартал'!B:B,0))),0,INDEX('приложение 7.2 1 квартал'!AE:AE,MATCH(B329,'приложение 7.2 1 квартал'!B:B,0)))</f>
        <v>0</v>
      </c>
      <c r="AC329" s="385"/>
      <c r="AD329" s="490">
        <f t="array" ref="AD329">IF(ISNA(INDEX('приложение 7.2 1 квартал'!Z:Z,MATCH(B329,'приложение 7.2 1 квартал'!B:B,0))),0,INDEX('приложение 7.2 1 квартал'!Z:Z,MATCH(B329,'приложение 7.2 1 квартал'!B:B,0)))</f>
        <v>0</v>
      </c>
      <c r="AE329" s="491">
        <f t="array" ref="AE329">IF(ISNA(INDEX('приложение 7.2 2 квартал'!AE:AE,MATCH(B329,'приложение 7.2 2 квартал'!B:B,0))),0,INDEX('приложение 7.2 2 квартал'!AE:AE,MATCH(B329,'приложение 7.2 2 квартал'!B:B,0)))</f>
        <v>0.43</v>
      </c>
      <c r="AF329" s="404" t="s">
        <v>98</v>
      </c>
      <c r="AG329" s="658">
        <f t="array" ref="AG329">IF(ISNA(INDEX('приложение 7.2 2 квартал'!Z:Z,MATCH(B329,'приложение 7.2 2 квартал'!B:B,0))),0,INDEX('приложение 7.2 2 квартал'!Z:Z,MATCH(B329,'приложение 7.2 2 квартал'!B:B,0)))</f>
        <v>0</v>
      </c>
      <c r="AH329" s="659"/>
      <c r="AI329" s="660"/>
      <c r="AJ329" s="661"/>
      <c r="AK329" s="662"/>
      <c r="AL329" s="663"/>
      <c r="AM329" s="661"/>
      <c r="AN329" s="287">
        <f t="array" ref="AN329">SUM(AB329,AE329)</f>
        <v>0.43</v>
      </c>
      <c r="AO329" s="421" t="s">
        <v>98</v>
      </c>
      <c r="AP329" s="658">
        <f t="array" ref="AP329">SUM(AD329,AG329)</f>
        <v>0</v>
      </c>
      <c r="AQ329" s="646"/>
      <c r="AR329" s="320"/>
      <c r="AS329" s="645"/>
      <c r="AT329" s="646"/>
      <c r="AU329" s="320"/>
      <c r="AV329" s="645"/>
      <c r="AW329" s="646"/>
      <c r="AX329" s="320"/>
      <c r="AY329" s="645"/>
      <c r="AZ329" s="646"/>
      <c r="BA329" s="647"/>
      <c r="BB329" s="645"/>
      <c r="BC329" s="646"/>
      <c r="BD329" s="647"/>
      <c r="BE329" s="648"/>
      <c r="BF329" s="319"/>
      <c r="BG329" s="320"/>
      <c r="BH329" s="645"/>
      <c r="BI329" s="646"/>
      <c r="BJ329" s="647"/>
      <c r="BK329" s="648"/>
      <c r="BL329" s="646"/>
      <c r="BM329" s="647"/>
      <c r="BN329" s="648"/>
      <c r="BO329" s="646"/>
      <c r="BP329" s="647"/>
      <c r="BQ329" s="648"/>
      <c r="BR329" s="649"/>
      <c r="BS329" s="650"/>
      <c r="BT329" s="733"/>
    </row>
    <row r="330" spans="1:72" s="331" customFormat="1" ht="78.75" x14ac:dyDescent="0.25">
      <c r="A330" s="742">
        <v>65</v>
      </c>
      <c r="B330" s="676" t="s">
        <v>408</v>
      </c>
      <c r="C330" s="320"/>
      <c r="D330" s="320"/>
      <c r="E330" s="320"/>
      <c r="F330" s="320"/>
      <c r="G330" s="645"/>
      <c r="H330" s="320"/>
      <c r="I330" s="320"/>
      <c r="J330" s="320"/>
      <c r="K330" s="320"/>
      <c r="L330" s="645"/>
      <c r="M330" s="320"/>
      <c r="N330" s="320"/>
      <c r="O330" s="320"/>
      <c r="P330" s="320"/>
      <c r="Q330" s="645"/>
      <c r="R330" s="320"/>
      <c r="S330" s="320"/>
      <c r="T330" s="320"/>
      <c r="U330" s="320"/>
      <c r="V330" s="645"/>
      <c r="W330" s="319"/>
      <c r="X330" s="320"/>
      <c r="Y330" s="320"/>
      <c r="Z330" s="320"/>
      <c r="AA330" s="645"/>
      <c r="AB330" s="489">
        <f t="array" ref="AB330">IF(ISNA(INDEX('приложение 7.2 1 квартал'!AE:AE,MATCH(B330,'приложение 7.2 1 квартал'!B:B,0))),0,INDEX('приложение 7.2 1 квартал'!AE:AE,MATCH(B330,'приложение 7.2 1 квартал'!B:B,0)))</f>
        <v>0</v>
      </c>
      <c r="AC330" s="385"/>
      <c r="AD330" s="490">
        <f t="array" ref="AD330">IF(ISNA(INDEX('приложение 7.2 1 квартал'!Z:Z,MATCH(B330,'приложение 7.2 1 квартал'!B:B,0))),0,INDEX('приложение 7.2 1 квартал'!Z:Z,MATCH(B330,'приложение 7.2 1 квартал'!B:B,0)))</f>
        <v>0</v>
      </c>
      <c r="AE330" s="491">
        <f t="array" ref="AE330">IF(ISNA(INDEX('приложение 7.2 2 квартал'!AE:AE,MATCH(B330,'приложение 7.2 2 квартал'!B:B,0))),0,INDEX('приложение 7.2 2 квартал'!AE:AE,MATCH(B330,'приложение 7.2 2 квартал'!B:B,0)))</f>
        <v>0.42</v>
      </c>
      <c r="AF330" s="404" t="s">
        <v>98</v>
      </c>
      <c r="AG330" s="658">
        <f t="array" ref="AG330">IF(ISNA(INDEX('приложение 7.2 2 квартал'!Z:Z,MATCH(B330,'приложение 7.2 2 квартал'!B:B,0))),0,INDEX('приложение 7.2 2 квартал'!Z:Z,MATCH(B330,'приложение 7.2 2 квартал'!B:B,0)))</f>
        <v>0</v>
      </c>
      <c r="AH330" s="659"/>
      <c r="AI330" s="660"/>
      <c r="AJ330" s="661"/>
      <c r="AK330" s="662"/>
      <c r="AL330" s="663"/>
      <c r="AM330" s="661"/>
      <c r="AN330" s="287">
        <f t="array" ref="AN330">SUM(AB330,AE330)</f>
        <v>0.42</v>
      </c>
      <c r="AO330" s="421" t="s">
        <v>98</v>
      </c>
      <c r="AP330" s="658">
        <f t="array" ref="AP330">SUM(AD330,AG330)</f>
        <v>0</v>
      </c>
      <c r="AQ330" s="646"/>
      <c r="AR330" s="320"/>
      <c r="AS330" s="645"/>
      <c r="AT330" s="646"/>
      <c r="AU330" s="320"/>
      <c r="AV330" s="645"/>
      <c r="AW330" s="646"/>
      <c r="AX330" s="320"/>
      <c r="AY330" s="645"/>
      <c r="AZ330" s="646"/>
      <c r="BA330" s="647"/>
      <c r="BB330" s="645"/>
      <c r="BC330" s="646"/>
      <c r="BD330" s="647"/>
      <c r="BE330" s="648"/>
      <c r="BF330" s="319"/>
      <c r="BG330" s="320"/>
      <c r="BH330" s="645"/>
      <c r="BI330" s="646"/>
      <c r="BJ330" s="647"/>
      <c r="BK330" s="648"/>
      <c r="BL330" s="646"/>
      <c r="BM330" s="647"/>
      <c r="BN330" s="648"/>
      <c r="BO330" s="646"/>
      <c r="BP330" s="647"/>
      <c r="BQ330" s="648"/>
      <c r="BR330" s="649"/>
      <c r="BS330" s="650"/>
      <c r="BT330" s="733"/>
    </row>
    <row r="331" spans="1:72" s="331" customFormat="1" ht="110.25" x14ac:dyDescent="0.25">
      <c r="A331" s="742">
        <v>66</v>
      </c>
      <c r="B331" s="676" t="s">
        <v>409</v>
      </c>
      <c r="C331" s="320"/>
      <c r="D331" s="320"/>
      <c r="E331" s="320"/>
      <c r="F331" s="320"/>
      <c r="G331" s="645"/>
      <c r="H331" s="320"/>
      <c r="I331" s="320"/>
      <c r="J331" s="320"/>
      <c r="K331" s="320"/>
      <c r="L331" s="645"/>
      <c r="M331" s="320"/>
      <c r="N331" s="320"/>
      <c r="O331" s="320"/>
      <c r="P331" s="320"/>
      <c r="Q331" s="645"/>
      <c r="R331" s="320"/>
      <c r="S331" s="320"/>
      <c r="T331" s="320"/>
      <c r="U331" s="320"/>
      <c r="V331" s="645"/>
      <c r="W331" s="319"/>
      <c r="X331" s="320"/>
      <c r="Y331" s="320"/>
      <c r="Z331" s="320"/>
      <c r="AA331" s="645"/>
      <c r="AB331" s="489">
        <f t="array" ref="AB331">IF(ISNA(INDEX('приложение 7.2 1 квартал'!AE:AE,MATCH(B331,'приложение 7.2 1 квартал'!B:B,0))),0,INDEX('приложение 7.2 1 квартал'!AE:AE,MATCH(B331,'приложение 7.2 1 квартал'!B:B,0)))</f>
        <v>0</v>
      </c>
      <c r="AC331" s="385"/>
      <c r="AD331" s="490">
        <f t="array" ref="AD331">IF(ISNA(INDEX('приложение 7.2 1 квартал'!Z:Z,MATCH(B331,'приложение 7.2 1 квартал'!B:B,0))),0,INDEX('приложение 7.2 1 квартал'!Z:Z,MATCH(B331,'приложение 7.2 1 квартал'!B:B,0)))</f>
        <v>0</v>
      </c>
      <c r="AE331" s="491">
        <f t="array" ref="AE331">IF(ISNA(INDEX('приложение 7.2 2 квартал'!AE:AE,MATCH(B331,'приложение 7.2 2 квартал'!B:B,0))),0,INDEX('приложение 7.2 2 квартал'!AE:AE,MATCH(B331,'приложение 7.2 2 квартал'!B:B,0)))</f>
        <v>0.2</v>
      </c>
      <c r="AF331" s="404" t="s">
        <v>98</v>
      </c>
      <c r="AG331" s="658">
        <f t="array" ref="AG331">IF(ISNA(INDEX('приложение 7.2 2 квартал'!Z:Z,MATCH(B331,'приложение 7.2 2 квартал'!B:B,0))),0,INDEX('приложение 7.2 2 квартал'!Z:Z,MATCH(B331,'приложение 7.2 2 квартал'!B:B,0)))</f>
        <v>0</v>
      </c>
      <c r="AH331" s="659"/>
      <c r="AI331" s="660"/>
      <c r="AJ331" s="661"/>
      <c r="AK331" s="662"/>
      <c r="AL331" s="663"/>
      <c r="AM331" s="661"/>
      <c r="AN331" s="287">
        <f t="array" ref="AN331">SUM(AB331,AE331)</f>
        <v>0.2</v>
      </c>
      <c r="AO331" s="421" t="s">
        <v>98</v>
      </c>
      <c r="AP331" s="658">
        <f t="array" ref="AP331">SUM(AD331,AG331)</f>
        <v>0</v>
      </c>
      <c r="AQ331" s="646"/>
      <c r="AR331" s="320"/>
      <c r="AS331" s="645"/>
      <c r="AT331" s="646"/>
      <c r="AU331" s="320"/>
      <c r="AV331" s="645"/>
      <c r="AW331" s="646"/>
      <c r="AX331" s="320"/>
      <c r="AY331" s="645"/>
      <c r="AZ331" s="646"/>
      <c r="BA331" s="647"/>
      <c r="BB331" s="645"/>
      <c r="BC331" s="646"/>
      <c r="BD331" s="647"/>
      <c r="BE331" s="648"/>
      <c r="BF331" s="319"/>
      <c r="BG331" s="320"/>
      <c r="BH331" s="645"/>
      <c r="BI331" s="646"/>
      <c r="BJ331" s="647"/>
      <c r="BK331" s="648"/>
      <c r="BL331" s="646"/>
      <c r="BM331" s="647"/>
      <c r="BN331" s="648"/>
      <c r="BO331" s="646"/>
      <c r="BP331" s="647"/>
      <c r="BQ331" s="648"/>
      <c r="BR331" s="649"/>
      <c r="BS331" s="650"/>
      <c r="BT331" s="733"/>
    </row>
    <row r="332" spans="1:72" s="331" customFormat="1" ht="94.5" x14ac:dyDescent="0.25">
      <c r="A332" s="742">
        <v>67</v>
      </c>
      <c r="B332" s="676" t="s">
        <v>410</v>
      </c>
      <c r="C332" s="320"/>
      <c r="D332" s="320"/>
      <c r="E332" s="320"/>
      <c r="F332" s="320"/>
      <c r="G332" s="645"/>
      <c r="H332" s="320"/>
      <c r="I332" s="320"/>
      <c r="J332" s="320"/>
      <c r="K332" s="320"/>
      <c r="L332" s="645"/>
      <c r="M332" s="320"/>
      <c r="N332" s="320"/>
      <c r="O332" s="320"/>
      <c r="P332" s="320"/>
      <c r="Q332" s="645"/>
      <c r="R332" s="320"/>
      <c r="S332" s="320"/>
      <c r="T332" s="320"/>
      <c r="U332" s="320"/>
      <c r="V332" s="645"/>
      <c r="W332" s="319"/>
      <c r="X332" s="320"/>
      <c r="Y332" s="320"/>
      <c r="Z332" s="320"/>
      <c r="AA332" s="645"/>
      <c r="AB332" s="489">
        <f t="array" ref="AB332">IF(ISNA(INDEX('приложение 7.2 1 квартал'!AE:AE,MATCH(B332,'приложение 7.2 1 квартал'!B:B,0))),0,INDEX('приложение 7.2 1 квартал'!AE:AE,MATCH(B332,'приложение 7.2 1 квартал'!B:B,0)))</f>
        <v>0</v>
      </c>
      <c r="AC332" s="385"/>
      <c r="AD332" s="490">
        <f t="array" ref="AD332">IF(ISNA(INDEX('приложение 7.2 1 квартал'!Z:Z,MATCH(B332,'приложение 7.2 1 квартал'!B:B,0))),0,INDEX('приложение 7.2 1 квартал'!Z:Z,MATCH(B332,'приложение 7.2 1 квартал'!B:B,0)))</f>
        <v>0</v>
      </c>
      <c r="AE332" s="491">
        <f t="array" ref="AE332">IF(ISNA(INDEX('приложение 7.2 2 квартал'!AE:AE,MATCH(B332,'приложение 7.2 2 квартал'!B:B,0))),0,INDEX('приложение 7.2 2 квартал'!AE:AE,MATCH(B332,'приложение 7.2 2 квартал'!B:B,0)))</f>
        <v>0.18</v>
      </c>
      <c r="AF332" s="404" t="s">
        <v>98</v>
      </c>
      <c r="AG332" s="658">
        <f t="array" ref="AG332">IF(ISNA(INDEX('приложение 7.2 2 квартал'!Z:Z,MATCH(B332,'приложение 7.2 2 квартал'!B:B,0))),0,INDEX('приложение 7.2 2 квартал'!Z:Z,MATCH(B332,'приложение 7.2 2 квартал'!B:B,0)))</f>
        <v>0</v>
      </c>
      <c r="AH332" s="659"/>
      <c r="AI332" s="660"/>
      <c r="AJ332" s="661"/>
      <c r="AK332" s="662"/>
      <c r="AL332" s="663"/>
      <c r="AM332" s="661"/>
      <c r="AN332" s="287">
        <f t="array" ref="AN332">SUM(AB332,AE332)</f>
        <v>0.18</v>
      </c>
      <c r="AO332" s="421" t="s">
        <v>98</v>
      </c>
      <c r="AP332" s="658">
        <f t="array" ref="AP332">SUM(AD332,AG332)</f>
        <v>0</v>
      </c>
      <c r="AQ332" s="646"/>
      <c r="AR332" s="320"/>
      <c r="AS332" s="645"/>
      <c r="AT332" s="646"/>
      <c r="AU332" s="320"/>
      <c r="AV332" s="645"/>
      <c r="AW332" s="646"/>
      <c r="AX332" s="320"/>
      <c r="AY332" s="645"/>
      <c r="AZ332" s="646"/>
      <c r="BA332" s="647"/>
      <c r="BB332" s="645"/>
      <c r="BC332" s="646"/>
      <c r="BD332" s="647"/>
      <c r="BE332" s="648"/>
      <c r="BF332" s="319"/>
      <c r="BG332" s="320"/>
      <c r="BH332" s="645"/>
      <c r="BI332" s="646"/>
      <c r="BJ332" s="647"/>
      <c r="BK332" s="648"/>
      <c r="BL332" s="646"/>
      <c r="BM332" s="647"/>
      <c r="BN332" s="648"/>
      <c r="BO332" s="646"/>
      <c r="BP332" s="647"/>
      <c r="BQ332" s="648"/>
      <c r="BR332" s="649"/>
      <c r="BS332" s="650"/>
      <c r="BT332" s="733"/>
    </row>
    <row r="333" spans="1:72" s="331" customFormat="1" ht="94.5" x14ac:dyDescent="0.25">
      <c r="A333" s="742">
        <v>68</v>
      </c>
      <c r="B333" s="676" t="s">
        <v>411</v>
      </c>
      <c r="C333" s="320"/>
      <c r="D333" s="320"/>
      <c r="E333" s="320"/>
      <c r="F333" s="320"/>
      <c r="G333" s="645"/>
      <c r="H333" s="320"/>
      <c r="I333" s="320"/>
      <c r="J333" s="320"/>
      <c r="K333" s="320"/>
      <c r="L333" s="645"/>
      <c r="M333" s="320"/>
      <c r="N333" s="320"/>
      <c r="O333" s="320"/>
      <c r="P333" s="320"/>
      <c r="Q333" s="645"/>
      <c r="R333" s="320"/>
      <c r="S333" s="320"/>
      <c r="T333" s="320"/>
      <c r="U333" s="320"/>
      <c r="V333" s="645"/>
      <c r="W333" s="319"/>
      <c r="X333" s="320"/>
      <c r="Y333" s="320"/>
      <c r="Z333" s="320"/>
      <c r="AA333" s="645"/>
      <c r="AB333" s="489">
        <f t="array" ref="AB333">IF(ISNA(INDEX('приложение 7.2 1 квартал'!AE:AE,MATCH(B333,'приложение 7.2 1 квартал'!B:B,0))),0,INDEX('приложение 7.2 1 квартал'!AE:AE,MATCH(B333,'приложение 7.2 1 квартал'!B:B,0)))</f>
        <v>0</v>
      </c>
      <c r="AC333" s="385"/>
      <c r="AD333" s="490">
        <f t="array" ref="AD333">IF(ISNA(INDEX('приложение 7.2 1 квартал'!Z:Z,MATCH(B333,'приложение 7.2 1 квартал'!B:B,0))),0,INDEX('приложение 7.2 1 квартал'!Z:Z,MATCH(B333,'приложение 7.2 1 квартал'!B:B,0)))</f>
        <v>0</v>
      </c>
      <c r="AE333" s="491">
        <f t="array" ref="AE333">IF(ISNA(INDEX('приложение 7.2 2 квартал'!AE:AE,MATCH(B333,'приложение 7.2 2 квартал'!B:B,0))),0,INDEX('приложение 7.2 2 квартал'!AE:AE,MATCH(B333,'приложение 7.2 2 квартал'!B:B,0)))</f>
        <v>0.05</v>
      </c>
      <c r="AF333" s="404" t="s">
        <v>98</v>
      </c>
      <c r="AG333" s="658">
        <f t="array" ref="AG333">IF(ISNA(INDEX('приложение 7.2 2 квартал'!Z:Z,MATCH(B333,'приложение 7.2 2 квартал'!B:B,0))),0,INDEX('приложение 7.2 2 квартал'!Z:Z,MATCH(B333,'приложение 7.2 2 квартал'!B:B,0)))</f>
        <v>0</v>
      </c>
      <c r="AH333" s="659"/>
      <c r="AI333" s="660"/>
      <c r="AJ333" s="661"/>
      <c r="AK333" s="662"/>
      <c r="AL333" s="663"/>
      <c r="AM333" s="661"/>
      <c r="AN333" s="287">
        <f t="array" ref="AN333">SUM(AB333,AE333)</f>
        <v>0.05</v>
      </c>
      <c r="AO333" s="421" t="s">
        <v>98</v>
      </c>
      <c r="AP333" s="658">
        <f t="array" ref="AP333">SUM(AD333,AG333)</f>
        <v>0</v>
      </c>
      <c r="AQ333" s="646"/>
      <c r="AR333" s="320"/>
      <c r="AS333" s="645"/>
      <c r="AT333" s="646"/>
      <c r="AU333" s="320"/>
      <c r="AV333" s="645"/>
      <c r="AW333" s="646"/>
      <c r="AX333" s="320"/>
      <c r="AY333" s="645"/>
      <c r="AZ333" s="646"/>
      <c r="BA333" s="647"/>
      <c r="BB333" s="645"/>
      <c r="BC333" s="646"/>
      <c r="BD333" s="647"/>
      <c r="BE333" s="648"/>
      <c r="BF333" s="319"/>
      <c r="BG333" s="320"/>
      <c r="BH333" s="645"/>
      <c r="BI333" s="646"/>
      <c r="BJ333" s="647"/>
      <c r="BK333" s="648"/>
      <c r="BL333" s="646"/>
      <c r="BM333" s="647"/>
      <c r="BN333" s="648"/>
      <c r="BO333" s="646"/>
      <c r="BP333" s="647"/>
      <c r="BQ333" s="648"/>
      <c r="BR333" s="649"/>
      <c r="BS333" s="650"/>
      <c r="BT333" s="733"/>
    </row>
    <row r="334" spans="1:72" s="331" customFormat="1" ht="78.75" x14ac:dyDescent="0.25">
      <c r="A334" s="742">
        <v>69</v>
      </c>
      <c r="B334" s="676" t="s">
        <v>412</v>
      </c>
      <c r="C334" s="320"/>
      <c r="D334" s="320"/>
      <c r="E334" s="320"/>
      <c r="F334" s="320"/>
      <c r="G334" s="645"/>
      <c r="H334" s="320"/>
      <c r="I334" s="320"/>
      <c r="J334" s="320"/>
      <c r="K334" s="320"/>
      <c r="L334" s="645"/>
      <c r="M334" s="320"/>
      <c r="N334" s="320"/>
      <c r="O334" s="320"/>
      <c r="P334" s="320"/>
      <c r="Q334" s="645"/>
      <c r="R334" s="320"/>
      <c r="S334" s="320"/>
      <c r="T334" s="320"/>
      <c r="U334" s="320"/>
      <c r="V334" s="645"/>
      <c r="W334" s="319"/>
      <c r="X334" s="320"/>
      <c r="Y334" s="320"/>
      <c r="Z334" s="320"/>
      <c r="AA334" s="645"/>
      <c r="AB334" s="489">
        <f t="array" ref="AB334">IF(ISNA(INDEX('приложение 7.2 1 квартал'!AE:AE,MATCH(B334,'приложение 7.2 1 квартал'!B:B,0))),0,INDEX('приложение 7.2 1 квартал'!AE:AE,MATCH(B334,'приложение 7.2 1 квартал'!B:B,0)))</f>
        <v>0</v>
      </c>
      <c r="AC334" s="385"/>
      <c r="AD334" s="490">
        <f t="array" ref="AD334">IF(ISNA(INDEX('приложение 7.2 1 квартал'!Z:Z,MATCH(B334,'приложение 7.2 1 квартал'!B:B,0))),0,INDEX('приложение 7.2 1 квартал'!Z:Z,MATCH(B334,'приложение 7.2 1 квартал'!B:B,0)))</f>
        <v>0</v>
      </c>
      <c r="AE334" s="491">
        <f t="array" ref="AE334">IF(ISNA(INDEX('приложение 7.2 2 квартал'!AE:AE,MATCH(B334,'приложение 7.2 2 квартал'!B:B,0))),0,INDEX('приложение 7.2 2 квартал'!AE:AE,MATCH(B334,'приложение 7.2 2 квартал'!B:B,0)))</f>
        <v>0.04</v>
      </c>
      <c r="AF334" s="404" t="s">
        <v>98</v>
      </c>
      <c r="AG334" s="658">
        <f t="array" ref="AG334">IF(ISNA(INDEX('приложение 7.2 2 квартал'!Z:Z,MATCH(B334,'приложение 7.2 2 квартал'!B:B,0))),0,INDEX('приложение 7.2 2 квартал'!Z:Z,MATCH(B334,'приложение 7.2 2 квартал'!B:B,0)))</f>
        <v>0</v>
      </c>
      <c r="AH334" s="659"/>
      <c r="AI334" s="660"/>
      <c r="AJ334" s="661"/>
      <c r="AK334" s="662"/>
      <c r="AL334" s="663"/>
      <c r="AM334" s="661"/>
      <c r="AN334" s="287">
        <f t="array" ref="AN334">SUM(AB334,AE334)</f>
        <v>0.04</v>
      </c>
      <c r="AO334" s="421" t="s">
        <v>98</v>
      </c>
      <c r="AP334" s="658">
        <f t="array" ref="AP334">SUM(AD334,AG334)</f>
        <v>0</v>
      </c>
      <c r="AQ334" s="646"/>
      <c r="AR334" s="320"/>
      <c r="AS334" s="645"/>
      <c r="AT334" s="646"/>
      <c r="AU334" s="320"/>
      <c r="AV334" s="645"/>
      <c r="AW334" s="646"/>
      <c r="AX334" s="320"/>
      <c r="AY334" s="645"/>
      <c r="AZ334" s="646"/>
      <c r="BA334" s="647"/>
      <c r="BB334" s="645"/>
      <c r="BC334" s="646"/>
      <c r="BD334" s="647"/>
      <c r="BE334" s="648"/>
      <c r="BF334" s="319"/>
      <c r="BG334" s="320"/>
      <c r="BH334" s="645"/>
      <c r="BI334" s="646"/>
      <c r="BJ334" s="647"/>
      <c r="BK334" s="648"/>
      <c r="BL334" s="646"/>
      <c r="BM334" s="647"/>
      <c r="BN334" s="648"/>
      <c r="BO334" s="646"/>
      <c r="BP334" s="647"/>
      <c r="BQ334" s="648"/>
      <c r="BR334" s="649"/>
      <c r="BS334" s="650"/>
      <c r="BT334" s="733"/>
    </row>
    <row r="335" spans="1:72" s="331" customFormat="1" ht="94.5" x14ac:dyDescent="0.25">
      <c r="A335" s="742">
        <v>70</v>
      </c>
      <c r="B335" s="676" t="s">
        <v>413</v>
      </c>
      <c r="C335" s="320"/>
      <c r="D335" s="320"/>
      <c r="E335" s="320"/>
      <c r="F335" s="320"/>
      <c r="G335" s="645"/>
      <c r="H335" s="320"/>
      <c r="I335" s="320"/>
      <c r="J335" s="320"/>
      <c r="K335" s="320"/>
      <c r="L335" s="645"/>
      <c r="M335" s="320"/>
      <c r="N335" s="320"/>
      <c r="O335" s="320"/>
      <c r="P335" s="320"/>
      <c r="Q335" s="645"/>
      <c r="R335" s="320"/>
      <c r="S335" s="320"/>
      <c r="T335" s="320"/>
      <c r="U335" s="320"/>
      <c r="V335" s="645"/>
      <c r="W335" s="319"/>
      <c r="X335" s="320"/>
      <c r="Y335" s="320"/>
      <c r="Z335" s="320"/>
      <c r="AA335" s="645"/>
      <c r="AB335" s="489">
        <f t="array" ref="AB335">IF(ISNA(INDEX('приложение 7.2 1 квартал'!AE:AE,MATCH(B335,'приложение 7.2 1 квартал'!B:B,0))),0,INDEX('приложение 7.2 1 квартал'!AE:AE,MATCH(B335,'приложение 7.2 1 квартал'!B:B,0)))</f>
        <v>0</v>
      </c>
      <c r="AC335" s="385"/>
      <c r="AD335" s="490">
        <f t="array" ref="AD335">IF(ISNA(INDEX('приложение 7.2 1 квартал'!Z:Z,MATCH(B335,'приложение 7.2 1 квартал'!B:B,0))),0,INDEX('приложение 7.2 1 квартал'!Z:Z,MATCH(B335,'приложение 7.2 1 квартал'!B:B,0)))</f>
        <v>0</v>
      </c>
      <c r="AE335" s="491">
        <f t="array" ref="AE335">IF(ISNA(INDEX('приложение 7.2 2 квартал'!AE:AE,MATCH(B335,'приложение 7.2 2 квартал'!B:B,0))),0,INDEX('приложение 7.2 2 квартал'!AE:AE,MATCH(B335,'приложение 7.2 2 квартал'!B:B,0)))</f>
        <v>0.19</v>
      </c>
      <c r="AF335" s="404" t="s">
        <v>98</v>
      </c>
      <c r="AG335" s="658">
        <f t="array" ref="AG335">IF(ISNA(INDEX('приложение 7.2 2 квартал'!Z:Z,MATCH(B335,'приложение 7.2 2 квартал'!B:B,0))),0,INDEX('приложение 7.2 2 квартал'!Z:Z,MATCH(B335,'приложение 7.2 2 квартал'!B:B,0)))</f>
        <v>0</v>
      </c>
      <c r="AH335" s="659"/>
      <c r="AI335" s="660"/>
      <c r="AJ335" s="661"/>
      <c r="AK335" s="662"/>
      <c r="AL335" s="663"/>
      <c r="AM335" s="661"/>
      <c r="AN335" s="287">
        <f t="array" ref="AN335">SUM(AB335,AE335)</f>
        <v>0.19</v>
      </c>
      <c r="AO335" s="421" t="s">
        <v>98</v>
      </c>
      <c r="AP335" s="658">
        <f t="array" ref="AP335">SUM(AD335,AG335)</f>
        <v>0</v>
      </c>
      <c r="AQ335" s="646"/>
      <c r="AR335" s="320"/>
      <c r="AS335" s="645"/>
      <c r="AT335" s="646"/>
      <c r="AU335" s="320"/>
      <c r="AV335" s="645"/>
      <c r="AW335" s="646"/>
      <c r="AX335" s="320"/>
      <c r="AY335" s="645"/>
      <c r="AZ335" s="646"/>
      <c r="BA335" s="647"/>
      <c r="BB335" s="645"/>
      <c r="BC335" s="646"/>
      <c r="BD335" s="647"/>
      <c r="BE335" s="648"/>
      <c r="BF335" s="319"/>
      <c r="BG335" s="320"/>
      <c r="BH335" s="645"/>
      <c r="BI335" s="646"/>
      <c r="BJ335" s="647"/>
      <c r="BK335" s="648"/>
      <c r="BL335" s="646"/>
      <c r="BM335" s="647"/>
      <c r="BN335" s="648"/>
      <c r="BO335" s="646"/>
      <c r="BP335" s="647"/>
      <c r="BQ335" s="648"/>
      <c r="BR335" s="649"/>
      <c r="BS335" s="650"/>
      <c r="BT335" s="733"/>
    </row>
    <row r="336" spans="1:72" s="331" customFormat="1" ht="94.5" x14ac:dyDescent="0.25">
      <c r="A336" s="742">
        <v>71</v>
      </c>
      <c r="B336" s="676" t="s">
        <v>414</v>
      </c>
      <c r="C336" s="320"/>
      <c r="D336" s="320"/>
      <c r="E336" s="320"/>
      <c r="F336" s="320"/>
      <c r="G336" s="645"/>
      <c r="H336" s="320"/>
      <c r="I336" s="320"/>
      <c r="J336" s="320"/>
      <c r="K336" s="320"/>
      <c r="L336" s="645"/>
      <c r="M336" s="320"/>
      <c r="N336" s="320"/>
      <c r="O336" s="320"/>
      <c r="P336" s="320"/>
      <c r="Q336" s="645"/>
      <c r="R336" s="320"/>
      <c r="S336" s="320"/>
      <c r="T336" s="320"/>
      <c r="U336" s="320"/>
      <c r="V336" s="645"/>
      <c r="W336" s="319"/>
      <c r="X336" s="320"/>
      <c r="Y336" s="320"/>
      <c r="Z336" s="320"/>
      <c r="AA336" s="645"/>
      <c r="AB336" s="489">
        <f t="array" ref="AB336">IF(ISNA(INDEX('приложение 7.2 1 квартал'!AE:AE,MATCH(B336,'приложение 7.2 1 квартал'!B:B,0))),0,INDEX('приложение 7.2 1 квартал'!AE:AE,MATCH(B336,'приложение 7.2 1 квартал'!B:B,0)))</f>
        <v>0</v>
      </c>
      <c r="AC336" s="385"/>
      <c r="AD336" s="490">
        <f t="array" ref="AD336">IF(ISNA(INDEX('приложение 7.2 1 квартал'!Z:Z,MATCH(B336,'приложение 7.2 1 квартал'!B:B,0))),0,INDEX('приложение 7.2 1 квартал'!Z:Z,MATCH(B336,'приложение 7.2 1 квартал'!B:B,0)))</f>
        <v>0</v>
      </c>
      <c r="AE336" s="491">
        <f t="array" ref="AE336">IF(ISNA(INDEX('приложение 7.2 2 квартал'!AE:AE,MATCH(B336,'приложение 7.2 2 квартал'!B:B,0))),0,INDEX('приложение 7.2 2 квартал'!AE:AE,MATCH(B336,'приложение 7.2 2 квартал'!B:B,0)))</f>
        <v>0.12</v>
      </c>
      <c r="AF336" s="404" t="s">
        <v>98</v>
      </c>
      <c r="AG336" s="658">
        <f t="array" ref="AG336">IF(ISNA(INDEX('приложение 7.2 2 квартал'!Z:Z,MATCH(B336,'приложение 7.2 2 квартал'!B:B,0))),0,INDEX('приложение 7.2 2 квартал'!Z:Z,MATCH(B336,'приложение 7.2 2 квартал'!B:B,0)))</f>
        <v>0</v>
      </c>
      <c r="AH336" s="659"/>
      <c r="AI336" s="660"/>
      <c r="AJ336" s="661"/>
      <c r="AK336" s="662"/>
      <c r="AL336" s="663"/>
      <c r="AM336" s="661"/>
      <c r="AN336" s="287">
        <f t="array" ref="AN336">SUM(AB336,AE336)</f>
        <v>0.12</v>
      </c>
      <c r="AO336" s="421" t="s">
        <v>98</v>
      </c>
      <c r="AP336" s="658">
        <f t="array" ref="AP336">SUM(AD336,AG336)</f>
        <v>0</v>
      </c>
      <c r="AQ336" s="646"/>
      <c r="AR336" s="320"/>
      <c r="AS336" s="645"/>
      <c r="AT336" s="646"/>
      <c r="AU336" s="320"/>
      <c r="AV336" s="645"/>
      <c r="AW336" s="646"/>
      <c r="AX336" s="320"/>
      <c r="AY336" s="645"/>
      <c r="AZ336" s="646"/>
      <c r="BA336" s="647"/>
      <c r="BB336" s="645"/>
      <c r="BC336" s="646"/>
      <c r="BD336" s="647"/>
      <c r="BE336" s="648"/>
      <c r="BF336" s="319"/>
      <c r="BG336" s="320"/>
      <c r="BH336" s="645"/>
      <c r="BI336" s="646"/>
      <c r="BJ336" s="647"/>
      <c r="BK336" s="648"/>
      <c r="BL336" s="646"/>
      <c r="BM336" s="647"/>
      <c r="BN336" s="648"/>
      <c r="BO336" s="646"/>
      <c r="BP336" s="647"/>
      <c r="BQ336" s="648"/>
      <c r="BR336" s="649"/>
      <c r="BS336" s="650"/>
      <c r="BT336" s="733"/>
    </row>
    <row r="337" spans="1:72" s="331" customFormat="1" ht="94.5" x14ac:dyDescent="0.25">
      <c r="A337" s="742">
        <v>72</v>
      </c>
      <c r="B337" s="676" t="s">
        <v>415</v>
      </c>
      <c r="C337" s="320"/>
      <c r="D337" s="320"/>
      <c r="E337" s="320"/>
      <c r="F337" s="320"/>
      <c r="G337" s="645"/>
      <c r="H337" s="320"/>
      <c r="I337" s="320"/>
      <c r="J337" s="320"/>
      <c r="K337" s="320"/>
      <c r="L337" s="645"/>
      <c r="M337" s="320"/>
      <c r="N337" s="320"/>
      <c r="O337" s="320"/>
      <c r="P337" s="320"/>
      <c r="Q337" s="645"/>
      <c r="R337" s="320"/>
      <c r="S337" s="320"/>
      <c r="T337" s="320"/>
      <c r="U337" s="320"/>
      <c r="V337" s="645"/>
      <c r="W337" s="319"/>
      <c r="X337" s="320"/>
      <c r="Y337" s="320"/>
      <c r="Z337" s="320"/>
      <c r="AA337" s="645"/>
      <c r="AB337" s="489">
        <f t="array" ref="AB337">IF(ISNA(INDEX('приложение 7.2 1 квартал'!AE:AE,MATCH(B337,'приложение 7.2 1 квартал'!B:B,0))),0,INDEX('приложение 7.2 1 квартал'!AE:AE,MATCH(B337,'приложение 7.2 1 квартал'!B:B,0)))</f>
        <v>0</v>
      </c>
      <c r="AC337" s="385"/>
      <c r="AD337" s="490">
        <f t="array" ref="AD337">IF(ISNA(INDEX('приложение 7.2 1 квартал'!Z:Z,MATCH(B337,'приложение 7.2 1 квартал'!B:B,0))),0,INDEX('приложение 7.2 1 квартал'!Z:Z,MATCH(B337,'приложение 7.2 1 квартал'!B:B,0)))</f>
        <v>0</v>
      </c>
      <c r="AE337" s="491">
        <f t="array" ref="AE337">IF(ISNA(INDEX('приложение 7.2 2 квартал'!AE:AE,MATCH(B337,'приложение 7.2 2 квартал'!B:B,0))),0,INDEX('приложение 7.2 2 квартал'!AE:AE,MATCH(B337,'приложение 7.2 2 квартал'!B:B,0)))</f>
        <v>0.12</v>
      </c>
      <c r="AF337" s="404" t="s">
        <v>98</v>
      </c>
      <c r="AG337" s="658">
        <f t="array" ref="AG337">IF(ISNA(INDEX('приложение 7.2 2 квартал'!Z:Z,MATCH(B337,'приложение 7.2 2 квартал'!B:B,0))),0,INDEX('приложение 7.2 2 квартал'!Z:Z,MATCH(B337,'приложение 7.2 2 квартал'!B:B,0)))</f>
        <v>0</v>
      </c>
      <c r="AH337" s="659"/>
      <c r="AI337" s="660"/>
      <c r="AJ337" s="661"/>
      <c r="AK337" s="662"/>
      <c r="AL337" s="663"/>
      <c r="AM337" s="661"/>
      <c r="AN337" s="287">
        <f t="array" ref="AN337">SUM(AB337,AE337)</f>
        <v>0.12</v>
      </c>
      <c r="AO337" s="421" t="s">
        <v>98</v>
      </c>
      <c r="AP337" s="658">
        <f t="array" ref="AP337">SUM(AD337,AG337)</f>
        <v>0</v>
      </c>
      <c r="AQ337" s="646"/>
      <c r="AR337" s="320"/>
      <c r="AS337" s="645"/>
      <c r="AT337" s="646"/>
      <c r="AU337" s="320"/>
      <c r="AV337" s="645"/>
      <c r="AW337" s="646"/>
      <c r="AX337" s="320"/>
      <c r="AY337" s="645"/>
      <c r="AZ337" s="646"/>
      <c r="BA337" s="647"/>
      <c r="BB337" s="645"/>
      <c r="BC337" s="646"/>
      <c r="BD337" s="647"/>
      <c r="BE337" s="648"/>
      <c r="BF337" s="319"/>
      <c r="BG337" s="320"/>
      <c r="BH337" s="645"/>
      <c r="BI337" s="646"/>
      <c r="BJ337" s="647"/>
      <c r="BK337" s="648"/>
      <c r="BL337" s="646"/>
      <c r="BM337" s="647"/>
      <c r="BN337" s="648"/>
      <c r="BO337" s="646"/>
      <c r="BP337" s="647"/>
      <c r="BQ337" s="648"/>
      <c r="BR337" s="649"/>
      <c r="BS337" s="650"/>
      <c r="BT337" s="733"/>
    </row>
    <row r="338" spans="1:72" s="331" customFormat="1" ht="78.75" x14ac:dyDescent="0.25">
      <c r="A338" s="742">
        <v>73</v>
      </c>
      <c r="B338" s="676" t="s">
        <v>416</v>
      </c>
      <c r="C338" s="320"/>
      <c r="D338" s="320"/>
      <c r="E338" s="320"/>
      <c r="F338" s="320"/>
      <c r="G338" s="645"/>
      <c r="H338" s="320"/>
      <c r="I338" s="320"/>
      <c r="J338" s="320"/>
      <c r="K338" s="320"/>
      <c r="L338" s="645"/>
      <c r="M338" s="320"/>
      <c r="N338" s="320"/>
      <c r="O338" s="320"/>
      <c r="P338" s="320"/>
      <c r="Q338" s="645"/>
      <c r="R338" s="320"/>
      <c r="S338" s="320"/>
      <c r="T338" s="320"/>
      <c r="U338" s="320"/>
      <c r="V338" s="645"/>
      <c r="W338" s="319"/>
      <c r="X338" s="320"/>
      <c r="Y338" s="320"/>
      <c r="Z338" s="320"/>
      <c r="AA338" s="645"/>
      <c r="AB338" s="489">
        <f t="array" ref="AB338">IF(ISNA(INDEX('приложение 7.2 1 квартал'!AE:AE,MATCH(B338,'приложение 7.2 1 квартал'!B:B,0))),0,INDEX('приложение 7.2 1 квартал'!AE:AE,MATCH(B338,'приложение 7.2 1 квартал'!B:B,0)))</f>
        <v>0</v>
      </c>
      <c r="AC338" s="385"/>
      <c r="AD338" s="490">
        <f t="array" ref="AD338">IF(ISNA(INDEX('приложение 7.2 1 квартал'!Z:Z,MATCH(B338,'приложение 7.2 1 квартал'!B:B,0))),0,INDEX('приложение 7.2 1 квартал'!Z:Z,MATCH(B338,'приложение 7.2 1 квартал'!B:B,0)))</f>
        <v>0</v>
      </c>
      <c r="AE338" s="491">
        <f t="array" ref="AE338">IF(ISNA(INDEX('приложение 7.2 2 квартал'!AE:AE,MATCH(B338,'приложение 7.2 2 квартал'!B:B,0))),0,INDEX('приложение 7.2 2 квартал'!AE:AE,MATCH(B338,'приложение 7.2 2 квартал'!B:B,0)))</f>
        <v>0.06</v>
      </c>
      <c r="AF338" s="404" t="s">
        <v>98</v>
      </c>
      <c r="AG338" s="658">
        <f t="array" ref="AG338">IF(ISNA(INDEX('приложение 7.2 2 квартал'!Z:Z,MATCH(B338,'приложение 7.2 2 квартал'!B:B,0))),0,INDEX('приложение 7.2 2 квартал'!Z:Z,MATCH(B338,'приложение 7.2 2 квартал'!B:B,0)))</f>
        <v>0</v>
      </c>
      <c r="AH338" s="659"/>
      <c r="AI338" s="660"/>
      <c r="AJ338" s="661"/>
      <c r="AK338" s="662"/>
      <c r="AL338" s="663"/>
      <c r="AM338" s="661"/>
      <c r="AN338" s="287">
        <f t="array" ref="AN338">SUM(AB338,AE338)</f>
        <v>0.06</v>
      </c>
      <c r="AO338" s="421" t="s">
        <v>98</v>
      </c>
      <c r="AP338" s="658">
        <f t="array" ref="AP338">SUM(AD338,AG338)</f>
        <v>0</v>
      </c>
      <c r="AQ338" s="646"/>
      <c r="AR338" s="320"/>
      <c r="AS338" s="645"/>
      <c r="AT338" s="646"/>
      <c r="AU338" s="320"/>
      <c r="AV338" s="645"/>
      <c r="AW338" s="646"/>
      <c r="AX338" s="320"/>
      <c r="AY338" s="645"/>
      <c r="AZ338" s="646"/>
      <c r="BA338" s="647"/>
      <c r="BB338" s="645"/>
      <c r="BC338" s="646"/>
      <c r="BD338" s="647"/>
      <c r="BE338" s="648"/>
      <c r="BF338" s="319"/>
      <c r="BG338" s="320"/>
      <c r="BH338" s="645"/>
      <c r="BI338" s="646"/>
      <c r="BJ338" s="647"/>
      <c r="BK338" s="648"/>
      <c r="BL338" s="646"/>
      <c r="BM338" s="647"/>
      <c r="BN338" s="648"/>
      <c r="BO338" s="646"/>
      <c r="BP338" s="647"/>
      <c r="BQ338" s="648"/>
      <c r="BR338" s="649"/>
      <c r="BS338" s="650"/>
      <c r="BT338" s="733"/>
    </row>
    <row r="339" spans="1:72" s="331" customFormat="1" ht="94.5" x14ac:dyDescent="0.25">
      <c r="A339" s="742">
        <v>74</v>
      </c>
      <c r="B339" s="676" t="s">
        <v>417</v>
      </c>
      <c r="C339" s="320"/>
      <c r="D339" s="320"/>
      <c r="E339" s="320"/>
      <c r="F339" s="320"/>
      <c r="G339" s="645"/>
      <c r="H339" s="320"/>
      <c r="I339" s="320"/>
      <c r="J339" s="320"/>
      <c r="K339" s="320"/>
      <c r="L339" s="645"/>
      <c r="M339" s="320"/>
      <c r="N339" s="320"/>
      <c r="O339" s="320"/>
      <c r="P339" s="320"/>
      <c r="Q339" s="645"/>
      <c r="R339" s="320"/>
      <c r="S339" s="320"/>
      <c r="T339" s="320"/>
      <c r="U339" s="320"/>
      <c r="V339" s="645"/>
      <c r="W339" s="319"/>
      <c r="X339" s="320"/>
      <c r="Y339" s="320"/>
      <c r="Z339" s="320"/>
      <c r="AA339" s="645"/>
      <c r="AB339" s="489">
        <f t="array" ref="AB339">IF(ISNA(INDEX('приложение 7.2 1 квартал'!AE:AE,MATCH(B339,'приложение 7.2 1 квартал'!B:B,0))),0,INDEX('приложение 7.2 1 квартал'!AE:AE,MATCH(B339,'приложение 7.2 1 квартал'!B:B,0)))</f>
        <v>0</v>
      </c>
      <c r="AC339" s="385"/>
      <c r="AD339" s="490">
        <f t="array" ref="AD339">IF(ISNA(INDEX('приложение 7.2 1 квартал'!Z:Z,MATCH(B339,'приложение 7.2 1 квартал'!B:B,0))),0,INDEX('приложение 7.2 1 квартал'!Z:Z,MATCH(B339,'приложение 7.2 1 квартал'!B:B,0)))</f>
        <v>0</v>
      </c>
      <c r="AE339" s="491">
        <f t="array" ref="AE339">IF(ISNA(INDEX('приложение 7.2 2 квартал'!AE:AE,MATCH(B339,'приложение 7.2 2 квартал'!B:B,0))),0,INDEX('приложение 7.2 2 квартал'!AE:AE,MATCH(B339,'приложение 7.2 2 квартал'!B:B,0)))</f>
        <v>0.24</v>
      </c>
      <c r="AF339" s="404" t="s">
        <v>98</v>
      </c>
      <c r="AG339" s="658">
        <f t="array" ref="AG339">IF(ISNA(INDEX('приложение 7.2 2 квартал'!Z:Z,MATCH(B339,'приложение 7.2 2 квартал'!B:B,0))),0,INDEX('приложение 7.2 2 квартал'!Z:Z,MATCH(B339,'приложение 7.2 2 квартал'!B:B,0)))</f>
        <v>0</v>
      </c>
      <c r="AH339" s="659"/>
      <c r="AI339" s="660"/>
      <c r="AJ339" s="661"/>
      <c r="AK339" s="662"/>
      <c r="AL339" s="663"/>
      <c r="AM339" s="661"/>
      <c r="AN339" s="287">
        <f t="array" ref="AN339">SUM(AB339,AE339)</f>
        <v>0.24</v>
      </c>
      <c r="AO339" s="421" t="s">
        <v>98</v>
      </c>
      <c r="AP339" s="658">
        <f t="array" ref="AP339">SUM(AD339,AG339)</f>
        <v>0</v>
      </c>
      <c r="AQ339" s="646"/>
      <c r="AR339" s="320"/>
      <c r="AS339" s="645"/>
      <c r="AT339" s="646"/>
      <c r="AU339" s="320"/>
      <c r="AV339" s="645"/>
      <c r="AW339" s="646"/>
      <c r="AX339" s="320"/>
      <c r="AY339" s="645"/>
      <c r="AZ339" s="646"/>
      <c r="BA339" s="647"/>
      <c r="BB339" s="645"/>
      <c r="BC339" s="646"/>
      <c r="BD339" s="647"/>
      <c r="BE339" s="648"/>
      <c r="BF339" s="319"/>
      <c r="BG339" s="320"/>
      <c r="BH339" s="645"/>
      <c r="BI339" s="646"/>
      <c r="BJ339" s="647"/>
      <c r="BK339" s="648"/>
      <c r="BL339" s="646"/>
      <c r="BM339" s="647"/>
      <c r="BN339" s="648"/>
      <c r="BO339" s="646"/>
      <c r="BP339" s="647"/>
      <c r="BQ339" s="648"/>
      <c r="BR339" s="649"/>
      <c r="BS339" s="650"/>
      <c r="BT339" s="733"/>
    </row>
    <row r="340" spans="1:72" s="331" customFormat="1" ht="126" x14ac:dyDescent="0.25">
      <c r="A340" s="742">
        <v>75</v>
      </c>
      <c r="B340" s="676" t="s">
        <v>418</v>
      </c>
      <c r="C340" s="320"/>
      <c r="D340" s="320"/>
      <c r="E340" s="320"/>
      <c r="F340" s="320"/>
      <c r="G340" s="645"/>
      <c r="H340" s="320"/>
      <c r="I340" s="320"/>
      <c r="J340" s="320"/>
      <c r="K340" s="320"/>
      <c r="L340" s="645"/>
      <c r="M340" s="320"/>
      <c r="N340" s="320"/>
      <c r="O340" s="320"/>
      <c r="P340" s="320"/>
      <c r="Q340" s="645"/>
      <c r="R340" s="320"/>
      <c r="S340" s="320"/>
      <c r="T340" s="320"/>
      <c r="U340" s="320"/>
      <c r="V340" s="645"/>
      <c r="W340" s="319"/>
      <c r="X340" s="320"/>
      <c r="Y340" s="320"/>
      <c r="Z340" s="320"/>
      <c r="AA340" s="645"/>
      <c r="AB340" s="489">
        <f t="array" ref="AB340">IF(ISNA(INDEX('приложение 7.2 1 квартал'!AE:AE,MATCH(B340,'приложение 7.2 1 квартал'!B:B,0))),0,INDEX('приложение 7.2 1 квартал'!AE:AE,MATCH(B340,'приложение 7.2 1 квартал'!B:B,0)))</f>
        <v>0</v>
      </c>
      <c r="AC340" s="385"/>
      <c r="AD340" s="490">
        <f t="array" ref="AD340">IF(ISNA(INDEX('приложение 7.2 1 квартал'!Z:Z,MATCH(B340,'приложение 7.2 1 квартал'!B:B,0))),0,INDEX('приложение 7.2 1 квартал'!Z:Z,MATCH(B340,'приложение 7.2 1 квартал'!B:B,0)))</f>
        <v>0</v>
      </c>
      <c r="AE340" s="491">
        <f t="array" ref="AE340">IF(ISNA(INDEX('приложение 7.2 2 квартал'!AE:AE,MATCH(B340,'приложение 7.2 2 квартал'!B:B,0))),0,INDEX('приложение 7.2 2 квартал'!AE:AE,MATCH(B340,'приложение 7.2 2 квартал'!B:B,0)))</f>
        <v>7.0000000000000007E-2</v>
      </c>
      <c r="AF340" s="404" t="s">
        <v>98</v>
      </c>
      <c r="AG340" s="658">
        <f t="array" ref="AG340">IF(ISNA(INDEX('приложение 7.2 2 квартал'!Z:Z,MATCH(B340,'приложение 7.2 2 квартал'!B:B,0))),0,INDEX('приложение 7.2 2 квартал'!Z:Z,MATCH(B340,'приложение 7.2 2 квартал'!B:B,0)))</f>
        <v>0</v>
      </c>
      <c r="AH340" s="659"/>
      <c r="AI340" s="660"/>
      <c r="AJ340" s="661"/>
      <c r="AK340" s="662"/>
      <c r="AL340" s="663"/>
      <c r="AM340" s="661"/>
      <c r="AN340" s="287">
        <f t="array" ref="AN340">SUM(AB340,AE340)</f>
        <v>7.0000000000000007E-2</v>
      </c>
      <c r="AO340" s="421" t="s">
        <v>98</v>
      </c>
      <c r="AP340" s="658">
        <f t="array" ref="AP340">SUM(AD340,AG340)</f>
        <v>0</v>
      </c>
      <c r="AQ340" s="646"/>
      <c r="AR340" s="320"/>
      <c r="AS340" s="645"/>
      <c r="AT340" s="646"/>
      <c r="AU340" s="320"/>
      <c r="AV340" s="645"/>
      <c r="AW340" s="646"/>
      <c r="AX340" s="320"/>
      <c r="AY340" s="645"/>
      <c r="AZ340" s="646"/>
      <c r="BA340" s="647"/>
      <c r="BB340" s="645"/>
      <c r="BC340" s="646"/>
      <c r="BD340" s="647"/>
      <c r="BE340" s="648"/>
      <c r="BF340" s="319"/>
      <c r="BG340" s="320"/>
      <c r="BH340" s="645"/>
      <c r="BI340" s="646"/>
      <c r="BJ340" s="647"/>
      <c r="BK340" s="648"/>
      <c r="BL340" s="646"/>
      <c r="BM340" s="647"/>
      <c r="BN340" s="648"/>
      <c r="BO340" s="646"/>
      <c r="BP340" s="647"/>
      <c r="BQ340" s="648"/>
      <c r="BR340" s="649"/>
      <c r="BS340" s="650"/>
      <c r="BT340" s="733"/>
    </row>
    <row r="341" spans="1:72" s="331" customFormat="1" ht="94.5" x14ac:dyDescent="0.25">
      <c r="A341" s="742">
        <v>76</v>
      </c>
      <c r="B341" s="676" t="s">
        <v>419</v>
      </c>
      <c r="C341" s="320"/>
      <c r="D341" s="320"/>
      <c r="E341" s="320"/>
      <c r="F341" s="320"/>
      <c r="G341" s="645"/>
      <c r="H341" s="320"/>
      <c r="I341" s="320"/>
      <c r="J341" s="320"/>
      <c r="K341" s="320"/>
      <c r="L341" s="645"/>
      <c r="M341" s="320"/>
      <c r="N341" s="320"/>
      <c r="O341" s="320"/>
      <c r="P341" s="320"/>
      <c r="Q341" s="645"/>
      <c r="R341" s="320"/>
      <c r="S341" s="320"/>
      <c r="T341" s="320"/>
      <c r="U341" s="320"/>
      <c r="V341" s="645"/>
      <c r="W341" s="319"/>
      <c r="X341" s="320"/>
      <c r="Y341" s="320"/>
      <c r="Z341" s="320"/>
      <c r="AA341" s="645"/>
      <c r="AB341" s="489">
        <f t="array" ref="AB341">IF(ISNA(INDEX('приложение 7.2 1 квартал'!AE:AE,MATCH(B341,'приложение 7.2 1 квартал'!B:B,0))),0,INDEX('приложение 7.2 1 квартал'!AE:AE,MATCH(B341,'приложение 7.2 1 квартал'!B:B,0)))</f>
        <v>0</v>
      </c>
      <c r="AC341" s="385"/>
      <c r="AD341" s="490">
        <f t="array" ref="AD341">IF(ISNA(INDEX('приложение 7.2 1 квартал'!Z:Z,MATCH(B341,'приложение 7.2 1 квартал'!B:B,0))),0,INDEX('приложение 7.2 1 квартал'!Z:Z,MATCH(B341,'приложение 7.2 1 квартал'!B:B,0)))</f>
        <v>0</v>
      </c>
      <c r="AE341" s="491">
        <f t="array" ref="AE341">IF(ISNA(INDEX('приложение 7.2 2 квартал'!AE:AE,MATCH(B341,'приложение 7.2 2 квартал'!B:B,0))),0,INDEX('приложение 7.2 2 квартал'!AE:AE,MATCH(B341,'приложение 7.2 2 квартал'!B:B,0)))</f>
        <v>0.16</v>
      </c>
      <c r="AF341" s="404" t="s">
        <v>98</v>
      </c>
      <c r="AG341" s="658">
        <f t="array" ref="AG341">IF(ISNA(INDEX('приложение 7.2 2 квартал'!Z:Z,MATCH(B341,'приложение 7.2 2 квартал'!B:B,0))),0,INDEX('приложение 7.2 2 квартал'!Z:Z,MATCH(B341,'приложение 7.2 2 квартал'!B:B,0)))</f>
        <v>0</v>
      </c>
      <c r="AH341" s="659"/>
      <c r="AI341" s="660"/>
      <c r="AJ341" s="661"/>
      <c r="AK341" s="662"/>
      <c r="AL341" s="663"/>
      <c r="AM341" s="661"/>
      <c r="AN341" s="287">
        <f t="array" ref="AN341">SUM(AB341,AE341)</f>
        <v>0.16</v>
      </c>
      <c r="AO341" s="421" t="s">
        <v>98</v>
      </c>
      <c r="AP341" s="658">
        <f t="array" ref="AP341">SUM(AD341,AG341)</f>
        <v>0</v>
      </c>
      <c r="AQ341" s="646"/>
      <c r="AR341" s="320"/>
      <c r="AS341" s="645"/>
      <c r="AT341" s="646"/>
      <c r="AU341" s="320"/>
      <c r="AV341" s="645"/>
      <c r="AW341" s="646"/>
      <c r="AX341" s="320"/>
      <c r="AY341" s="645"/>
      <c r="AZ341" s="646"/>
      <c r="BA341" s="647"/>
      <c r="BB341" s="645"/>
      <c r="BC341" s="646"/>
      <c r="BD341" s="647"/>
      <c r="BE341" s="648"/>
      <c r="BF341" s="319"/>
      <c r="BG341" s="320"/>
      <c r="BH341" s="645"/>
      <c r="BI341" s="646"/>
      <c r="BJ341" s="647"/>
      <c r="BK341" s="648"/>
      <c r="BL341" s="646"/>
      <c r="BM341" s="647"/>
      <c r="BN341" s="648"/>
      <c r="BO341" s="646"/>
      <c r="BP341" s="647"/>
      <c r="BQ341" s="648"/>
      <c r="BR341" s="649"/>
      <c r="BS341" s="650"/>
      <c r="BT341" s="733"/>
    </row>
    <row r="342" spans="1:72" s="331" customFormat="1" ht="94.5" x14ac:dyDescent="0.25">
      <c r="A342" s="742">
        <v>77</v>
      </c>
      <c r="B342" s="676" t="s">
        <v>420</v>
      </c>
      <c r="C342" s="320"/>
      <c r="D342" s="320"/>
      <c r="E342" s="320"/>
      <c r="F342" s="320"/>
      <c r="G342" s="645"/>
      <c r="H342" s="320"/>
      <c r="I342" s="320"/>
      <c r="J342" s="320"/>
      <c r="K342" s="320"/>
      <c r="L342" s="645"/>
      <c r="M342" s="320"/>
      <c r="N342" s="320"/>
      <c r="O342" s="320"/>
      <c r="P342" s="320"/>
      <c r="Q342" s="645"/>
      <c r="R342" s="320"/>
      <c r="S342" s="320"/>
      <c r="T342" s="320"/>
      <c r="U342" s="320"/>
      <c r="V342" s="645"/>
      <c r="W342" s="319"/>
      <c r="X342" s="320"/>
      <c r="Y342" s="320"/>
      <c r="Z342" s="320"/>
      <c r="AA342" s="645"/>
      <c r="AB342" s="489">
        <f t="array" ref="AB342">IF(ISNA(INDEX('приложение 7.2 1 квартал'!AE:AE,MATCH(B342,'приложение 7.2 1 квартал'!B:B,0))),0,INDEX('приложение 7.2 1 квартал'!AE:AE,MATCH(B342,'приложение 7.2 1 квартал'!B:B,0)))</f>
        <v>0</v>
      </c>
      <c r="AC342" s="385"/>
      <c r="AD342" s="490">
        <f t="array" ref="AD342">IF(ISNA(INDEX('приложение 7.2 1 квартал'!Z:Z,MATCH(B342,'приложение 7.2 1 квартал'!B:B,0))),0,INDEX('приложение 7.2 1 квартал'!Z:Z,MATCH(B342,'приложение 7.2 1 квартал'!B:B,0)))</f>
        <v>0</v>
      </c>
      <c r="AE342" s="491">
        <f t="array" ref="AE342">IF(ISNA(INDEX('приложение 7.2 2 квартал'!AE:AE,MATCH(B342,'приложение 7.2 2 квартал'!B:B,0))),0,INDEX('приложение 7.2 2 квартал'!AE:AE,MATCH(B342,'приложение 7.2 2 квартал'!B:B,0)))</f>
        <v>0.02</v>
      </c>
      <c r="AF342" s="404" t="s">
        <v>98</v>
      </c>
      <c r="AG342" s="658">
        <f t="array" ref="AG342">IF(ISNA(INDEX('приложение 7.2 2 квартал'!Z:Z,MATCH(B342,'приложение 7.2 2 квартал'!B:B,0))),0,INDEX('приложение 7.2 2 квартал'!Z:Z,MATCH(B342,'приложение 7.2 2 квартал'!B:B,0)))</f>
        <v>0</v>
      </c>
      <c r="AH342" s="659"/>
      <c r="AI342" s="660"/>
      <c r="AJ342" s="661"/>
      <c r="AK342" s="662"/>
      <c r="AL342" s="663"/>
      <c r="AM342" s="661"/>
      <c r="AN342" s="287">
        <f t="array" ref="AN342">SUM(AB342,AE342)</f>
        <v>0.02</v>
      </c>
      <c r="AO342" s="421" t="s">
        <v>98</v>
      </c>
      <c r="AP342" s="658">
        <f t="array" ref="AP342">SUM(AD342,AG342)</f>
        <v>0</v>
      </c>
      <c r="AQ342" s="646"/>
      <c r="AR342" s="320"/>
      <c r="AS342" s="645"/>
      <c r="AT342" s="646"/>
      <c r="AU342" s="320"/>
      <c r="AV342" s="645"/>
      <c r="AW342" s="646"/>
      <c r="AX342" s="320"/>
      <c r="AY342" s="645"/>
      <c r="AZ342" s="646"/>
      <c r="BA342" s="647"/>
      <c r="BB342" s="645"/>
      <c r="BC342" s="646"/>
      <c r="BD342" s="647"/>
      <c r="BE342" s="648"/>
      <c r="BF342" s="319"/>
      <c r="BG342" s="320"/>
      <c r="BH342" s="645"/>
      <c r="BI342" s="646"/>
      <c r="BJ342" s="647"/>
      <c r="BK342" s="648"/>
      <c r="BL342" s="646"/>
      <c r="BM342" s="647"/>
      <c r="BN342" s="648"/>
      <c r="BO342" s="646"/>
      <c r="BP342" s="647"/>
      <c r="BQ342" s="648"/>
      <c r="BR342" s="649"/>
      <c r="BS342" s="650"/>
      <c r="BT342" s="733"/>
    </row>
    <row r="343" spans="1:72" s="331" customFormat="1" ht="94.5" x14ac:dyDescent="0.25">
      <c r="A343" s="742">
        <v>78</v>
      </c>
      <c r="B343" s="676" t="s">
        <v>421</v>
      </c>
      <c r="C343" s="320"/>
      <c r="D343" s="320"/>
      <c r="E343" s="320"/>
      <c r="F343" s="320"/>
      <c r="G343" s="645"/>
      <c r="H343" s="320"/>
      <c r="I343" s="320"/>
      <c r="J343" s="320"/>
      <c r="K343" s="320"/>
      <c r="L343" s="645"/>
      <c r="M343" s="320"/>
      <c r="N343" s="320"/>
      <c r="O343" s="320"/>
      <c r="P343" s="320"/>
      <c r="Q343" s="645"/>
      <c r="R343" s="320"/>
      <c r="S343" s="320"/>
      <c r="T343" s="320"/>
      <c r="U343" s="320"/>
      <c r="V343" s="645"/>
      <c r="W343" s="319"/>
      <c r="X343" s="320"/>
      <c r="Y343" s="320"/>
      <c r="Z343" s="320"/>
      <c r="AA343" s="645"/>
      <c r="AB343" s="489">
        <f t="array" ref="AB343">IF(ISNA(INDEX('приложение 7.2 1 квартал'!AE:AE,MATCH(B343,'приложение 7.2 1 квартал'!B:B,0))),0,INDEX('приложение 7.2 1 квартал'!AE:AE,MATCH(B343,'приложение 7.2 1 квартал'!B:B,0)))</f>
        <v>0</v>
      </c>
      <c r="AC343" s="385"/>
      <c r="AD343" s="490">
        <f t="array" ref="AD343">IF(ISNA(INDEX('приложение 7.2 1 квартал'!Z:Z,MATCH(B343,'приложение 7.2 1 квартал'!B:B,0))),0,INDEX('приложение 7.2 1 квартал'!Z:Z,MATCH(B343,'приложение 7.2 1 квартал'!B:B,0)))</f>
        <v>0</v>
      </c>
      <c r="AE343" s="491">
        <f t="array" ref="AE343">IF(ISNA(INDEX('приложение 7.2 2 квартал'!AE:AE,MATCH(B343,'приложение 7.2 2 квартал'!B:B,0))),0,INDEX('приложение 7.2 2 квартал'!AE:AE,MATCH(B343,'приложение 7.2 2 квартал'!B:B,0)))</f>
        <v>0.31</v>
      </c>
      <c r="AF343" s="404" t="s">
        <v>98</v>
      </c>
      <c r="AG343" s="658">
        <f t="array" ref="AG343">IF(ISNA(INDEX('приложение 7.2 2 квартал'!Z:Z,MATCH(B343,'приложение 7.2 2 квартал'!B:B,0))),0,INDEX('приложение 7.2 2 квартал'!Z:Z,MATCH(B343,'приложение 7.2 2 квартал'!B:B,0)))</f>
        <v>2.5000000000000001E-2</v>
      </c>
      <c r="AH343" s="659"/>
      <c r="AI343" s="660"/>
      <c r="AJ343" s="661"/>
      <c r="AK343" s="662"/>
      <c r="AL343" s="663"/>
      <c r="AM343" s="661"/>
      <c r="AN343" s="287">
        <f t="array" ref="AN343">SUM(AB343,AE343)</f>
        <v>0.31</v>
      </c>
      <c r="AO343" s="421" t="s">
        <v>98</v>
      </c>
      <c r="AP343" s="658">
        <f t="array" ref="AP343">SUM(AD343,AG343)</f>
        <v>2.5000000000000001E-2</v>
      </c>
      <c r="AQ343" s="646"/>
      <c r="AR343" s="320"/>
      <c r="AS343" s="645"/>
      <c r="AT343" s="646"/>
      <c r="AU343" s="320"/>
      <c r="AV343" s="645"/>
      <c r="AW343" s="646"/>
      <c r="AX343" s="320"/>
      <c r="AY343" s="645"/>
      <c r="AZ343" s="646"/>
      <c r="BA343" s="647"/>
      <c r="BB343" s="645"/>
      <c r="BC343" s="646"/>
      <c r="BD343" s="647"/>
      <c r="BE343" s="648"/>
      <c r="BF343" s="319"/>
      <c r="BG343" s="320"/>
      <c r="BH343" s="645"/>
      <c r="BI343" s="646"/>
      <c r="BJ343" s="647"/>
      <c r="BK343" s="648"/>
      <c r="BL343" s="646"/>
      <c r="BM343" s="647"/>
      <c r="BN343" s="648"/>
      <c r="BO343" s="646"/>
      <c r="BP343" s="647"/>
      <c r="BQ343" s="648"/>
      <c r="BR343" s="649"/>
      <c r="BS343" s="650"/>
      <c r="BT343" s="733"/>
    </row>
    <row r="344" spans="1:72" s="331" customFormat="1" ht="78.75" x14ac:dyDescent="0.25">
      <c r="A344" s="742">
        <v>79</v>
      </c>
      <c r="B344" s="676" t="s">
        <v>422</v>
      </c>
      <c r="C344" s="320"/>
      <c r="D344" s="320"/>
      <c r="E344" s="320"/>
      <c r="F344" s="320"/>
      <c r="G344" s="645"/>
      <c r="H344" s="320"/>
      <c r="I344" s="320"/>
      <c r="J344" s="320"/>
      <c r="K344" s="320"/>
      <c r="L344" s="645"/>
      <c r="M344" s="320"/>
      <c r="N344" s="320"/>
      <c r="O344" s="320"/>
      <c r="P344" s="320"/>
      <c r="Q344" s="645"/>
      <c r="R344" s="320"/>
      <c r="S344" s="320"/>
      <c r="T344" s="320"/>
      <c r="U344" s="320"/>
      <c r="V344" s="645"/>
      <c r="W344" s="319"/>
      <c r="X344" s="320"/>
      <c r="Y344" s="320"/>
      <c r="Z344" s="320"/>
      <c r="AA344" s="645"/>
      <c r="AB344" s="489">
        <f t="array" ref="AB344">IF(ISNA(INDEX('приложение 7.2 1 квартал'!AE:AE,MATCH(B344,'приложение 7.2 1 квартал'!B:B,0))),0,INDEX('приложение 7.2 1 квартал'!AE:AE,MATCH(B344,'приложение 7.2 1 квартал'!B:B,0)))</f>
        <v>0</v>
      </c>
      <c r="AC344" s="385"/>
      <c r="AD344" s="490">
        <f t="array" ref="AD344">IF(ISNA(INDEX('приложение 7.2 1 квартал'!Z:Z,MATCH(B344,'приложение 7.2 1 квартал'!B:B,0))),0,INDEX('приложение 7.2 1 квартал'!Z:Z,MATCH(B344,'приложение 7.2 1 квартал'!B:B,0)))</f>
        <v>0</v>
      </c>
      <c r="AE344" s="491">
        <f t="array" ref="AE344">IF(ISNA(INDEX('приложение 7.2 2 квартал'!AE:AE,MATCH(B344,'приложение 7.2 2 квартал'!B:B,0))),0,INDEX('приложение 7.2 2 квартал'!AE:AE,MATCH(B344,'приложение 7.2 2 квартал'!B:B,0)))</f>
        <v>0.15</v>
      </c>
      <c r="AF344" s="404" t="s">
        <v>98</v>
      </c>
      <c r="AG344" s="658">
        <f t="array" ref="AG344">IF(ISNA(INDEX('приложение 7.2 2 квартал'!Z:Z,MATCH(B344,'приложение 7.2 2 квартал'!B:B,0))),0,INDEX('приложение 7.2 2 квартал'!Z:Z,MATCH(B344,'приложение 7.2 2 квартал'!B:B,0)))</f>
        <v>0</v>
      </c>
      <c r="AH344" s="659"/>
      <c r="AI344" s="660"/>
      <c r="AJ344" s="661"/>
      <c r="AK344" s="662"/>
      <c r="AL344" s="663"/>
      <c r="AM344" s="661"/>
      <c r="AN344" s="287">
        <f t="array" ref="AN344">SUM(AB344,AE344)</f>
        <v>0.15</v>
      </c>
      <c r="AO344" s="421" t="s">
        <v>98</v>
      </c>
      <c r="AP344" s="658">
        <f t="array" ref="AP344">SUM(AD344,AG344)</f>
        <v>0</v>
      </c>
      <c r="AQ344" s="646"/>
      <c r="AR344" s="320"/>
      <c r="AS344" s="645"/>
      <c r="AT344" s="646"/>
      <c r="AU344" s="320"/>
      <c r="AV344" s="645"/>
      <c r="AW344" s="646"/>
      <c r="AX344" s="320"/>
      <c r="AY344" s="645"/>
      <c r="AZ344" s="646"/>
      <c r="BA344" s="647"/>
      <c r="BB344" s="645"/>
      <c r="BC344" s="646"/>
      <c r="BD344" s="647"/>
      <c r="BE344" s="648"/>
      <c r="BF344" s="319"/>
      <c r="BG344" s="320"/>
      <c r="BH344" s="645"/>
      <c r="BI344" s="646"/>
      <c r="BJ344" s="647"/>
      <c r="BK344" s="648"/>
      <c r="BL344" s="646"/>
      <c r="BM344" s="647"/>
      <c r="BN344" s="648"/>
      <c r="BO344" s="646"/>
      <c r="BP344" s="647"/>
      <c r="BQ344" s="648"/>
      <c r="BR344" s="649"/>
      <c r="BS344" s="650"/>
      <c r="BT344" s="733"/>
    </row>
    <row r="345" spans="1:72" s="331" customFormat="1" ht="63" x14ac:dyDescent="0.25">
      <c r="A345" s="742">
        <v>80</v>
      </c>
      <c r="B345" s="676" t="s">
        <v>423</v>
      </c>
      <c r="C345" s="320"/>
      <c r="D345" s="320"/>
      <c r="E345" s="320"/>
      <c r="F345" s="320"/>
      <c r="G345" s="645"/>
      <c r="H345" s="320"/>
      <c r="I345" s="320"/>
      <c r="J345" s="320"/>
      <c r="K345" s="320"/>
      <c r="L345" s="645"/>
      <c r="M345" s="320"/>
      <c r="N345" s="320"/>
      <c r="O345" s="320"/>
      <c r="P345" s="320"/>
      <c r="Q345" s="645"/>
      <c r="R345" s="320"/>
      <c r="S345" s="320"/>
      <c r="T345" s="320"/>
      <c r="U345" s="320"/>
      <c r="V345" s="645"/>
      <c r="W345" s="319"/>
      <c r="X345" s="320"/>
      <c r="Y345" s="320"/>
      <c r="Z345" s="320"/>
      <c r="AA345" s="645"/>
      <c r="AB345" s="489">
        <f t="array" ref="AB345">IF(ISNA(INDEX('приложение 7.2 1 квартал'!AE:AE,MATCH(B345,'приложение 7.2 1 квартал'!B:B,0))),0,INDEX('приложение 7.2 1 квартал'!AE:AE,MATCH(B345,'приложение 7.2 1 квартал'!B:B,0)))</f>
        <v>0</v>
      </c>
      <c r="AC345" s="385"/>
      <c r="AD345" s="490">
        <f t="array" ref="AD345">IF(ISNA(INDEX('приложение 7.2 1 квартал'!Z:Z,MATCH(B345,'приложение 7.2 1 квартал'!B:B,0))),0,INDEX('приложение 7.2 1 квартал'!Z:Z,MATCH(B345,'приложение 7.2 1 квартал'!B:B,0)))</f>
        <v>0</v>
      </c>
      <c r="AE345" s="491">
        <f t="array" ref="AE345">IF(ISNA(INDEX('приложение 7.2 2 квартал'!AE:AE,MATCH(B345,'приложение 7.2 2 квартал'!B:B,0))),0,INDEX('приложение 7.2 2 квартал'!AE:AE,MATCH(B345,'приложение 7.2 2 квартал'!B:B,0)))</f>
        <v>0.12</v>
      </c>
      <c r="AF345" s="404" t="s">
        <v>98</v>
      </c>
      <c r="AG345" s="658">
        <f t="array" ref="AG345">IF(ISNA(INDEX('приложение 7.2 2 квартал'!Z:Z,MATCH(B345,'приложение 7.2 2 квартал'!B:B,0))),0,INDEX('приложение 7.2 2 квартал'!Z:Z,MATCH(B345,'приложение 7.2 2 квартал'!B:B,0)))</f>
        <v>0</v>
      </c>
      <c r="AH345" s="659"/>
      <c r="AI345" s="660"/>
      <c r="AJ345" s="661"/>
      <c r="AK345" s="662"/>
      <c r="AL345" s="663"/>
      <c r="AM345" s="661"/>
      <c r="AN345" s="287">
        <f t="array" ref="AN345">SUM(AB345,AE345)</f>
        <v>0.12</v>
      </c>
      <c r="AO345" s="421" t="s">
        <v>98</v>
      </c>
      <c r="AP345" s="658">
        <f t="array" ref="AP345">SUM(AD345,AG345)</f>
        <v>0</v>
      </c>
      <c r="AQ345" s="646"/>
      <c r="AR345" s="320"/>
      <c r="AS345" s="645"/>
      <c r="AT345" s="646"/>
      <c r="AU345" s="320"/>
      <c r="AV345" s="645"/>
      <c r="AW345" s="646"/>
      <c r="AX345" s="320"/>
      <c r="AY345" s="645"/>
      <c r="AZ345" s="646"/>
      <c r="BA345" s="647"/>
      <c r="BB345" s="645"/>
      <c r="BC345" s="646"/>
      <c r="BD345" s="647"/>
      <c r="BE345" s="648"/>
      <c r="BF345" s="319"/>
      <c r="BG345" s="320"/>
      <c r="BH345" s="645"/>
      <c r="BI345" s="646"/>
      <c r="BJ345" s="647"/>
      <c r="BK345" s="648"/>
      <c r="BL345" s="646"/>
      <c r="BM345" s="647"/>
      <c r="BN345" s="648"/>
      <c r="BO345" s="646"/>
      <c r="BP345" s="647"/>
      <c r="BQ345" s="648"/>
      <c r="BR345" s="649"/>
      <c r="BS345" s="650"/>
      <c r="BT345" s="733"/>
    </row>
    <row r="346" spans="1:72" s="331" customFormat="1" ht="94.5" x14ac:dyDescent="0.25">
      <c r="A346" s="742">
        <v>81</v>
      </c>
      <c r="B346" s="676" t="s">
        <v>424</v>
      </c>
      <c r="C346" s="320"/>
      <c r="D346" s="320"/>
      <c r="E346" s="320"/>
      <c r="F346" s="320"/>
      <c r="G346" s="645"/>
      <c r="H346" s="320"/>
      <c r="I346" s="320"/>
      <c r="J346" s="320"/>
      <c r="K346" s="320"/>
      <c r="L346" s="645"/>
      <c r="M346" s="320"/>
      <c r="N346" s="320"/>
      <c r="O346" s="320"/>
      <c r="P346" s="320"/>
      <c r="Q346" s="645"/>
      <c r="R346" s="320"/>
      <c r="S346" s="320"/>
      <c r="T346" s="320"/>
      <c r="U346" s="320"/>
      <c r="V346" s="645"/>
      <c r="W346" s="319"/>
      <c r="X346" s="320"/>
      <c r="Y346" s="320"/>
      <c r="Z346" s="320"/>
      <c r="AA346" s="645"/>
      <c r="AB346" s="489">
        <f t="array" ref="AB346">IF(ISNA(INDEX('приложение 7.2 1 квартал'!AE:AE,MATCH(B346,'приложение 7.2 1 квартал'!B:B,0))),0,INDEX('приложение 7.2 1 квартал'!AE:AE,MATCH(B346,'приложение 7.2 1 квартал'!B:B,0)))</f>
        <v>0</v>
      </c>
      <c r="AC346" s="385"/>
      <c r="AD346" s="490">
        <f t="array" ref="AD346">IF(ISNA(INDEX('приложение 7.2 1 квартал'!Z:Z,MATCH(B346,'приложение 7.2 1 квартал'!B:B,0))),0,INDEX('приложение 7.2 1 квартал'!Z:Z,MATCH(B346,'приложение 7.2 1 квартал'!B:B,0)))</f>
        <v>0</v>
      </c>
      <c r="AE346" s="491">
        <f t="array" ref="AE346">IF(ISNA(INDEX('приложение 7.2 2 квартал'!AE:AE,MATCH(B346,'приложение 7.2 2 квартал'!B:B,0))),0,INDEX('приложение 7.2 2 квартал'!AE:AE,MATCH(B346,'приложение 7.2 2 квартал'!B:B,0)))</f>
        <v>0.61</v>
      </c>
      <c r="AF346" s="404" t="s">
        <v>98</v>
      </c>
      <c r="AG346" s="658">
        <f t="array" ref="AG346">IF(ISNA(INDEX('приложение 7.2 2 квартал'!Z:Z,MATCH(B346,'приложение 7.2 2 квартал'!B:B,0))),0,INDEX('приложение 7.2 2 квартал'!Z:Z,MATCH(B346,'приложение 7.2 2 квартал'!B:B,0)))</f>
        <v>0</v>
      </c>
      <c r="AH346" s="659"/>
      <c r="AI346" s="660"/>
      <c r="AJ346" s="661"/>
      <c r="AK346" s="662"/>
      <c r="AL346" s="663"/>
      <c r="AM346" s="661"/>
      <c r="AN346" s="287">
        <f t="array" ref="AN346">SUM(AB346,AE346)</f>
        <v>0.61</v>
      </c>
      <c r="AO346" s="421" t="s">
        <v>98</v>
      </c>
      <c r="AP346" s="658">
        <f t="array" ref="AP346">SUM(AD346,AG346)</f>
        <v>0</v>
      </c>
      <c r="AQ346" s="646"/>
      <c r="AR346" s="320"/>
      <c r="AS346" s="645"/>
      <c r="AT346" s="646"/>
      <c r="AU346" s="320"/>
      <c r="AV346" s="645"/>
      <c r="AW346" s="646"/>
      <c r="AX346" s="320"/>
      <c r="AY346" s="645"/>
      <c r="AZ346" s="646"/>
      <c r="BA346" s="647"/>
      <c r="BB346" s="645"/>
      <c r="BC346" s="646"/>
      <c r="BD346" s="647"/>
      <c r="BE346" s="648"/>
      <c r="BF346" s="319"/>
      <c r="BG346" s="320"/>
      <c r="BH346" s="645"/>
      <c r="BI346" s="646"/>
      <c r="BJ346" s="647"/>
      <c r="BK346" s="648"/>
      <c r="BL346" s="646"/>
      <c r="BM346" s="647"/>
      <c r="BN346" s="648"/>
      <c r="BO346" s="646"/>
      <c r="BP346" s="647"/>
      <c r="BQ346" s="648"/>
      <c r="BR346" s="649"/>
      <c r="BS346" s="650"/>
      <c r="BT346" s="733"/>
    </row>
    <row r="347" spans="1:72" s="331" customFormat="1" ht="78.75" x14ac:dyDescent="0.25">
      <c r="A347" s="742">
        <v>82</v>
      </c>
      <c r="B347" s="676" t="s">
        <v>425</v>
      </c>
      <c r="C347" s="320"/>
      <c r="D347" s="320"/>
      <c r="E347" s="320"/>
      <c r="F347" s="320"/>
      <c r="G347" s="645"/>
      <c r="H347" s="320"/>
      <c r="I347" s="320"/>
      <c r="J347" s="320"/>
      <c r="K347" s="320"/>
      <c r="L347" s="645"/>
      <c r="M347" s="320"/>
      <c r="N347" s="320"/>
      <c r="O347" s="320"/>
      <c r="P347" s="320"/>
      <c r="Q347" s="645"/>
      <c r="R347" s="320"/>
      <c r="S347" s="320"/>
      <c r="T347" s="320"/>
      <c r="U347" s="320"/>
      <c r="V347" s="645"/>
      <c r="W347" s="319"/>
      <c r="X347" s="320"/>
      <c r="Y347" s="320"/>
      <c r="Z347" s="320"/>
      <c r="AA347" s="645"/>
      <c r="AB347" s="489">
        <f t="array" ref="AB347">IF(ISNA(INDEX('приложение 7.2 1 квартал'!AE:AE,MATCH(B347,'приложение 7.2 1 квартал'!B:B,0))),0,INDEX('приложение 7.2 1 квартал'!AE:AE,MATCH(B347,'приложение 7.2 1 квартал'!B:B,0)))</f>
        <v>0</v>
      </c>
      <c r="AC347" s="385"/>
      <c r="AD347" s="490">
        <f t="array" ref="AD347">IF(ISNA(INDEX('приложение 7.2 1 квартал'!Z:Z,MATCH(B347,'приложение 7.2 1 квартал'!B:B,0))),0,INDEX('приложение 7.2 1 квартал'!Z:Z,MATCH(B347,'приложение 7.2 1 квартал'!B:B,0)))</f>
        <v>0</v>
      </c>
      <c r="AE347" s="491">
        <f t="array" ref="AE347">IF(ISNA(INDEX('приложение 7.2 2 квартал'!AE:AE,MATCH(B347,'приложение 7.2 2 квартал'!B:B,0))),0,INDEX('приложение 7.2 2 квартал'!AE:AE,MATCH(B347,'приложение 7.2 2 квартал'!B:B,0)))</f>
        <v>0.21</v>
      </c>
      <c r="AF347" s="404" t="s">
        <v>98</v>
      </c>
      <c r="AG347" s="658">
        <f t="array" ref="AG347">IF(ISNA(INDEX('приложение 7.2 2 квартал'!Z:Z,MATCH(B347,'приложение 7.2 2 квартал'!B:B,0))),0,INDEX('приложение 7.2 2 квартал'!Z:Z,MATCH(B347,'приложение 7.2 2 квартал'!B:B,0)))</f>
        <v>0</v>
      </c>
      <c r="AH347" s="659"/>
      <c r="AI347" s="660"/>
      <c r="AJ347" s="661"/>
      <c r="AK347" s="662"/>
      <c r="AL347" s="663"/>
      <c r="AM347" s="661"/>
      <c r="AN347" s="287">
        <f t="array" ref="AN347">SUM(AB347,AE347)</f>
        <v>0.21</v>
      </c>
      <c r="AO347" s="421" t="s">
        <v>98</v>
      </c>
      <c r="AP347" s="658">
        <f t="array" ref="AP347">SUM(AD347,AG347)</f>
        <v>0</v>
      </c>
      <c r="AQ347" s="646"/>
      <c r="AR347" s="320"/>
      <c r="AS347" s="645"/>
      <c r="AT347" s="646"/>
      <c r="AU347" s="320"/>
      <c r="AV347" s="645"/>
      <c r="AW347" s="646"/>
      <c r="AX347" s="320"/>
      <c r="AY347" s="645"/>
      <c r="AZ347" s="646"/>
      <c r="BA347" s="647"/>
      <c r="BB347" s="645"/>
      <c r="BC347" s="646"/>
      <c r="BD347" s="647"/>
      <c r="BE347" s="648"/>
      <c r="BF347" s="319"/>
      <c r="BG347" s="320"/>
      <c r="BH347" s="645"/>
      <c r="BI347" s="646"/>
      <c r="BJ347" s="647"/>
      <c r="BK347" s="648"/>
      <c r="BL347" s="646"/>
      <c r="BM347" s="647"/>
      <c r="BN347" s="648"/>
      <c r="BO347" s="646"/>
      <c r="BP347" s="647"/>
      <c r="BQ347" s="648"/>
      <c r="BR347" s="649"/>
      <c r="BS347" s="650"/>
      <c r="BT347" s="733"/>
    </row>
    <row r="348" spans="1:72" s="331" customFormat="1" ht="94.5" x14ac:dyDescent="0.25">
      <c r="A348" s="742">
        <v>83</v>
      </c>
      <c r="B348" s="676" t="s">
        <v>426</v>
      </c>
      <c r="C348" s="320"/>
      <c r="D348" s="320"/>
      <c r="E348" s="320"/>
      <c r="F348" s="320"/>
      <c r="G348" s="645"/>
      <c r="H348" s="320"/>
      <c r="I348" s="320"/>
      <c r="J348" s="320"/>
      <c r="K348" s="320"/>
      <c r="L348" s="645"/>
      <c r="M348" s="320"/>
      <c r="N348" s="320"/>
      <c r="O348" s="320"/>
      <c r="P348" s="320"/>
      <c r="Q348" s="645"/>
      <c r="R348" s="320"/>
      <c r="S348" s="320"/>
      <c r="T348" s="320"/>
      <c r="U348" s="320"/>
      <c r="V348" s="645"/>
      <c r="W348" s="319"/>
      <c r="X348" s="320"/>
      <c r="Y348" s="320"/>
      <c r="Z348" s="320"/>
      <c r="AA348" s="645"/>
      <c r="AB348" s="489">
        <f t="array" ref="AB348">IF(ISNA(INDEX('приложение 7.2 1 квартал'!AE:AE,MATCH(B348,'приложение 7.2 1 квартал'!B:B,0))),0,INDEX('приложение 7.2 1 квартал'!AE:AE,MATCH(B348,'приложение 7.2 1 квартал'!B:B,0)))</f>
        <v>0</v>
      </c>
      <c r="AC348" s="385"/>
      <c r="AD348" s="490">
        <f t="array" ref="AD348">IF(ISNA(INDEX('приложение 7.2 1 квартал'!Z:Z,MATCH(B348,'приложение 7.2 1 квартал'!B:B,0))),0,INDEX('приложение 7.2 1 квартал'!Z:Z,MATCH(B348,'приложение 7.2 1 квартал'!B:B,0)))</f>
        <v>0</v>
      </c>
      <c r="AE348" s="491">
        <f t="array" ref="AE348">IF(ISNA(INDEX('приложение 7.2 2 квартал'!AE:AE,MATCH(B348,'приложение 7.2 2 квартал'!B:B,0))),0,INDEX('приложение 7.2 2 квартал'!AE:AE,MATCH(B348,'приложение 7.2 2 квартал'!B:B,0)))</f>
        <v>0.15</v>
      </c>
      <c r="AF348" s="404" t="s">
        <v>98</v>
      </c>
      <c r="AG348" s="658">
        <f t="array" ref="AG348">IF(ISNA(INDEX('приложение 7.2 2 квартал'!Z:Z,MATCH(B348,'приложение 7.2 2 квартал'!B:B,0))),0,INDEX('приложение 7.2 2 квартал'!Z:Z,MATCH(B348,'приложение 7.2 2 квартал'!B:B,0)))</f>
        <v>0</v>
      </c>
      <c r="AH348" s="659"/>
      <c r="AI348" s="660"/>
      <c r="AJ348" s="661"/>
      <c r="AK348" s="662"/>
      <c r="AL348" s="663"/>
      <c r="AM348" s="661"/>
      <c r="AN348" s="287">
        <f t="array" ref="AN348">SUM(AB348,AE348)</f>
        <v>0.15</v>
      </c>
      <c r="AO348" s="421" t="s">
        <v>98</v>
      </c>
      <c r="AP348" s="658">
        <f t="array" ref="AP348">SUM(AD348,AG348)</f>
        <v>0</v>
      </c>
      <c r="AQ348" s="646"/>
      <c r="AR348" s="320"/>
      <c r="AS348" s="645"/>
      <c r="AT348" s="646"/>
      <c r="AU348" s="320"/>
      <c r="AV348" s="645"/>
      <c r="AW348" s="646"/>
      <c r="AX348" s="320"/>
      <c r="AY348" s="645"/>
      <c r="AZ348" s="646"/>
      <c r="BA348" s="647"/>
      <c r="BB348" s="645"/>
      <c r="BC348" s="646"/>
      <c r="BD348" s="647"/>
      <c r="BE348" s="648"/>
      <c r="BF348" s="319"/>
      <c r="BG348" s="320"/>
      <c r="BH348" s="645"/>
      <c r="BI348" s="646"/>
      <c r="BJ348" s="647"/>
      <c r="BK348" s="648"/>
      <c r="BL348" s="646"/>
      <c r="BM348" s="647"/>
      <c r="BN348" s="648"/>
      <c r="BO348" s="646"/>
      <c r="BP348" s="647"/>
      <c r="BQ348" s="648"/>
      <c r="BR348" s="649"/>
      <c r="BS348" s="650"/>
      <c r="BT348" s="733"/>
    </row>
    <row r="349" spans="1:72" s="331" customFormat="1" ht="94.5" x14ac:dyDescent="0.25">
      <c r="A349" s="742">
        <v>84</v>
      </c>
      <c r="B349" s="676" t="s">
        <v>427</v>
      </c>
      <c r="C349" s="320"/>
      <c r="D349" s="320"/>
      <c r="E349" s="320"/>
      <c r="F349" s="320"/>
      <c r="G349" s="645"/>
      <c r="H349" s="320"/>
      <c r="I349" s="320"/>
      <c r="J349" s="320"/>
      <c r="K349" s="320"/>
      <c r="L349" s="645"/>
      <c r="M349" s="320"/>
      <c r="N349" s="320"/>
      <c r="O349" s="320"/>
      <c r="P349" s="320"/>
      <c r="Q349" s="645"/>
      <c r="R349" s="320"/>
      <c r="S349" s="320"/>
      <c r="T349" s="320"/>
      <c r="U349" s="320"/>
      <c r="V349" s="645"/>
      <c r="W349" s="319"/>
      <c r="X349" s="320"/>
      <c r="Y349" s="320"/>
      <c r="Z349" s="320"/>
      <c r="AA349" s="645"/>
      <c r="AB349" s="489">
        <f t="array" ref="AB349">IF(ISNA(INDEX('приложение 7.2 1 квартал'!AE:AE,MATCH(B349,'приложение 7.2 1 квартал'!B:B,0))),0,INDEX('приложение 7.2 1 квартал'!AE:AE,MATCH(B349,'приложение 7.2 1 квартал'!B:B,0)))</f>
        <v>0</v>
      </c>
      <c r="AC349" s="385"/>
      <c r="AD349" s="490">
        <f t="array" ref="AD349">IF(ISNA(INDEX('приложение 7.2 1 квартал'!Z:Z,MATCH(B349,'приложение 7.2 1 квартал'!B:B,0))),0,INDEX('приложение 7.2 1 квартал'!Z:Z,MATCH(B349,'приложение 7.2 1 квартал'!B:B,0)))</f>
        <v>0</v>
      </c>
      <c r="AE349" s="491">
        <f t="array" ref="AE349">IF(ISNA(INDEX('приложение 7.2 2 квартал'!AE:AE,MATCH(B349,'приложение 7.2 2 квартал'!B:B,0))),0,INDEX('приложение 7.2 2 квартал'!AE:AE,MATCH(B349,'приложение 7.2 2 квартал'!B:B,0)))</f>
        <v>0.13</v>
      </c>
      <c r="AF349" s="404" t="s">
        <v>98</v>
      </c>
      <c r="AG349" s="658">
        <f t="array" ref="AG349">IF(ISNA(INDEX('приложение 7.2 2 квартал'!Z:Z,MATCH(B349,'приложение 7.2 2 квартал'!B:B,0))),0,INDEX('приложение 7.2 2 квартал'!Z:Z,MATCH(B349,'приложение 7.2 2 квартал'!B:B,0)))</f>
        <v>0</v>
      </c>
      <c r="AH349" s="659"/>
      <c r="AI349" s="660"/>
      <c r="AJ349" s="661"/>
      <c r="AK349" s="662"/>
      <c r="AL349" s="663"/>
      <c r="AM349" s="661"/>
      <c r="AN349" s="287">
        <f t="array" ref="AN349">SUM(AB349,AE349)</f>
        <v>0.13</v>
      </c>
      <c r="AO349" s="421" t="s">
        <v>98</v>
      </c>
      <c r="AP349" s="658">
        <f t="array" ref="AP349">SUM(AD349,AG349)</f>
        <v>0</v>
      </c>
      <c r="AQ349" s="646"/>
      <c r="AR349" s="320"/>
      <c r="AS349" s="645"/>
      <c r="AT349" s="646"/>
      <c r="AU349" s="320"/>
      <c r="AV349" s="645"/>
      <c r="AW349" s="646"/>
      <c r="AX349" s="320"/>
      <c r="AY349" s="645"/>
      <c r="AZ349" s="646"/>
      <c r="BA349" s="647"/>
      <c r="BB349" s="645"/>
      <c r="BC349" s="646"/>
      <c r="BD349" s="647"/>
      <c r="BE349" s="648"/>
      <c r="BF349" s="319"/>
      <c r="BG349" s="320"/>
      <c r="BH349" s="645"/>
      <c r="BI349" s="646"/>
      <c r="BJ349" s="647"/>
      <c r="BK349" s="648"/>
      <c r="BL349" s="646"/>
      <c r="BM349" s="647"/>
      <c r="BN349" s="648"/>
      <c r="BO349" s="646"/>
      <c r="BP349" s="647"/>
      <c r="BQ349" s="648"/>
      <c r="BR349" s="649"/>
      <c r="BS349" s="650"/>
      <c r="BT349" s="733"/>
    </row>
    <row r="350" spans="1:72" s="331" customFormat="1" ht="78.75" x14ac:dyDescent="0.25">
      <c r="A350" s="742">
        <v>85</v>
      </c>
      <c r="B350" s="676" t="s">
        <v>428</v>
      </c>
      <c r="C350" s="320"/>
      <c r="D350" s="320"/>
      <c r="E350" s="320"/>
      <c r="F350" s="320"/>
      <c r="G350" s="645"/>
      <c r="H350" s="320"/>
      <c r="I350" s="320"/>
      <c r="J350" s="320"/>
      <c r="K350" s="320"/>
      <c r="L350" s="645"/>
      <c r="M350" s="320"/>
      <c r="N350" s="320"/>
      <c r="O350" s="320"/>
      <c r="P350" s="320"/>
      <c r="Q350" s="645"/>
      <c r="R350" s="320"/>
      <c r="S350" s="320"/>
      <c r="T350" s="320"/>
      <c r="U350" s="320"/>
      <c r="V350" s="645"/>
      <c r="W350" s="319"/>
      <c r="X350" s="320"/>
      <c r="Y350" s="320"/>
      <c r="Z350" s="320"/>
      <c r="AA350" s="645"/>
      <c r="AB350" s="489">
        <f t="array" ref="AB350">IF(ISNA(INDEX('приложение 7.2 1 квартал'!AE:AE,MATCH(B350,'приложение 7.2 1 квартал'!B:B,0))),0,INDEX('приложение 7.2 1 квартал'!AE:AE,MATCH(B350,'приложение 7.2 1 квартал'!B:B,0)))</f>
        <v>0</v>
      </c>
      <c r="AC350" s="385"/>
      <c r="AD350" s="490">
        <f t="array" ref="AD350">IF(ISNA(INDEX('приложение 7.2 1 квартал'!Z:Z,MATCH(B350,'приложение 7.2 1 квартал'!B:B,0))),0,INDEX('приложение 7.2 1 квартал'!Z:Z,MATCH(B350,'приложение 7.2 1 квартал'!B:B,0)))</f>
        <v>0</v>
      </c>
      <c r="AE350" s="491">
        <f t="array" ref="AE350">IF(ISNA(INDEX('приложение 7.2 2 квартал'!AE:AE,MATCH(B350,'приложение 7.2 2 квартал'!B:B,0))),0,INDEX('приложение 7.2 2 квартал'!AE:AE,MATCH(B350,'приложение 7.2 2 квартал'!B:B,0)))</f>
        <v>0.34</v>
      </c>
      <c r="AF350" s="404" t="s">
        <v>98</v>
      </c>
      <c r="AG350" s="658">
        <f t="array" ref="AG350">IF(ISNA(INDEX('приложение 7.2 2 квартал'!Z:Z,MATCH(B350,'приложение 7.2 2 квартал'!B:B,0))),0,INDEX('приложение 7.2 2 квартал'!Z:Z,MATCH(B350,'приложение 7.2 2 квартал'!B:B,0)))</f>
        <v>0</v>
      </c>
      <c r="AH350" s="659"/>
      <c r="AI350" s="660"/>
      <c r="AJ350" s="661"/>
      <c r="AK350" s="662"/>
      <c r="AL350" s="663"/>
      <c r="AM350" s="661"/>
      <c r="AN350" s="287">
        <f t="array" ref="AN350">SUM(AB350,AE350)</f>
        <v>0.34</v>
      </c>
      <c r="AO350" s="421" t="s">
        <v>98</v>
      </c>
      <c r="AP350" s="658">
        <f t="array" ref="AP350">SUM(AD350,AG350)</f>
        <v>0</v>
      </c>
      <c r="AQ350" s="646"/>
      <c r="AR350" s="320"/>
      <c r="AS350" s="645"/>
      <c r="AT350" s="646"/>
      <c r="AU350" s="320"/>
      <c r="AV350" s="645"/>
      <c r="AW350" s="646"/>
      <c r="AX350" s="320"/>
      <c r="AY350" s="645"/>
      <c r="AZ350" s="646"/>
      <c r="BA350" s="647"/>
      <c r="BB350" s="645"/>
      <c r="BC350" s="646"/>
      <c r="BD350" s="647"/>
      <c r="BE350" s="648"/>
      <c r="BF350" s="319"/>
      <c r="BG350" s="320"/>
      <c r="BH350" s="645"/>
      <c r="BI350" s="646"/>
      <c r="BJ350" s="647"/>
      <c r="BK350" s="648"/>
      <c r="BL350" s="646"/>
      <c r="BM350" s="647"/>
      <c r="BN350" s="648"/>
      <c r="BO350" s="646"/>
      <c r="BP350" s="647"/>
      <c r="BQ350" s="648"/>
      <c r="BR350" s="649"/>
      <c r="BS350" s="650"/>
      <c r="BT350" s="733"/>
    </row>
    <row r="351" spans="1:72" s="331" customFormat="1" ht="63" x14ac:dyDescent="0.25">
      <c r="A351" s="742">
        <v>86</v>
      </c>
      <c r="B351" s="676" t="s">
        <v>429</v>
      </c>
      <c r="C351" s="320"/>
      <c r="D351" s="320"/>
      <c r="E351" s="320"/>
      <c r="F351" s="320"/>
      <c r="G351" s="645"/>
      <c r="H351" s="320"/>
      <c r="I351" s="320"/>
      <c r="J351" s="320"/>
      <c r="K351" s="320"/>
      <c r="L351" s="645"/>
      <c r="M351" s="320"/>
      <c r="N351" s="320"/>
      <c r="O351" s="320"/>
      <c r="P351" s="320"/>
      <c r="Q351" s="645"/>
      <c r="R351" s="320"/>
      <c r="S351" s="320"/>
      <c r="T351" s="320"/>
      <c r="U351" s="320"/>
      <c r="V351" s="645"/>
      <c r="W351" s="319"/>
      <c r="X351" s="320"/>
      <c r="Y351" s="320"/>
      <c r="Z351" s="320"/>
      <c r="AA351" s="645"/>
      <c r="AB351" s="489">
        <f t="array" ref="AB351">IF(ISNA(INDEX('приложение 7.2 1 квартал'!AE:AE,MATCH(B351,'приложение 7.2 1 квартал'!B:B,0))),0,INDEX('приложение 7.2 1 квартал'!AE:AE,MATCH(B351,'приложение 7.2 1 квартал'!B:B,0)))</f>
        <v>0</v>
      </c>
      <c r="AC351" s="385"/>
      <c r="AD351" s="490">
        <f t="array" ref="AD351">IF(ISNA(INDEX('приложение 7.2 1 квартал'!Z:Z,MATCH(B351,'приложение 7.2 1 квартал'!B:B,0))),0,INDEX('приложение 7.2 1 квартал'!Z:Z,MATCH(B351,'приложение 7.2 1 квартал'!B:B,0)))</f>
        <v>0</v>
      </c>
      <c r="AE351" s="491">
        <f t="array" ref="AE351">IF(ISNA(INDEX('приложение 7.2 2 квартал'!AE:AE,MATCH(B351,'приложение 7.2 2 квартал'!B:B,0))),0,INDEX('приложение 7.2 2 квартал'!AE:AE,MATCH(B351,'приложение 7.2 2 квартал'!B:B,0)))</f>
        <v>0.68</v>
      </c>
      <c r="AF351" s="404" t="s">
        <v>98</v>
      </c>
      <c r="AG351" s="658">
        <f t="array" ref="AG351">IF(ISNA(INDEX('приложение 7.2 2 квартал'!Z:Z,MATCH(B351,'приложение 7.2 2 квартал'!B:B,0))),0,INDEX('приложение 7.2 2 квартал'!Z:Z,MATCH(B351,'приложение 7.2 2 квартал'!B:B,0)))</f>
        <v>0</v>
      </c>
      <c r="AH351" s="659"/>
      <c r="AI351" s="660"/>
      <c r="AJ351" s="661"/>
      <c r="AK351" s="662"/>
      <c r="AL351" s="663"/>
      <c r="AM351" s="661"/>
      <c r="AN351" s="287">
        <f t="array" ref="AN351">SUM(AB351,AE351)</f>
        <v>0.68</v>
      </c>
      <c r="AO351" s="421" t="s">
        <v>98</v>
      </c>
      <c r="AP351" s="658">
        <f t="array" ref="AP351">SUM(AD351,AG351)</f>
        <v>0</v>
      </c>
      <c r="AQ351" s="646"/>
      <c r="AR351" s="320"/>
      <c r="AS351" s="645"/>
      <c r="AT351" s="646"/>
      <c r="AU351" s="320"/>
      <c r="AV351" s="645"/>
      <c r="AW351" s="646"/>
      <c r="AX351" s="320"/>
      <c r="AY351" s="645"/>
      <c r="AZ351" s="646"/>
      <c r="BA351" s="647"/>
      <c r="BB351" s="645"/>
      <c r="BC351" s="646"/>
      <c r="BD351" s="647"/>
      <c r="BE351" s="648"/>
      <c r="BF351" s="319"/>
      <c r="BG351" s="320"/>
      <c r="BH351" s="645"/>
      <c r="BI351" s="646"/>
      <c r="BJ351" s="647"/>
      <c r="BK351" s="648"/>
      <c r="BL351" s="646"/>
      <c r="BM351" s="647"/>
      <c r="BN351" s="648"/>
      <c r="BO351" s="646"/>
      <c r="BP351" s="647"/>
      <c r="BQ351" s="648"/>
      <c r="BR351" s="649"/>
      <c r="BS351" s="650"/>
      <c r="BT351" s="733"/>
    </row>
    <row r="352" spans="1:72" s="331" customFormat="1" ht="63" x14ac:dyDescent="0.25">
      <c r="A352" s="742">
        <v>87</v>
      </c>
      <c r="B352" s="676" t="s">
        <v>430</v>
      </c>
      <c r="C352" s="320"/>
      <c r="D352" s="320"/>
      <c r="E352" s="320"/>
      <c r="F352" s="320"/>
      <c r="G352" s="645"/>
      <c r="H352" s="320"/>
      <c r="I352" s="320"/>
      <c r="J352" s="320"/>
      <c r="K352" s="320"/>
      <c r="L352" s="645"/>
      <c r="M352" s="320"/>
      <c r="N352" s="320"/>
      <c r="O352" s="320"/>
      <c r="P352" s="320"/>
      <c r="Q352" s="645"/>
      <c r="R352" s="320"/>
      <c r="S352" s="320"/>
      <c r="T352" s="320"/>
      <c r="U352" s="320"/>
      <c r="V352" s="645"/>
      <c r="W352" s="319"/>
      <c r="X352" s="320"/>
      <c r="Y352" s="320"/>
      <c r="Z352" s="320"/>
      <c r="AA352" s="645"/>
      <c r="AB352" s="489">
        <f t="array" ref="AB352">IF(ISNA(INDEX('приложение 7.2 1 квартал'!AE:AE,MATCH(B352,'приложение 7.2 1 квартал'!B:B,0))),0,INDEX('приложение 7.2 1 квартал'!AE:AE,MATCH(B352,'приложение 7.2 1 квартал'!B:B,0)))</f>
        <v>0</v>
      </c>
      <c r="AC352" s="385"/>
      <c r="AD352" s="490">
        <f t="array" ref="AD352">IF(ISNA(INDEX('приложение 7.2 1 квартал'!Z:Z,MATCH(B352,'приложение 7.2 1 квартал'!B:B,0))),0,INDEX('приложение 7.2 1 квартал'!Z:Z,MATCH(B352,'приложение 7.2 1 квартал'!B:B,0)))</f>
        <v>0</v>
      </c>
      <c r="AE352" s="491">
        <f t="array" ref="AE352">IF(ISNA(INDEX('приложение 7.2 2 квартал'!AE:AE,MATCH(B352,'приложение 7.2 2 квартал'!B:B,0))),0,INDEX('приложение 7.2 2 квартал'!AE:AE,MATCH(B352,'приложение 7.2 2 квартал'!B:B,0)))</f>
        <v>0.24</v>
      </c>
      <c r="AF352" s="404" t="s">
        <v>98</v>
      </c>
      <c r="AG352" s="658">
        <f t="array" ref="AG352">IF(ISNA(INDEX('приложение 7.2 2 квартал'!Z:Z,MATCH(B352,'приложение 7.2 2 квартал'!B:B,0))),0,INDEX('приложение 7.2 2 квартал'!Z:Z,MATCH(B352,'приложение 7.2 2 квартал'!B:B,0)))</f>
        <v>0</v>
      </c>
      <c r="AH352" s="659"/>
      <c r="AI352" s="660"/>
      <c r="AJ352" s="661"/>
      <c r="AK352" s="662"/>
      <c r="AL352" s="663"/>
      <c r="AM352" s="661"/>
      <c r="AN352" s="287">
        <f t="array" ref="AN352">SUM(AB352,AE352)</f>
        <v>0.24</v>
      </c>
      <c r="AO352" s="421" t="s">
        <v>98</v>
      </c>
      <c r="AP352" s="658">
        <f t="array" ref="AP352">SUM(AD352,AG352)</f>
        <v>0</v>
      </c>
      <c r="AQ352" s="646"/>
      <c r="AR352" s="320"/>
      <c r="AS352" s="645"/>
      <c r="AT352" s="646"/>
      <c r="AU352" s="320"/>
      <c r="AV352" s="645"/>
      <c r="AW352" s="646"/>
      <c r="AX352" s="320"/>
      <c r="AY352" s="645"/>
      <c r="AZ352" s="646"/>
      <c r="BA352" s="647"/>
      <c r="BB352" s="645"/>
      <c r="BC352" s="646"/>
      <c r="BD352" s="647"/>
      <c r="BE352" s="648"/>
      <c r="BF352" s="319"/>
      <c r="BG352" s="320"/>
      <c r="BH352" s="645"/>
      <c r="BI352" s="646"/>
      <c r="BJ352" s="647"/>
      <c r="BK352" s="648"/>
      <c r="BL352" s="646"/>
      <c r="BM352" s="647"/>
      <c r="BN352" s="648"/>
      <c r="BO352" s="646"/>
      <c r="BP352" s="647"/>
      <c r="BQ352" s="648"/>
      <c r="BR352" s="649"/>
      <c r="BS352" s="650"/>
      <c r="BT352" s="733"/>
    </row>
    <row r="353" spans="1:72" s="331" customFormat="1" ht="78.75" x14ac:dyDescent="0.25">
      <c r="A353" s="742">
        <v>88</v>
      </c>
      <c r="B353" s="676" t="s">
        <v>431</v>
      </c>
      <c r="C353" s="320"/>
      <c r="D353" s="320"/>
      <c r="E353" s="320"/>
      <c r="F353" s="320"/>
      <c r="G353" s="645"/>
      <c r="H353" s="320"/>
      <c r="I353" s="320"/>
      <c r="J353" s="320"/>
      <c r="K353" s="320"/>
      <c r="L353" s="645"/>
      <c r="M353" s="320"/>
      <c r="N353" s="320"/>
      <c r="O353" s="320"/>
      <c r="P353" s="320"/>
      <c r="Q353" s="645"/>
      <c r="R353" s="320"/>
      <c r="S353" s="320"/>
      <c r="T353" s="320"/>
      <c r="U353" s="320"/>
      <c r="V353" s="645"/>
      <c r="W353" s="319"/>
      <c r="X353" s="320"/>
      <c r="Y353" s="320"/>
      <c r="Z353" s="320"/>
      <c r="AA353" s="645"/>
      <c r="AB353" s="489">
        <f t="array" ref="AB353">IF(ISNA(INDEX('приложение 7.2 1 квартал'!AE:AE,MATCH(B353,'приложение 7.2 1 квартал'!B:B,0))),0,INDEX('приложение 7.2 1 квартал'!AE:AE,MATCH(B353,'приложение 7.2 1 квартал'!B:B,0)))</f>
        <v>0</v>
      </c>
      <c r="AC353" s="385"/>
      <c r="AD353" s="490">
        <f t="array" ref="AD353">IF(ISNA(INDEX('приложение 7.2 1 квартал'!Z:Z,MATCH(B353,'приложение 7.2 1 квартал'!B:B,0))),0,INDEX('приложение 7.2 1 квартал'!Z:Z,MATCH(B353,'приложение 7.2 1 квартал'!B:B,0)))</f>
        <v>0</v>
      </c>
      <c r="AE353" s="491">
        <f t="array" ref="AE353">IF(ISNA(INDEX('приложение 7.2 2 квартал'!AE:AE,MATCH(B353,'приложение 7.2 2 квартал'!B:B,0))),0,INDEX('приложение 7.2 2 квартал'!AE:AE,MATCH(B353,'приложение 7.2 2 квартал'!B:B,0)))</f>
        <v>0.19</v>
      </c>
      <c r="AF353" s="404" t="s">
        <v>98</v>
      </c>
      <c r="AG353" s="658">
        <f t="array" ref="AG353">IF(ISNA(INDEX('приложение 7.2 2 квартал'!Z:Z,MATCH(B353,'приложение 7.2 2 квартал'!B:B,0))),0,INDEX('приложение 7.2 2 квартал'!Z:Z,MATCH(B353,'приложение 7.2 2 квартал'!B:B,0)))</f>
        <v>0</v>
      </c>
      <c r="AH353" s="659"/>
      <c r="AI353" s="660"/>
      <c r="AJ353" s="661"/>
      <c r="AK353" s="662"/>
      <c r="AL353" s="663"/>
      <c r="AM353" s="661"/>
      <c r="AN353" s="287">
        <f t="array" ref="AN353">SUM(AB353,AE353)</f>
        <v>0.19</v>
      </c>
      <c r="AO353" s="421" t="s">
        <v>98</v>
      </c>
      <c r="AP353" s="658">
        <f t="array" ref="AP353">SUM(AD353,AG353)</f>
        <v>0</v>
      </c>
      <c r="AQ353" s="646"/>
      <c r="AR353" s="320"/>
      <c r="AS353" s="645"/>
      <c r="AT353" s="646"/>
      <c r="AU353" s="320"/>
      <c r="AV353" s="645"/>
      <c r="AW353" s="646"/>
      <c r="AX353" s="320"/>
      <c r="AY353" s="645"/>
      <c r="AZ353" s="646"/>
      <c r="BA353" s="647"/>
      <c r="BB353" s="645"/>
      <c r="BC353" s="646"/>
      <c r="BD353" s="647"/>
      <c r="BE353" s="648"/>
      <c r="BF353" s="319"/>
      <c r="BG353" s="320"/>
      <c r="BH353" s="645"/>
      <c r="BI353" s="646"/>
      <c r="BJ353" s="647"/>
      <c r="BK353" s="648"/>
      <c r="BL353" s="646"/>
      <c r="BM353" s="647"/>
      <c r="BN353" s="648"/>
      <c r="BO353" s="646"/>
      <c r="BP353" s="647"/>
      <c r="BQ353" s="648"/>
      <c r="BR353" s="649"/>
      <c r="BS353" s="650"/>
      <c r="BT353" s="733"/>
    </row>
    <row r="354" spans="1:72" s="331" customFormat="1" ht="63" x14ac:dyDescent="0.25">
      <c r="A354" s="742">
        <v>89</v>
      </c>
      <c r="B354" s="676" t="s">
        <v>432</v>
      </c>
      <c r="C354" s="320"/>
      <c r="D354" s="320"/>
      <c r="E354" s="320"/>
      <c r="F354" s="320"/>
      <c r="G354" s="645"/>
      <c r="H354" s="320"/>
      <c r="I354" s="320"/>
      <c r="J354" s="320"/>
      <c r="K354" s="320"/>
      <c r="L354" s="645"/>
      <c r="M354" s="320"/>
      <c r="N354" s="320"/>
      <c r="O354" s="320"/>
      <c r="P354" s="320"/>
      <c r="Q354" s="645"/>
      <c r="R354" s="320"/>
      <c r="S354" s="320"/>
      <c r="T354" s="320"/>
      <c r="U354" s="320"/>
      <c r="V354" s="645"/>
      <c r="W354" s="319"/>
      <c r="X354" s="320"/>
      <c r="Y354" s="320"/>
      <c r="Z354" s="320"/>
      <c r="AA354" s="645"/>
      <c r="AB354" s="489">
        <f t="array" ref="AB354">IF(ISNA(INDEX('приложение 7.2 1 квартал'!AE:AE,MATCH(B354,'приложение 7.2 1 квартал'!B:B,0))),0,INDEX('приложение 7.2 1 квартал'!AE:AE,MATCH(B354,'приложение 7.2 1 квартал'!B:B,0)))</f>
        <v>0</v>
      </c>
      <c r="AC354" s="385"/>
      <c r="AD354" s="490">
        <f t="array" ref="AD354">IF(ISNA(INDEX('приложение 7.2 1 квартал'!Z:Z,MATCH(B354,'приложение 7.2 1 квартал'!B:B,0))),0,INDEX('приложение 7.2 1 квартал'!Z:Z,MATCH(B354,'приложение 7.2 1 квартал'!B:B,0)))</f>
        <v>0</v>
      </c>
      <c r="AE354" s="491">
        <f t="array" ref="AE354">IF(ISNA(INDEX('приложение 7.2 2 квартал'!AE:AE,MATCH(B354,'приложение 7.2 2 квартал'!B:B,0))),0,INDEX('приложение 7.2 2 квартал'!AE:AE,MATCH(B354,'приложение 7.2 2 квартал'!B:B,0)))</f>
        <v>0.06</v>
      </c>
      <c r="AF354" s="404" t="s">
        <v>98</v>
      </c>
      <c r="AG354" s="658">
        <f t="array" ref="AG354">IF(ISNA(INDEX('приложение 7.2 2 квартал'!Z:Z,MATCH(B354,'приложение 7.2 2 квартал'!B:B,0))),0,INDEX('приложение 7.2 2 квартал'!Z:Z,MATCH(B354,'приложение 7.2 2 квартал'!B:B,0)))</f>
        <v>0</v>
      </c>
      <c r="AH354" s="659"/>
      <c r="AI354" s="660"/>
      <c r="AJ354" s="661"/>
      <c r="AK354" s="662"/>
      <c r="AL354" s="663"/>
      <c r="AM354" s="661"/>
      <c r="AN354" s="287">
        <f t="array" ref="AN354">SUM(AB354,AE354)</f>
        <v>0.06</v>
      </c>
      <c r="AO354" s="421" t="s">
        <v>98</v>
      </c>
      <c r="AP354" s="658">
        <f t="array" ref="AP354">SUM(AD354,AG354)</f>
        <v>0</v>
      </c>
      <c r="AQ354" s="646"/>
      <c r="AR354" s="320"/>
      <c r="AS354" s="645"/>
      <c r="AT354" s="646"/>
      <c r="AU354" s="320"/>
      <c r="AV354" s="645"/>
      <c r="AW354" s="646"/>
      <c r="AX354" s="320"/>
      <c r="AY354" s="645"/>
      <c r="AZ354" s="646"/>
      <c r="BA354" s="647"/>
      <c r="BB354" s="645"/>
      <c r="BC354" s="646"/>
      <c r="BD354" s="647"/>
      <c r="BE354" s="648"/>
      <c r="BF354" s="319"/>
      <c r="BG354" s="320"/>
      <c r="BH354" s="645"/>
      <c r="BI354" s="646"/>
      <c r="BJ354" s="647"/>
      <c r="BK354" s="648"/>
      <c r="BL354" s="646"/>
      <c r="BM354" s="647"/>
      <c r="BN354" s="648"/>
      <c r="BO354" s="646"/>
      <c r="BP354" s="647"/>
      <c r="BQ354" s="648"/>
      <c r="BR354" s="649"/>
      <c r="BS354" s="650"/>
      <c r="BT354" s="733"/>
    </row>
    <row r="355" spans="1:72" s="331" customFormat="1" ht="63" x14ac:dyDescent="0.25">
      <c r="A355" s="742">
        <v>90</v>
      </c>
      <c r="B355" s="676" t="s">
        <v>433</v>
      </c>
      <c r="C355" s="320"/>
      <c r="D355" s="320"/>
      <c r="E355" s="320"/>
      <c r="F355" s="320"/>
      <c r="G355" s="645"/>
      <c r="H355" s="320"/>
      <c r="I355" s="320"/>
      <c r="J355" s="320"/>
      <c r="K355" s="320"/>
      <c r="L355" s="645"/>
      <c r="M355" s="320"/>
      <c r="N355" s="320"/>
      <c r="O355" s="320"/>
      <c r="P355" s="320"/>
      <c r="Q355" s="645"/>
      <c r="R355" s="320"/>
      <c r="S355" s="320"/>
      <c r="T355" s="320"/>
      <c r="U355" s="320"/>
      <c r="V355" s="645"/>
      <c r="W355" s="319"/>
      <c r="X355" s="320"/>
      <c r="Y355" s="320"/>
      <c r="Z355" s="320"/>
      <c r="AA355" s="645"/>
      <c r="AB355" s="489">
        <f t="array" ref="AB355">IF(ISNA(INDEX('приложение 7.2 1 квартал'!AE:AE,MATCH(B355,'приложение 7.2 1 квартал'!B:B,0))),0,INDEX('приложение 7.2 1 квартал'!AE:AE,MATCH(B355,'приложение 7.2 1 квартал'!B:B,0)))</f>
        <v>0</v>
      </c>
      <c r="AC355" s="385"/>
      <c r="AD355" s="490">
        <f t="array" ref="AD355">IF(ISNA(INDEX('приложение 7.2 1 квартал'!Z:Z,MATCH(B355,'приложение 7.2 1 квартал'!B:B,0))),0,INDEX('приложение 7.2 1 квартал'!Z:Z,MATCH(B355,'приложение 7.2 1 квартал'!B:B,0)))</f>
        <v>0</v>
      </c>
      <c r="AE355" s="491">
        <f t="array" ref="AE355">IF(ISNA(INDEX('приложение 7.2 2 квартал'!AE:AE,MATCH(B355,'приложение 7.2 2 квартал'!B:B,0))),0,INDEX('приложение 7.2 2 квартал'!AE:AE,MATCH(B355,'приложение 7.2 2 квартал'!B:B,0)))</f>
        <v>0.11</v>
      </c>
      <c r="AF355" s="404" t="s">
        <v>98</v>
      </c>
      <c r="AG355" s="658">
        <f t="array" ref="AG355">IF(ISNA(INDEX('приложение 7.2 2 квартал'!Z:Z,MATCH(B355,'приложение 7.2 2 квартал'!B:B,0))),0,INDEX('приложение 7.2 2 квартал'!Z:Z,MATCH(B355,'приложение 7.2 2 квартал'!B:B,0)))</f>
        <v>0</v>
      </c>
      <c r="AH355" s="659"/>
      <c r="AI355" s="660"/>
      <c r="AJ355" s="661"/>
      <c r="AK355" s="662"/>
      <c r="AL355" s="663"/>
      <c r="AM355" s="661"/>
      <c r="AN355" s="287">
        <f t="array" ref="AN355">SUM(AB355,AE355)</f>
        <v>0.11</v>
      </c>
      <c r="AO355" s="421" t="s">
        <v>98</v>
      </c>
      <c r="AP355" s="658">
        <f t="array" ref="AP355">SUM(AD355,AG355)</f>
        <v>0</v>
      </c>
      <c r="AQ355" s="646"/>
      <c r="AR355" s="320"/>
      <c r="AS355" s="645"/>
      <c r="AT355" s="646"/>
      <c r="AU355" s="320"/>
      <c r="AV355" s="645"/>
      <c r="AW355" s="646"/>
      <c r="AX355" s="320"/>
      <c r="AY355" s="645"/>
      <c r="AZ355" s="646"/>
      <c r="BA355" s="647"/>
      <c r="BB355" s="645"/>
      <c r="BC355" s="646"/>
      <c r="BD355" s="647"/>
      <c r="BE355" s="648"/>
      <c r="BF355" s="319"/>
      <c r="BG355" s="320"/>
      <c r="BH355" s="645"/>
      <c r="BI355" s="646"/>
      <c r="BJ355" s="647"/>
      <c r="BK355" s="648"/>
      <c r="BL355" s="646"/>
      <c r="BM355" s="647"/>
      <c r="BN355" s="648"/>
      <c r="BO355" s="646"/>
      <c r="BP355" s="647"/>
      <c r="BQ355" s="648"/>
      <c r="BR355" s="649"/>
      <c r="BS355" s="650"/>
      <c r="BT355" s="733"/>
    </row>
    <row r="356" spans="1:72" s="331" customFormat="1" ht="78.75" x14ac:dyDescent="0.25">
      <c r="A356" s="742">
        <v>91</v>
      </c>
      <c r="B356" s="676" t="s">
        <v>434</v>
      </c>
      <c r="C356" s="320"/>
      <c r="D356" s="320"/>
      <c r="E356" s="320"/>
      <c r="F356" s="320"/>
      <c r="G356" s="645"/>
      <c r="H356" s="320"/>
      <c r="I356" s="320"/>
      <c r="J356" s="320"/>
      <c r="K356" s="320"/>
      <c r="L356" s="645"/>
      <c r="M356" s="320"/>
      <c r="N356" s="320"/>
      <c r="O356" s="320"/>
      <c r="P356" s="320"/>
      <c r="Q356" s="645"/>
      <c r="R356" s="320"/>
      <c r="S356" s="320"/>
      <c r="T356" s="320"/>
      <c r="U356" s="320"/>
      <c r="V356" s="645"/>
      <c r="W356" s="319"/>
      <c r="X356" s="320"/>
      <c r="Y356" s="320"/>
      <c r="Z356" s="320"/>
      <c r="AA356" s="645"/>
      <c r="AB356" s="489">
        <f t="array" ref="AB356">IF(ISNA(INDEX('приложение 7.2 1 квартал'!AE:AE,MATCH(B356,'приложение 7.2 1 квартал'!B:B,0))),0,INDEX('приложение 7.2 1 квартал'!AE:AE,MATCH(B356,'приложение 7.2 1 квартал'!B:B,0)))</f>
        <v>0</v>
      </c>
      <c r="AC356" s="385"/>
      <c r="AD356" s="490">
        <f t="array" ref="AD356">IF(ISNA(INDEX('приложение 7.2 1 квартал'!Z:Z,MATCH(B356,'приложение 7.2 1 квартал'!B:B,0))),0,INDEX('приложение 7.2 1 квартал'!Z:Z,MATCH(B356,'приложение 7.2 1 квартал'!B:B,0)))</f>
        <v>0</v>
      </c>
      <c r="AE356" s="491">
        <f t="array" ref="AE356">IF(ISNA(INDEX('приложение 7.2 2 квартал'!AE:AE,MATCH(B356,'приложение 7.2 2 квартал'!B:B,0))),0,INDEX('приложение 7.2 2 квартал'!AE:AE,MATCH(B356,'приложение 7.2 2 квартал'!B:B,0)))</f>
        <v>0.35</v>
      </c>
      <c r="AF356" s="404" t="s">
        <v>98</v>
      </c>
      <c r="AG356" s="658">
        <f t="array" ref="AG356">IF(ISNA(INDEX('приложение 7.2 2 квартал'!Z:Z,MATCH(B356,'приложение 7.2 2 квартал'!B:B,0))),0,INDEX('приложение 7.2 2 квартал'!Z:Z,MATCH(B356,'приложение 7.2 2 квартал'!B:B,0)))</f>
        <v>0</v>
      </c>
      <c r="AH356" s="659"/>
      <c r="AI356" s="660"/>
      <c r="AJ356" s="661"/>
      <c r="AK356" s="662"/>
      <c r="AL356" s="663"/>
      <c r="AM356" s="661"/>
      <c r="AN356" s="287">
        <f t="array" ref="AN356">SUM(AB356,AE356)</f>
        <v>0.35</v>
      </c>
      <c r="AO356" s="421" t="s">
        <v>98</v>
      </c>
      <c r="AP356" s="658">
        <f t="array" ref="AP356">SUM(AD356,AG356)</f>
        <v>0</v>
      </c>
      <c r="AQ356" s="646"/>
      <c r="AR356" s="320"/>
      <c r="AS356" s="645"/>
      <c r="AT356" s="646"/>
      <c r="AU356" s="320"/>
      <c r="AV356" s="645"/>
      <c r="AW356" s="646"/>
      <c r="AX356" s="320"/>
      <c r="AY356" s="645"/>
      <c r="AZ356" s="646"/>
      <c r="BA356" s="647"/>
      <c r="BB356" s="645"/>
      <c r="BC356" s="646"/>
      <c r="BD356" s="647"/>
      <c r="BE356" s="648"/>
      <c r="BF356" s="319"/>
      <c r="BG356" s="320"/>
      <c r="BH356" s="645"/>
      <c r="BI356" s="646"/>
      <c r="BJ356" s="647"/>
      <c r="BK356" s="648"/>
      <c r="BL356" s="646"/>
      <c r="BM356" s="647"/>
      <c r="BN356" s="648"/>
      <c r="BO356" s="646"/>
      <c r="BP356" s="647"/>
      <c r="BQ356" s="648"/>
      <c r="BR356" s="649"/>
      <c r="BS356" s="650"/>
      <c r="BT356" s="733"/>
    </row>
    <row r="357" spans="1:72" s="331" customFormat="1" ht="63" x14ac:dyDescent="0.25">
      <c r="A357" s="742">
        <v>92</v>
      </c>
      <c r="B357" s="676" t="s">
        <v>435</v>
      </c>
      <c r="C357" s="320"/>
      <c r="D357" s="320"/>
      <c r="E357" s="320"/>
      <c r="F357" s="320"/>
      <c r="G357" s="645"/>
      <c r="H357" s="320"/>
      <c r="I357" s="320"/>
      <c r="J357" s="320"/>
      <c r="K357" s="320"/>
      <c r="L357" s="645"/>
      <c r="M357" s="320"/>
      <c r="N357" s="320"/>
      <c r="O357" s="320"/>
      <c r="P357" s="320"/>
      <c r="Q357" s="645"/>
      <c r="R357" s="320"/>
      <c r="S357" s="320"/>
      <c r="T357" s="320"/>
      <c r="U357" s="320"/>
      <c r="V357" s="645"/>
      <c r="W357" s="319"/>
      <c r="X357" s="320"/>
      <c r="Y357" s="320"/>
      <c r="Z357" s="320"/>
      <c r="AA357" s="645"/>
      <c r="AB357" s="489">
        <f t="array" ref="AB357">IF(ISNA(INDEX('приложение 7.2 1 квартал'!AE:AE,MATCH(B357,'приложение 7.2 1 квартал'!B:B,0))),0,INDEX('приложение 7.2 1 квартал'!AE:AE,MATCH(B357,'приложение 7.2 1 квартал'!B:B,0)))</f>
        <v>0</v>
      </c>
      <c r="AC357" s="385"/>
      <c r="AD357" s="490">
        <f t="array" ref="AD357">IF(ISNA(INDEX('приложение 7.2 1 квартал'!Z:Z,MATCH(B357,'приложение 7.2 1 квартал'!B:B,0))),0,INDEX('приложение 7.2 1 квартал'!Z:Z,MATCH(B357,'приложение 7.2 1 квартал'!B:B,0)))</f>
        <v>0</v>
      </c>
      <c r="AE357" s="491">
        <f t="array" ref="AE357">IF(ISNA(INDEX('приложение 7.2 2 квартал'!AE:AE,MATCH(B357,'приложение 7.2 2 квартал'!B:B,0))),0,INDEX('приложение 7.2 2 квартал'!AE:AE,MATCH(B357,'приложение 7.2 2 квартал'!B:B,0)))</f>
        <v>0.34</v>
      </c>
      <c r="AF357" s="404" t="s">
        <v>98</v>
      </c>
      <c r="AG357" s="658">
        <f t="array" ref="AG357">IF(ISNA(INDEX('приложение 7.2 2 квартал'!Z:Z,MATCH(B357,'приложение 7.2 2 квартал'!B:B,0))),0,INDEX('приложение 7.2 2 квартал'!Z:Z,MATCH(B357,'приложение 7.2 2 квартал'!B:B,0)))</f>
        <v>0</v>
      </c>
      <c r="AH357" s="659"/>
      <c r="AI357" s="660"/>
      <c r="AJ357" s="661"/>
      <c r="AK357" s="662"/>
      <c r="AL357" s="663"/>
      <c r="AM357" s="661"/>
      <c r="AN357" s="287">
        <f t="array" ref="AN357">SUM(AB357,AE357)</f>
        <v>0.34</v>
      </c>
      <c r="AO357" s="421" t="s">
        <v>98</v>
      </c>
      <c r="AP357" s="658">
        <f t="array" ref="AP357">SUM(AD357,AG357)</f>
        <v>0</v>
      </c>
      <c r="AQ357" s="646"/>
      <c r="AR357" s="320"/>
      <c r="AS357" s="645"/>
      <c r="AT357" s="646"/>
      <c r="AU357" s="320"/>
      <c r="AV357" s="645"/>
      <c r="AW357" s="646"/>
      <c r="AX357" s="320"/>
      <c r="AY357" s="645"/>
      <c r="AZ357" s="646"/>
      <c r="BA357" s="647"/>
      <c r="BB357" s="645"/>
      <c r="BC357" s="646"/>
      <c r="BD357" s="647"/>
      <c r="BE357" s="648"/>
      <c r="BF357" s="319"/>
      <c r="BG357" s="320"/>
      <c r="BH357" s="645"/>
      <c r="BI357" s="646"/>
      <c r="BJ357" s="647"/>
      <c r="BK357" s="648"/>
      <c r="BL357" s="646"/>
      <c r="BM357" s="647"/>
      <c r="BN357" s="648"/>
      <c r="BO357" s="646"/>
      <c r="BP357" s="647"/>
      <c r="BQ357" s="648"/>
      <c r="BR357" s="649"/>
      <c r="BS357" s="650"/>
      <c r="BT357" s="733"/>
    </row>
    <row r="358" spans="1:72" s="331" customFormat="1" ht="94.5" x14ac:dyDescent="0.25">
      <c r="A358" s="742">
        <v>93</v>
      </c>
      <c r="B358" s="676" t="s">
        <v>436</v>
      </c>
      <c r="C358" s="320"/>
      <c r="D358" s="320"/>
      <c r="E358" s="320"/>
      <c r="F358" s="320"/>
      <c r="G358" s="645"/>
      <c r="H358" s="320"/>
      <c r="I358" s="320"/>
      <c r="J358" s="320"/>
      <c r="K358" s="320"/>
      <c r="L358" s="645"/>
      <c r="M358" s="320"/>
      <c r="N358" s="320"/>
      <c r="O358" s="320"/>
      <c r="P358" s="320"/>
      <c r="Q358" s="645"/>
      <c r="R358" s="320"/>
      <c r="S358" s="320"/>
      <c r="T358" s="320"/>
      <c r="U358" s="320"/>
      <c r="V358" s="645"/>
      <c r="W358" s="319"/>
      <c r="X358" s="320"/>
      <c r="Y358" s="320"/>
      <c r="Z358" s="320"/>
      <c r="AA358" s="645"/>
      <c r="AB358" s="489">
        <f t="array" ref="AB358">IF(ISNA(INDEX('приложение 7.2 1 квартал'!AE:AE,MATCH(B358,'приложение 7.2 1 квартал'!B:B,0))),0,INDEX('приложение 7.2 1 квартал'!AE:AE,MATCH(B358,'приложение 7.2 1 квартал'!B:B,0)))</f>
        <v>0</v>
      </c>
      <c r="AC358" s="385"/>
      <c r="AD358" s="490">
        <f t="array" ref="AD358">IF(ISNA(INDEX('приложение 7.2 1 квартал'!Z:Z,MATCH(B358,'приложение 7.2 1 квартал'!B:B,0))),0,INDEX('приложение 7.2 1 квартал'!Z:Z,MATCH(B358,'приложение 7.2 1 квартал'!B:B,0)))</f>
        <v>0</v>
      </c>
      <c r="AE358" s="491">
        <f t="array" ref="AE358">IF(ISNA(INDEX('приложение 7.2 2 квартал'!AE:AE,MATCH(B358,'приложение 7.2 2 квартал'!B:B,0))),0,INDEX('приложение 7.2 2 квартал'!AE:AE,MATCH(B358,'приложение 7.2 2 квартал'!B:B,0)))</f>
        <v>0.15</v>
      </c>
      <c r="AF358" s="404" t="s">
        <v>98</v>
      </c>
      <c r="AG358" s="658">
        <f t="array" ref="AG358">IF(ISNA(INDEX('приложение 7.2 2 квартал'!Z:Z,MATCH(B358,'приложение 7.2 2 квартал'!B:B,0))),0,INDEX('приложение 7.2 2 квартал'!Z:Z,MATCH(B358,'приложение 7.2 2 квартал'!B:B,0)))</f>
        <v>0</v>
      </c>
      <c r="AH358" s="659"/>
      <c r="AI358" s="660"/>
      <c r="AJ358" s="661"/>
      <c r="AK358" s="662"/>
      <c r="AL358" s="663"/>
      <c r="AM358" s="661"/>
      <c r="AN358" s="287">
        <f t="array" ref="AN358">SUM(AB358,AE358)</f>
        <v>0.15</v>
      </c>
      <c r="AO358" s="421" t="s">
        <v>98</v>
      </c>
      <c r="AP358" s="658">
        <f t="array" ref="AP358">SUM(AD358,AG358)</f>
        <v>0</v>
      </c>
      <c r="AQ358" s="646"/>
      <c r="AR358" s="320"/>
      <c r="AS358" s="645"/>
      <c r="AT358" s="646"/>
      <c r="AU358" s="320"/>
      <c r="AV358" s="645"/>
      <c r="AW358" s="646"/>
      <c r="AX358" s="320"/>
      <c r="AY358" s="645"/>
      <c r="AZ358" s="646"/>
      <c r="BA358" s="647"/>
      <c r="BB358" s="645"/>
      <c r="BC358" s="646"/>
      <c r="BD358" s="647"/>
      <c r="BE358" s="648"/>
      <c r="BF358" s="319"/>
      <c r="BG358" s="320"/>
      <c r="BH358" s="645"/>
      <c r="BI358" s="646"/>
      <c r="BJ358" s="647"/>
      <c r="BK358" s="648"/>
      <c r="BL358" s="646"/>
      <c r="BM358" s="647"/>
      <c r="BN358" s="648"/>
      <c r="BO358" s="646"/>
      <c r="BP358" s="647"/>
      <c r="BQ358" s="648"/>
      <c r="BR358" s="649"/>
      <c r="BS358" s="650"/>
      <c r="BT358" s="733"/>
    </row>
    <row r="359" spans="1:72" s="331" customFormat="1" ht="126" x14ac:dyDescent="0.25">
      <c r="A359" s="742">
        <v>94</v>
      </c>
      <c r="B359" s="676" t="s">
        <v>437</v>
      </c>
      <c r="C359" s="320"/>
      <c r="D359" s="320"/>
      <c r="E359" s="320"/>
      <c r="F359" s="320"/>
      <c r="G359" s="645"/>
      <c r="H359" s="320"/>
      <c r="I359" s="320"/>
      <c r="J359" s="320"/>
      <c r="K359" s="320"/>
      <c r="L359" s="645"/>
      <c r="M359" s="320"/>
      <c r="N359" s="320"/>
      <c r="O359" s="320"/>
      <c r="P359" s="320"/>
      <c r="Q359" s="645"/>
      <c r="R359" s="320"/>
      <c r="S359" s="320"/>
      <c r="T359" s="320"/>
      <c r="U359" s="320"/>
      <c r="V359" s="645"/>
      <c r="W359" s="319"/>
      <c r="X359" s="320"/>
      <c r="Y359" s="320"/>
      <c r="Z359" s="320"/>
      <c r="AA359" s="645"/>
      <c r="AB359" s="489">
        <f t="array" ref="AB359">IF(ISNA(INDEX('приложение 7.2 1 квартал'!AE:AE,MATCH(B359,'приложение 7.2 1 квартал'!B:B,0))),0,INDEX('приложение 7.2 1 квартал'!AE:AE,MATCH(B359,'приложение 7.2 1 квартал'!B:B,0)))</f>
        <v>0</v>
      </c>
      <c r="AC359" s="385"/>
      <c r="AD359" s="490">
        <f t="array" ref="AD359">IF(ISNA(INDEX('приложение 7.2 1 квартал'!Z:Z,MATCH(B359,'приложение 7.2 1 квартал'!B:B,0))),0,INDEX('приложение 7.2 1 квартал'!Z:Z,MATCH(B359,'приложение 7.2 1 квартал'!B:B,0)))</f>
        <v>0</v>
      </c>
      <c r="AE359" s="491">
        <f t="array" ref="AE359">IF(ISNA(INDEX('приложение 7.2 2 квартал'!AE:AE,MATCH(B359,'приложение 7.2 2 квартал'!B:B,0))),0,INDEX('приложение 7.2 2 квартал'!AE:AE,MATCH(B359,'приложение 7.2 2 квартал'!B:B,0)))</f>
        <v>0.28000000000000003</v>
      </c>
      <c r="AF359" s="404" t="s">
        <v>98</v>
      </c>
      <c r="AG359" s="658">
        <f t="array" ref="AG359">IF(ISNA(INDEX('приложение 7.2 2 квартал'!Z:Z,MATCH(B359,'приложение 7.2 2 квартал'!B:B,0))),0,INDEX('приложение 7.2 2 квартал'!Z:Z,MATCH(B359,'приложение 7.2 2 квартал'!B:B,0)))</f>
        <v>0</v>
      </c>
      <c r="AH359" s="659"/>
      <c r="AI359" s="660"/>
      <c r="AJ359" s="661"/>
      <c r="AK359" s="662"/>
      <c r="AL359" s="663"/>
      <c r="AM359" s="661"/>
      <c r="AN359" s="287">
        <f t="array" ref="AN359">SUM(AB359,AE359)</f>
        <v>0.28000000000000003</v>
      </c>
      <c r="AO359" s="421" t="s">
        <v>98</v>
      </c>
      <c r="AP359" s="658">
        <f t="array" ref="AP359">SUM(AD359,AG359)</f>
        <v>0</v>
      </c>
      <c r="AQ359" s="646"/>
      <c r="AR359" s="320"/>
      <c r="AS359" s="645"/>
      <c r="AT359" s="646"/>
      <c r="AU359" s="320"/>
      <c r="AV359" s="645"/>
      <c r="AW359" s="646"/>
      <c r="AX359" s="320"/>
      <c r="AY359" s="645"/>
      <c r="AZ359" s="646"/>
      <c r="BA359" s="647"/>
      <c r="BB359" s="645"/>
      <c r="BC359" s="646"/>
      <c r="BD359" s="647"/>
      <c r="BE359" s="648"/>
      <c r="BF359" s="319"/>
      <c r="BG359" s="320"/>
      <c r="BH359" s="645"/>
      <c r="BI359" s="646"/>
      <c r="BJ359" s="647"/>
      <c r="BK359" s="648"/>
      <c r="BL359" s="646"/>
      <c r="BM359" s="647"/>
      <c r="BN359" s="648"/>
      <c r="BO359" s="646"/>
      <c r="BP359" s="647"/>
      <c r="BQ359" s="648"/>
      <c r="BR359" s="649"/>
      <c r="BS359" s="650"/>
      <c r="BT359" s="733"/>
    </row>
    <row r="360" spans="1:72" s="331" customFormat="1" ht="94.5" x14ac:dyDescent="0.25">
      <c r="A360" s="742">
        <v>95</v>
      </c>
      <c r="B360" s="676" t="s">
        <v>438</v>
      </c>
      <c r="C360" s="320"/>
      <c r="D360" s="320"/>
      <c r="E360" s="320"/>
      <c r="F360" s="320"/>
      <c r="G360" s="645"/>
      <c r="H360" s="320"/>
      <c r="I360" s="320"/>
      <c r="J360" s="320"/>
      <c r="K360" s="320"/>
      <c r="L360" s="645"/>
      <c r="M360" s="320"/>
      <c r="N360" s="320"/>
      <c r="O360" s="320"/>
      <c r="P360" s="320"/>
      <c r="Q360" s="645"/>
      <c r="R360" s="320"/>
      <c r="S360" s="320"/>
      <c r="T360" s="320"/>
      <c r="U360" s="320"/>
      <c r="V360" s="645"/>
      <c r="W360" s="319"/>
      <c r="X360" s="320"/>
      <c r="Y360" s="320"/>
      <c r="Z360" s="320"/>
      <c r="AA360" s="645"/>
      <c r="AB360" s="489">
        <f t="array" ref="AB360">IF(ISNA(INDEX('приложение 7.2 1 квартал'!AE:AE,MATCH(B360,'приложение 7.2 1 квартал'!B:B,0))),0,INDEX('приложение 7.2 1 квартал'!AE:AE,MATCH(B360,'приложение 7.2 1 квартал'!B:B,0)))</f>
        <v>0</v>
      </c>
      <c r="AC360" s="385"/>
      <c r="AD360" s="490">
        <f t="array" ref="AD360">IF(ISNA(INDEX('приложение 7.2 1 квартал'!Z:Z,MATCH(B360,'приложение 7.2 1 квартал'!B:B,0))),0,INDEX('приложение 7.2 1 квартал'!Z:Z,MATCH(B360,'приложение 7.2 1 квартал'!B:B,0)))</f>
        <v>0</v>
      </c>
      <c r="AE360" s="491">
        <f t="array" ref="AE360">IF(ISNA(INDEX('приложение 7.2 2 квартал'!AE:AE,MATCH(B360,'приложение 7.2 2 квартал'!B:B,0))),0,INDEX('приложение 7.2 2 квартал'!AE:AE,MATCH(B360,'приложение 7.2 2 квартал'!B:B,0)))</f>
        <v>0.06</v>
      </c>
      <c r="AF360" s="404" t="s">
        <v>98</v>
      </c>
      <c r="AG360" s="658">
        <f t="array" ref="AG360">IF(ISNA(INDEX('приложение 7.2 2 квартал'!Z:Z,MATCH(B360,'приложение 7.2 2 квартал'!B:B,0))),0,INDEX('приложение 7.2 2 квартал'!Z:Z,MATCH(B360,'приложение 7.2 2 квартал'!B:B,0)))</f>
        <v>0</v>
      </c>
      <c r="AH360" s="659"/>
      <c r="AI360" s="660"/>
      <c r="AJ360" s="661"/>
      <c r="AK360" s="662"/>
      <c r="AL360" s="663"/>
      <c r="AM360" s="661"/>
      <c r="AN360" s="287">
        <f t="array" ref="AN360">SUM(AB360,AE360)</f>
        <v>0.06</v>
      </c>
      <c r="AO360" s="421" t="s">
        <v>98</v>
      </c>
      <c r="AP360" s="658">
        <f t="array" ref="AP360">SUM(AD360,AG360)</f>
        <v>0</v>
      </c>
      <c r="AQ360" s="646"/>
      <c r="AR360" s="320"/>
      <c r="AS360" s="645"/>
      <c r="AT360" s="646"/>
      <c r="AU360" s="320"/>
      <c r="AV360" s="645"/>
      <c r="AW360" s="646"/>
      <c r="AX360" s="320"/>
      <c r="AY360" s="645"/>
      <c r="AZ360" s="646"/>
      <c r="BA360" s="647"/>
      <c r="BB360" s="645"/>
      <c r="BC360" s="646"/>
      <c r="BD360" s="647"/>
      <c r="BE360" s="648"/>
      <c r="BF360" s="319"/>
      <c r="BG360" s="320"/>
      <c r="BH360" s="645"/>
      <c r="BI360" s="646"/>
      <c r="BJ360" s="647"/>
      <c r="BK360" s="648"/>
      <c r="BL360" s="646"/>
      <c r="BM360" s="647"/>
      <c r="BN360" s="648"/>
      <c r="BO360" s="646"/>
      <c r="BP360" s="647"/>
      <c r="BQ360" s="648"/>
      <c r="BR360" s="649"/>
      <c r="BS360" s="650"/>
      <c r="BT360" s="733"/>
    </row>
    <row r="361" spans="1:72" s="331" customFormat="1" ht="78.75" x14ac:dyDescent="0.25">
      <c r="A361" s="742">
        <v>96</v>
      </c>
      <c r="B361" s="676" t="s">
        <v>439</v>
      </c>
      <c r="C361" s="320"/>
      <c r="D361" s="320"/>
      <c r="E361" s="320"/>
      <c r="F361" s="320"/>
      <c r="G361" s="645"/>
      <c r="H361" s="320"/>
      <c r="I361" s="320"/>
      <c r="J361" s="320"/>
      <c r="K361" s="320"/>
      <c r="L361" s="645"/>
      <c r="M361" s="320"/>
      <c r="N361" s="320"/>
      <c r="O361" s="320"/>
      <c r="P361" s="320"/>
      <c r="Q361" s="645"/>
      <c r="R361" s="320"/>
      <c r="S361" s="320"/>
      <c r="T361" s="320"/>
      <c r="U361" s="320"/>
      <c r="V361" s="645"/>
      <c r="W361" s="319"/>
      <c r="X361" s="320"/>
      <c r="Y361" s="320"/>
      <c r="Z361" s="320"/>
      <c r="AA361" s="645"/>
      <c r="AB361" s="489">
        <f t="array" ref="AB361">IF(ISNA(INDEX('приложение 7.2 1 квартал'!AE:AE,MATCH(B361,'приложение 7.2 1 квартал'!B:B,0))),0,INDEX('приложение 7.2 1 квартал'!AE:AE,MATCH(B361,'приложение 7.2 1 квартал'!B:B,0)))</f>
        <v>0</v>
      </c>
      <c r="AC361" s="385"/>
      <c r="AD361" s="490">
        <f t="array" ref="AD361">IF(ISNA(INDEX('приложение 7.2 1 квартал'!Z:Z,MATCH(B361,'приложение 7.2 1 квартал'!B:B,0))),0,INDEX('приложение 7.2 1 квартал'!Z:Z,MATCH(B361,'приложение 7.2 1 квартал'!B:B,0)))</f>
        <v>0</v>
      </c>
      <c r="AE361" s="491">
        <f t="array" ref="AE361">IF(ISNA(INDEX('приложение 7.2 2 квартал'!AE:AE,MATCH(B361,'приложение 7.2 2 квартал'!B:B,0))),0,INDEX('приложение 7.2 2 квартал'!AE:AE,MATCH(B361,'приложение 7.2 2 квартал'!B:B,0)))</f>
        <v>0.18</v>
      </c>
      <c r="AF361" s="404" t="s">
        <v>98</v>
      </c>
      <c r="AG361" s="658">
        <f t="array" ref="AG361">IF(ISNA(INDEX('приложение 7.2 2 квартал'!Z:Z,MATCH(B361,'приложение 7.2 2 квартал'!B:B,0))),0,INDEX('приложение 7.2 2 квартал'!Z:Z,MATCH(B361,'приложение 7.2 2 квартал'!B:B,0)))</f>
        <v>0</v>
      </c>
      <c r="AH361" s="659"/>
      <c r="AI361" s="660"/>
      <c r="AJ361" s="661"/>
      <c r="AK361" s="662"/>
      <c r="AL361" s="663"/>
      <c r="AM361" s="661"/>
      <c r="AN361" s="287">
        <f t="array" ref="AN361">SUM(AB361,AE361)</f>
        <v>0.18</v>
      </c>
      <c r="AO361" s="421" t="s">
        <v>98</v>
      </c>
      <c r="AP361" s="658">
        <f t="array" ref="AP361">SUM(AD361,AG361)</f>
        <v>0</v>
      </c>
      <c r="AQ361" s="646"/>
      <c r="AR361" s="320"/>
      <c r="AS361" s="645"/>
      <c r="AT361" s="646"/>
      <c r="AU361" s="320"/>
      <c r="AV361" s="645"/>
      <c r="AW361" s="646"/>
      <c r="AX361" s="320"/>
      <c r="AY361" s="645"/>
      <c r="AZ361" s="646"/>
      <c r="BA361" s="647"/>
      <c r="BB361" s="645"/>
      <c r="BC361" s="646"/>
      <c r="BD361" s="647"/>
      <c r="BE361" s="648"/>
      <c r="BF361" s="319"/>
      <c r="BG361" s="320"/>
      <c r="BH361" s="645"/>
      <c r="BI361" s="646"/>
      <c r="BJ361" s="647"/>
      <c r="BK361" s="648"/>
      <c r="BL361" s="646"/>
      <c r="BM361" s="647"/>
      <c r="BN361" s="648"/>
      <c r="BO361" s="646"/>
      <c r="BP361" s="647"/>
      <c r="BQ361" s="648"/>
      <c r="BR361" s="649"/>
      <c r="BS361" s="650"/>
      <c r="BT361" s="733"/>
    </row>
    <row r="362" spans="1:72" s="331" customFormat="1" ht="94.5" x14ac:dyDescent="0.25">
      <c r="A362" s="742">
        <v>97</v>
      </c>
      <c r="B362" s="676" t="s">
        <v>440</v>
      </c>
      <c r="C362" s="320"/>
      <c r="D362" s="320"/>
      <c r="E362" s="320"/>
      <c r="F362" s="320"/>
      <c r="G362" s="645"/>
      <c r="H362" s="320"/>
      <c r="I362" s="320"/>
      <c r="J362" s="320"/>
      <c r="K362" s="320"/>
      <c r="L362" s="645"/>
      <c r="M362" s="320"/>
      <c r="N362" s="320"/>
      <c r="O362" s="320"/>
      <c r="P362" s="320"/>
      <c r="Q362" s="645"/>
      <c r="R362" s="320"/>
      <c r="S362" s="320"/>
      <c r="T362" s="320"/>
      <c r="U362" s="320"/>
      <c r="V362" s="645"/>
      <c r="W362" s="319"/>
      <c r="X362" s="320"/>
      <c r="Y362" s="320"/>
      <c r="Z362" s="320"/>
      <c r="AA362" s="645"/>
      <c r="AB362" s="489">
        <f t="array" ref="AB362">IF(ISNA(INDEX('приложение 7.2 1 квартал'!AE:AE,MATCH(B362,'приложение 7.2 1 квартал'!B:B,0))),0,INDEX('приложение 7.2 1 квартал'!AE:AE,MATCH(B362,'приложение 7.2 1 квартал'!B:B,0)))</f>
        <v>0</v>
      </c>
      <c r="AC362" s="385"/>
      <c r="AD362" s="490">
        <f t="array" ref="AD362">IF(ISNA(INDEX('приложение 7.2 1 квартал'!Z:Z,MATCH(B362,'приложение 7.2 1 квартал'!B:B,0))),0,INDEX('приложение 7.2 1 квартал'!Z:Z,MATCH(B362,'приложение 7.2 1 квартал'!B:B,0)))</f>
        <v>0</v>
      </c>
      <c r="AE362" s="491">
        <f t="array" ref="AE362">IF(ISNA(INDEX('приложение 7.2 2 квартал'!AE:AE,MATCH(B362,'приложение 7.2 2 квартал'!B:B,0))),0,INDEX('приложение 7.2 2 квартал'!AE:AE,MATCH(B362,'приложение 7.2 2 квартал'!B:B,0)))</f>
        <v>0.01</v>
      </c>
      <c r="AF362" s="404" t="s">
        <v>98</v>
      </c>
      <c r="AG362" s="664">
        <f t="array" ref="AG362">IF(ISNA(INDEX('приложение 7.2 2 квартал'!Z:Z,MATCH(B362,'приложение 7.2 2 квартал'!B:B,0))),0,INDEX('приложение 7.2 2 квартал'!Z:Z,MATCH(B362,'приложение 7.2 2 квартал'!B:B,0)))</f>
        <v>2.5000000000000001E-2</v>
      </c>
      <c r="AH362" s="659"/>
      <c r="AI362" s="660"/>
      <c r="AJ362" s="661"/>
      <c r="AK362" s="662"/>
      <c r="AL362" s="663"/>
      <c r="AM362" s="661"/>
      <c r="AN362" s="287">
        <f t="array" ref="AN362">SUM(AB362,AE362)</f>
        <v>0.01</v>
      </c>
      <c r="AO362" s="421" t="s">
        <v>98</v>
      </c>
      <c r="AP362" s="664">
        <f t="array" ref="AP362">SUM(AD362,AG362)</f>
        <v>2.5000000000000001E-2</v>
      </c>
      <c r="AQ362" s="646"/>
      <c r="AR362" s="320"/>
      <c r="AS362" s="645"/>
      <c r="AT362" s="646"/>
      <c r="AU362" s="320"/>
      <c r="AV362" s="645"/>
      <c r="AW362" s="646"/>
      <c r="AX362" s="320"/>
      <c r="AY362" s="645"/>
      <c r="AZ362" s="646"/>
      <c r="BA362" s="647"/>
      <c r="BB362" s="645"/>
      <c r="BC362" s="646"/>
      <c r="BD362" s="647"/>
      <c r="BE362" s="648"/>
      <c r="BF362" s="319"/>
      <c r="BG362" s="320"/>
      <c r="BH362" s="645"/>
      <c r="BI362" s="646"/>
      <c r="BJ362" s="647"/>
      <c r="BK362" s="648"/>
      <c r="BL362" s="646"/>
      <c r="BM362" s="647"/>
      <c r="BN362" s="648"/>
      <c r="BO362" s="646"/>
      <c r="BP362" s="647"/>
      <c r="BQ362" s="648"/>
      <c r="BR362" s="649"/>
      <c r="BS362" s="650"/>
      <c r="BT362" s="733"/>
    </row>
    <row r="363" spans="1:72" s="331" customFormat="1" ht="63" x14ac:dyDescent="0.25">
      <c r="A363" s="742">
        <v>98</v>
      </c>
      <c r="B363" s="676" t="s">
        <v>441</v>
      </c>
      <c r="C363" s="320"/>
      <c r="D363" s="320"/>
      <c r="E363" s="320"/>
      <c r="F363" s="320"/>
      <c r="G363" s="645"/>
      <c r="H363" s="320"/>
      <c r="I363" s="320"/>
      <c r="J363" s="320"/>
      <c r="K363" s="320"/>
      <c r="L363" s="645"/>
      <c r="M363" s="320"/>
      <c r="N363" s="320"/>
      <c r="O363" s="320"/>
      <c r="P363" s="320"/>
      <c r="Q363" s="645"/>
      <c r="R363" s="320"/>
      <c r="S363" s="320"/>
      <c r="T363" s="320"/>
      <c r="U363" s="320"/>
      <c r="V363" s="645"/>
      <c r="W363" s="319"/>
      <c r="X363" s="320"/>
      <c r="Y363" s="320"/>
      <c r="Z363" s="320"/>
      <c r="AA363" s="645"/>
      <c r="AB363" s="489">
        <f t="array" ref="AB363">IF(ISNA(INDEX('приложение 7.2 1 квартал'!AE:AE,MATCH(B363,'приложение 7.2 1 квартал'!B:B,0))),0,INDEX('приложение 7.2 1 квартал'!AE:AE,MATCH(B363,'приложение 7.2 1 квартал'!B:B,0)))</f>
        <v>0</v>
      </c>
      <c r="AC363" s="385"/>
      <c r="AD363" s="490">
        <f t="array" ref="AD363">IF(ISNA(INDEX('приложение 7.2 1 квартал'!Z:Z,MATCH(B363,'приложение 7.2 1 квартал'!B:B,0))),0,INDEX('приложение 7.2 1 квартал'!Z:Z,MATCH(B363,'приложение 7.2 1 квартал'!B:B,0)))</f>
        <v>0</v>
      </c>
      <c r="AE363" s="491">
        <f t="array" ref="AE363">IF(ISNA(INDEX('приложение 7.2 2 квартал'!AE:AE,MATCH(B363,'приложение 7.2 2 квартал'!B:B,0))),0,INDEX('приложение 7.2 2 квартал'!AE:AE,MATCH(B363,'приложение 7.2 2 квартал'!B:B,0)))</f>
        <v>0.11</v>
      </c>
      <c r="AF363" s="404" t="s">
        <v>98</v>
      </c>
      <c r="AG363" s="658">
        <f t="array" ref="AG363">IF(ISNA(INDEX('приложение 7.2 2 квартал'!Z:Z,MATCH(B363,'приложение 7.2 2 квартал'!B:B,0))),0,INDEX('приложение 7.2 2 квартал'!Z:Z,MATCH(B363,'приложение 7.2 2 квартал'!B:B,0)))</f>
        <v>0</v>
      </c>
      <c r="AH363" s="659"/>
      <c r="AI363" s="660"/>
      <c r="AJ363" s="661"/>
      <c r="AK363" s="662"/>
      <c r="AL363" s="663"/>
      <c r="AM363" s="661"/>
      <c r="AN363" s="287">
        <f t="array" ref="AN363">SUM(AB363,AE363)</f>
        <v>0.11</v>
      </c>
      <c r="AO363" s="421" t="s">
        <v>98</v>
      </c>
      <c r="AP363" s="658">
        <f t="array" ref="AP363">SUM(AD363,AG363)</f>
        <v>0</v>
      </c>
      <c r="AQ363" s="646"/>
      <c r="AR363" s="320"/>
      <c r="AS363" s="645"/>
      <c r="AT363" s="646"/>
      <c r="AU363" s="320"/>
      <c r="AV363" s="645"/>
      <c r="AW363" s="646"/>
      <c r="AX363" s="320"/>
      <c r="AY363" s="645"/>
      <c r="AZ363" s="646"/>
      <c r="BA363" s="647"/>
      <c r="BB363" s="645"/>
      <c r="BC363" s="646"/>
      <c r="BD363" s="647"/>
      <c r="BE363" s="648"/>
      <c r="BF363" s="319"/>
      <c r="BG363" s="320"/>
      <c r="BH363" s="645"/>
      <c r="BI363" s="646"/>
      <c r="BJ363" s="647"/>
      <c r="BK363" s="648"/>
      <c r="BL363" s="646"/>
      <c r="BM363" s="647"/>
      <c r="BN363" s="648"/>
      <c r="BO363" s="646"/>
      <c r="BP363" s="647"/>
      <c r="BQ363" s="648"/>
      <c r="BR363" s="649"/>
      <c r="BS363" s="650"/>
      <c r="BT363" s="733"/>
    </row>
    <row r="364" spans="1:72" s="331" customFormat="1" ht="94.5" x14ac:dyDescent="0.25">
      <c r="A364" s="742">
        <v>99</v>
      </c>
      <c r="B364" s="676" t="s">
        <v>442</v>
      </c>
      <c r="C364" s="320"/>
      <c r="D364" s="320"/>
      <c r="E364" s="320"/>
      <c r="F364" s="320"/>
      <c r="G364" s="645"/>
      <c r="H364" s="320"/>
      <c r="I364" s="320"/>
      <c r="J364" s="320"/>
      <c r="K364" s="320"/>
      <c r="L364" s="645"/>
      <c r="M364" s="320"/>
      <c r="N364" s="320"/>
      <c r="O364" s="320"/>
      <c r="P364" s="320"/>
      <c r="Q364" s="645"/>
      <c r="R364" s="320"/>
      <c r="S364" s="320"/>
      <c r="T364" s="320"/>
      <c r="U364" s="320"/>
      <c r="V364" s="645"/>
      <c r="W364" s="319"/>
      <c r="X364" s="320"/>
      <c r="Y364" s="320"/>
      <c r="Z364" s="320"/>
      <c r="AA364" s="645"/>
      <c r="AB364" s="489">
        <f t="array" ref="AB364">IF(ISNA(INDEX('приложение 7.2 1 квартал'!AE:AE,MATCH(B364,'приложение 7.2 1 квартал'!B:B,0))),0,INDEX('приложение 7.2 1 квартал'!AE:AE,MATCH(B364,'приложение 7.2 1 квартал'!B:B,0)))</f>
        <v>0</v>
      </c>
      <c r="AC364" s="385"/>
      <c r="AD364" s="490">
        <f t="array" ref="AD364">IF(ISNA(INDEX('приложение 7.2 1 квартал'!Z:Z,MATCH(B364,'приложение 7.2 1 квартал'!B:B,0))),0,INDEX('приложение 7.2 1 квартал'!Z:Z,MATCH(B364,'приложение 7.2 1 квартал'!B:B,0)))</f>
        <v>0</v>
      </c>
      <c r="AE364" s="491">
        <f t="array" ref="AE364">IF(ISNA(INDEX('приложение 7.2 2 квартал'!AE:AE,MATCH(B364,'приложение 7.2 2 квартал'!B:B,0))),0,INDEX('приложение 7.2 2 квартал'!AE:AE,MATCH(B364,'приложение 7.2 2 квартал'!B:B,0)))</f>
        <v>0.16</v>
      </c>
      <c r="AF364" s="404" t="s">
        <v>98</v>
      </c>
      <c r="AG364" s="658">
        <f t="array" ref="AG364">IF(ISNA(INDEX('приложение 7.2 2 квартал'!Z:Z,MATCH(B364,'приложение 7.2 2 квартал'!B:B,0))),0,INDEX('приложение 7.2 2 квартал'!Z:Z,MATCH(B364,'приложение 7.2 2 квартал'!B:B,0)))</f>
        <v>0</v>
      </c>
      <c r="AH364" s="659"/>
      <c r="AI364" s="660"/>
      <c r="AJ364" s="661"/>
      <c r="AK364" s="662"/>
      <c r="AL364" s="663"/>
      <c r="AM364" s="661"/>
      <c r="AN364" s="287">
        <f t="array" ref="AN364">SUM(AB364,AE364)</f>
        <v>0.16</v>
      </c>
      <c r="AO364" s="421" t="s">
        <v>98</v>
      </c>
      <c r="AP364" s="658">
        <f t="array" ref="AP364">SUM(AD364,AG364)</f>
        <v>0</v>
      </c>
      <c r="AQ364" s="646"/>
      <c r="AR364" s="320"/>
      <c r="AS364" s="645"/>
      <c r="AT364" s="646"/>
      <c r="AU364" s="320"/>
      <c r="AV364" s="645"/>
      <c r="AW364" s="646"/>
      <c r="AX364" s="320"/>
      <c r="AY364" s="645"/>
      <c r="AZ364" s="646"/>
      <c r="BA364" s="647"/>
      <c r="BB364" s="645"/>
      <c r="BC364" s="646"/>
      <c r="BD364" s="647"/>
      <c r="BE364" s="648"/>
      <c r="BF364" s="319"/>
      <c r="BG364" s="320"/>
      <c r="BH364" s="645"/>
      <c r="BI364" s="646"/>
      <c r="BJ364" s="647"/>
      <c r="BK364" s="648"/>
      <c r="BL364" s="646"/>
      <c r="BM364" s="647"/>
      <c r="BN364" s="648"/>
      <c r="BO364" s="646"/>
      <c r="BP364" s="647"/>
      <c r="BQ364" s="648"/>
      <c r="BR364" s="649"/>
      <c r="BS364" s="650"/>
      <c r="BT364" s="733"/>
    </row>
    <row r="365" spans="1:72" s="320" customFormat="1" ht="63.75" thickBot="1" x14ac:dyDescent="0.3">
      <c r="A365" s="742">
        <v>100</v>
      </c>
      <c r="B365" s="676" t="s">
        <v>443</v>
      </c>
      <c r="C365" s="323"/>
      <c r="D365" s="323"/>
      <c r="E365" s="323"/>
      <c r="F365" s="323"/>
      <c r="G365" s="324"/>
      <c r="H365" s="323"/>
      <c r="I365" s="323"/>
      <c r="J365" s="323"/>
      <c r="K365" s="323"/>
      <c r="L365" s="324"/>
      <c r="M365" s="323"/>
      <c r="N365" s="323"/>
      <c r="O365" s="323"/>
      <c r="P365" s="323"/>
      <c r="Q365" s="324"/>
      <c r="R365" s="323"/>
      <c r="S365" s="323"/>
      <c r="T365" s="323"/>
      <c r="U365" s="323"/>
      <c r="V365" s="324"/>
      <c r="W365" s="325"/>
      <c r="X365" s="323"/>
      <c r="Y365" s="323"/>
      <c r="Z365" s="323"/>
      <c r="AA365" s="324"/>
      <c r="AB365" s="489">
        <f t="array" ref="AB365">IF(ISNA(INDEX('приложение 7.2 1 квартал'!AE:AE,MATCH(B365,'приложение 7.2 1 квартал'!B:B,0))),0,INDEX('приложение 7.2 1 квартал'!AE:AE,MATCH(B365,'приложение 7.2 1 квартал'!B:B,0)))</f>
        <v>0</v>
      </c>
      <c r="AC365" s="385"/>
      <c r="AD365" s="490">
        <f t="array" ref="AD365">IF(ISNA(INDEX('приложение 7.2 1 квартал'!Z:Z,MATCH(B365,'приложение 7.2 1 квартал'!B:B,0))),0,INDEX('приложение 7.2 1 квартал'!Z:Z,MATCH(B365,'приложение 7.2 1 квартал'!B:B,0)))</f>
        <v>0</v>
      </c>
      <c r="AE365" s="491">
        <f t="array" ref="AE365">IF(ISNA(INDEX('приложение 7.2 2 квартал'!AE:AE,MATCH(B365,'приложение 7.2 2 квартал'!B:B,0))),0,INDEX('приложение 7.2 2 квартал'!AE:AE,MATCH(B365,'приложение 7.2 2 квартал'!B:B,0)))</f>
        <v>0.06</v>
      </c>
      <c r="AF365" s="404" t="s">
        <v>98</v>
      </c>
      <c r="AG365" s="658">
        <f t="array" ref="AG365">IF(ISNA(INDEX('приложение 7.2 2 квартал'!Z:Z,MATCH(B365,'приложение 7.2 2 квартал'!B:B,0))),0,INDEX('приложение 7.2 2 квартал'!Z:Z,MATCH(B365,'приложение 7.2 2 квартал'!B:B,0)))</f>
        <v>0</v>
      </c>
      <c r="AH365" s="659"/>
      <c r="AI365" s="660"/>
      <c r="AJ365" s="661"/>
      <c r="AK365" s="662"/>
      <c r="AL365" s="663"/>
      <c r="AM365" s="661"/>
      <c r="AN365" s="287">
        <f t="array" ref="AN365">SUM(AB365,AE365)</f>
        <v>0.06</v>
      </c>
      <c r="AO365" s="421" t="s">
        <v>98</v>
      </c>
      <c r="AP365" s="658">
        <f t="array" ref="AP365">SUM(AD365,AG365)</f>
        <v>0</v>
      </c>
      <c r="AQ365" s="326"/>
      <c r="AR365" s="323"/>
      <c r="AS365" s="324"/>
      <c r="AT365" s="326"/>
      <c r="AU365" s="323"/>
      <c r="AV365" s="324"/>
      <c r="AW365" s="326"/>
      <c r="AX365" s="323"/>
      <c r="AY365" s="324"/>
      <c r="AZ365" s="326"/>
      <c r="BA365" s="327"/>
      <c r="BB365" s="324"/>
      <c r="BC365" s="326"/>
      <c r="BD365" s="327"/>
      <c r="BE365" s="328"/>
      <c r="BF365" s="325"/>
      <c r="BG365" s="323"/>
      <c r="BH365" s="324"/>
      <c r="BI365" s="326"/>
      <c r="BJ365" s="327"/>
      <c r="BK365" s="328"/>
      <c r="BL365" s="326"/>
      <c r="BM365" s="327"/>
      <c r="BN365" s="328"/>
      <c r="BO365" s="326"/>
      <c r="BP365" s="327"/>
      <c r="BQ365" s="328"/>
      <c r="BR365" s="329"/>
      <c r="BS365" s="330"/>
      <c r="BT365" s="734"/>
    </row>
    <row r="366" spans="1:72" x14ac:dyDescent="0.25">
      <c r="A366" s="331"/>
      <c r="B366" s="332"/>
      <c r="C366" s="332"/>
      <c r="D366" s="332"/>
      <c r="E366" s="332"/>
      <c r="F366" s="332"/>
      <c r="G366" s="332"/>
      <c r="H366" s="331"/>
      <c r="I366" s="331"/>
      <c r="J366" s="331"/>
      <c r="K366" s="331"/>
      <c r="L366" s="331"/>
      <c r="M366" s="331"/>
      <c r="N366" s="331"/>
      <c r="O366" s="331"/>
      <c r="P366" s="331"/>
      <c r="Q366" s="331"/>
      <c r="R366" s="331"/>
      <c r="S366" s="331"/>
      <c r="T366" s="331"/>
      <c r="U366" s="331"/>
      <c r="V366" s="331"/>
      <c r="W366" s="331"/>
      <c r="X366" s="331"/>
      <c r="Y366" s="331"/>
      <c r="Z366" s="331"/>
      <c r="AA366" s="331"/>
      <c r="AB366" s="401"/>
      <c r="AC366" s="401"/>
      <c r="AD366" s="446"/>
      <c r="AE366" s="446"/>
      <c r="AF366" s="401"/>
      <c r="AG366" s="446"/>
      <c r="AH366" s="401"/>
      <c r="AI366" s="401"/>
      <c r="AJ366" s="401"/>
      <c r="AK366" s="401"/>
      <c r="AL366" s="401"/>
      <c r="AM366" s="401"/>
      <c r="AN366" s="436"/>
      <c r="AO366" s="401"/>
      <c r="AP366" s="446"/>
      <c r="AQ366" s="331"/>
      <c r="AR366" s="331"/>
      <c r="AS366" s="331"/>
      <c r="AT366" s="331"/>
      <c r="AU366" s="331"/>
      <c r="AV366" s="331"/>
      <c r="AW366" s="331"/>
      <c r="AX366" s="331"/>
      <c r="AY366" s="331"/>
      <c r="AZ366" s="331"/>
      <c r="BA366" s="238"/>
      <c r="BB366" s="331"/>
      <c r="BC366" s="331"/>
      <c r="BD366" s="238"/>
      <c r="BE366" s="333"/>
      <c r="BF366" s="331"/>
      <c r="BG366" s="331"/>
      <c r="BH366" s="331"/>
      <c r="BI366" s="331"/>
      <c r="BJ366" s="238"/>
      <c r="BK366" s="331"/>
      <c r="BL366" s="331"/>
      <c r="BM366" s="238"/>
      <c r="BN366" s="331"/>
      <c r="BO366" s="331"/>
      <c r="BP366" s="238"/>
      <c r="BQ366" s="331"/>
      <c r="BR366" s="334"/>
      <c r="BS366" s="335"/>
      <c r="BT366" s="334"/>
    </row>
    <row r="367" spans="1:72" x14ac:dyDescent="0.25">
      <c r="B367" s="218" t="s">
        <v>8</v>
      </c>
    </row>
    <row r="369" spans="12:60" ht="22.5" x14ac:dyDescent="0.3">
      <c r="M369" s="336"/>
      <c r="N369" s="336"/>
      <c r="O369" s="336"/>
      <c r="P369" s="336"/>
      <c r="Q369" s="336"/>
      <c r="R369" s="336"/>
      <c r="S369" s="336"/>
      <c r="T369" s="336"/>
      <c r="U369" s="336"/>
      <c r="V369" s="336"/>
      <c r="W369" s="336"/>
      <c r="X369" s="336"/>
      <c r="Y369" s="336"/>
      <c r="Z369" s="336"/>
      <c r="AA369" s="336"/>
      <c r="AB369" s="437"/>
      <c r="AC369" s="437"/>
      <c r="AD369" s="447"/>
      <c r="AE369" s="453"/>
      <c r="AF369" s="402"/>
      <c r="AG369" s="453"/>
      <c r="AH369" s="402"/>
      <c r="AI369" s="402"/>
      <c r="AJ369" s="402"/>
      <c r="AK369" s="402"/>
      <c r="AL369" s="402"/>
      <c r="AM369" s="402"/>
      <c r="AN369" s="438"/>
      <c r="AO369" s="402"/>
      <c r="AP369" s="453"/>
      <c r="AQ369" s="222"/>
      <c r="AR369" s="222"/>
      <c r="AS369" s="222"/>
      <c r="AT369" s="222"/>
      <c r="AU369" s="222"/>
      <c r="AV369" s="222"/>
      <c r="AW369" s="337"/>
      <c r="AX369" s="337"/>
      <c r="AY369" s="337"/>
      <c r="AZ369" s="337"/>
      <c r="BA369" s="338"/>
      <c r="BB369" s="337"/>
      <c r="BC369" s="222"/>
      <c r="BE369" s="339"/>
      <c r="BF369" s="340"/>
      <c r="BG369" s="340"/>
      <c r="BH369" s="340"/>
    </row>
    <row r="370" spans="12:60" ht="23.25" x14ac:dyDescent="0.3">
      <c r="L370" s="56" t="s">
        <v>20</v>
      </c>
      <c r="M370" s="17"/>
      <c r="N370" s="378"/>
      <c r="O370" s="18"/>
      <c r="P370" s="378"/>
      <c r="Q370" s="20"/>
      <c r="R370" s="21"/>
      <c r="S370" s="20"/>
      <c r="T370" s="20"/>
      <c r="U370" s="158"/>
      <c r="W370" s="483"/>
      <c r="X370" s="366"/>
      <c r="Y370" s="336"/>
      <c r="Z370" s="336"/>
      <c r="AA370" s="336"/>
      <c r="AB370" s="437"/>
      <c r="AC370" s="437"/>
      <c r="AH370" s="359" t="s">
        <v>21</v>
      </c>
    </row>
    <row r="371" spans="12:60" ht="23.25" x14ac:dyDescent="0.3">
      <c r="L371" s="56"/>
      <c r="M371" s="17"/>
      <c r="N371" s="378"/>
      <c r="O371" s="18"/>
      <c r="P371" s="378"/>
      <c r="Q371" s="20"/>
      <c r="R371" s="21"/>
      <c r="S371" s="20"/>
      <c r="T371" s="20"/>
      <c r="U371" s="158"/>
      <c r="W371" s="483"/>
      <c r="X371" s="366"/>
      <c r="Y371" s="336"/>
      <c r="Z371" s="336"/>
      <c r="AA371" s="336"/>
      <c r="AB371" s="437"/>
      <c r="AC371" s="437"/>
      <c r="AD371" s="448"/>
      <c r="AE371" s="454"/>
      <c r="AF371" s="439"/>
      <c r="AG371" s="455"/>
      <c r="AH371" s="360"/>
      <c r="AI371" s="440"/>
      <c r="AK371" s="440"/>
      <c r="AL371" s="440"/>
      <c r="AM371" s="440"/>
      <c r="AN371" s="441"/>
      <c r="AO371" s="440"/>
      <c r="AP371" s="456"/>
      <c r="AQ371" s="341"/>
      <c r="AR371" s="341"/>
      <c r="AS371" s="341"/>
      <c r="AT371" s="341"/>
      <c r="AU371" s="341"/>
      <c r="AV371" s="341"/>
      <c r="AW371" s="337"/>
      <c r="AX371" s="337"/>
      <c r="AY371" s="337"/>
      <c r="AZ371" s="337"/>
      <c r="BA371" s="338"/>
      <c r="BB371" s="337"/>
      <c r="BC371" s="341"/>
      <c r="BD371" s="342"/>
      <c r="BE371" s="343"/>
      <c r="BF371" s="344"/>
      <c r="BG371" s="344"/>
      <c r="BH371" s="344"/>
    </row>
    <row r="372" spans="12:60" ht="23.25" x14ac:dyDescent="0.3">
      <c r="L372" s="56"/>
      <c r="M372" s="17"/>
      <c r="N372" s="378"/>
      <c r="O372" s="18"/>
      <c r="P372" s="378"/>
      <c r="Q372" s="20"/>
      <c r="R372" s="21"/>
      <c r="S372" s="20"/>
      <c r="T372" s="20"/>
      <c r="U372" s="158"/>
      <c r="W372" s="483"/>
      <c r="X372" s="366"/>
      <c r="Y372" s="336"/>
      <c r="Z372" s="336"/>
      <c r="AA372" s="336"/>
      <c r="AB372" s="437"/>
      <c r="AC372" s="437"/>
      <c r="AH372" s="359"/>
    </row>
    <row r="373" spans="12:60" ht="23.25" x14ac:dyDescent="0.3">
      <c r="L373" s="56" t="s">
        <v>30</v>
      </c>
      <c r="M373" s="17"/>
      <c r="N373" s="378"/>
      <c r="O373" s="18"/>
      <c r="P373" s="378"/>
      <c r="Q373" s="20"/>
      <c r="R373" s="21"/>
      <c r="S373" s="20"/>
      <c r="T373" s="20"/>
      <c r="U373" s="158"/>
      <c r="W373" s="483"/>
      <c r="X373" s="366"/>
      <c r="Y373" s="336"/>
      <c r="Z373" s="336"/>
      <c r="AA373" s="336"/>
      <c r="AB373" s="437"/>
      <c r="AC373" s="437"/>
      <c r="AD373" s="448"/>
      <c r="AE373" s="454"/>
      <c r="AF373" s="439"/>
      <c r="AG373" s="455"/>
      <c r="AH373" s="358" t="s">
        <v>26</v>
      </c>
      <c r="AI373" s="440"/>
      <c r="AK373" s="440"/>
      <c r="AL373" s="440"/>
      <c r="AM373" s="440"/>
      <c r="AN373" s="441"/>
      <c r="AO373" s="440"/>
      <c r="AP373" s="456"/>
      <c r="AQ373" s="341"/>
      <c r="AR373" s="341"/>
      <c r="AS373" s="341"/>
      <c r="AT373" s="341"/>
      <c r="AU373" s="341"/>
      <c r="AV373" s="341"/>
      <c r="AW373" s="337"/>
      <c r="AX373" s="337"/>
      <c r="AY373" s="337"/>
      <c r="AZ373" s="337"/>
      <c r="BA373" s="338"/>
      <c r="BB373" s="337"/>
      <c r="BC373" s="341"/>
      <c r="BD373" s="342"/>
      <c r="BE373" s="343"/>
      <c r="BF373" s="344"/>
      <c r="BG373" s="344"/>
      <c r="BH373" s="344"/>
    </row>
    <row r="374" spans="12:60" ht="23.25" x14ac:dyDescent="0.3">
      <c r="L374" s="56"/>
      <c r="M374" s="17"/>
      <c r="N374" s="378"/>
      <c r="O374" s="18"/>
      <c r="P374" s="378"/>
      <c r="Q374" s="20"/>
      <c r="R374" s="21"/>
      <c r="S374" s="20"/>
      <c r="T374" s="20"/>
      <c r="U374" s="158"/>
      <c r="W374" s="483"/>
      <c r="X374" s="366"/>
      <c r="AH374" s="359"/>
    </row>
    <row r="375" spans="12:60" ht="23.25" x14ac:dyDescent="0.3">
      <c r="L375" s="56"/>
      <c r="M375" s="17"/>
      <c r="N375" s="378"/>
      <c r="O375" s="18"/>
      <c r="P375" s="378"/>
      <c r="Q375" s="20"/>
      <c r="R375" s="21"/>
      <c r="S375" s="20"/>
      <c r="T375" s="20"/>
      <c r="U375" s="158"/>
      <c r="W375" s="483"/>
      <c r="X375" s="366"/>
      <c r="AH375" s="359"/>
    </row>
    <row r="376" spans="12:60" ht="23.25" x14ac:dyDescent="0.3">
      <c r="L376" s="56" t="s">
        <v>22</v>
      </c>
      <c r="M376" s="17"/>
      <c r="N376" s="378"/>
      <c r="O376" s="18"/>
      <c r="P376" s="378"/>
      <c r="Q376" s="20"/>
      <c r="R376" s="21"/>
      <c r="S376" s="20"/>
      <c r="T376" s="20"/>
      <c r="U376" s="158"/>
      <c r="W376" s="483"/>
      <c r="X376" s="366"/>
      <c r="AH376" s="358" t="s">
        <v>23</v>
      </c>
    </row>
  </sheetData>
  <mergeCells count="60">
    <mergeCell ref="AK17:AM17"/>
    <mergeCell ref="AN17:AP17"/>
    <mergeCell ref="AQ17:AS17"/>
    <mergeCell ref="H17:L17"/>
    <mergeCell ref="M17:Q17"/>
    <mergeCell ref="R17:V17"/>
    <mergeCell ref="W17:AA17"/>
    <mergeCell ref="AB104:AD104"/>
    <mergeCell ref="AE104:AG104"/>
    <mergeCell ref="AH104:AJ104"/>
    <mergeCell ref="AK104:AM104"/>
    <mergeCell ref="AN104:AP104"/>
    <mergeCell ref="BL17:BN17"/>
    <mergeCell ref="AE17:AG17"/>
    <mergeCell ref="BR18:BT18"/>
    <mergeCell ref="AK18:AM18"/>
    <mergeCell ref="AN18:AP18"/>
    <mergeCell ref="AQ18:AS18"/>
    <mergeCell ref="AT18:AV18"/>
    <mergeCell ref="AW18:AY18"/>
    <mergeCell ref="AZ18:BB18"/>
    <mergeCell ref="BC18:BE18"/>
    <mergeCell ref="BF18:BH18"/>
    <mergeCell ref="BI18:BK18"/>
    <mergeCell ref="BL18:BN18"/>
    <mergeCell ref="BO18:BQ18"/>
    <mergeCell ref="BO17:BQ17"/>
    <mergeCell ref="AH17:AJ17"/>
    <mergeCell ref="BF16:BT16"/>
    <mergeCell ref="C17:G17"/>
    <mergeCell ref="BR17:BT17"/>
    <mergeCell ref="C18:G18"/>
    <mergeCell ref="H18:L18"/>
    <mergeCell ref="M18:Q18"/>
    <mergeCell ref="R18:V18"/>
    <mergeCell ref="W18:AA18"/>
    <mergeCell ref="AB18:AD18"/>
    <mergeCell ref="AE18:AG18"/>
    <mergeCell ref="AH18:AJ18"/>
    <mergeCell ref="AW17:AY17"/>
    <mergeCell ref="AZ17:BB17"/>
    <mergeCell ref="BC17:BE17"/>
    <mergeCell ref="BF17:BH17"/>
    <mergeCell ref="BI17:BK17"/>
    <mergeCell ref="A5:BK5"/>
    <mergeCell ref="A6:BL6"/>
    <mergeCell ref="AB17:AD17"/>
    <mergeCell ref="BS9:BT9"/>
    <mergeCell ref="A14:A17"/>
    <mergeCell ref="B14:B17"/>
    <mergeCell ref="C14:AP14"/>
    <mergeCell ref="AQ14:BT14"/>
    <mergeCell ref="C15:AA15"/>
    <mergeCell ref="AB15:AP15"/>
    <mergeCell ref="AQ15:BE15"/>
    <mergeCell ref="BF15:BT15"/>
    <mergeCell ref="AT17:AV17"/>
    <mergeCell ref="C16:AA16"/>
    <mergeCell ref="AB16:AP16"/>
    <mergeCell ref="AQ16:BE16"/>
  </mergeCells>
  <conditionalFormatting sqref="B93">
    <cfRule type="duplicateValues" dxfId="14" priority="1"/>
  </conditionalFormatting>
  <pageMargins left="0.23622047244094491" right="0.23622047244094491" top="0.74803149606299213" bottom="0.74803149606299213" header="0.31496062992125984" footer="0.31496062992125984"/>
  <pageSetup paperSize="9" scale="41" fitToHeight="0" orientation="landscape"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CC446"/>
  <sheetViews>
    <sheetView showZeros="0" topLeftCell="A60" zoomScale="50" zoomScaleNormal="50" zoomScalePageLayoutView="70" workbookViewId="0">
      <selection activeCell="AB71" sqref="AB71:AP71"/>
    </sheetView>
  </sheetViews>
  <sheetFormatPr defaultRowHeight="15.75" x14ac:dyDescent="0.25"/>
  <cols>
    <col min="1" max="1" width="6.375" style="218" customWidth="1"/>
    <col min="2" max="2" width="31.25" style="218" customWidth="1"/>
    <col min="3" max="3" width="5.375" style="218" customWidth="1"/>
    <col min="4" max="4" width="1.5" style="218" customWidth="1"/>
    <col min="5" max="5" width="4.625" style="218" customWidth="1"/>
    <col min="6" max="6" width="1.375" style="218" customWidth="1"/>
    <col min="7" max="7" width="5.625" style="218" customWidth="1"/>
    <col min="8" max="8" width="5.375" style="218" customWidth="1"/>
    <col min="9" max="9" width="2.375" style="218" customWidth="1"/>
    <col min="10" max="10" width="3.875" style="218" customWidth="1"/>
    <col min="11" max="11" width="2" style="218" customWidth="1"/>
    <col min="12" max="12" width="6" style="218" customWidth="1"/>
    <col min="13" max="13" width="5.5" style="218" customWidth="1"/>
    <col min="14" max="14" width="2" style="218" customWidth="1"/>
    <col min="15" max="15" width="3.375" style="218" customWidth="1"/>
    <col min="16" max="16" width="2.25" style="218" customWidth="1"/>
    <col min="17" max="17" width="5.5" style="218" customWidth="1"/>
    <col min="18" max="18" width="6.125" style="218" customWidth="1"/>
    <col min="19" max="19" width="1.5" style="218" customWidth="1"/>
    <col min="20" max="20" width="7.25" style="218" customWidth="1"/>
    <col min="21" max="21" width="1.375" style="218" customWidth="1"/>
    <col min="22" max="22" width="5.75" style="218" customWidth="1"/>
    <col min="23" max="23" width="5.625" style="218" customWidth="1"/>
    <col min="24" max="24" width="1.375" style="218" customWidth="1"/>
    <col min="25" max="25" width="7" style="218" customWidth="1"/>
    <col min="26" max="26" width="1.75" style="218" customWidth="1"/>
    <col min="27" max="27" width="7.25" style="218" customWidth="1"/>
    <col min="28" max="28" width="8.5" style="218" customWidth="1"/>
    <col min="29" max="29" width="1.875" style="218" customWidth="1"/>
    <col min="30" max="30" width="4.875" style="763" customWidth="1"/>
    <col min="31" max="31" width="7.5" style="763" customWidth="1"/>
    <col min="32" max="32" width="2.125" style="218" customWidth="1"/>
    <col min="33" max="33" width="6.75" style="763" customWidth="1"/>
    <col min="34" max="34" width="6.375" style="763" customWidth="1"/>
    <col min="35" max="35" width="1.375" style="218" customWidth="1"/>
    <col min="36" max="36" width="5" style="763" customWidth="1"/>
    <col min="37" max="37" width="5.25" style="218" customWidth="1"/>
    <col min="38" max="38" width="2.125" style="218" customWidth="1"/>
    <col min="39" max="39" width="4.75" style="218" customWidth="1"/>
    <col min="40" max="40" width="7" style="539" customWidth="1"/>
    <col min="41" max="41" width="1.25" style="218" customWidth="1"/>
    <col min="42" max="42" width="6.125" style="763" customWidth="1"/>
    <col min="43" max="43" width="3.625" style="218" customWidth="1"/>
    <col min="44" max="44" width="3.25" style="218" customWidth="1"/>
    <col min="45" max="45" width="2.625" style="218" customWidth="1"/>
    <col min="46" max="46" width="2.875" style="218" customWidth="1"/>
    <col min="47" max="47" width="3" style="218" customWidth="1"/>
    <col min="48" max="48" width="2.875" style="218" customWidth="1"/>
    <col min="49" max="49" width="4.25" style="218" customWidth="1"/>
    <col min="50" max="50" width="2.5" style="218" customWidth="1"/>
    <col min="51" max="51" width="2.875" style="218" customWidth="1"/>
    <col min="52" max="52" width="7" style="218" customWidth="1"/>
    <col min="53" max="53" width="1.625" style="220" customWidth="1"/>
    <col min="54" max="54" width="6" style="218" customWidth="1"/>
    <col min="55" max="55" width="7.125" style="218" customWidth="1"/>
    <col min="56" max="56" width="1.625" style="220" customWidth="1"/>
    <col min="57" max="57" width="5.625" style="221" customWidth="1"/>
    <col min="58" max="58" width="3.75" style="218" customWidth="1"/>
    <col min="59" max="59" width="2" style="218" customWidth="1"/>
    <col min="60" max="60" width="3.875" style="218" customWidth="1"/>
    <col min="61" max="61" width="4.875" style="218" customWidth="1"/>
    <col min="62" max="62" width="1.625" style="220" customWidth="1"/>
    <col min="63" max="63" width="4.75" style="218" customWidth="1"/>
    <col min="64" max="64" width="5.875" style="218" customWidth="1"/>
    <col min="65" max="65" width="1.25" style="220" customWidth="1"/>
    <col min="66" max="66" width="4.625" style="218" customWidth="1"/>
    <col min="67" max="67" width="4.75" style="218" customWidth="1"/>
    <col min="68" max="68" width="1.375" style="220" customWidth="1"/>
    <col min="69" max="69" width="4.75" style="218" customWidth="1"/>
    <col min="70" max="70" width="5.875" style="218" customWidth="1"/>
    <col min="71" max="71" width="1.125" style="220" customWidth="1"/>
    <col min="72" max="72" width="4.75" style="218" customWidth="1"/>
    <col min="73" max="75" width="9" style="218"/>
    <col min="76" max="76" width="1.75" style="218" customWidth="1"/>
    <col min="77" max="77" width="5" style="218" customWidth="1"/>
    <col min="78" max="255" width="9" style="218"/>
    <col min="256" max="256" width="6.375" style="218" customWidth="1"/>
    <col min="257" max="257" width="31.25" style="218" customWidth="1"/>
    <col min="258" max="258" width="5.375" style="218" customWidth="1"/>
    <col min="259" max="259" width="1.5" style="218" customWidth="1"/>
    <col min="260" max="260" width="4.625" style="218" customWidth="1"/>
    <col min="261" max="261" width="1.375" style="218" customWidth="1"/>
    <col min="262" max="262" width="5.625" style="218" customWidth="1"/>
    <col min="263" max="263" width="5.375" style="218" customWidth="1"/>
    <col min="264" max="264" width="2.375" style="218" customWidth="1"/>
    <col min="265" max="265" width="3.875" style="218" customWidth="1"/>
    <col min="266" max="266" width="2" style="218" customWidth="1"/>
    <col min="267" max="267" width="6" style="218" customWidth="1"/>
    <col min="268" max="268" width="5.5" style="218" customWidth="1"/>
    <col min="269" max="269" width="2" style="218" customWidth="1"/>
    <col min="270" max="270" width="3.375" style="218" customWidth="1"/>
    <col min="271" max="271" width="2.25" style="218" customWidth="1"/>
    <col min="272" max="272" width="5.5" style="218" customWidth="1"/>
    <col min="273" max="273" width="6.125" style="218" customWidth="1"/>
    <col min="274" max="274" width="1.5" style="218" customWidth="1"/>
    <col min="275" max="275" width="7.25" style="218" customWidth="1"/>
    <col min="276" max="276" width="1.375" style="218" customWidth="1"/>
    <col min="277" max="277" width="5.75" style="218" customWidth="1"/>
    <col min="278" max="278" width="5.625" style="218" customWidth="1"/>
    <col min="279" max="279" width="1.375" style="218" customWidth="1"/>
    <col min="280" max="280" width="7" style="218" customWidth="1"/>
    <col min="281" max="281" width="1.75" style="218" customWidth="1"/>
    <col min="282" max="282" width="5.625" style="218" customWidth="1"/>
    <col min="283" max="283" width="5" style="218" customWidth="1"/>
    <col min="284" max="284" width="1.875" style="218" customWidth="1"/>
    <col min="285" max="285" width="4.875" style="218" customWidth="1"/>
    <col min="286" max="286" width="7.875" style="218" customWidth="1"/>
    <col min="287" max="287" width="2.5" style="218" customWidth="1"/>
    <col min="288" max="288" width="5.125" style="218" customWidth="1"/>
    <col min="289" max="289" width="6.375" style="218" customWidth="1"/>
    <col min="290" max="290" width="1.375" style="218" customWidth="1"/>
    <col min="291" max="291" width="5" style="218" customWidth="1"/>
    <col min="292" max="292" width="4.625" style="218" customWidth="1"/>
    <col min="293" max="293" width="2.125" style="218" customWidth="1"/>
    <col min="294" max="294" width="4.75" style="218" customWidth="1"/>
    <col min="295" max="295" width="7" style="218" customWidth="1"/>
    <col min="296" max="296" width="1.25" style="218" customWidth="1"/>
    <col min="297" max="297" width="4.875" style="218" customWidth="1"/>
    <col min="298" max="298" width="3.625" style="218" customWidth="1"/>
    <col min="299" max="299" width="3.25" style="218" customWidth="1"/>
    <col min="300" max="300" width="2.625" style="218" customWidth="1"/>
    <col min="301" max="301" width="2.875" style="218" customWidth="1"/>
    <col min="302" max="302" width="3" style="218" customWidth="1"/>
    <col min="303" max="303" width="2.875" style="218" customWidth="1"/>
    <col min="304" max="304" width="4.25" style="218" customWidth="1"/>
    <col min="305" max="305" width="2.5" style="218" customWidth="1"/>
    <col min="306" max="306" width="2.875" style="218" customWidth="1"/>
    <col min="307" max="307" width="7" style="218" customWidth="1"/>
    <col min="308" max="308" width="1.625" style="218" customWidth="1"/>
    <col min="309" max="309" width="6" style="218" customWidth="1"/>
    <col min="310" max="310" width="7.125" style="218" customWidth="1"/>
    <col min="311" max="311" width="1.625" style="218" customWidth="1"/>
    <col min="312" max="312" width="5.625" style="218" customWidth="1"/>
    <col min="313" max="313" width="3.75" style="218" customWidth="1"/>
    <col min="314" max="314" width="2" style="218" customWidth="1"/>
    <col min="315" max="315" width="3.875" style="218" customWidth="1"/>
    <col min="316" max="316" width="4.875" style="218" customWidth="1"/>
    <col min="317" max="317" width="1.625" style="218" customWidth="1"/>
    <col min="318" max="318" width="4.75" style="218" customWidth="1"/>
    <col min="319" max="319" width="5.875" style="218" customWidth="1"/>
    <col min="320" max="320" width="1.25" style="218" customWidth="1"/>
    <col min="321" max="321" width="4.625" style="218" customWidth="1"/>
    <col min="322" max="322" width="4.75" style="218" customWidth="1"/>
    <col min="323" max="323" width="1.375" style="218" customWidth="1"/>
    <col min="324" max="324" width="4.75" style="218" customWidth="1"/>
    <col min="325" max="325" width="5.875" style="218" customWidth="1"/>
    <col min="326" max="326" width="1.125" style="218" customWidth="1"/>
    <col min="327" max="327" width="4.75" style="218" customWidth="1"/>
    <col min="328" max="328" width="9.625" style="218" customWidth="1"/>
    <col min="329" max="331" width="9" style="218"/>
    <col min="332" max="332" width="1.75" style="218" customWidth="1"/>
    <col min="333" max="333" width="5" style="218" customWidth="1"/>
    <col min="334" max="511" width="9" style="218"/>
    <col min="512" max="512" width="6.375" style="218" customWidth="1"/>
    <col min="513" max="513" width="31.25" style="218" customWidth="1"/>
    <col min="514" max="514" width="5.375" style="218" customWidth="1"/>
    <col min="515" max="515" width="1.5" style="218" customWidth="1"/>
    <col min="516" max="516" width="4.625" style="218" customWidth="1"/>
    <col min="517" max="517" width="1.375" style="218" customWidth="1"/>
    <col min="518" max="518" width="5.625" style="218" customWidth="1"/>
    <col min="519" max="519" width="5.375" style="218" customWidth="1"/>
    <col min="520" max="520" width="2.375" style="218" customWidth="1"/>
    <col min="521" max="521" width="3.875" style="218" customWidth="1"/>
    <col min="522" max="522" width="2" style="218" customWidth="1"/>
    <col min="523" max="523" width="6" style="218" customWidth="1"/>
    <col min="524" max="524" width="5.5" style="218" customWidth="1"/>
    <col min="525" max="525" width="2" style="218" customWidth="1"/>
    <col min="526" max="526" width="3.375" style="218" customWidth="1"/>
    <col min="527" max="527" width="2.25" style="218" customWidth="1"/>
    <col min="528" max="528" width="5.5" style="218" customWidth="1"/>
    <col min="529" max="529" width="6.125" style="218" customWidth="1"/>
    <col min="530" max="530" width="1.5" style="218" customWidth="1"/>
    <col min="531" max="531" width="7.25" style="218" customWidth="1"/>
    <col min="532" max="532" width="1.375" style="218" customWidth="1"/>
    <col min="533" max="533" width="5.75" style="218" customWidth="1"/>
    <col min="534" max="534" width="5.625" style="218" customWidth="1"/>
    <col min="535" max="535" width="1.375" style="218" customWidth="1"/>
    <col min="536" max="536" width="7" style="218" customWidth="1"/>
    <col min="537" max="537" width="1.75" style="218" customWidth="1"/>
    <col min="538" max="538" width="5.625" style="218" customWidth="1"/>
    <col min="539" max="539" width="5" style="218" customWidth="1"/>
    <col min="540" max="540" width="1.875" style="218" customWidth="1"/>
    <col min="541" max="541" width="4.875" style="218" customWidth="1"/>
    <col min="542" max="542" width="7.875" style="218" customWidth="1"/>
    <col min="543" max="543" width="2.5" style="218" customWidth="1"/>
    <col min="544" max="544" width="5.125" style="218" customWidth="1"/>
    <col min="545" max="545" width="6.375" style="218" customWidth="1"/>
    <col min="546" max="546" width="1.375" style="218" customWidth="1"/>
    <col min="547" max="547" width="5" style="218" customWidth="1"/>
    <col min="548" max="548" width="4.625" style="218" customWidth="1"/>
    <col min="549" max="549" width="2.125" style="218" customWidth="1"/>
    <col min="550" max="550" width="4.75" style="218" customWidth="1"/>
    <col min="551" max="551" width="7" style="218" customWidth="1"/>
    <col min="552" max="552" width="1.25" style="218" customWidth="1"/>
    <col min="553" max="553" width="4.875" style="218" customWidth="1"/>
    <col min="554" max="554" width="3.625" style="218" customWidth="1"/>
    <col min="555" max="555" width="3.25" style="218" customWidth="1"/>
    <col min="556" max="556" width="2.625" style="218" customWidth="1"/>
    <col min="557" max="557" width="2.875" style="218" customWidth="1"/>
    <col min="558" max="558" width="3" style="218" customWidth="1"/>
    <col min="559" max="559" width="2.875" style="218" customWidth="1"/>
    <col min="560" max="560" width="4.25" style="218" customWidth="1"/>
    <col min="561" max="561" width="2.5" style="218" customWidth="1"/>
    <col min="562" max="562" width="2.875" style="218" customWidth="1"/>
    <col min="563" max="563" width="7" style="218" customWidth="1"/>
    <col min="564" max="564" width="1.625" style="218" customWidth="1"/>
    <col min="565" max="565" width="6" style="218" customWidth="1"/>
    <col min="566" max="566" width="7.125" style="218" customWidth="1"/>
    <col min="567" max="567" width="1.625" style="218" customWidth="1"/>
    <col min="568" max="568" width="5.625" style="218" customWidth="1"/>
    <col min="569" max="569" width="3.75" style="218" customWidth="1"/>
    <col min="570" max="570" width="2" style="218" customWidth="1"/>
    <col min="571" max="571" width="3.875" style="218" customWidth="1"/>
    <col min="572" max="572" width="4.875" style="218" customWidth="1"/>
    <col min="573" max="573" width="1.625" style="218" customWidth="1"/>
    <col min="574" max="574" width="4.75" style="218" customWidth="1"/>
    <col min="575" max="575" width="5.875" style="218" customWidth="1"/>
    <col min="576" max="576" width="1.25" style="218" customWidth="1"/>
    <col min="577" max="577" width="4.625" style="218" customWidth="1"/>
    <col min="578" max="578" width="4.75" style="218" customWidth="1"/>
    <col min="579" max="579" width="1.375" style="218" customWidth="1"/>
    <col min="580" max="580" width="4.75" style="218" customWidth="1"/>
    <col min="581" max="581" width="5.875" style="218" customWidth="1"/>
    <col min="582" max="582" width="1.125" style="218" customWidth="1"/>
    <col min="583" max="583" width="4.75" style="218" customWidth="1"/>
    <col min="584" max="584" width="9.625" style="218" customWidth="1"/>
    <col min="585" max="587" width="9" style="218"/>
    <col min="588" max="588" width="1.75" style="218" customWidth="1"/>
    <col min="589" max="589" width="5" style="218" customWidth="1"/>
    <col min="590" max="767" width="9" style="218"/>
    <col min="768" max="768" width="6.375" style="218" customWidth="1"/>
    <col min="769" max="769" width="31.25" style="218" customWidth="1"/>
    <col min="770" max="770" width="5.375" style="218" customWidth="1"/>
    <col min="771" max="771" width="1.5" style="218" customWidth="1"/>
    <col min="772" max="772" width="4.625" style="218" customWidth="1"/>
    <col min="773" max="773" width="1.375" style="218" customWidth="1"/>
    <col min="774" max="774" width="5.625" style="218" customWidth="1"/>
    <col min="775" max="775" width="5.375" style="218" customWidth="1"/>
    <col min="776" max="776" width="2.375" style="218" customWidth="1"/>
    <col min="777" max="777" width="3.875" style="218" customWidth="1"/>
    <col min="778" max="778" width="2" style="218" customWidth="1"/>
    <col min="779" max="779" width="6" style="218" customWidth="1"/>
    <col min="780" max="780" width="5.5" style="218" customWidth="1"/>
    <col min="781" max="781" width="2" style="218" customWidth="1"/>
    <col min="782" max="782" width="3.375" style="218" customWidth="1"/>
    <col min="783" max="783" width="2.25" style="218" customWidth="1"/>
    <col min="784" max="784" width="5.5" style="218" customWidth="1"/>
    <col min="785" max="785" width="6.125" style="218" customWidth="1"/>
    <col min="786" max="786" width="1.5" style="218" customWidth="1"/>
    <col min="787" max="787" width="7.25" style="218" customWidth="1"/>
    <col min="788" max="788" width="1.375" style="218" customWidth="1"/>
    <col min="789" max="789" width="5.75" style="218" customWidth="1"/>
    <col min="790" max="790" width="5.625" style="218" customWidth="1"/>
    <col min="791" max="791" width="1.375" style="218" customWidth="1"/>
    <col min="792" max="792" width="7" style="218" customWidth="1"/>
    <col min="793" max="793" width="1.75" style="218" customWidth="1"/>
    <col min="794" max="794" width="5.625" style="218" customWidth="1"/>
    <col min="795" max="795" width="5" style="218" customWidth="1"/>
    <col min="796" max="796" width="1.875" style="218" customWidth="1"/>
    <col min="797" max="797" width="4.875" style="218" customWidth="1"/>
    <col min="798" max="798" width="7.875" style="218" customWidth="1"/>
    <col min="799" max="799" width="2.5" style="218" customWidth="1"/>
    <col min="800" max="800" width="5.125" style="218" customWidth="1"/>
    <col min="801" max="801" width="6.375" style="218" customWidth="1"/>
    <col min="802" max="802" width="1.375" style="218" customWidth="1"/>
    <col min="803" max="803" width="5" style="218" customWidth="1"/>
    <col min="804" max="804" width="4.625" style="218" customWidth="1"/>
    <col min="805" max="805" width="2.125" style="218" customWidth="1"/>
    <col min="806" max="806" width="4.75" style="218" customWidth="1"/>
    <col min="807" max="807" width="7" style="218" customWidth="1"/>
    <col min="808" max="808" width="1.25" style="218" customWidth="1"/>
    <col min="809" max="809" width="4.875" style="218" customWidth="1"/>
    <col min="810" max="810" width="3.625" style="218" customWidth="1"/>
    <col min="811" max="811" width="3.25" style="218" customWidth="1"/>
    <col min="812" max="812" width="2.625" style="218" customWidth="1"/>
    <col min="813" max="813" width="2.875" style="218" customWidth="1"/>
    <col min="814" max="814" width="3" style="218" customWidth="1"/>
    <col min="815" max="815" width="2.875" style="218" customWidth="1"/>
    <col min="816" max="816" width="4.25" style="218" customWidth="1"/>
    <col min="817" max="817" width="2.5" style="218" customWidth="1"/>
    <col min="818" max="818" width="2.875" style="218" customWidth="1"/>
    <col min="819" max="819" width="7" style="218" customWidth="1"/>
    <col min="820" max="820" width="1.625" style="218" customWidth="1"/>
    <col min="821" max="821" width="6" style="218" customWidth="1"/>
    <col min="822" max="822" width="7.125" style="218" customWidth="1"/>
    <col min="823" max="823" width="1.625" style="218" customWidth="1"/>
    <col min="824" max="824" width="5.625" style="218" customWidth="1"/>
    <col min="825" max="825" width="3.75" style="218" customWidth="1"/>
    <col min="826" max="826" width="2" style="218" customWidth="1"/>
    <col min="827" max="827" width="3.875" style="218" customWidth="1"/>
    <col min="828" max="828" width="4.875" style="218" customWidth="1"/>
    <col min="829" max="829" width="1.625" style="218" customWidth="1"/>
    <col min="830" max="830" width="4.75" style="218" customWidth="1"/>
    <col min="831" max="831" width="5.875" style="218" customWidth="1"/>
    <col min="832" max="832" width="1.25" style="218" customWidth="1"/>
    <col min="833" max="833" width="4.625" style="218" customWidth="1"/>
    <col min="834" max="834" width="4.75" style="218" customWidth="1"/>
    <col min="835" max="835" width="1.375" style="218" customWidth="1"/>
    <col min="836" max="836" width="4.75" style="218" customWidth="1"/>
    <col min="837" max="837" width="5.875" style="218" customWidth="1"/>
    <col min="838" max="838" width="1.125" style="218" customWidth="1"/>
    <col min="839" max="839" width="4.75" style="218" customWidth="1"/>
    <col min="840" max="840" width="9.625" style="218" customWidth="1"/>
    <col min="841" max="843" width="9" style="218"/>
    <col min="844" max="844" width="1.75" style="218" customWidth="1"/>
    <col min="845" max="845" width="5" style="218" customWidth="1"/>
    <col min="846" max="1023" width="9" style="218"/>
    <col min="1024" max="1024" width="6.375" style="218" customWidth="1"/>
    <col min="1025" max="1025" width="31.25" style="218" customWidth="1"/>
    <col min="1026" max="1026" width="5.375" style="218" customWidth="1"/>
    <col min="1027" max="1027" width="1.5" style="218" customWidth="1"/>
    <col min="1028" max="1028" width="4.625" style="218" customWidth="1"/>
    <col min="1029" max="1029" width="1.375" style="218" customWidth="1"/>
    <col min="1030" max="1030" width="5.625" style="218" customWidth="1"/>
    <col min="1031" max="1031" width="5.375" style="218" customWidth="1"/>
    <col min="1032" max="1032" width="2.375" style="218" customWidth="1"/>
    <col min="1033" max="1033" width="3.875" style="218" customWidth="1"/>
    <col min="1034" max="1034" width="2" style="218" customWidth="1"/>
    <col min="1035" max="1035" width="6" style="218" customWidth="1"/>
    <col min="1036" max="1036" width="5.5" style="218" customWidth="1"/>
    <col min="1037" max="1037" width="2" style="218" customWidth="1"/>
    <col min="1038" max="1038" width="3.375" style="218" customWidth="1"/>
    <col min="1039" max="1039" width="2.25" style="218" customWidth="1"/>
    <col min="1040" max="1040" width="5.5" style="218" customWidth="1"/>
    <col min="1041" max="1041" width="6.125" style="218" customWidth="1"/>
    <col min="1042" max="1042" width="1.5" style="218" customWidth="1"/>
    <col min="1043" max="1043" width="7.25" style="218" customWidth="1"/>
    <col min="1044" max="1044" width="1.375" style="218" customWidth="1"/>
    <col min="1045" max="1045" width="5.75" style="218" customWidth="1"/>
    <col min="1046" max="1046" width="5.625" style="218" customWidth="1"/>
    <col min="1047" max="1047" width="1.375" style="218" customWidth="1"/>
    <col min="1048" max="1048" width="7" style="218" customWidth="1"/>
    <col min="1049" max="1049" width="1.75" style="218" customWidth="1"/>
    <col min="1050" max="1050" width="5.625" style="218" customWidth="1"/>
    <col min="1051" max="1051" width="5" style="218" customWidth="1"/>
    <col min="1052" max="1052" width="1.875" style="218" customWidth="1"/>
    <col min="1053" max="1053" width="4.875" style="218" customWidth="1"/>
    <col min="1054" max="1054" width="7.875" style="218" customWidth="1"/>
    <col min="1055" max="1055" width="2.5" style="218" customWidth="1"/>
    <col min="1056" max="1056" width="5.125" style="218" customWidth="1"/>
    <col min="1057" max="1057" width="6.375" style="218" customWidth="1"/>
    <col min="1058" max="1058" width="1.375" style="218" customWidth="1"/>
    <col min="1059" max="1059" width="5" style="218" customWidth="1"/>
    <col min="1060" max="1060" width="4.625" style="218" customWidth="1"/>
    <col min="1061" max="1061" width="2.125" style="218" customWidth="1"/>
    <col min="1062" max="1062" width="4.75" style="218" customWidth="1"/>
    <col min="1063" max="1063" width="7" style="218" customWidth="1"/>
    <col min="1064" max="1064" width="1.25" style="218" customWidth="1"/>
    <col min="1065" max="1065" width="4.875" style="218" customWidth="1"/>
    <col min="1066" max="1066" width="3.625" style="218" customWidth="1"/>
    <col min="1067" max="1067" width="3.25" style="218" customWidth="1"/>
    <col min="1068" max="1068" width="2.625" style="218" customWidth="1"/>
    <col min="1069" max="1069" width="2.875" style="218" customWidth="1"/>
    <col min="1070" max="1070" width="3" style="218" customWidth="1"/>
    <col min="1071" max="1071" width="2.875" style="218" customWidth="1"/>
    <col min="1072" max="1072" width="4.25" style="218" customWidth="1"/>
    <col min="1073" max="1073" width="2.5" style="218" customWidth="1"/>
    <col min="1074" max="1074" width="2.875" style="218" customWidth="1"/>
    <col min="1075" max="1075" width="7" style="218" customWidth="1"/>
    <col min="1076" max="1076" width="1.625" style="218" customWidth="1"/>
    <col min="1077" max="1077" width="6" style="218" customWidth="1"/>
    <col min="1078" max="1078" width="7.125" style="218" customWidth="1"/>
    <col min="1079" max="1079" width="1.625" style="218" customWidth="1"/>
    <col min="1080" max="1080" width="5.625" style="218" customWidth="1"/>
    <col min="1081" max="1081" width="3.75" style="218" customWidth="1"/>
    <col min="1082" max="1082" width="2" style="218" customWidth="1"/>
    <col min="1083" max="1083" width="3.875" style="218" customWidth="1"/>
    <col min="1084" max="1084" width="4.875" style="218" customWidth="1"/>
    <col min="1085" max="1085" width="1.625" style="218" customWidth="1"/>
    <col min="1086" max="1086" width="4.75" style="218" customWidth="1"/>
    <col min="1087" max="1087" width="5.875" style="218" customWidth="1"/>
    <col min="1088" max="1088" width="1.25" style="218" customWidth="1"/>
    <col min="1089" max="1089" width="4.625" style="218" customWidth="1"/>
    <col min="1090" max="1090" width="4.75" style="218" customWidth="1"/>
    <col min="1091" max="1091" width="1.375" style="218" customWidth="1"/>
    <col min="1092" max="1092" width="4.75" style="218" customWidth="1"/>
    <col min="1093" max="1093" width="5.875" style="218" customWidth="1"/>
    <col min="1094" max="1094" width="1.125" style="218" customWidth="1"/>
    <col min="1095" max="1095" width="4.75" style="218" customWidth="1"/>
    <col min="1096" max="1096" width="9.625" style="218" customWidth="1"/>
    <col min="1097" max="1099" width="9" style="218"/>
    <col min="1100" max="1100" width="1.75" style="218" customWidth="1"/>
    <col min="1101" max="1101" width="5" style="218" customWidth="1"/>
    <col min="1102" max="1279" width="9" style="218"/>
    <col min="1280" max="1280" width="6.375" style="218" customWidth="1"/>
    <col min="1281" max="1281" width="31.25" style="218" customWidth="1"/>
    <col min="1282" max="1282" width="5.375" style="218" customWidth="1"/>
    <col min="1283" max="1283" width="1.5" style="218" customWidth="1"/>
    <col min="1284" max="1284" width="4.625" style="218" customWidth="1"/>
    <col min="1285" max="1285" width="1.375" style="218" customWidth="1"/>
    <col min="1286" max="1286" width="5.625" style="218" customWidth="1"/>
    <col min="1287" max="1287" width="5.375" style="218" customWidth="1"/>
    <col min="1288" max="1288" width="2.375" style="218" customWidth="1"/>
    <col min="1289" max="1289" width="3.875" style="218" customWidth="1"/>
    <col min="1290" max="1290" width="2" style="218" customWidth="1"/>
    <col min="1291" max="1291" width="6" style="218" customWidth="1"/>
    <col min="1292" max="1292" width="5.5" style="218" customWidth="1"/>
    <col min="1293" max="1293" width="2" style="218" customWidth="1"/>
    <col min="1294" max="1294" width="3.375" style="218" customWidth="1"/>
    <col min="1295" max="1295" width="2.25" style="218" customWidth="1"/>
    <col min="1296" max="1296" width="5.5" style="218" customWidth="1"/>
    <col min="1297" max="1297" width="6.125" style="218" customWidth="1"/>
    <col min="1298" max="1298" width="1.5" style="218" customWidth="1"/>
    <col min="1299" max="1299" width="7.25" style="218" customWidth="1"/>
    <col min="1300" max="1300" width="1.375" style="218" customWidth="1"/>
    <col min="1301" max="1301" width="5.75" style="218" customWidth="1"/>
    <col min="1302" max="1302" width="5.625" style="218" customWidth="1"/>
    <col min="1303" max="1303" width="1.375" style="218" customWidth="1"/>
    <col min="1304" max="1304" width="7" style="218" customWidth="1"/>
    <col min="1305" max="1305" width="1.75" style="218" customWidth="1"/>
    <col min="1306" max="1306" width="5.625" style="218" customWidth="1"/>
    <col min="1307" max="1307" width="5" style="218" customWidth="1"/>
    <col min="1308" max="1308" width="1.875" style="218" customWidth="1"/>
    <col min="1309" max="1309" width="4.875" style="218" customWidth="1"/>
    <col min="1310" max="1310" width="7.875" style="218" customWidth="1"/>
    <col min="1311" max="1311" width="2.5" style="218" customWidth="1"/>
    <col min="1312" max="1312" width="5.125" style="218" customWidth="1"/>
    <col min="1313" max="1313" width="6.375" style="218" customWidth="1"/>
    <col min="1314" max="1314" width="1.375" style="218" customWidth="1"/>
    <col min="1315" max="1315" width="5" style="218" customWidth="1"/>
    <col min="1316" max="1316" width="4.625" style="218" customWidth="1"/>
    <col min="1317" max="1317" width="2.125" style="218" customWidth="1"/>
    <col min="1318" max="1318" width="4.75" style="218" customWidth="1"/>
    <col min="1319" max="1319" width="7" style="218" customWidth="1"/>
    <col min="1320" max="1320" width="1.25" style="218" customWidth="1"/>
    <col min="1321" max="1321" width="4.875" style="218" customWidth="1"/>
    <col min="1322" max="1322" width="3.625" style="218" customWidth="1"/>
    <col min="1323" max="1323" width="3.25" style="218" customWidth="1"/>
    <col min="1324" max="1324" width="2.625" style="218" customWidth="1"/>
    <col min="1325" max="1325" width="2.875" style="218" customWidth="1"/>
    <col min="1326" max="1326" width="3" style="218" customWidth="1"/>
    <col min="1327" max="1327" width="2.875" style="218" customWidth="1"/>
    <col min="1328" max="1328" width="4.25" style="218" customWidth="1"/>
    <col min="1329" max="1329" width="2.5" style="218" customWidth="1"/>
    <col min="1330" max="1330" width="2.875" style="218" customWidth="1"/>
    <col min="1331" max="1331" width="7" style="218" customWidth="1"/>
    <col min="1332" max="1332" width="1.625" style="218" customWidth="1"/>
    <col min="1333" max="1333" width="6" style="218" customWidth="1"/>
    <col min="1334" max="1334" width="7.125" style="218" customWidth="1"/>
    <col min="1335" max="1335" width="1.625" style="218" customWidth="1"/>
    <col min="1336" max="1336" width="5.625" style="218" customWidth="1"/>
    <col min="1337" max="1337" width="3.75" style="218" customWidth="1"/>
    <col min="1338" max="1338" width="2" style="218" customWidth="1"/>
    <col min="1339" max="1339" width="3.875" style="218" customWidth="1"/>
    <col min="1340" max="1340" width="4.875" style="218" customWidth="1"/>
    <col min="1341" max="1341" width="1.625" style="218" customWidth="1"/>
    <col min="1342" max="1342" width="4.75" style="218" customWidth="1"/>
    <col min="1343" max="1343" width="5.875" style="218" customWidth="1"/>
    <col min="1344" max="1344" width="1.25" style="218" customWidth="1"/>
    <col min="1345" max="1345" width="4.625" style="218" customWidth="1"/>
    <col min="1346" max="1346" width="4.75" style="218" customWidth="1"/>
    <col min="1347" max="1347" width="1.375" style="218" customWidth="1"/>
    <col min="1348" max="1348" width="4.75" style="218" customWidth="1"/>
    <col min="1349" max="1349" width="5.875" style="218" customWidth="1"/>
    <col min="1350" max="1350" width="1.125" style="218" customWidth="1"/>
    <col min="1351" max="1351" width="4.75" style="218" customWidth="1"/>
    <col min="1352" max="1352" width="9.625" style="218" customWidth="1"/>
    <col min="1353" max="1355" width="9" style="218"/>
    <col min="1356" max="1356" width="1.75" style="218" customWidth="1"/>
    <col min="1357" max="1357" width="5" style="218" customWidth="1"/>
    <col min="1358" max="1535" width="9" style="218"/>
    <col min="1536" max="1536" width="6.375" style="218" customWidth="1"/>
    <col min="1537" max="1537" width="31.25" style="218" customWidth="1"/>
    <col min="1538" max="1538" width="5.375" style="218" customWidth="1"/>
    <col min="1539" max="1539" width="1.5" style="218" customWidth="1"/>
    <col min="1540" max="1540" width="4.625" style="218" customWidth="1"/>
    <col min="1541" max="1541" width="1.375" style="218" customWidth="1"/>
    <col min="1542" max="1542" width="5.625" style="218" customWidth="1"/>
    <col min="1543" max="1543" width="5.375" style="218" customWidth="1"/>
    <col min="1544" max="1544" width="2.375" style="218" customWidth="1"/>
    <col min="1545" max="1545" width="3.875" style="218" customWidth="1"/>
    <col min="1546" max="1546" width="2" style="218" customWidth="1"/>
    <col min="1547" max="1547" width="6" style="218" customWidth="1"/>
    <col min="1548" max="1548" width="5.5" style="218" customWidth="1"/>
    <col min="1549" max="1549" width="2" style="218" customWidth="1"/>
    <col min="1550" max="1550" width="3.375" style="218" customWidth="1"/>
    <col min="1551" max="1551" width="2.25" style="218" customWidth="1"/>
    <col min="1552" max="1552" width="5.5" style="218" customWidth="1"/>
    <col min="1553" max="1553" width="6.125" style="218" customWidth="1"/>
    <col min="1554" max="1554" width="1.5" style="218" customWidth="1"/>
    <col min="1555" max="1555" width="7.25" style="218" customWidth="1"/>
    <col min="1556" max="1556" width="1.375" style="218" customWidth="1"/>
    <col min="1557" max="1557" width="5.75" style="218" customWidth="1"/>
    <col min="1558" max="1558" width="5.625" style="218" customWidth="1"/>
    <col min="1559" max="1559" width="1.375" style="218" customWidth="1"/>
    <col min="1560" max="1560" width="7" style="218" customWidth="1"/>
    <col min="1561" max="1561" width="1.75" style="218" customWidth="1"/>
    <col min="1562" max="1562" width="5.625" style="218" customWidth="1"/>
    <col min="1563" max="1563" width="5" style="218" customWidth="1"/>
    <col min="1564" max="1564" width="1.875" style="218" customWidth="1"/>
    <col min="1565" max="1565" width="4.875" style="218" customWidth="1"/>
    <col min="1566" max="1566" width="7.875" style="218" customWidth="1"/>
    <col min="1567" max="1567" width="2.5" style="218" customWidth="1"/>
    <col min="1568" max="1568" width="5.125" style="218" customWidth="1"/>
    <col min="1569" max="1569" width="6.375" style="218" customWidth="1"/>
    <col min="1570" max="1570" width="1.375" style="218" customWidth="1"/>
    <col min="1571" max="1571" width="5" style="218" customWidth="1"/>
    <col min="1572" max="1572" width="4.625" style="218" customWidth="1"/>
    <col min="1573" max="1573" width="2.125" style="218" customWidth="1"/>
    <col min="1574" max="1574" width="4.75" style="218" customWidth="1"/>
    <col min="1575" max="1575" width="7" style="218" customWidth="1"/>
    <col min="1576" max="1576" width="1.25" style="218" customWidth="1"/>
    <col min="1577" max="1577" width="4.875" style="218" customWidth="1"/>
    <col min="1578" max="1578" width="3.625" style="218" customWidth="1"/>
    <col min="1579" max="1579" width="3.25" style="218" customWidth="1"/>
    <col min="1580" max="1580" width="2.625" style="218" customWidth="1"/>
    <col min="1581" max="1581" width="2.875" style="218" customWidth="1"/>
    <col min="1582" max="1582" width="3" style="218" customWidth="1"/>
    <col min="1583" max="1583" width="2.875" style="218" customWidth="1"/>
    <col min="1584" max="1584" width="4.25" style="218" customWidth="1"/>
    <col min="1585" max="1585" width="2.5" style="218" customWidth="1"/>
    <col min="1586" max="1586" width="2.875" style="218" customWidth="1"/>
    <col min="1587" max="1587" width="7" style="218" customWidth="1"/>
    <col min="1588" max="1588" width="1.625" style="218" customWidth="1"/>
    <col min="1589" max="1589" width="6" style="218" customWidth="1"/>
    <col min="1590" max="1590" width="7.125" style="218" customWidth="1"/>
    <col min="1591" max="1591" width="1.625" style="218" customWidth="1"/>
    <col min="1592" max="1592" width="5.625" style="218" customWidth="1"/>
    <col min="1593" max="1593" width="3.75" style="218" customWidth="1"/>
    <col min="1594" max="1594" width="2" style="218" customWidth="1"/>
    <col min="1595" max="1595" width="3.875" style="218" customWidth="1"/>
    <col min="1596" max="1596" width="4.875" style="218" customWidth="1"/>
    <col min="1597" max="1597" width="1.625" style="218" customWidth="1"/>
    <col min="1598" max="1598" width="4.75" style="218" customWidth="1"/>
    <col min="1599" max="1599" width="5.875" style="218" customWidth="1"/>
    <col min="1600" max="1600" width="1.25" style="218" customWidth="1"/>
    <col min="1601" max="1601" width="4.625" style="218" customWidth="1"/>
    <col min="1602" max="1602" width="4.75" style="218" customWidth="1"/>
    <col min="1603" max="1603" width="1.375" style="218" customWidth="1"/>
    <col min="1604" max="1604" width="4.75" style="218" customWidth="1"/>
    <col min="1605" max="1605" width="5.875" style="218" customWidth="1"/>
    <col min="1606" max="1606" width="1.125" style="218" customWidth="1"/>
    <col min="1607" max="1607" width="4.75" style="218" customWidth="1"/>
    <col min="1608" max="1608" width="9.625" style="218" customWidth="1"/>
    <col min="1609" max="1611" width="9" style="218"/>
    <col min="1612" max="1612" width="1.75" style="218" customWidth="1"/>
    <col min="1613" max="1613" width="5" style="218" customWidth="1"/>
    <col min="1614" max="1791" width="9" style="218"/>
    <col min="1792" max="1792" width="6.375" style="218" customWidth="1"/>
    <col min="1793" max="1793" width="31.25" style="218" customWidth="1"/>
    <col min="1794" max="1794" width="5.375" style="218" customWidth="1"/>
    <col min="1795" max="1795" width="1.5" style="218" customWidth="1"/>
    <col min="1796" max="1796" width="4.625" style="218" customWidth="1"/>
    <col min="1797" max="1797" width="1.375" style="218" customWidth="1"/>
    <col min="1798" max="1798" width="5.625" style="218" customWidth="1"/>
    <col min="1799" max="1799" width="5.375" style="218" customWidth="1"/>
    <col min="1800" max="1800" width="2.375" style="218" customWidth="1"/>
    <col min="1801" max="1801" width="3.875" style="218" customWidth="1"/>
    <col min="1802" max="1802" width="2" style="218" customWidth="1"/>
    <col min="1803" max="1803" width="6" style="218" customWidth="1"/>
    <col min="1804" max="1804" width="5.5" style="218" customWidth="1"/>
    <col min="1805" max="1805" width="2" style="218" customWidth="1"/>
    <col min="1806" max="1806" width="3.375" style="218" customWidth="1"/>
    <col min="1807" max="1807" width="2.25" style="218" customWidth="1"/>
    <col min="1808" max="1808" width="5.5" style="218" customWidth="1"/>
    <col min="1809" max="1809" width="6.125" style="218" customWidth="1"/>
    <col min="1810" max="1810" width="1.5" style="218" customWidth="1"/>
    <col min="1811" max="1811" width="7.25" style="218" customWidth="1"/>
    <col min="1812" max="1812" width="1.375" style="218" customWidth="1"/>
    <col min="1813" max="1813" width="5.75" style="218" customWidth="1"/>
    <col min="1814" max="1814" width="5.625" style="218" customWidth="1"/>
    <col min="1815" max="1815" width="1.375" style="218" customWidth="1"/>
    <col min="1816" max="1816" width="7" style="218" customWidth="1"/>
    <col min="1817" max="1817" width="1.75" style="218" customWidth="1"/>
    <col min="1818" max="1818" width="5.625" style="218" customWidth="1"/>
    <col min="1819" max="1819" width="5" style="218" customWidth="1"/>
    <col min="1820" max="1820" width="1.875" style="218" customWidth="1"/>
    <col min="1821" max="1821" width="4.875" style="218" customWidth="1"/>
    <col min="1822" max="1822" width="7.875" style="218" customWidth="1"/>
    <col min="1823" max="1823" width="2.5" style="218" customWidth="1"/>
    <col min="1824" max="1824" width="5.125" style="218" customWidth="1"/>
    <col min="1825" max="1825" width="6.375" style="218" customWidth="1"/>
    <col min="1826" max="1826" width="1.375" style="218" customWidth="1"/>
    <col min="1827" max="1827" width="5" style="218" customWidth="1"/>
    <col min="1828" max="1828" width="4.625" style="218" customWidth="1"/>
    <col min="1829" max="1829" width="2.125" style="218" customWidth="1"/>
    <col min="1830" max="1830" width="4.75" style="218" customWidth="1"/>
    <col min="1831" max="1831" width="7" style="218" customWidth="1"/>
    <col min="1832" max="1832" width="1.25" style="218" customWidth="1"/>
    <col min="1833" max="1833" width="4.875" style="218" customWidth="1"/>
    <col min="1834" max="1834" width="3.625" style="218" customWidth="1"/>
    <col min="1835" max="1835" width="3.25" style="218" customWidth="1"/>
    <col min="1836" max="1836" width="2.625" style="218" customWidth="1"/>
    <col min="1837" max="1837" width="2.875" style="218" customWidth="1"/>
    <col min="1838" max="1838" width="3" style="218" customWidth="1"/>
    <col min="1839" max="1839" width="2.875" style="218" customWidth="1"/>
    <col min="1840" max="1840" width="4.25" style="218" customWidth="1"/>
    <col min="1841" max="1841" width="2.5" style="218" customWidth="1"/>
    <col min="1842" max="1842" width="2.875" style="218" customWidth="1"/>
    <col min="1843" max="1843" width="7" style="218" customWidth="1"/>
    <col min="1844" max="1844" width="1.625" style="218" customWidth="1"/>
    <col min="1845" max="1845" width="6" style="218" customWidth="1"/>
    <col min="1846" max="1846" width="7.125" style="218" customWidth="1"/>
    <col min="1847" max="1847" width="1.625" style="218" customWidth="1"/>
    <col min="1848" max="1848" width="5.625" style="218" customWidth="1"/>
    <col min="1849" max="1849" width="3.75" style="218" customWidth="1"/>
    <col min="1850" max="1850" width="2" style="218" customWidth="1"/>
    <col min="1851" max="1851" width="3.875" style="218" customWidth="1"/>
    <col min="1852" max="1852" width="4.875" style="218" customWidth="1"/>
    <col min="1853" max="1853" width="1.625" style="218" customWidth="1"/>
    <col min="1854" max="1854" width="4.75" style="218" customWidth="1"/>
    <col min="1855" max="1855" width="5.875" style="218" customWidth="1"/>
    <col min="1856" max="1856" width="1.25" style="218" customWidth="1"/>
    <col min="1857" max="1857" width="4.625" style="218" customWidth="1"/>
    <col min="1858" max="1858" width="4.75" style="218" customWidth="1"/>
    <col min="1859" max="1859" width="1.375" style="218" customWidth="1"/>
    <col min="1860" max="1860" width="4.75" style="218" customWidth="1"/>
    <col min="1861" max="1861" width="5.875" style="218" customWidth="1"/>
    <col min="1862" max="1862" width="1.125" style="218" customWidth="1"/>
    <col min="1863" max="1863" width="4.75" style="218" customWidth="1"/>
    <col min="1864" max="1864" width="9.625" style="218" customWidth="1"/>
    <col min="1865" max="1867" width="9" style="218"/>
    <col min="1868" max="1868" width="1.75" style="218" customWidth="1"/>
    <col min="1869" max="1869" width="5" style="218" customWidth="1"/>
    <col min="1870" max="2047" width="9" style="218"/>
    <col min="2048" max="2048" width="6.375" style="218" customWidth="1"/>
    <col min="2049" max="2049" width="31.25" style="218" customWidth="1"/>
    <col min="2050" max="2050" width="5.375" style="218" customWidth="1"/>
    <col min="2051" max="2051" width="1.5" style="218" customWidth="1"/>
    <col min="2052" max="2052" width="4.625" style="218" customWidth="1"/>
    <col min="2053" max="2053" width="1.375" style="218" customWidth="1"/>
    <col min="2054" max="2054" width="5.625" style="218" customWidth="1"/>
    <col min="2055" max="2055" width="5.375" style="218" customWidth="1"/>
    <col min="2056" max="2056" width="2.375" style="218" customWidth="1"/>
    <col min="2057" max="2057" width="3.875" style="218" customWidth="1"/>
    <col min="2058" max="2058" width="2" style="218" customWidth="1"/>
    <col min="2059" max="2059" width="6" style="218" customWidth="1"/>
    <col min="2060" max="2060" width="5.5" style="218" customWidth="1"/>
    <col min="2061" max="2061" width="2" style="218" customWidth="1"/>
    <col min="2062" max="2062" width="3.375" style="218" customWidth="1"/>
    <col min="2063" max="2063" width="2.25" style="218" customWidth="1"/>
    <col min="2064" max="2064" width="5.5" style="218" customWidth="1"/>
    <col min="2065" max="2065" width="6.125" style="218" customWidth="1"/>
    <col min="2066" max="2066" width="1.5" style="218" customWidth="1"/>
    <col min="2067" max="2067" width="7.25" style="218" customWidth="1"/>
    <col min="2068" max="2068" width="1.375" style="218" customWidth="1"/>
    <col min="2069" max="2069" width="5.75" style="218" customWidth="1"/>
    <col min="2070" max="2070" width="5.625" style="218" customWidth="1"/>
    <col min="2071" max="2071" width="1.375" style="218" customWidth="1"/>
    <col min="2072" max="2072" width="7" style="218" customWidth="1"/>
    <col min="2073" max="2073" width="1.75" style="218" customWidth="1"/>
    <col min="2074" max="2074" width="5.625" style="218" customWidth="1"/>
    <col min="2075" max="2075" width="5" style="218" customWidth="1"/>
    <col min="2076" max="2076" width="1.875" style="218" customWidth="1"/>
    <col min="2077" max="2077" width="4.875" style="218" customWidth="1"/>
    <col min="2078" max="2078" width="7.875" style="218" customWidth="1"/>
    <col min="2079" max="2079" width="2.5" style="218" customWidth="1"/>
    <col min="2080" max="2080" width="5.125" style="218" customWidth="1"/>
    <col min="2081" max="2081" width="6.375" style="218" customWidth="1"/>
    <col min="2082" max="2082" width="1.375" style="218" customWidth="1"/>
    <col min="2083" max="2083" width="5" style="218" customWidth="1"/>
    <col min="2084" max="2084" width="4.625" style="218" customWidth="1"/>
    <col min="2085" max="2085" width="2.125" style="218" customWidth="1"/>
    <col min="2086" max="2086" width="4.75" style="218" customWidth="1"/>
    <col min="2087" max="2087" width="7" style="218" customWidth="1"/>
    <col min="2088" max="2088" width="1.25" style="218" customWidth="1"/>
    <col min="2089" max="2089" width="4.875" style="218" customWidth="1"/>
    <col min="2090" max="2090" width="3.625" style="218" customWidth="1"/>
    <col min="2091" max="2091" width="3.25" style="218" customWidth="1"/>
    <col min="2092" max="2092" width="2.625" style="218" customWidth="1"/>
    <col min="2093" max="2093" width="2.875" style="218" customWidth="1"/>
    <col min="2094" max="2094" width="3" style="218" customWidth="1"/>
    <col min="2095" max="2095" width="2.875" style="218" customWidth="1"/>
    <col min="2096" max="2096" width="4.25" style="218" customWidth="1"/>
    <col min="2097" max="2097" width="2.5" style="218" customWidth="1"/>
    <col min="2098" max="2098" width="2.875" style="218" customWidth="1"/>
    <col min="2099" max="2099" width="7" style="218" customWidth="1"/>
    <col min="2100" max="2100" width="1.625" style="218" customWidth="1"/>
    <col min="2101" max="2101" width="6" style="218" customWidth="1"/>
    <col min="2102" max="2102" width="7.125" style="218" customWidth="1"/>
    <col min="2103" max="2103" width="1.625" style="218" customWidth="1"/>
    <col min="2104" max="2104" width="5.625" style="218" customWidth="1"/>
    <col min="2105" max="2105" width="3.75" style="218" customWidth="1"/>
    <col min="2106" max="2106" width="2" style="218" customWidth="1"/>
    <col min="2107" max="2107" width="3.875" style="218" customWidth="1"/>
    <col min="2108" max="2108" width="4.875" style="218" customWidth="1"/>
    <col min="2109" max="2109" width="1.625" style="218" customWidth="1"/>
    <col min="2110" max="2110" width="4.75" style="218" customWidth="1"/>
    <col min="2111" max="2111" width="5.875" style="218" customWidth="1"/>
    <col min="2112" max="2112" width="1.25" style="218" customWidth="1"/>
    <col min="2113" max="2113" width="4.625" style="218" customWidth="1"/>
    <col min="2114" max="2114" width="4.75" style="218" customWidth="1"/>
    <col min="2115" max="2115" width="1.375" style="218" customWidth="1"/>
    <col min="2116" max="2116" width="4.75" style="218" customWidth="1"/>
    <col min="2117" max="2117" width="5.875" style="218" customWidth="1"/>
    <col min="2118" max="2118" width="1.125" style="218" customWidth="1"/>
    <col min="2119" max="2119" width="4.75" style="218" customWidth="1"/>
    <col min="2120" max="2120" width="9.625" style="218" customWidth="1"/>
    <col min="2121" max="2123" width="9" style="218"/>
    <col min="2124" max="2124" width="1.75" style="218" customWidth="1"/>
    <col min="2125" max="2125" width="5" style="218" customWidth="1"/>
    <col min="2126" max="2303" width="9" style="218"/>
    <col min="2304" max="2304" width="6.375" style="218" customWidth="1"/>
    <col min="2305" max="2305" width="31.25" style="218" customWidth="1"/>
    <col min="2306" max="2306" width="5.375" style="218" customWidth="1"/>
    <col min="2307" max="2307" width="1.5" style="218" customWidth="1"/>
    <col min="2308" max="2308" width="4.625" style="218" customWidth="1"/>
    <col min="2309" max="2309" width="1.375" style="218" customWidth="1"/>
    <col min="2310" max="2310" width="5.625" style="218" customWidth="1"/>
    <col min="2311" max="2311" width="5.375" style="218" customWidth="1"/>
    <col min="2312" max="2312" width="2.375" style="218" customWidth="1"/>
    <col min="2313" max="2313" width="3.875" style="218" customWidth="1"/>
    <col min="2314" max="2314" width="2" style="218" customWidth="1"/>
    <col min="2315" max="2315" width="6" style="218" customWidth="1"/>
    <col min="2316" max="2316" width="5.5" style="218" customWidth="1"/>
    <col min="2317" max="2317" width="2" style="218" customWidth="1"/>
    <col min="2318" max="2318" width="3.375" style="218" customWidth="1"/>
    <col min="2319" max="2319" width="2.25" style="218" customWidth="1"/>
    <col min="2320" max="2320" width="5.5" style="218" customWidth="1"/>
    <col min="2321" max="2321" width="6.125" style="218" customWidth="1"/>
    <col min="2322" max="2322" width="1.5" style="218" customWidth="1"/>
    <col min="2323" max="2323" width="7.25" style="218" customWidth="1"/>
    <col min="2324" max="2324" width="1.375" style="218" customWidth="1"/>
    <col min="2325" max="2325" width="5.75" style="218" customWidth="1"/>
    <col min="2326" max="2326" width="5.625" style="218" customWidth="1"/>
    <col min="2327" max="2327" width="1.375" style="218" customWidth="1"/>
    <col min="2328" max="2328" width="7" style="218" customWidth="1"/>
    <col min="2329" max="2329" width="1.75" style="218" customWidth="1"/>
    <col min="2330" max="2330" width="5.625" style="218" customWidth="1"/>
    <col min="2331" max="2331" width="5" style="218" customWidth="1"/>
    <col min="2332" max="2332" width="1.875" style="218" customWidth="1"/>
    <col min="2333" max="2333" width="4.875" style="218" customWidth="1"/>
    <col min="2334" max="2334" width="7.875" style="218" customWidth="1"/>
    <col min="2335" max="2335" width="2.5" style="218" customWidth="1"/>
    <col min="2336" max="2336" width="5.125" style="218" customWidth="1"/>
    <col min="2337" max="2337" width="6.375" style="218" customWidth="1"/>
    <col min="2338" max="2338" width="1.375" style="218" customWidth="1"/>
    <col min="2339" max="2339" width="5" style="218" customWidth="1"/>
    <col min="2340" max="2340" width="4.625" style="218" customWidth="1"/>
    <col min="2341" max="2341" width="2.125" style="218" customWidth="1"/>
    <col min="2342" max="2342" width="4.75" style="218" customWidth="1"/>
    <col min="2343" max="2343" width="7" style="218" customWidth="1"/>
    <col min="2344" max="2344" width="1.25" style="218" customWidth="1"/>
    <col min="2345" max="2345" width="4.875" style="218" customWidth="1"/>
    <col min="2346" max="2346" width="3.625" style="218" customWidth="1"/>
    <col min="2347" max="2347" width="3.25" style="218" customWidth="1"/>
    <col min="2348" max="2348" width="2.625" style="218" customWidth="1"/>
    <col min="2349" max="2349" width="2.875" style="218" customWidth="1"/>
    <col min="2350" max="2350" width="3" style="218" customWidth="1"/>
    <col min="2351" max="2351" width="2.875" style="218" customWidth="1"/>
    <col min="2352" max="2352" width="4.25" style="218" customWidth="1"/>
    <col min="2353" max="2353" width="2.5" style="218" customWidth="1"/>
    <col min="2354" max="2354" width="2.875" style="218" customWidth="1"/>
    <col min="2355" max="2355" width="7" style="218" customWidth="1"/>
    <col min="2356" max="2356" width="1.625" style="218" customWidth="1"/>
    <col min="2357" max="2357" width="6" style="218" customWidth="1"/>
    <col min="2358" max="2358" width="7.125" style="218" customWidth="1"/>
    <col min="2359" max="2359" width="1.625" style="218" customWidth="1"/>
    <col min="2360" max="2360" width="5.625" style="218" customWidth="1"/>
    <col min="2361" max="2361" width="3.75" style="218" customWidth="1"/>
    <col min="2362" max="2362" width="2" style="218" customWidth="1"/>
    <col min="2363" max="2363" width="3.875" style="218" customWidth="1"/>
    <col min="2364" max="2364" width="4.875" style="218" customWidth="1"/>
    <col min="2365" max="2365" width="1.625" style="218" customWidth="1"/>
    <col min="2366" max="2366" width="4.75" style="218" customWidth="1"/>
    <col min="2367" max="2367" width="5.875" style="218" customWidth="1"/>
    <col min="2368" max="2368" width="1.25" style="218" customWidth="1"/>
    <col min="2369" max="2369" width="4.625" style="218" customWidth="1"/>
    <col min="2370" max="2370" width="4.75" style="218" customWidth="1"/>
    <col min="2371" max="2371" width="1.375" style="218" customWidth="1"/>
    <col min="2372" max="2372" width="4.75" style="218" customWidth="1"/>
    <col min="2373" max="2373" width="5.875" style="218" customWidth="1"/>
    <col min="2374" max="2374" width="1.125" style="218" customWidth="1"/>
    <col min="2375" max="2375" width="4.75" style="218" customWidth="1"/>
    <col min="2376" max="2376" width="9.625" style="218" customWidth="1"/>
    <col min="2377" max="2379" width="9" style="218"/>
    <col min="2380" max="2380" width="1.75" style="218" customWidth="1"/>
    <col min="2381" max="2381" width="5" style="218" customWidth="1"/>
    <col min="2382" max="2559" width="9" style="218"/>
    <col min="2560" max="2560" width="6.375" style="218" customWidth="1"/>
    <col min="2561" max="2561" width="31.25" style="218" customWidth="1"/>
    <col min="2562" max="2562" width="5.375" style="218" customWidth="1"/>
    <col min="2563" max="2563" width="1.5" style="218" customWidth="1"/>
    <col min="2564" max="2564" width="4.625" style="218" customWidth="1"/>
    <col min="2565" max="2565" width="1.375" style="218" customWidth="1"/>
    <col min="2566" max="2566" width="5.625" style="218" customWidth="1"/>
    <col min="2567" max="2567" width="5.375" style="218" customWidth="1"/>
    <col min="2568" max="2568" width="2.375" style="218" customWidth="1"/>
    <col min="2569" max="2569" width="3.875" style="218" customWidth="1"/>
    <col min="2570" max="2570" width="2" style="218" customWidth="1"/>
    <col min="2571" max="2571" width="6" style="218" customWidth="1"/>
    <col min="2572" max="2572" width="5.5" style="218" customWidth="1"/>
    <col min="2573" max="2573" width="2" style="218" customWidth="1"/>
    <col min="2574" max="2574" width="3.375" style="218" customWidth="1"/>
    <col min="2575" max="2575" width="2.25" style="218" customWidth="1"/>
    <col min="2576" max="2576" width="5.5" style="218" customWidth="1"/>
    <col min="2577" max="2577" width="6.125" style="218" customWidth="1"/>
    <col min="2578" max="2578" width="1.5" style="218" customWidth="1"/>
    <col min="2579" max="2579" width="7.25" style="218" customWidth="1"/>
    <col min="2580" max="2580" width="1.375" style="218" customWidth="1"/>
    <col min="2581" max="2581" width="5.75" style="218" customWidth="1"/>
    <col min="2582" max="2582" width="5.625" style="218" customWidth="1"/>
    <col min="2583" max="2583" width="1.375" style="218" customWidth="1"/>
    <col min="2584" max="2584" width="7" style="218" customWidth="1"/>
    <col min="2585" max="2585" width="1.75" style="218" customWidth="1"/>
    <col min="2586" max="2586" width="5.625" style="218" customWidth="1"/>
    <col min="2587" max="2587" width="5" style="218" customWidth="1"/>
    <col min="2588" max="2588" width="1.875" style="218" customWidth="1"/>
    <col min="2589" max="2589" width="4.875" style="218" customWidth="1"/>
    <col min="2590" max="2590" width="7.875" style="218" customWidth="1"/>
    <col min="2591" max="2591" width="2.5" style="218" customWidth="1"/>
    <col min="2592" max="2592" width="5.125" style="218" customWidth="1"/>
    <col min="2593" max="2593" width="6.375" style="218" customWidth="1"/>
    <col min="2594" max="2594" width="1.375" style="218" customWidth="1"/>
    <col min="2595" max="2595" width="5" style="218" customWidth="1"/>
    <col min="2596" max="2596" width="4.625" style="218" customWidth="1"/>
    <col min="2597" max="2597" width="2.125" style="218" customWidth="1"/>
    <col min="2598" max="2598" width="4.75" style="218" customWidth="1"/>
    <col min="2599" max="2599" width="7" style="218" customWidth="1"/>
    <col min="2600" max="2600" width="1.25" style="218" customWidth="1"/>
    <col min="2601" max="2601" width="4.875" style="218" customWidth="1"/>
    <col min="2602" max="2602" width="3.625" style="218" customWidth="1"/>
    <col min="2603" max="2603" width="3.25" style="218" customWidth="1"/>
    <col min="2604" max="2604" width="2.625" style="218" customWidth="1"/>
    <col min="2605" max="2605" width="2.875" style="218" customWidth="1"/>
    <col min="2606" max="2606" width="3" style="218" customWidth="1"/>
    <col min="2607" max="2607" width="2.875" style="218" customWidth="1"/>
    <col min="2608" max="2608" width="4.25" style="218" customWidth="1"/>
    <col min="2609" max="2609" width="2.5" style="218" customWidth="1"/>
    <col min="2610" max="2610" width="2.875" style="218" customWidth="1"/>
    <col min="2611" max="2611" width="7" style="218" customWidth="1"/>
    <col min="2612" max="2612" width="1.625" style="218" customWidth="1"/>
    <col min="2613" max="2613" width="6" style="218" customWidth="1"/>
    <col min="2614" max="2614" width="7.125" style="218" customWidth="1"/>
    <col min="2615" max="2615" width="1.625" style="218" customWidth="1"/>
    <col min="2616" max="2616" width="5.625" style="218" customWidth="1"/>
    <col min="2617" max="2617" width="3.75" style="218" customWidth="1"/>
    <col min="2618" max="2618" width="2" style="218" customWidth="1"/>
    <col min="2619" max="2619" width="3.875" style="218" customWidth="1"/>
    <col min="2620" max="2620" width="4.875" style="218" customWidth="1"/>
    <col min="2621" max="2621" width="1.625" style="218" customWidth="1"/>
    <col min="2622" max="2622" width="4.75" style="218" customWidth="1"/>
    <col min="2623" max="2623" width="5.875" style="218" customWidth="1"/>
    <col min="2624" max="2624" width="1.25" style="218" customWidth="1"/>
    <col min="2625" max="2625" width="4.625" style="218" customWidth="1"/>
    <col min="2626" max="2626" width="4.75" style="218" customWidth="1"/>
    <col min="2627" max="2627" width="1.375" style="218" customWidth="1"/>
    <col min="2628" max="2628" width="4.75" style="218" customWidth="1"/>
    <col min="2629" max="2629" width="5.875" style="218" customWidth="1"/>
    <col min="2630" max="2630" width="1.125" style="218" customWidth="1"/>
    <col min="2631" max="2631" width="4.75" style="218" customWidth="1"/>
    <col min="2632" max="2632" width="9.625" style="218" customWidth="1"/>
    <col min="2633" max="2635" width="9" style="218"/>
    <col min="2636" max="2636" width="1.75" style="218" customWidth="1"/>
    <col min="2637" max="2637" width="5" style="218" customWidth="1"/>
    <col min="2638" max="2815" width="9" style="218"/>
    <col min="2816" max="2816" width="6.375" style="218" customWidth="1"/>
    <col min="2817" max="2817" width="31.25" style="218" customWidth="1"/>
    <col min="2818" max="2818" width="5.375" style="218" customWidth="1"/>
    <col min="2819" max="2819" width="1.5" style="218" customWidth="1"/>
    <col min="2820" max="2820" width="4.625" style="218" customWidth="1"/>
    <col min="2821" max="2821" width="1.375" style="218" customWidth="1"/>
    <col min="2822" max="2822" width="5.625" style="218" customWidth="1"/>
    <col min="2823" max="2823" width="5.375" style="218" customWidth="1"/>
    <col min="2824" max="2824" width="2.375" style="218" customWidth="1"/>
    <col min="2825" max="2825" width="3.875" style="218" customWidth="1"/>
    <col min="2826" max="2826" width="2" style="218" customWidth="1"/>
    <col min="2827" max="2827" width="6" style="218" customWidth="1"/>
    <col min="2828" max="2828" width="5.5" style="218" customWidth="1"/>
    <col min="2829" max="2829" width="2" style="218" customWidth="1"/>
    <col min="2830" max="2830" width="3.375" style="218" customWidth="1"/>
    <col min="2831" max="2831" width="2.25" style="218" customWidth="1"/>
    <col min="2832" max="2832" width="5.5" style="218" customWidth="1"/>
    <col min="2833" max="2833" width="6.125" style="218" customWidth="1"/>
    <col min="2834" max="2834" width="1.5" style="218" customWidth="1"/>
    <col min="2835" max="2835" width="7.25" style="218" customWidth="1"/>
    <col min="2836" max="2836" width="1.375" style="218" customWidth="1"/>
    <col min="2837" max="2837" width="5.75" style="218" customWidth="1"/>
    <col min="2838" max="2838" width="5.625" style="218" customWidth="1"/>
    <col min="2839" max="2839" width="1.375" style="218" customWidth="1"/>
    <col min="2840" max="2840" width="7" style="218" customWidth="1"/>
    <col min="2841" max="2841" width="1.75" style="218" customWidth="1"/>
    <col min="2842" max="2842" width="5.625" style="218" customWidth="1"/>
    <col min="2843" max="2843" width="5" style="218" customWidth="1"/>
    <col min="2844" max="2844" width="1.875" style="218" customWidth="1"/>
    <col min="2845" max="2845" width="4.875" style="218" customWidth="1"/>
    <col min="2846" max="2846" width="7.875" style="218" customWidth="1"/>
    <col min="2847" max="2847" width="2.5" style="218" customWidth="1"/>
    <col min="2848" max="2848" width="5.125" style="218" customWidth="1"/>
    <col min="2849" max="2849" width="6.375" style="218" customWidth="1"/>
    <col min="2850" max="2850" width="1.375" style="218" customWidth="1"/>
    <col min="2851" max="2851" width="5" style="218" customWidth="1"/>
    <col min="2852" max="2852" width="4.625" style="218" customWidth="1"/>
    <col min="2853" max="2853" width="2.125" style="218" customWidth="1"/>
    <col min="2854" max="2854" width="4.75" style="218" customWidth="1"/>
    <col min="2855" max="2855" width="7" style="218" customWidth="1"/>
    <col min="2856" max="2856" width="1.25" style="218" customWidth="1"/>
    <col min="2857" max="2857" width="4.875" style="218" customWidth="1"/>
    <col min="2858" max="2858" width="3.625" style="218" customWidth="1"/>
    <col min="2859" max="2859" width="3.25" style="218" customWidth="1"/>
    <col min="2860" max="2860" width="2.625" style="218" customWidth="1"/>
    <col min="2861" max="2861" width="2.875" style="218" customWidth="1"/>
    <col min="2862" max="2862" width="3" style="218" customWidth="1"/>
    <col min="2863" max="2863" width="2.875" style="218" customWidth="1"/>
    <col min="2864" max="2864" width="4.25" style="218" customWidth="1"/>
    <col min="2865" max="2865" width="2.5" style="218" customWidth="1"/>
    <col min="2866" max="2866" width="2.875" style="218" customWidth="1"/>
    <col min="2867" max="2867" width="7" style="218" customWidth="1"/>
    <col min="2868" max="2868" width="1.625" style="218" customWidth="1"/>
    <col min="2869" max="2869" width="6" style="218" customWidth="1"/>
    <col min="2870" max="2870" width="7.125" style="218" customWidth="1"/>
    <col min="2871" max="2871" width="1.625" style="218" customWidth="1"/>
    <col min="2872" max="2872" width="5.625" style="218" customWidth="1"/>
    <col min="2873" max="2873" width="3.75" style="218" customWidth="1"/>
    <col min="2874" max="2874" width="2" style="218" customWidth="1"/>
    <col min="2875" max="2875" width="3.875" style="218" customWidth="1"/>
    <col min="2876" max="2876" width="4.875" style="218" customWidth="1"/>
    <col min="2877" max="2877" width="1.625" style="218" customWidth="1"/>
    <col min="2878" max="2878" width="4.75" style="218" customWidth="1"/>
    <col min="2879" max="2879" width="5.875" style="218" customWidth="1"/>
    <col min="2880" max="2880" width="1.25" style="218" customWidth="1"/>
    <col min="2881" max="2881" width="4.625" style="218" customWidth="1"/>
    <col min="2882" max="2882" width="4.75" style="218" customWidth="1"/>
    <col min="2883" max="2883" width="1.375" style="218" customWidth="1"/>
    <col min="2884" max="2884" width="4.75" style="218" customWidth="1"/>
    <col min="2885" max="2885" width="5.875" style="218" customWidth="1"/>
    <col min="2886" max="2886" width="1.125" style="218" customWidth="1"/>
    <col min="2887" max="2887" width="4.75" style="218" customWidth="1"/>
    <col min="2888" max="2888" width="9.625" style="218" customWidth="1"/>
    <col min="2889" max="2891" width="9" style="218"/>
    <col min="2892" max="2892" width="1.75" style="218" customWidth="1"/>
    <col min="2893" max="2893" width="5" style="218" customWidth="1"/>
    <col min="2894" max="3071" width="9" style="218"/>
    <col min="3072" max="3072" width="6.375" style="218" customWidth="1"/>
    <col min="3073" max="3073" width="31.25" style="218" customWidth="1"/>
    <col min="3074" max="3074" width="5.375" style="218" customWidth="1"/>
    <col min="3075" max="3075" width="1.5" style="218" customWidth="1"/>
    <col min="3076" max="3076" width="4.625" style="218" customWidth="1"/>
    <col min="3077" max="3077" width="1.375" style="218" customWidth="1"/>
    <col min="3078" max="3078" width="5.625" style="218" customWidth="1"/>
    <col min="3079" max="3079" width="5.375" style="218" customWidth="1"/>
    <col min="3080" max="3080" width="2.375" style="218" customWidth="1"/>
    <col min="3081" max="3081" width="3.875" style="218" customWidth="1"/>
    <col min="3082" max="3082" width="2" style="218" customWidth="1"/>
    <col min="3083" max="3083" width="6" style="218" customWidth="1"/>
    <col min="3084" max="3084" width="5.5" style="218" customWidth="1"/>
    <col min="3085" max="3085" width="2" style="218" customWidth="1"/>
    <col min="3086" max="3086" width="3.375" style="218" customWidth="1"/>
    <col min="3087" max="3087" width="2.25" style="218" customWidth="1"/>
    <col min="3088" max="3088" width="5.5" style="218" customWidth="1"/>
    <col min="3089" max="3089" width="6.125" style="218" customWidth="1"/>
    <col min="3090" max="3090" width="1.5" style="218" customWidth="1"/>
    <col min="3091" max="3091" width="7.25" style="218" customWidth="1"/>
    <col min="3092" max="3092" width="1.375" style="218" customWidth="1"/>
    <col min="3093" max="3093" width="5.75" style="218" customWidth="1"/>
    <col min="3094" max="3094" width="5.625" style="218" customWidth="1"/>
    <col min="3095" max="3095" width="1.375" style="218" customWidth="1"/>
    <col min="3096" max="3096" width="7" style="218" customWidth="1"/>
    <col min="3097" max="3097" width="1.75" style="218" customWidth="1"/>
    <col min="3098" max="3098" width="5.625" style="218" customWidth="1"/>
    <col min="3099" max="3099" width="5" style="218" customWidth="1"/>
    <col min="3100" max="3100" width="1.875" style="218" customWidth="1"/>
    <col min="3101" max="3101" width="4.875" style="218" customWidth="1"/>
    <col min="3102" max="3102" width="7.875" style="218" customWidth="1"/>
    <col min="3103" max="3103" width="2.5" style="218" customWidth="1"/>
    <col min="3104" max="3104" width="5.125" style="218" customWidth="1"/>
    <col min="3105" max="3105" width="6.375" style="218" customWidth="1"/>
    <col min="3106" max="3106" width="1.375" style="218" customWidth="1"/>
    <col min="3107" max="3107" width="5" style="218" customWidth="1"/>
    <col min="3108" max="3108" width="4.625" style="218" customWidth="1"/>
    <col min="3109" max="3109" width="2.125" style="218" customWidth="1"/>
    <col min="3110" max="3110" width="4.75" style="218" customWidth="1"/>
    <col min="3111" max="3111" width="7" style="218" customWidth="1"/>
    <col min="3112" max="3112" width="1.25" style="218" customWidth="1"/>
    <col min="3113" max="3113" width="4.875" style="218" customWidth="1"/>
    <col min="3114" max="3114" width="3.625" style="218" customWidth="1"/>
    <col min="3115" max="3115" width="3.25" style="218" customWidth="1"/>
    <col min="3116" max="3116" width="2.625" style="218" customWidth="1"/>
    <col min="3117" max="3117" width="2.875" style="218" customWidth="1"/>
    <col min="3118" max="3118" width="3" style="218" customWidth="1"/>
    <col min="3119" max="3119" width="2.875" style="218" customWidth="1"/>
    <col min="3120" max="3120" width="4.25" style="218" customWidth="1"/>
    <col min="3121" max="3121" width="2.5" style="218" customWidth="1"/>
    <col min="3122" max="3122" width="2.875" style="218" customWidth="1"/>
    <col min="3123" max="3123" width="7" style="218" customWidth="1"/>
    <col min="3124" max="3124" width="1.625" style="218" customWidth="1"/>
    <col min="3125" max="3125" width="6" style="218" customWidth="1"/>
    <col min="3126" max="3126" width="7.125" style="218" customWidth="1"/>
    <col min="3127" max="3127" width="1.625" style="218" customWidth="1"/>
    <col min="3128" max="3128" width="5.625" style="218" customWidth="1"/>
    <col min="3129" max="3129" width="3.75" style="218" customWidth="1"/>
    <col min="3130" max="3130" width="2" style="218" customWidth="1"/>
    <col min="3131" max="3131" width="3.875" style="218" customWidth="1"/>
    <col min="3132" max="3132" width="4.875" style="218" customWidth="1"/>
    <col min="3133" max="3133" width="1.625" style="218" customWidth="1"/>
    <col min="3134" max="3134" width="4.75" style="218" customWidth="1"/>
    <col min="3135" max="3135" width="5.875" style="218" customWidth="1"/>
    <col min="3136" max="3136" width="1.25" style="218" customWidth="1"/>
    <col min="3137" max="3137" width="4.625" style="218" customWidth="1"/>
    <col min="3138" max="3138" width="4.75" style="218" customWidth="1"/>
    <col min="3139" max="3139" width="1.375" style="218" customWidth="1"/>
    <col min="3140" max="3140" width="4.75" style="218" customWidth="1"/>
    <col min="3141" max="3141" width="5.875" style="218" customWidth="1"/>
    <col min="3142" max="3142" width="1.125" style="218" customWidth="1"/>
    <col min="3143" max="3143" width="4.75" style="218" customWidth="1"/>
    <col min="3144" max="3144" width="9.625" style="218" customWidth="1"/>
    <col min="3145" max="3147" width="9" style="218"/>
    <col min="3148" max="3148" width="1.75" style="218" customWidth="1"/>
    <col min="3149" max="3149" width="5" style="218" customWidth="1"/>
    <col min="3150" max="3327" width="9" style="218"/>
    <col min="3328" max="3328" width="6.375" style="218" customWidth="1"/>
    <col min="3329" max="3329" width="31.25" style="218" customWidth="1"/>
    <col min="3330" max="3330" width="5.375" style="218" customWidth="1"/>
    <col min="3331" max="3331" width="1.5" style="218" customWidth="1"/>
    <col min="3332" max="3332" width="4.625" style="218" customWidth="1"/>
    <col min="3333" max="3333" width="1.375" style="218" customWidth="1"/>
    <col min="3334" max="3334" width="5.625" style="218" customWidth="1"/>
    <col min="3335" max="3335" width="5.375" style="218" customWidth="1"/>
    <col min="3336" max="3336" width="2.375" style="218" customWidth="1"/>
    <col min="3337" max="3337" width="3.875" style="218" customWidth="1"/>
    <col min="3338" max="3338" width="2" style="218" customWidth="1"/>
    <col min="3339" max="3339" width="6" style="218" customWidth="1"/>
    <col min="3340" max="3340" width="5.5" style="218" customWidth="1"/>
    <col min="3341" max="3341" width="2" style="218" customWidth="1"/>
    <col min="3342" max="3342" width="3.375" style="218" customWidth="1"/>
    <col min="3343" max="3343" width="2.25" style="218" customWidth="1"/>
    <col min="3344" max="3344" width="5.5" style="218" customWidth="1"/>
    <col min="3345" max="3345" width="6.125" style="218" customWidth="1"/>
    <col min="3346" max="3346" width="1.5" style="218" customWidth="1"/>
    <col min="3347" max="3347" width="7.25" style="218" customWidth="1"/>
    <col min="3348" max="3348" width="1.375" style="218" customWidth="1"/>
    <col min="3349" max="3349" width="5.75" style="218" customWidth="1"/>
    <col min="3350" max="3350" width="5.625" style="218" customWidth="1"/>
    <col min="3351" max="3351" width="1.375" style="218" customWidth="1"/>
    <col min="3352" max="3352" width="7" style="218" customWidth="1"/>
    <col min="3353" max="3353" width="1.75" style="218" customWidth="1"/>
    <col min="3354" max="3354" width="5.625" style="218" customWidth="1"/>
    <col min="3355" max="3355" width="5" style="218" customWidth="1"/>
    <col min="3356" max="3356" width="1.875" style="218" customWidth="1"/>
    <col min="3357" max="3357" width="4.875" style="218" customWidth="1"/>
    <col min="3358" max="3358" width="7.875" style="218" customWidth="1"/>
    <col min="3359" max="3359" width="2.5" style="218" customWidth="1"/>
    <col min="3360" max="3360" width="5.125" style="218" customWidth="1"/>
    <col min="3361" max="3361" width="6.375" style="218" customWidth="1"/>
    <col min="3362" max="3362" width="1.375" style="218" customWidth="1"/>
    <col min="3363" max="3363" width="5" style="218" customWidth="1"/>
    <col min="3364" max="3364" width="4.625" style="218" customWidth="1"/>
    <col min="3365" max="3365" width="2.125" style="218" customWidth="1"/>
    <col min="3366" max="3366" width="4.75" style="218" customWidth="1"/>
    <col min="3367" max="3367" width="7" style="218" customWidth="1"/>
    <col min="3368" max="3368" width="1.25" style="218" customWidth="1"/>
    <col min="3369" max="3369" width="4.875" style="218" customWidth="1"/>
    <col min="3370" max="3370" width="3.625" style="218" customWidth="1"/>
    <col min="3371" max="3371" width="3.25" style="218" customWidth="1"/>
    <col min="3372" max="3372" width="2.625" style="218" customWidth="1"/>
    <col min="3373" max="3373" width="2.875" style="218" customWidth="1"/>
    <col min="3374" max="3374" width="3" style="218" customWidth="1"/>
    <col min="3375" max="3375" width="2.875" style="218" customWidth="1"/>
    <col min="3376" max="3376" width="4.25" style="218" customWidth="1"/>
    <col min="3377" max="3377" width="2.5" style="218" customWidth="1"/>
    <col min="3378" max="3378" width="2.875" style="218" customWidth="1"/>
    <col min="3379" max="3379" width="7" style="218" customWidth="1"/>
    <col min="3380" max="3380" width="1.625" style="218" customWidth="1"/>
    <col min="3381" max="3381" width="6" style="218" customWidth="1"/>
    <col min="3382" max="3382" width="7.125" style="218" customWidth="1"/>
    <col min="3383" max="3383" width="1.625" style="218" customWidth="1"/>
    <col min="3384" max="3384" width="5.625" style="218" customWidth="1"/>
    <col min="3385" max="3385" width="3.75" style="218" customWidth="1"/>
    <col min="3386" max="3386" width="2" style="218" customWidth="1"/>
    <col min="3387" max="3387" width="3.875" style="218" customWidth="1"/>
    <col min="3388" max="3388" width="4.875" style="218" customWidth="1"/>
    <col min="3389" max="3389" width="1.625" style="218" customWidth="1"/>
    <col min="3390" max="3390" width="4.75" style="218" customWidth="1"/>
    <col min="3391" max="3391" width="5.875" style="218" customWidth="1"/>
    <col min="3392" max="3392" width="1.25" style="218" customWidth="1"/>
    <col min="3393" max="3393" width="4.625" style="218" customWidth="1"/>
    <col min="3394" max="3394" width="4.75" style="218" customWidth="1"/>
    <col min="3395" max="3395" width="1.375" style="218" customWidth="1"/>
    <col min="3396" max="3396" width="4.75" style="218" customWidth="1"/>
    <col min="3397" max="3397" width="5.875" style="218" customWidth="1"/>
    <col min="3398" max="3398" width="1.125" style="218" customWidth="1"/>
    <col min="3399" max="3399" width="4.75" style="218" customWidth="1"/>
    <col min="3400" max="3400" width="9.625" style="218" customWidth="1"/>
    <col min="3401" max="3403" width="9" style="218"/>
    <col min="3404" max="3404" width="1.75" style="218" customWidth="1"/>
    <col min="3405" max="3405" width="5" style="218" customWidth="1"/>
    <col min="3406" max="3583" width="9" style="218"/>
    <col min="3584" max="3584" width="6.375" style="218" customWidth="1"/>
    <col min="3585" max="3585" width="31.25" style="218" customWidth="1"/>
    <col min="3586" max="3586" width="5.375" style="218" customWidth="1"/>
    <col min="3587" max="3587" width="1.5" style="218" customWidth="1"/>
    <col min="3588" max="3588" width="4.625" style="218" customWidth="1"/>
    <col min="3589" max="3589" width="1.375" style="218" customWidth="1"/>
    <col min="3590" max="3590" width="5.625" style="218" customWidth="1"/>
    <col min="3591" max="3591" width="5.375" style="218" customWidth="1"/>
    <col min="3592" max="3592" width="2.375" style="218" customWidth="1"/>
    <col min="3593" max="3593" width="3.875" style="218" customWidth="1"/>
    <col min="3594" max="3594" width="2" style="218" customWidth="1"/>
    <col min="3595" max="3595" width="6" style="218" customWidth="1"/>
    <col min="3596" max="3596" width="5.5" style="218" customWidth="1"/>
    <col min="3597" max="3597" width="2" style="218" customWidth="1"/>
    <col min="3598" max="3598" width="3.375" style="218" customWidth="1"/>
    <col min="3599" max="3599" width="2.25" style="218" customWidth="1"/>
    <col min="3600" max="3600" width="5.5" style="218" customWidth="1"/>
    <col min="3601" max="3601" width="6.125" style="218" customWidth="1"/>
    <col min="3602" max="3602" width="1.5" style="218" customWidth="1"/>
    <col min="3603" max="3603" width="7.25" style="218" customWidth="1"/>
    <col min="3604" max="3604" width="1.375" style="218" customWidth="1"/>
    <col min="3605" max="3605" width="5.75" style="218" customWidth="1"/>
    <col min="3606" max="3606" width="5.625" style="218" customWidth="1"/>
    <col min="3607" max="3607" width="1.375" style="218" customWidth="1"/>
    <col min="3608" max="3608" width="7" style="218" customWidth="1"/>
    <col min="3609" max="3609" width="1.75" style="218" customWidth="1"/>
    <col min="3610" max="3610" width="5.625" style="218" customWidth="1"/>
    <col min="3611" max="3611" width="5" style="218" customWidth="1"/>
    <col min="3612" max="3612" width="1.875" style="218" customWidth="1"/>
    <col min="3613" max="3613" width="4.875" style="218" customWidth="1"/>
    <col min="3614" max="3614" width="7.875" style="218" customWidth="1"/>
    <col min="3615" max="3615" width="2.5" style="218" customWidth="1"/>
    <col min="3616" max="3616" width="5.125" style="218" customWidth="1"/>
    <col min="3617" max="3617" width="6.375" style="218" customWidth="1"/>
    <col min="3618" max="3618" width="1.375" style="218" customWidth="1"/>
    <col min="3619" max="3619" width="5" style="218" customWidth="1"/>
    <col min="3620" max="3620" width="4.625" style="218" customWidth="1"/>
    <col min="3621" max="3621" width="2.125" style="218" customWidth="1"/>
    <col min="3622" max="3622" width="4.75" style="218" customWidth="1"/>
    <col min="3623" max="3623" width="7" style="218" customWidth="1"/>
    <col min="3624" max="3624" width="1.25" style="218" customWidth="1"/>
    <col min="3625" max="3625" width="4.875" style="218" customWidth="1"/>
    <col min="3626" max="3626" width="3.625" style="218" customWidth="1"/>
    <col min="3627" max="3627" width="3.25" style="218" customWidth="1"/>
    <col min="3628" max="3628" width="2.625" style="218" customWidth="1"/>
    <col min="3629" max="3629" width="2.875" style="218" customWidth="1"/>
    <col min="3630" max="3630" width="3" style="218" customWidth="1"/>
    <col min="3631" max="3631" width="2.875" style="218" customWidth="1"/>
    <col min="3632" max="3632" width="4.25" style="218" customWidth="1"/>
    <col min="3633" max="3633" width="2.5" style="218" customWidth="1"/>
    <col min="3634" max="3634" width="2.875" style="218" customWidth="1"/>
    <col min="3635" max="3635" width="7" style="218" customWidth="1"/>
    <col min="3636" max="3636" width="1.625" style="218" customWidth="1"/>
    <col min="3637" max="3637" width="6" style="218" customWidth="1"/>
    <col min="3638" max="3638" width="7.125" style="218" customWidth="1"/>
    <col min="3639" max="3639" width="1.625" style="218" customWidth="1"/>
    <col min="3640" max="3640" width="5.625" style="218" customWidth="1"/>
    <col min="3641" max="3641" width="3.75" style="218" customWidth="1"/>
    <col min="3642" max="3642" width="2" style="218" customWidth="1"/>
    <col min="3643" max="3643" width="3.875" style="218" customWidth="1"/>
    <col min="3644" max="3644" width="4.875" style="218" customWidth="1"/>
    <col min="3645" max="3645" width="1.625" style="218" customWidth="1"/>
    <col min="3646" max="3646" width="4.75" style="218" customWidth="1"/>
    <col min="3647" max="3647" width="5.875" style="218" customWidth="1"/>
    <col min="3648" max="3648" width="1.25" style="218" customWidth="1"/>
    <col min="3649" max="3649" width="4.625" style="218" customWidth="1"/>
    <col min="3650" max="3650" width="4.75" style="218" customWidth="1"/>
    <col min="3651" max="3651" width="1.375" style="218" customWidth="1"/>
    <col min="3652" max="3652" width="4.75" style="218" customWidth="1"/>
    <col min="3653" max="3653" width="5.875" style="218" customWidth="1"/>
    <col min="3654" max="3654" width="1.125" style="218" customWidth="1"/>
    <col min="3655" max="3655" width="4.75" style="218" customWidth="1"/>
    <col min="3656" max="3656" width="9.625" style="218" customWidth="1"/>
    <col min="3657" max="3659" width="9" style="218"/>
    <col min="3660" max="3660" width="1.75" style="218" customWidth="1"/>
    <col min="3661" max="3661" width="5" style="218" customWidth="1"/>
    <col min="3662" max="3839" width="9" style="218"/>
    <col min="3840" max="3840" width="6.375" style="218" customWidth="1"/>
    <col min="3841" max="3841" width="31.25" style="218" customWidth="1"/>
    <col min="3842" max="3842" width="5.375" style="218" customWidth="1"/>
    <col min="3843" max="3843" width="1.5" style="218" customWidth="1"/>
    <col min="3844" max="3844" width="4.625" style="218" customWidth="1"/>
    <col min="3845" max="3845" width="1.375" style="218" customWidth="1"/>
    <col min="3846" max="3846" width="5.625" style="218" customWidth="1"/>
    <col min="3847" max="3847" width="5.375" style="218" customWidth="1"/>
    <col min="3848" max="3848" width="2.375" style="218" customWidth="1"/>
    <col min="3849" max="3849" width="3.875" style="218" customWidth="1"/>
    <col min="3850" max="3850" width="2" style="218" customWidth="1"/>
    <col min="3851" max="3851" width="6" style="218" customWidth="1"/>
    <col min="3852" max="3852" width="5.5" style="218" customWidth="1"/>
    <col min="3853" max="3853" width="2" style="218" customWidth="1"/>
    <col min="3854" max="3854" width="3.375" style="218" customWidth="1"/>
    <col min="3855" max="3855" width="2.25" style="218" customWidth="1"/>
    <col min="3856" max="3856" width="5.5" style="218" customWidth="1"/>
    <col min="3857" max="3857" width="6.125" style="218" customWidth="1"/>
    <col min="3858" max="3858" width="1.5" style="218" customWidth="1"/>
    <col min="3859" max="3859" width="7.25" style="218" customWidth="1"/>
    <col min="3860" max="3860" width="1.375" style="218" customWidth="1"/>
    <col min="3861" max="3861" width="5.75" style="218" customWidth="1"/>
    <col min="3862" max="3862" width="5.625" style="218" customWidth="1"/>
    <col min="3863" max="3863" width="1.375" style="218" customWidth="1"/>
    <col min="3864" max="3864" width="7" style="218" customWidth="1"/>
    <col min="3865" max="3865" width="1.75" style="218" customWidth="1"/>
    <col min="3866" max="3866" width="5.625" style="218" customWidth="1"/>
    <col min="3867" max="3867" width="5" style="218" customWidth="1"/>
    <col min="3868" max="3868" width="1.875" style="218" customWidth="1"/>
    <col min="3869" max="3869" width="4.875" style="218" customWidth="1"/>
    <col min="3870" max="3870" width="7.875" style="218" customWidth="1"/>
    <col min="3871" max="3871" width="2.5" style="218" customWidth="1"/>
    <col min="3872" max="3872" width="5.125" style="218" customWidth="1"/>
    <col min="3873" max="3873" width="6.375" style="218" customWidth="1"/>
    <col min="3874" max="3874" width="1.375" style="218" customWidth="1"/>
    <col min="3875" max="3875" width="5" style="218" customWidth="1"/>
    <col min="3876" max="3876" width="4.625" style="218" customWidth="1"/>
    <col min="3877" max="3877" width="2.125" style="218" customWidth="1"/>
    <col min="3878" max="3878" width="4.75" style="218" customWidth="1"/>
    <col min="3879" max="3879" width="7" style="218" customWidth="1"/>
    <col min="3880" max="3880" width="1.25" style="218" customWidth="1"/>
    <col min="3881" max="3881" width="4.875" style="218" customWidth="1"/>
    <col min="3882" max="3882" width="3.625" style="218" customWidth="1"/>
    <col min="3883" max="3883" width="3.25" style="218" customWidth="1"/>
    <col min="3884" max="3884" width="2.625" style="218" customWidth="1"/>
    <col min="3885" max="3885" width="2.875" style="218" customWidth="1"/>
    <col min="3886" max="3886" width="3" style="218" customWidth="1"/>
    <col min="3887" max="3887" width="2.875" style="218" customWidth="1"/>
    <col min="3888" max="3888" width="4.25" style="218" customWidth="1"/>
    <col min="3889" max="3889" width="2.5" style="218" customWidth="1"/>
    <col min="3890" max="3890" width="2.875" style="218" customWidth="1"/>
    <col min="3891" max="3891" width="7" style="218" customWidth="1"/>
    <col min="3892" max="3892" width="1.625" style="218" customWidth="1"/>
    <col min="3893" max="3893" width="6" style="218" customWidth="1"/>
    <col min="3894" max="3894" width="7.125" style="218" customWidth="1"/>
    <col min="3895" max="3895" width="1.625" style="218" customWidth="1"/>
    <col min="3896" max="3896" width="5.625" style="218" customWidth="1"/>
    <col min="3897" max="3897" width="3.75" style="218" customWidth="1"/>
    <col min="3898" max="3898" width="2" style="218" customWidth="1"/>
    <col min="3899" max="3899" width="3.875" style="218" customWidth="1"/>
    <col min="3900" max="3900" width="4.875" style="218" customWidth="1"/>
    <col min="3901" max="3901" width="1.625" style="218" customWidth="1"/>
    <col min="3902" max="3902" width="4.75" style="218" customWidth="1"/>
    <col min="3903" max="3903" width="5.875" style="218" customWidth="1"/>
    <col min="3904" max="3904" width="1.25" style="218" customWidth="1"/>
    <col min="3905" max="3905" width="4.625" style="218" customWidth="1"/>
    <col min="3906" max="3906" width="4.75" style="218" customWidth="1"/>
    <col min="3907" max="3907" width="1.375" style="218" customWidth="1"/>
    <col min="3908" max="3908" width="4.75" style="218" customWidth="1"/>
    <col min="3909" max="3909" width="5.875" style="218" customWidth="1"/>
    <col min="3910" max="3910" width="1.125" style="218" customWidth="1"/>
    <col min="3911" max="3911" width="4.75" style="218" customWidth="1"/>
    <col min="3912" max="3912" width="9.625" style="218" customWidth="1"/>
    <col min="3913" max="3915" width="9" style="218"/>
    <col min="3916" max="3916" width="1.75" style="218" customWidth="1"/>
    <col min="3917" max="3917" width="5" style="218" customWidth="1"/>
    <col min="3918" max="4095" width="9" style="218"/>
    <col min="4096" max="4096" width="6.375" style="218" customWidth="1"/>
    <col min="4097" max="4097" width="31.25" style="218" customWidth="1"/>
    <col min="4098" max="4098" width="5.375" style="218" customWidth="1"/>
    <col min="4099" max="4099" width="1.5" style="218" customWidth="1"/>
    <col min="4100" max="4100" width="4.625" style="218" customWidth="1"/>
    <col min="4101" max="4101" width="1.375" style="218" customWidth="1"/>
    <col min="4102" max="4102" width="5.625" style="218" customWidth="1"/>
    <col min="4103" max="4103" width="5.375" style="218" customWidth="1"/>
    <col min="4104" max="4104" width="2.375" style="218" customWidth="1"/>
    <col min="4105" max="4105" width="3.875" style="218" customWidth="1"/>
    <col min="4106" max="4106" width="2" style="218" customWidth="1"/>
    <col min="4107" max="4107" width="6" style="218" customWidth="1"/>
    <col min="4108" max="4108" width="5.5" style="218" customWidth="1"/>
    <col min="4109" max="4109" width="2" style="218" customWidth="1"/>
    <col min="4110" max="4110" width="3.375" style="218" customWidth="1"/>
    <col min="4111" max="4111" width="2.25" style="218" customWidth="1"/>
    <col min="4112" max="4112" width="5.5" style="218" customWidth="1"/>
    <col min="4113" max="4113" width="6.125" style="218" customWidth="1"/>
    <col min="4114" max="4114" width="1.5" style="218" customWidth="1"/>
    <col min="4115" max="4115" width="7.25" style="218" customWidth="1"/>
    <col min="4116" max="4116" width="1.375" style="218" customWidth="1"/>
    <col min="4117" max="4117" width="5.75" style="218" customWidth="1"/>
    <col min="4118" max="4118" width="5.625" style="218" customWidth="1"/>
    <col min="4119" max="4119" width="1.375" style="218" customWidth="1"/>
    <col min="4120" max="4120" width="7" style="218" customWidth="1"/>
    <col min="4121" max="4121" width="1.75" style="218" customWidth="1"/>
    <col min="4122" max="4122" width="5.625" style="218" customWidth="1"/>
    <col min="4123" max="4123" width="5" style="218" customWidth="1"/>
    <col min="4124" max="4124" width="1.875" style="218" customWidth="1"/>
    <col min="4125" max="4125" width="4.875" style="218" customWidth="1"/>
    <col min="4126" max="4126" width="7.875" style="218" customWidth="1"/>
    <col min="4127" max="4127" width="2.5" style="218" customWidth="1"/>
    <col min="4128" max="4128" width="5.125" style="218" customWidth="1"/>
    <col min="4129" max="4129" width="6.375" style="218" customWidth="1"/>
    <col min="4130" max="4130" width="1.375" style="218" customWidth="1"/>
    <col min="4131" max="4131" width="5" style="218" customWidth="1"/>
    <col min="4132" max="4132" width="4.625" style="218" customWidth="1"/>
    <col min="4133" max="4133" width="2.125" style="218" customWidth="1"/>
    <col min="4134" max="4134" width="4.75" style="218" customWidth="1"/>
    <col min="4135" max="4135" width="7" style="218" customWidth="1"/>
    <col min="4136" max="4136" width="1.25" style="218" customWidth="1"/>
    <col min="4137" max="4137" width="4.875" style="218" customWidth="1"/>
    <col min="4138" max="4138" width="3.625" style="218" customWidth="1"/>
    <col min="4139" max="4139" width="3.25" style="218" customWidth="1"/>
    <col min="4140" max="4140" width="2.625" style="218" customWidth="1"/>
    <col min="4141" max="4141" width="2.875" style="218" customWidth="1"/>
    <col min="4142" max="4142" width="3" style="218" customWidth="1"/>
    <col min="4143" max="4143" width="2.875" style="218" customWidth="1"/>
    <col min="4144" max="4144" width="4.25" style="218" customWidth="1"/>
    <col min="4145" max="4145" width="2.5" style="218" customWidth="1"/>
    <col min="4146" max="4146" width="2.875" style="218" customWidth="1"/>
    <col min="4147" max="4147" width="7" style="218" customWidth="1"/>
    <col min="4148" max="4148" width="1.625" style="218" customWidth="1"/>
    <col min="4149" max="4149" width="6" style="218" customWidth="1"/>
    <col min="4150" max="4150" width="7.125" style="218" customWidth="1"/>
    <col min="4151" max="4151" width="1.625" style="218" customWidth="1"/>
    <col min="4152" max="4152" width="5.625" style="218" customWidth="1"/>
    <col min="4153" max="4153" width="3.75" style="218" customWidth="1"/>
    <col min="4154" max="4154" width="2" style="218" customWidth="1"/>
    <col min="4155" max="4155" width="3.875" style="218" customWidth="1"/>
    <col min="4156" max="4156" width="4.875" style="218" customWidth="1"/>
    <col min="4157" max="4157" width="1.625" style="218" customWidth="1"/>
    <col min="4158" max="4158" width="4.75" style="218" customWidth="1"/>
    <col min="4159" max="4159" width="5.875" style="218" customWidth="1"/>
    <col min="4160" max="4160" width="1.25" style="218" customWidth="1"/>
    <col min="4161" max="4161" width="4.625" style="218" customWidth="1"/>
    <col min="4162" max="4162" width="4.75" style="218" customWidth="1"/>
    <col min="4163" max="4163" width="1.375" style="218" customWidth="1"/>
    <col min="4164" max="4164" width="4.75" style="218" customWidth="1"/>
    <col min="4165" max="4165" width="5.875" style="218" customWidth="1"/>
    <col min="4166" max="4166" width="1.125" style="218" customWidth="1"/>
    <col min="4167" max="4167" width="4.75" style="218" customWidth="1"/>
    <col min="4168" max="4168" width="9.625" style="218" customWidth="1"/>
    <col min="4169" max="4171" width="9" style="218"/>
    <col min="4172" max="4172" width="1.75" style="218" customWidth="1"/>
    <col min="4173" max="4173" width="5" style="218" customWidth="1"/>
    <col min="4174" max="4351" width="9" style="218"/>
    <col min="4352" max="4352" width="6.375" style="218" customWidth="1"/>
    <col min="4353" max="4353" width="31.25" style="218" customWidth="1"/>
    <col min="4354" max="4354" width="5.375" style="218" customWidth="1"/>
    <col min="4355" max="4355" width="1.5" style="218" customWidth="1"/>
    <col min="4356" max="4356" width="4.625" style="218" customWidth="1"/>
    <col min="4357" max="4357" width="1.375" style="218" customWidth="1"/>
    <col min="4358" max="4358" width="5.625" style="218" customWidth="1"/>
    <col min="4359" max="4359" width="5.375" style="218" customWidth="1"/>
    <col min="4360" max="4360" width="2.375" style="218" customWidth="1"/>
    <col min="4361" max="4361" width="3.875" style="218" customWidth="1"/>
    <col min="4362" max="4362" width="2" style="218" customWidth="1"/>
    <col min="4363" max="4363" width="6" style="218" customWidth="1"/>
    <col min="4364" max="4364" width="5.5" style="218" customWidth="1"/>
    <col min="4365" max="4365" width="2" style="218" customWidth="1"/>
    <col min="4366" max="4366" width="3.375" style="218" customWidth="1"/>
    <col min="4367" max="4367" width="2.25" style="218" customWidth="1"/>
    <col min="4368" max="4368" width="5.5" style="218" customWidth="1"/>
    <col min="4369" max="4369" width="6.125" style="218" customWidth="1"/>
    <col min="4370" max="4370" width="1.5" style="218" customWidth="1"/>
    <col min="4371" max="4371" width="7.25" style="218" customWidth="1"/>
    <col min="4372" max="4372" width="1.375" style="218" customWidth="1"/>
    <col min="4373" max="4373" width="5.75" style="218" customWidth="1"/>
    <col min="4374" max="4374" width="5.625" style="218" customWidth="1"/>
    <col min="4375" max="4375" width="1.375" style="218" customWidth="1"/>
    <col min="4376" max="4376" width="7" style="218" customWidth="1"/>
    <col min="4377" max="4377" width="1.75" style="218" customWidth="1"/>
    <col min="4378" max="4378" width="5.625" style="218" customWidth="1"/>
    <col min="4379" max="4379" width="5" style="218" customWidth="1"/>
    <col min="4380" max="4380" width="1.875" style="218" customWidth="1"/>
    <col min="4381" max="4381" width="4.875" style="218" customWidth="1"/>
    <col min="4382" max="4382" width="7.875" style="218" customWidth="1"/>
    <col min="4383" max="4383" width="2.5" style="218" customWidth="1"/>
    <col min="4384" max="4384" width="5.125" style="218" customWidth="1"/>
    <col min="4385" max="4385" width="6.375" style="218" customWidth="1"/>
    <col min="4386" max="4386" width="1.375" style="218" customWidth="1"/>
    <col min="4387" max="4387" width="5" style="218" customWidth="1"/>
    <col min="4388" max="4388" width="4.625" style="218" customWidth="1"/>
    <col min="4389" max="4389" width="2.125" style="218" customWidth="1"/>
    <col min="4390" max="4390" width="4.75" style="218" customWidth="1"/>
    <col min="4391" max="4391" width="7" style="218" customWidth="1"/>
    <col min="4392" max="4392" width="1.25" style="218" customWidth="1"/>
    <col min="4393" max="4393" width="4.875" style="218" customWidth="1"/>
    <col min="4394" max="4394" width="3.625" style="218" customWidth="1"/>
    <col min="4395" max="4395" width="3.25" style="218" customWidth="1"/>
    <col min="4396" max="4396" width="2.625" style="218" customWidth="1"/>
    <col min="4397" max="4397" width="2.875" style="218" customWidth="1"/>
    <col min="4398" max="4398" width="3" style="218" customWidth="1"/>
    <col min="4399" max="4399" width="2.875" style="218" customWidth="1"/>
    <col min="4400" max="4400" width="4.25" style="218" customWidth="1"/>
    <col min="4401" max="4401" width="2.5" style="218" customWidth="1"/>
    <col min="4402" max="4402" width="2.875" style="218" customWidth="1"/>
    <col min="4403" max="4403" width="7" style="218" customWidth="1"/>
    <col min="4404" max="4404" width="1.625" style="218" customWidth="1"/>
    <col min="4405" max="4405" width="6" style="218" customWidth="1"/>
    <col min="4406" max="4406" width="7.125" style="218" customWidth="1"/>
    <col min="4407" max="4407" width="1.625" style="218" customWidth="1"/>
    <col min="4408" max="4408" width="5.625" style="218" customWidth="1"/>
    <col min="4409" max="4409" width="3.75" style="218" customWidth="1"/>
    <col min="4410" max="4410" width="2" style="218" customWidth="1"/>
    <col min="4411" max="4411" width="3.875" style="218" customWidth="1"/>
    <col min="4412" max="4412" width="4.875" style="218" customWidth="1"/>
    <col min="4413" max="4413" width="1.625" style="218" customWidth="1"/>
    <col min="4414" max="4414" width="4.75" style="218" customWidth="1"/>
    <col min="4415" max="4415" width="5.875" style="218" customWidth="1"/>
    <col min="4416" max="4416" width="1.25" style="218" customWidth="1"/>
    <col min="4417" max="4417" width="4.625" style="218" customWidth="1"/>
    <col min="4418" max="4418" width="4.75" style="218" customWidth="1"/>
    <col min="4419" max="4419" width="1.375" style="218" customWidth="1"/>
    <col min="4420" max="4420" width="4.75" style="218" customWidth="1"/>
    <col min="4421" max="4421" width="5.875" style="218" customWidth="1"/>
    <col min="4422" max="4422" width="1.125" style="218" customWidth="1"/>
    <col min="4423" max="4423" width="4.75" style="218" customWidth="1"/>
    <col min="4424" max="4424" width="9.625" style="218" customWidth="1"/>
    <col min="4425" max="4427" width="9" style="218"/>
    <col min="4428" max="4428" width="1.75" style="218" customWidth="1"/>
    <col min="4429" max="4429" width="5" style="218" customWidth="1"/>
    <col min="4430" max="4607" width="9" style="218"/>
    <col min="4608" max="4608" width="6.375" style="218" customWidth="1"/>
    <col min="4609" max="4609" width="31.25" style="218" customWidth="1"/>
    <col min="4610" max="4610" width="5.375" style="218" customWidth="1"/>
    <col min="4611" max="4611" width="1.5" style="218" customWidth="1"/>
    <col min="4612" max="4612" width="4.625" style="218" customWidth="1"/>
    <col min="4613" max="4613" width="1.375" style="218" customWidth="1"/>
    <col min="4614" max="4614" width="5.625" style="218" customWidth="1"/>
    <col min="4615" max="4615" width="5.375" style="218" customWidth="1"/>
    <col min="4616" max="4616" width="2.375" style="218" customWidth="1"/>
    <col min="4617" max="4617" width="3.875" style="218" customWidth="1"/>
    <col min="4618" max="4618" width="2" style="218" customWidth="1"/>
    <col min="4619" max="4619" width="6" style="218" customWidth="1"/>
    <col min="4620" max="4620" width="5.5" style="218" customWidth="1"/>
    <col min="4621" max="4621" width="2" style="218" customWidth="1"/>
    <col min="4622" max="4622" width="3.375" style="218" customWidth="1"/>
    <col min="4623" max="4623" width="2.25" style="218" customWidth="1"/>
    <col min="4624" max="4624" width="5.5" style="218" customWidth="1"/>
    <col min="4625" max="4625" width="6.125" style="218" customWidth="1"/>
    <col min="4626" max="4626" width="1.5" style="218" customWidth="1"/>
    <col min="4627" max="4627" width="7.25" style="218" customWidth="1"/>
    <col min="4628" max="4628" width="1.375" style="218" customWidth="1"/>
    <col min="4629" max="4629" width="5.75" style="218" customWidth="1"/>
    <col min="4630" max="4630" width="5.625" style="218" customWidth="1"/>
    <col min="4631" max="4631" width="1.375" style="218" customWidth="1"/>
    <col min="4632" max="4632" width="7" style="218" customWidth="1"/>
    <col min="4633" max="4633" width="1.75" style="218" customWidth="1"/>
    <col min="4634" max="4634" width="5.625" style="218" customWidth="1"/>
    <col min="4635" max="4635" width="5" style="218" customWidth="1"/>
    <col min="4636" max="4636" width="1.875" style="218" customWidth="1"/>
    <col min="4637" max="4637" width="4.875" style="218" customWidth="1"/>
    <col min="4638" max="4638" width="7.875" style="218" customWidth="1"/>
    <col min="4639" max="4639" width="2.5" style="218" customWidth="1"/>
    <col min="4640" max="4640" width="5.125" style="218" customWidth="1"/>
    <col min="4641" max="4641" width="6.375" style="218" customWidth="1"/>
    <col min="4642" max="4642" width="1.375" style="218" customWidth="1"/>
    <col min="4643" max="4643" width="5" style="218" customWidth="1"/>
    <col min="4644" max="4644" width="4.625" style="218" customWidth="1"/>
    <col min="4645" max="4645" width="2.125" style="218" customWidth="1"/>
    <col min="4646" max="4646" width="4.75" style="218" customWidth="1"/>
    <col min="4647" max="4647" width="7" style="218" customWidth="1"/>
    <col min="4648" max="4648" width="1.25" style="218" customWidth="1"/>
    <col min="4649" max="4649" width="4.875" style="218" customWidth="1"/>
    <col min="4650" max="4650" width="3.625" style="218" customWidth="1"/>
    <col min="4651" max="4651" width="3.25" style="218" customWidth="1"/>
    <col min="4652" max="4652" width="2.625" style="218" customWidth="1"/>
    <col min="4653" max="4653" width="2.875" style="218" customWidth="1"/>
    <col min="4654" max="4654" width="3" style="218" customWidth="1"/>
    <col min="4655" max="4655" width="2.875" style="218" customWidth="1"/>
    <col min="4656" max="4656" width="4.25" style="218" customWidth="1"/>
    <col min="4657" max="4657" width="2.5" style="218" customWidth="1"/>
    <col min="4658" max="4658" width="2.875" style="218" customWidth="1"/>
    <col min="4659" max="4659" width="7" style="218" customWidth="1"/>
    <col min="4660" max="4660" width="1.625" style="218" customWidth="1"/>
    <col min="4661" max="4661" width="6" style="218" customWidth="1"/>
    <col min="4662" max="4662" width="7.125" style="218" customWidth="1"/>
    <col min="4663" max="4663" width="1.625" style="218" customWidth="1"/>
    <col min="4664" max="4664" width="5.625" style="218" customWidth="1"/>
    <col min="4665" max="4665" width="3.75" style="218" customWidth="1"/>
    <col min="4666" max="4666" width="2" style="218" customWidth="1"/>
    <col min="4667" max="4667" width="3.875" style="218" customWidth="1"/>
    <col min="4668" max="4668" width="4.875" style="218" customWidth="1"/>
    <col min="4669" max="4669" width="1.625" style="218" customWidth="1"/>
    <col min="4670" max="4670" width="4.75" style="218" customWidth="1"/>
    <col min="4671" max="4671" width="5.875" style="218" customWidth="1"/>
    <col min="4672" max="4672" width="1.25" style="218" customWidth="1"/>
    <col min="4673" max="4673" width="4.625" style="218" customWidth="1"/>
    <col min="4674" max="4674" width="4.75" style="218" customWidth="1"/>
    <col min="4675" max="4675" width="1.375" style="218" customWidth="1"/>
    <col min="4676" max="4676" width="4.75" style="218" customWidth="1"/>
    <col min="4677" max="4677" width="5.875" style="218" customWidth="1"/>
    <col min="4678" max="4678" width="1.125" style="218" customWidth="1"/>
    <col min="4679" max="4679" width="4.75" style="218" customWidth="1"/>
    <col min="4680" max="4680" width="9.625" style="218" customWidth="1"/>
    <col min="4681" max="4683" width="9" style="218"/>
    <col min="4684" max="4684" width="1.75" style="218" customWidth="1"/>
    <col min="4685" max="4685" width="5" style="218" customWidth="1"/>
    <col min="4686" max="4863" width="9" style="218"/>
    <col min="4864" max="4864" width="6.375" style="218" customWidth="1"/>
    <col min="4865" max="4865" width="31.25" style="218" customWidth="1"/>
    <col min="4866" max="4866" width="5.375" style="218" customWidth="1"/>
    <col min="4867" max="4867" width="1.5" style="218" customWidth="1"/>
    <col min="4868" max="4868" width="4.625" style="218" customWidth="1"/>
    <col min="4869" max="4869" width="1.375" style="218" customWidth="1"/>
    <col min="4870" max="4870" width="5.625" style="218" customWidth="1"/>
    <col min="4871" max="4871" width="5.375" style="218" customWidth="1"/>
    <col min="4872" max="4872" width="2.375" style="218" customWidth="1"/>
    <col min="4873" max="4873" width="3.875" style="218" customWidth="1"/>
    <col min="4874" max="4874" width="2" style="218" customWidth="1"/>
    <col min="4875" max="4875" width="6" style="218" customWidth="1"/>
    <col min="4876" max="4876" width="5.5" style="218" customWidth="1"/>
    <col min="4877" max="4877" width="2" style="218" customWidth="1"/>
    <col min="4878" max="4878" width="3.375" style="218" customWidth="1"/>
    <col min="4879" max="4879" width="2.25" style="218" customWidth="1"/>
    <col min="4880" max="4880" width="5.5" style="218" customWidth="1"/>
    <col min="4881" max="4881" width="6.125" style="218" customWidth="1"/>
    <col min="4882" max="4882" width="1.5" style="218" customWidth="1"/>
    <col min="4883" max="4883" width="7.25" style="218" customWidth="1"/>
    <col min="4884" max="4884" width="1.375" style="218" customWidth="1"/>
    <col min="4885" max="4885" width="5.75" style="218" customWidth="1"/>
    <col min="4886" max="4886" width="5.625" style="218" customWidth="1"/>
    <col min="4887" max="4887" width="1.375" style="218" customWidth="1"/>
    <col min="4888" max="4888" width="7" style="218" customWidth="1"/>
    <col min="4889" max="4889" width="1.75" style="218" customWidth="1"/>
    <col min="4890" max="4890" width="5.625" style="218" customWidth="1"/>
    <col min="4891" max="4891" width="5" style="218" customWidth="1"/>
    <col min="4892" max="4892" width="1.875" style="218" customWidth="1"/>
    <col min="4893" max="4893" width="4.875" style="218" customWidth="1"/>
    <col min="4894" max="4894" width="7.875" style="218" customWidth="1"/>
    <col min="4895" max="4895" width="2.5" style="218" customWidth="1"/>
    <col min="4896" max="4896" width="5.125" style="218" customWidth="1"/>
    <col min="4897" max="4897" width="6.375" style="218" customWidth="1"/>
    <col min="4898" max="4898" width="1.375" style="218" customWidth="1"/>
    <col min="4899" max="4899" width="5" style="218" customWidth="1"/>
    <col min="4900" max="4900" width="4.625" style="218" customWidth="1"/>
    <col min="4901" max="4901" width="2.125" style="218" customWidth="1"/>
    <col min="4902" max="4902" width="4.75" style="218" customWidth="1"/>
    <col min="4903" max="4903" width="7" style="218" customWidth="1"/>
    <col min="4904" max="4904" width="1.25" style="218" customWidth="1"/>
    <col min="4905" max="4905" width="4.875" style="218" customWidth="1"/>
    <col min="4906" max="4906" width="3.625" style="218" customWidth="1"/>
    <col min="4907" max="4907" width="3.25" style="218" customWidth="1"/>
    <col min="4908" max="4908" width="2.625" style="218" customWidth="1"/>
    <col min="4909" max="4909" width="2.875" style="218" customWidth="1"/>
    <col min="4910" max="4910" width="3" style="218" customWidth="1"/>
    <col min="4911" max="4911" width="2.875" style="218" customWidth="1"/>
    <col min="4912" max="4912" width="4.25" style="218" customWidth="1"/>
    <col min="4913" max="4913" width="2.5" style="218" customWidth="1"/>
    <col min="4914" max="4914" width="2.875" style="218" customWidth="1"/>
    <col min="4915" max="4915" width="7" style="218" customWidth="1"/>
    <col min="4916" max="4916" width="1.625" style="218" customWidth="1"/>
    <col min="4917" max="4917" width="6" style="218" customWidth="1"/>
    <col min="4918" max="4918" width="7.125" style="218" customWidth="1"/>
    <col min="4919" max="4919" width="1.625" style="218" customWidth="1"/>
    <col min="4920" max="4920" width="5.625" style="218" customWidth="1"/>
    <col min="4921" max="4921" width="3.75" style="218" customWidth="1"/>
    <col min="4922" max="4922" width="2" style="218" customWidth="1"/>
    <col min="4923" max="4923" width="3.875" style="218" customWidth="1"/>
    <col min="4924" max="4924" width="4.875" style="218" customWidth="1"/>
    <col min="4925" max="4925" width="1.625" style="218" customWidth="1"/>
    <col min="4926" max="4926" width="4.75" style="218" customWidth="1"/>
    <col min="4927" max="4927" width="5.875" style="218" customWidth="1"/>
    <col min="4928" max="4928" width="1.25" style="218" customWidth="1"/>
    <col min="4929" max="4929" width="4.625" style="218" customWidth="1"/>
    <col min="4930" max="4930" width="4.75" style="218" customWidth="1"/>
    <col min="4931" max="4931" width="1.375" style="218" customWidth="1"/>
    <col min="4932" max="4932" width="4.75" style="218" customWidth="1"/>
    <col min="4933" max="4933" width="5.875" style="218" customWidth="1"/>
    <col min="4934" max="4934" width="1.125" style="218" customWidth="1"/>
    <col min="4935" max="4935" width="4.75" style="218" customWidth="1"/>
    <col min="4936" max="4936" width="9.625" style="218" customWidth="1"/>
    <col min="4937" max="4939" width="9" style="218"/>
    <col min="4940" max="4940" width="1.75" style="218" customWidth="1"/>
    <col min="4941" max="4941" width="5" style="218" customWidth="1"/>
    <col min="4942" max="5119" width="9" style="218"/>
    <col min="5120" max="5120" width="6.375" style="218" customWidth="1"/>
    <col min="5121" max="5121" width="31.25" style="218" customWidth="1"/>
    <col min="5122" max="5122" width="5.375" style="218" customWidth="1"/>
    <col min="5123" max="5123" width="1.5" style="218" customWidth="1"/>
    <col min="5124" max="5124" width="4.625" style="218" customWidth="1"/>
    <col min="5125" max="5125" width="1.375" style="218" customWidth="1"/>
    <col min="5126" max="5126" width="5.625" style="218" customWidth="1"/>
    <col min="5127" max="5127" width="5.375" style="218" customWidth="1"/>
    <col min="5128" max="5128" width="2.375" style="218" customWidth="1"/>
    <col min="5129" max="5129" width="3.875" style="218" customWidth="1"/>
    <col min="5130" max="5130" width="2" style="218" customWidth="1"/>
    <col min="5131" max="5131" width="6" style="218" customWidth="1"/>
    <col min="5132" max="5132" width="5.5" style="218" customWidth="1"/>
    <col min="5133" max="5133" width="2" style="218" customWidth="1"/>
    <col min="5134" max="5134" width="3.375" style="218" customWidth="1"/>
    <col min="5135" max="5135" width="2.25" style="218" customWidth="1"/>
    <col min="5136" max="5136" width="5.5" style="218" customWidth="1"/>
    <col min="5137" max="5137" width="6.125" style="218" customWidth="1"/>
    <col min="5138" max="5138" width="1.5" style="218" customWidth="1"/>
    <col min="5139" max="5139" width="7.25" style="218" customWidth="1"/>
    <col min="5140" max="5140" width="1.375" style="218" customWidth="1"/>
    <col min="5141" max="5141" width="5.75" style="218" customWidth="1"/>
    <col min="5142" max="5142" width="5.625" style="218" customWidth="1"/>
    <col min="5143" max="5143" width="1.375" style="218" customWidth="1"/>
    <col min="5144" max="5144" width="7" style="218" customWidth="1"/>
    <col min="5145" max="5145" width="1.75" style="218" customWidth="1"/>
    <col min="5146" max="5146" width="5.625" style="218" customWidth="1"/>
    <col min="5147" max="5147" width="5" style="218" customWidth="1"/>
    <col min="5148" max="5148" width="1.875" style="218" customWidth="1"/>
    <col min="5149" max="5149" width="4.875" style="218" customWidth="1"/>
    <col min="5150" max="5150" width="7.875" style="218" customWidth="1"/>
    <col min="5151" max="5151" width="2.5" style="218" customWidth="1"/>
    <col min="5152" max="5152" width="5.125" style="218" customWidth="1"/>
    <col min="5153" max="5153" width="6.375" style="218" customWidth="1"/>
    <col min="5154" max="5154" width="1.375" style="218" customWidth="1"/>
    <col min="5155" max="5155" width="5" style="218" customWidth="1"/>
    <col min="5156" max="5156" width="4.625" style="218" customWidth="1"/>
    <col min="5157" max="5157" width="2.125" style="218" customWidth="1"/>
    <col min="5158" max="5158" width="4.75" style="218" customWidth="1"/>
    <col min="5159" max="5159" width="7" style="218" customWidth="1"/>
    <col min="5160" max="5160" width="1.25" style="218" customWidth="1"/>
    <col min="5161" max="5161" width="4.875" style="218" customWidth="1"/>
    <col min="5162" max="5162" width="3.625" style="218" customWidth="1"/>
    <col min="5163" max="5163" width="3.25" style="218" customWidth="1"/>
    <col min="5164" max="5164" width="2.625" style="218" customWidth="1"/>
    <col min="5165" max="5165" width="2.875" style="218" customWidth="1"/>
    <col min="5166" max="5166" width="3" style="218" customWidth="1"/>
    <col min="5167" max="5167" width="2.875" style="218" customWidth="1"/>
    <col min="5168" max="5168" width="4.25" style="218" customWidth="1"/>
    <col min="5169" max="5169" width="2.5" style="218" customWidth="1"/>
    <col min="5170" max="5170" width="2.875" style="218" customWidth="1"/>
    <col min="5171" max="5171" width="7" style="218" customWidth="1"/>
    <col min="5172" max="5172" width="1.625" style="218" customWidth="1"/>
    <col min="5173" max="5173" width="6" style="218" customWidth="1"/>
    <col min="5174" max="5174" width="7.125" style="218" customWidth="1"/>
    <col min="5175" max="5175" width="1.625" style="218" customWidth="1"/>
    <col min="5176" max="5176" width="5.625" style="218" customWidth="1"/>
    <col min="5177" max="5177" width="3.75" style="218" customWidth="1"/>
    <col min="5178" max="5178" width="2" style="218" customWidth="1"/>
    <col min="5179" max="5179" width="3.875" style="218" customWidth="1"/>
    <col min="5180" max="5180" width="4.875" style="218" customWidth="1"/>
    <col min="5181" max="5181" width="1.625" style="218" customWidth="1"/>
    <col min="5182" max="5182" width="4.75" style="218" customWidth="1"/>
    <col min="5183" max="5183" width="5.875" style="218" customWidth="1"/>
    <col min="5184" max="5184" width="1.25" style="218" customWidth="1"/>
    <col min="5185" max="5185" width="4.625" style="218" customWidth="1"/>
    <col min="5186" max="5186" width="4.75" style="218" customWidth="1"/>
    <col min="5187" max="5187" width="1.375" style="218" customWidth="1"/>
    <col min="5188" max="5188" width="4.75" style="218" customWidth="1"/>
    <col min="5189" max="5189" width="5.875" style="218" customWidth="1"/>
    <col min="5190" max="5190" width="1.125" style="218" customWidth="1"/>
    <col min="5191" max="5191" width="4.75" style="218" customWidth="1"/>
    <col min="5192" max="5192" width="9.625" style="218" customWidth="1"/>
    <col min="5193" max="5195" width="9" style="218"/>
    <col min="5196" max="5196" width="1.75" style="218" customWidth="1"/>
    <col min="5197" max="5197" width="5" style="218" customWidth="1"/>
    <col min="5198" max="5375" width="9" style="218"/>
    <col min="5376" max="5376" width="6.375" style="218" customWidth="1"/>
    <col min="5377" max="5377" width="31.25" style="218" customWidth="1"/>
    <col min="5378" max="5378" width="5.375" style="218" customWidth="1"/>
    <col min="5379" max="5379" width="1.5" style="218" customWidth="1"/>
    <col min="5380" max="5380" width="4.625" style="218" customWidth="1"/>
    <col min="5381" max="5381" width="1.375" style="218" customWidth="1"/>
    <col min="5382" max="5382" width="5.625" style="218" customWidth="1"/>
    <col min="5383" max="5383" width="5.375" style="218" customWidth="1"/>
    <col min="5384" max="5384" width="2.375" style="218" customWidth="1"/>
    <col min="5385" max="5385" width="3.875" style="218" customWidth="1"/>
    <col min="5386" max="5386" width="2" style="218" customWidth="1"/>
    <col min="5387" max="5387" width="6" style="218" customWidth="1"/>
    <col min="5388" max="5388" width="5.5" style="218" customWidth="1"/>
    <col min="5389" max="5389" width="2" style="218" customWidth="1"/>
    <col min="5390" max="5390" width="3.375" style="218" customWidth="1"/>
    <col min="5391" max="5391" width="2.25" style="218" customWidth="1"/>
    <col min="5392" max="5392" width="5.5" style="218" customWidth="1"/>
    <col min="5393" max="5393" width="6.125" style="218" customWidth="1"/>
    <col min="5394" max="5394" width="1.5" style="218" customWidth="1"/>
    <col min="5395" max="5395" width="7.25" style="218" customWidth="1"/>
    <col min="5396" max="5396" width="1.375" style="218" customWidth="1"/>
    <col min="5397" max="5397" width="5.75" style="218" customWidth="1"/>
    <col min="5398" max="5398" width="5.625" style="218" customWidth="1"/>
    <col min="5399" max="5399" width="1.375" style="218" customWidth="1"/>
    <col min="5400" max="5400" width="7" style="218" customWidth="1"/>
    <col min="5401" max="5401" width="1.75" style="218" customWidth="1"/>
    <col min="5402" max="5402" width="5.625" style="218" customWidth="1"/>
    <col min="5403" max="5403" width="5" style="218" customWidth="1"/>
    <col min="5404" max="5404" width="1.875" style="218" customWidth="1"/>
    <col min="5405" max="5405" width="4.875" style="218" customWidth="1"/>
    <col min="5406" max="5406" width="7.875" style="218" customWidth="1"/>
    <col min="5407" max="5407" width="2.5" style="218" customWidth="1"/>
    <col min="5408" max="5408" width="5.125" style="218" customWidth="1"/>
    <col min="5409" max="5409" width="6.375" style="218" customWidth="1"/>
    <col min="5410" max="5410" width="1.375" style="218" customWidth="1"/>
    <col min="5411" max="5411" width="5" style="218" customWidth="1"/>
    <col min="5412" max="5412" width="4.625" style="218" customWidth="1"/>
    <col min="5413" max="5413" width="2.125" style="218" customWidth="1"/>
    <col min="5414" max="5414" width="4.75" style="218" customWidth="1"/>
    <col min="5415" max="5415" width="7" style="218" customWidth="1"/>
    <col min="5416" max="5416" width="1.25" style="218" customWidth="1"/>
    <col min="5417" max="5417" width="4.875" style="218" customWidth="1"/>
    <col min="5418" max="5418" width="3.625" style="218" customWidth="1"/>
    <col min="5419" max="5419" width="3.25" style="218" customWidth="1"/>
    <col min="5420" max="5420" width="2.625" style="218" customWidth="1"/>
    <col min="5421" max="5421" width="2.875" style="218" customWidth="1"/>
    <col min="5422" max="5422" width="3" style="218" customWidth="1"/>
    <col min="5423" max="5423" width="2.875" style="218" customWidth="1"/>
    <col min="5424" max="5424" width="4.25" style="218" customWidth="1"/>
    <col min="5425" max="5425" width="2.5" style="218" customWidth="1"/>
    <col min="5426" max="5426" width="2.875" style="218" customWidth="1"/>
    <col min="5427" max="5427" width="7" style="218" customWidth="1"/>
    <col min="5428" max="5428" width="1.625" style="218" customWidth="1"/>
    <col min="5429" max="5429" width="6" style="218" customWidth="1"/>
    <col min="5430" max="5430" width="7.125" style="218" customWidth="1"/>
    <col min="5431" max="5431" width="1.625" style="218" customWidth="1"/>
    <col min="5432" max="5432" width="5.625" style="218" customWidth="1"/>
    <col min="5433" max="5433" width="3.75" style="218" customWidth="1"/>
    <col min="5434" max="5434" width="2" style="218" customWidth="1"/>
    <col min="5435" max="5435" width="3.875" style="218" customWidth="1"/>
    <col min="5436" max="5436" width="4.875" style="218" customWidth="1"/>
    <col min="5437" max="5437" width="1.625" style="218" customWidth="1"/>
    <col min="5438" max="5438" width="4.75" style="218" customWidth="1"/>
    <col min="5439" max="5439" width="5.875" style="218" customWidth="1"/>
    <col min="5440" max="5440" width="1.25" style="218" customWidth="1"/>
    <col min="5441" max="5441" width="4.625" style="218" customWidth="1"/>
    <col min="5442" max="5442" width="4.75" style="218" customWidth="1"/>
    <col min="5443" max="5443" width="1.375" style="218" customWidth="1"/>
    <col min="5444" max="5444" width="4.75" style="218" customWidth="1"/>
    <col min="5445" max="5445" width="5.875" style="218" customWidth="1"/>
    <col min="5446" max="5446" width="1.125" style="218" customWidth="1"/>
    <col min="5447" max="5447" width="4.75" style="218" customWidth="1"/>
    <col min="5448" max="5448" width="9.625" style="218" customWidth="1"/>
    <col min="5449" max="5451" width="9" style="218"/>
    <col min="5452" max="5452" width="1.75" style="218" customWidth="1"/>
    <col min="5453" max="5453" width="5" style="218" customWidth="1"/>
    <col min="5454" max="5631" width="9" style="218"/>
    <col min="5632" max="5632" width="6.375" style="218" customWidth="1"/>
    <col min="5633" max="5633" width="31.25" style="218" customWidth="1"/>
    <col min="5634" max="5634" width="5.375" style="218" customWidth="1"/>
    <col min="5635" max="5635" width="1.5" style="218" customWidth="1"/>
    <col min="5636" max="5636" width="4.625" style="218" customWidth="1"/>
    <col min="5637" max="5637" width="1.375" style="218" customWidth="1"/>
    <col min="5638" max="5638" width="5.625" style="218" customWidth="1"/>
    <col min="5639" max="5639" width="5.375" style="218" customWidth="1"/>
    <col min="5640" max="5640" width="2.375" style="218" customWidth="1"/>
    <col min="5641" max="5641" width="3.875" style="218" customWidth="1"/>
    <col min="5642" max="5642" width="2" style="218" customWidth="1"/>
    <col min="5643" max="5643" width="6" style="218" customWidth="1"/>
    <col min="5644" max="5644" width="5.5" style="218" customWidth="1"/>
    <col min="5645" max="5645" width="2" style="218" customWidth="1"/>
    <col min="5646" max="5646" width="3.375" style="218" customWidth="1"/>
    <col min="5647" max="5647" width="2.25" style="218" customWidth="1"/>
    <col min="5648" max="5648" width="5.5" style="218" customWidth="1"/>
    <col min="5649" max="5649" width="6.125" style="218" customWidth="1"/>
    <col min="5650" max="5650" width="1.5" style="218" customWidth="1"/>
    <col min="5651" max="5651" width="7.25" style="218" customWidth="1"/>
    <col min="5652" max="5652" width="1.375" style="218" customWidth="1"/>
    <col min="5653" max="5653" width="5.75" style="218" customWidth="1"/>
    <col min="5654" max="5654" width="5.625" style="218" customWidth="1"/>
    <col min="5655" max="5655" width="1.375" style="218" customWidth="1"/>
    <col min="5656" max="5656" width="7" style="218" customWidth="1"/>
    <col min="5657" max="5657" width="1.75" style="218" customWidth="1"/>
    <col min="5658" max="5658" width="5.625" style="218" customWidth="1"/>
    <col min="5659" max="5659" width="5" style="218" customWidth="1"/>
    <col min="5660" max="5660" width="1.875" style="218" customWidth="1"/>
    <col min="5661" max="5661" width="4.875" style="218" customWidth="1"/>
    <col min="5662" max="5662" width="7.875" style="218" customWidth="1"/>
    <col min="5663" max="5663" width="2.5" style="218" customWidth="1"/>
    <col min="5664" max="5664" width="5.125" style="218" customWidth="1"/>
    <col min="5665" max="5665" width="6.375" style="218" customWidth="1"/>
    <col min="5666" max="5666" width="1.375" style="218" customWidth="1"/>
    <col min="5667" max="5667" width="5" style="218" customWidth="1"/>
    <col min="5668" max="5668" width="4.625" style="218" customWidth="1"/>
    <col min="5669" max="5669" width="2.125" style="218" customWidth="1"/>
    <col min="5670" max="5670" width="4.75" style="218" customWidth="1"/>
    <col min="5671" max="5671" width="7" style="218" customWidth="1"/>
    <col min="5672" max="5672" width="1.25" style="218" customWidth="1"/>
    <col min="5673" max="5673" width="4.875" style="218" customWidth="1"/>
    <col min="5674" max="5674" width="3.625" style="218" customWidth="1"/>
    <col min="5675" max="5675" width="3.25" style="218" customWidth="1"/>
    <col min="5676" max="5676" width="2.625" style="218" customWidth="1"/>
    <col min="5677" max="5677" width="2.875" style="218" customWidth="1"/>
    <col min="5678" max="5678" width="3" style="218" customWidth="1"/>
    <col min="5679" max="5679" width="2.875" style="218" customWidth="1"/>
    <col min="5680" max="5680" width="4.25" style="218" customWidth="1"/>
    <col min="5681" max="5681" width="2.5" style="218" customWidth="1"/>
    <col min="5682" max="5682" width="2.875" style="218" customWidth="1"/>
    <col min="5683" max="5683" width="7" style="218" customWidth="1"/>
    <col min="5684" max="5684" width="1.625" style="218" customWidth="1"/>
    <col min="5685" max="5685" width="6" style="218" customWidth="1"/>
    <col min="5686" max="5686" width="7.125" style="218" customWidth="1"/>
    <col min="5687" max="5687" width="1.625" style="218" customWidth="1"/>
    <col min="5688" max="5688" width="5.625" style="218" customWidth="1"/>
    <col min="5689" max="5689" width="3.75" style="218" customWidth="1"/>
    <col min="5690" max="5690" width="2" style="218" customWidth="1"/>
    <col min="5691" max="5691" width="3.875" style="218" customWidth="1"/>
    <col min="5692" max="5692" width="4.875" style="218" customWidth="1"/>
    <col min="5693" max="5693" width="1.625" style="218" customWidth="1"/>
    <col min="5694" max="5694" width="4.75" style="218" customWidth="1"/>
    <col min="5695" max="5695" width="5.875" style="218" customWidth="1"/>
    <col min="5696" max="5696" width="1.25" style="218" customWidth="1"/>
    <col min="5697" max="5697" width="4.625" style="218" customWidth="1"/>
    <col min="5698" max="5698" width="4.75" style="218" customWidth="1"/>
    <col min="5699" max="5699" width="1.375" style="218" customWidth="1"/>
    <col min="5700" max="5700" width="4.75" style="218" customWidth="1"/>
    <col min="5701" max="5701" width="5.875" style="218" customWidth="1"/>
    <col min="5702" max="5702" width="1.125" style="218" customWidth="1"/>
    <col min="5703" max="5703" width="4.75" style="218" customWidth="1"/>
    <col min="5704" max="5704" width="9.625" style="218" customWidth="1"/>
    <col min="5705" max="5707" width="9" style="218"/>
    <col min="5708" max="5708" width="1.75" style="218" customWidth="1"/>
    <col min="5709" max="5709" width="5" style="218" customWidth="1"/>
    <col min="5710" max="5887" width="9" style="218"/>
    <col min="5888" max="5888" width="6.375" style="218" customWidth="1"/>
    <col min="5889" max="5889" width="31.25" style="218" customWidth="1"/>
    <col min="5890" max="5890" width="5.375" style="218" customWidth="1"/>
    <col min="5891" max="5891" width="1.5" style="218" customWidth="1"/>
    <col min="5892" max="5892" width="4.625" style="218" customWidth="1"/>
    <col min="5893" max="5893" width="1.375" style="218" customWidth="1"/>
    <col min="5894" max="5894" width="5.625" style="218" customWidth="1"/>
    <col min="5895" max="5895" width="5.375" style="218" customWidth="1"/>
    <col min="5896" max="5896" width="2.375" style="218" customWidth="1"/>
    <col min="5897" max="5897" width="3.875" style="218" customWidth="1"/>
    <col min="5898" max="5898" width="2" style="218" customWidth="1"/>
    <col min="5899" max="5899" width="6" style="218" customWidth="1"/>
    <col min="5900" max="5900" width="5.5" style="218" customWidth="1"/>
    <col min="5901" max="5901" width="2" style="218" customWidth="1"/>
    <col min="5902" max="5902" width="3.375" style="218" customWidth="1"/>
    <col min="5903" max="5903" width="2.25" style="218" customWidth="1"/>
    <col min="5904" max="5904" width="5.5" style="218" customWidth="1"/>
    <col min="5905" max="5905" width="6.125" style="218" customWidth="1"/>
    <col min="5906" max="5906" width="1.5" style="218" customWidth="1"/>
    <col min="5907" max="5907" width="7.25" style="218" customWidth="1"/>
    <col min="5908" max="5908" width="1.375" style="218" customWidth="1"/>
    <col min="5909" max="5909" width="5.75" style="218" customWidth="1"/>
    <col min="5910" max="5910" width="5.625" style="218" customWidth="1"/>
    <col min="5911" max="5911" width="1.375" style="218" customWidth="1"/>
    <col min="5912" max="5912" width="7" style="218" customWidth="1"/>
    <col min="5913" max="5913" width="1.75" style="218" customWidth="1"/>
    <col min="5914" max="5914" width="5.625" style="218" customWidth="1"/>
    <col min="5915" max="5915" width="5" style="218" customWidth="1"/>
    <col min="5916" max="5916" width="1.875" style="218" customWidth="1"/>
    <col min="5917" max="5917" width="4.875" style="218" customWidth="1"/>
    <col min="5918" max="5918" width="7.875" style="218" customWidth="1"/>
    <col min="5919" max="5919" width="2.5" style="218" customWidth="1"/>
    <col min="5920" max="5920" width="5.125" style="218" customWidth="1"/>
    <col min="5921" max="5921" width="6.375" style="218" customWidth="1"/>
    <col min="5922" max="5922" width="1.375" style="218" customWidth="1"/>
    <col min="5923" max="5923" width="5" style="218" customWidth="1"/>
    <col min="5924" max="5924" width="4.625" style="218" customWidth="1"/>
    <col min="5925" max="5925" width="2.125" style="218" customWidth="1"/>
    <col min="5926" max="5926" width="4.75" style="218" customWidth="1"/>
    <col min="5927" max="5927" width="7" style="218" customWidth="1"/>
    <col min="5928" max="5928" width="1.25" style="218" customWidth="1"/>
    <col min="5929" max="5929" width="4.875" style="218" customWidth="1"/>
    <col min="5930" max="5930" width="3.625" style="218" customWidth="1"/>
    <col min="5931" max="5931" width="3.25" style="218" customWidth="1"/>
    <col min="5932" max="5932" width="2.625" style="218" customWidth="1"/>
    <col min="5933" max="5933" width="2.875" style="218" customWidth="1"/>
    <col min="5934" max="5934" width="3" style="218" customWidth="1"/>
    <col min="5935" max="5935" width="2.875" style="218" customWidth="1"/>
    <col min="5936" max="5936" width="4.25" style="218" customWidth="1"/>
    <col min="5937" max="5937" width="2.5" style="218" customWidth="1"/>
    <col min="5938" max="5938" width="2.875" style="218" customWidth="1"/>
    <col min="5939" max="5939" width="7" style="218" customWidth="1"/>
    <col min="5940" max="5940" width="1.625" style="218" customWidth="1"/>
    <col min="5941" max="5941" width="6" style="218" customWidth="1"/>
    <col min="5942" max="5942" width="7.125" style="218" customWidth="1"/>
    <col min="5943" max="5943" width="1.625" style="218" customWidth="1"/>
    <col min="5944" max="5944" width="5.625" style="218" customWidth="1"/>
    <col min="5945" max="5945" width="3.75" style="218" customWidth="1"/>
    <col min="5946" max="5946" width="2" style="218" customWidth="1"/>
    <col min="5947" max="5947" width="3.875" style="218" customWidth="1"/>
    <col min="5948" max="5948" width="4.875" style="218" customWidth="1"/>
    <col min="5949" max="5949" width="1.625" style="218" customWidth="1"/>
    <col min="5950" max="5950" width="4.75" style="218" customWidth="1"/>
    <col min="5951" max="5951" width="5.875" style="218" customWidth="1"/>
    <col min="5952" max="5952" width="1.25" style="218" customWidth="1"/>
    <col min="5953" max="5953" width="4.625" style="218" customWidth="1"/>
    <col min="5954" max="5954" width="4.75" style="218" customWidth="1"/>
    <col min="5955" max="5955" width="1.375" style="218" customWidth="1"/>
    <col min="5956" max="5956" width="4.75" style="218" customWidth="1"/>
    <col min="5957" max="5957" width="5.875" style="218" customWidth="1"/>
    <col min="5958" max="5958" width="1.125" style="218" customWidth="1"/>
    <col min="5959" max="5959" width="4.75" style="218" customWidth="1"/>
    <col min="5960" max="5960" width="9.625" style="218" customWidth="1"/>
    <col min="5961" max="5963" width="9" style="218"/>
    <col min="5964" max="5964" width="1.75" style="218" customWidth="1"/>
    <col min="5965" max="5965" width="5" style="218" customWidth="1"/>
    <col min="5966" max="6143" width="9" style="218"/>
    <col min="6144" max="6144" width="6.375" style="218" customWidth="1"/>
    <col min="6145" max="6145" width="31.25" style="218" customWidth="1"/>
    <col min="6146" max="6146" width="5.375" style="218" customWidth="1"/>
    <col min="6147" max="6147" width="1.5" style="218" customWidth="1"/>
    <col min="6148" max="6148" width="4.625" style="218" customWidth="1"/>
    <col min="6149" max="6149" width="1.375" style="218" customWidth="1"/>
    <col min="6150" max="6150" width="5.625" style="218" customWidth="1"/>
    <col min="6151" max="6151" width="5.375" style="218" customWidth="1"/>
    <col min="6152" max="6152" width="2.375" style="218" customWidth="1"/>
    <col min="6153" max="6153" width="3.875" style="218" customWidth="1"/>
    <col min="6154" max="6154" width="2" style="218" customWidth="1"/>
    <col min="6155" max="6155" width="6" style="218" customWidth="1"/>
    <col min="6156" max="6156" width="5.5" style="218" customWidth="1"/>
    <col min="6157" max="6157" width="2" style="218" customWidth="1"/>
    <col min="6158" max="6158" width="3.375" style="218" customWidth="1"/>
    <col min="6159" max="6159" width="2.25" style="218" customWidth="1"/>
    <col min="6160" max="6160" width="5.5" style="218" customWidth="1"/>
    <col min="6161" max="6161" width="6.125" style="218" customWidth="1"/>
    <col min="6162" max="6162" width="1.5" style="218" customWidth="1"/>
    <col min="6163" max="6163" width="7.25" style="218" customWidth="1"/>
    <col min="6164" max="6164" width="1.375" style="218" customWidth="1"/>
    <col min="6165" max="6165" width="5.75" style="218" customWidth="1"/>
    <col min="6166" max="6166" width="5.625" style="218" customWidth="1"/>
    <col min="6167" max="6167" width="1.375" style="218" customWidth="1"/>
    <col min="6168" max="6168" width="7" style="218" customWidth="1"/>
    <col min="6169" max="6169" width="1.75" style="218" customWidth="1"/>
    <col min="6170" max="6170" width="5.625" style="218" customWidth="1"/>
    <col min="6171" max="6171" width="5" style="218" customWidth="1"/>
    <col min="6172" max="6172" width="1.875" style="218" customWidth="1"/>
    <col min="6173" max="6173" width="4.875" style="218" customWidth="1"/>
    <col min="6174" max="6174" width="7.875" style="218" customWidth="1"/>
    <col min="6175" max="6175" width="2.5" style="218" customWidth="1"/>
    <col min="6176" max="6176" width="5.125" style="218" customWidth="1"/>
    <col min="6177" max="6177" width="6.375" style="218" customWidth="1"/>
    <col min="6178" max="6178" width="1.375" style="218" customWidth="1"/>
    <col min="6179" max="6179" width="5" style="218" customWidth="1"/>
    <col min="6180" max="6180" width="4.625" style="218" customWidth="1"/>
    <col min="6181" max="6181" width="2.125" style="218" customWidth="1"/>
    <col min="6182" max="6182" width="4.75" style="218" customWidth="1"/>
    <col min="6183" max="6183" width="7" style="218" customWidth="1"/>
    <col min="6184" max="6184" width="1.25" style="218" customWidth="1"/>
    <col min="6185" max="6185" width="4.875" style="218" customWidth="1"/>
    <col min="6186" max="6186" width="3.625" style="218" customWidth="1"/>
    <col min="6187" max="6187" width="3.25" style="218" customWidth="1"/>
    <col min="6188" max="6188" width="2.625" style="218" customWidth="1"/>
    <col min="6189" max="6189" width="2.875" style="218" customWidth="1"/>
    <col min="6190" max="6190" width="3" style="218" customWidth="1"/>
    <col min="6191" max="6191" width="2.875" style="218" customWidth="1"/>
    <col min="6192" max="6192" width="4.25" style="218" customWidth="1"/>
    <col min="6193" max="6193" width="2.5" style="218" customWidth="1"/>
    <col min="6194" max="6194" width="2.875" style="218" customWidth="1"/>
    <col min="6195" max="6195" width="7" style="218" customWidth="1"/>
    <col min="6196" max="6196" width="1.625" style="218" customWidth="1"/>
    <col min="6197" max="6197" width="6" style="218" customWidth="1"/>
    <col min="6198" max="6198" width="7.125" style="218" customWidth="1"/>
    <col min="6199" max="6199" width="1.625" style="218" customWidth="1"/>
    <col min="6200" max="6200" width="5.625" style="218" customWidth="1"/>
    <col min="6201" max="6201" width="3.75" style="218" customWidth="1"/>
    <col min="6202" max="6202" width="2" style="218" customWidth="1"/>
    <col min="6203" max="6203" width="3.875" style="218" customWidth="1"/>
    <col min="6204" max="6204" width="4.875" style="218" customWidth="1"/>
    <col min="6205" max="6205" width="1.625" style="218" customWidth="1"/>
    <col min="6206" max="6206" width="4.75" style="218" customWidth="1"/>
    <col min="6207" max="6207" width="5.875" style="218" customWidth="1"/>
    <col min="6208" max="6208" width="1.25" style="218" customWidth="1"/>
    <col min="6209" max="6209" width="4.625" style="218" customWidth="1"/>
    <col min="6210" max="6210" width="4.75" style="218" customWidth="1"/>
    <col min="6211" max="6211" width="1.375" style="218" customWidth="1"/>
    <col min="6212" max="6212" width="4.75" style="218" customWidth="1"/>
    <col min="6213" max="6213" width="5.875" style="218" customWidth="1"/>
    <col min="6214" max="6214" width="1.125" style="218" customWidth="1"/>
    <col min="6215" max="6215" width="4.75" style="218" customWidth="1"/>
    <col min="6216" max="6216" width="9.625" style="218" customWidth="1"/>
    <col min="6217" max="6219" width="9" style="218"/>
    <col min="6220" max="6220" width="1.75" style="218" customWidth="1"/>
    <col min="6221" max="6221" width="5" style="218" customWidth="1"/>
    <col min="6222" max="6399" width="9" style="218"/>
    <col min="6400" max="6400" width="6.375" style="218" customWidth="1"/>
    <col min="6401" max="6401" width="31.25" style="218" customWidth="1"/>
    <col min="6402" max="6402" width="5.375" style="218" customWidth="1"/>
    <col min="6403" max="6403" width="1.5" style="218" customWidth="1"/>
    <col min="6404" max="6404" width="4.625" style="218" customWidth="1"/>
    <col min="6405" max="6405" width="1.375" style="218" customWidth="1"/>
    <col min="6406" max="6406" width="5.625" style="218" customWidth="1"/>
    <col min="6407" max="6407" width="5.375" style="218" customWidth="1"/>
    <col min="6408" max="6408" width="2.375" style="218" customWidth="1"/>
    <col min="6409" max="6409" width="3.875" style="218" customWidth="1"/>
    <col min="6410" max="6410" width="2" style="218" customWidth="1"/>
    <col min="6411" max="6411" width="6" style="218" customWidth="1"/>
    <col min="6412" max="6412" width="5.5" style="218" customWidth="1"/>
    <col min="6413" max="6413" width="2" style="218" customWidth="1"/>
    <col min="6414" max="6414" width="3.375" style="218" customWidth="1"/>
    <col min="6415" max="6415" width="2.25" style="218" customWidth="1"/>
    <col min="6416" max="6416" width="5.5" style="218" customWidth="1"/>
    <col min="6417" max="6417" width="6.125" style="218" customWidth="1"/>
    <col min="6418" max="6418" width="1.5" style="218" customWidth="1"/>
    <col min="6419" max="6419" width="7.25" style="218" customWidth="1"/>
    <col min="6420" max="6420" width="1.375" style="218" customWidth="1"/>
    <col min="6421" max="6421" width="5.75" style="218" customWidth="1"/>
    <col min="6422" max="6422" width="5.625" style="218" customWidth="1"/>
    <col min="6423" max="6423" width="1.375" style="218" customWidth="1"/>
    <col min="6424" max="6424" width="7" style="218" customWidth="1"/>
    <col min="6425" max="6425" width="1.75" style="218" customWidth="1"/>
    <col min="6426" max="6426" width="5.625" style="218" customWidth="1"/>
    <col min="6427" max="6427" width="5" style="218" customWidth="1"/>
    <col min="6428" max="6428" width="1.875" style="218" customWidth="1"/>
    <col min="6429" max="6429" width="4.875" style="218" customWidth="1"/>
    <col min="6430" max="6430" width="7.875" style="218" customWidth="1"/>
    <col min="6431" max="6431" width="2.5" style="218" customWidth="1"/>
    <col min="6432" max="6432" width="5.125" style="218" customWidth="1"/>
    <col min="6433" max="6433" width="6.375" style="218" customWidth="1"/>
    <col min="6434" max="6434" width="1.375" style="218" customWidth="1"/>
    <col min="6435" max="6435" width="5" style="218" customWidth="1"/>
    <col min="6436" max="6436" width="4.625" style="218" customWidth="1"/>
    <col min="6437" max="6437" width="2.125" style="218" customWidth="1"/>
    <col min="6438" max="6438" width="4.75" style="218" customWidth="1"/>
    <col min="6439" max="6439" width="7" style="218" customWidth="1"/>
    <col min="6440" max="6440" width="1.25" style="218" customWidth="1"/>
    <col min="6441" max="6441" width="4.875" style="218" customWidth="1"/>
    <col min="6442" max="6442" width="3.625" style="218" customWidth="1"/>
    <col min="6443" max="6443" width="3.25" style="218" customWidth="1"/>
    <col min="6444" max="6444" width="2.625" style="218" customWidth="1"/>
    <col min="6445" max="6445" width="2.875" style="218" customWidth="1"/>
    <col min="6446" max="6446" width="3" style="218" customWidth="1"/>
    <col min="6447" max="6447" width="2.875" style="218" customWidth="1"/>
    <col min="6448" max="6448" width="4.25" style="218" customWidth="1"/>
    <col min="6449" max="6449" width="2.5" style="218" customWidth="1"/>
    <col min="6450" max="6450" width="2.875" style="218" customWidth="1"/>
    <col min="6451" max="6451" width="7" style="218" customWidth="1"/>
    <col min="6452" max="6452" width="1.625" style="218" customWidth="1"/>
    <col min="6453" max="6453" width="6" style="218" customWidth="1"/>
    <col min="6454" max="6454" width="7.125" style="218" customWidth="1"/>
    <col min="6455" max="6455" width="1.625" style="218" customWidth="1"/>
    <col min="6456" max="6456" width="5.625" style="218" customWidth="1"/>
    <col min="6457" max="6457" width="3.75" style="218" customWidth="1"/>
    <col min="6458" max="6458" width="2" style="218" customWidth="1"/>
    <col min="6459" max="6459" width="3.875" style="218" customWidth="1"/>
    <col min="6460" max="6460" width="4.875" style="218" customWidth="1"/>
    <col min="6461" max="6461" width="1.625" style="218" customWidth="1"/>
    <col min="6462" max="6462" width="4.75" style="218" customWidth="1"/>
    <col min="6463" max="6463" width="5.875" style="218" customWidth="1"/>
    <col min="6464" max="6464" width="1.25" style="218" customWidth="1"/>
    <col min="6465" max="6465" width="4.625" style="218" customWidth="1"/>
    <col min="6466" max="6466" width="4.75" style="218" customWidth="1"/>
    <col min="6467" max="6467" width="1.375" style="218" customWidth="1"/>
    <col min="6468" max="6468" width="4.75" style="218" customWidth="1"/>
    <col min="6469" max="6469" width="5.875" style="218" customWidth="1"/>
    <col min="6470" max="6470" width="1.125" style="218" customWidth="1"/>
    <col min="6471" max="6471" width="4.75" style="218" customWidth="1"/>
    <col min="6472" max="6472" width="9.625" style="218" customWidth="1"/>
    <col min="6473" max="6475" width="9" style="218"/>
    <col min="6476" max="6476" width="1.75" style="218" customWidth="1"/>
    <col min="6477" max="6477" width="5" style="218" customWidth="1"/>
    <col min="6478" max="6655" width="9" style="218"/>
    <col min="6656" max="6656" width="6.375" style="218" customWidth="1"/>
    <col min="6657" max="6657" width="31.25" style="218" customWidth="1"/>
    <col min="6658" max="6658" width="5.375" style="218" customWidth="1"/>
    <col min="6659" max="6659" width="1.5" style="218" customWidth="1"/>
    <col min="6660" max="6660" width="4.625" style="218" customWidth="1"/>
    <col min="6661" max="6661" width="1.375" style="218" customWidth="1"/>
    <col min="6662" max="6662" width="5.625" style="218" customWidth="1"/>
    <col min="6663" max="6663" width="5.375" style="218" customWidth="1"/>
    <col min="6664" max="6664" width="2.375" style="218" customWidth="1"/>
    <col min="6665" max="6665" width="3.875" style="218" customWidth="1"/>
    <col min="6666" max="6666" width="2" style="218" customWidth="1"/>
    <col min="6667" max="6667" width="6" style="218" customWidth="1"/>
    <col min="6668" max="6668" width="5.5" style="218" customWidth="1"/>
    <col min="6669" max="6669" width="2" style="218" customWidth="1"/>
    <col min="6670" max="6670" width="3.375" style="218" customWidth="1"/>
    <col min="6671" max="6671" width="2.25" style="218" customWidth="1"/>
    <col min="6672" max="6672" width="5.5" style="218" customWidth="1"/>
    <col min="6673" max="6673" width="6.125" style="218" customWidth="1"/>
    <col min="6674" max="6674" width="1.5" style="218" customWidth="1"/>
    <col min="6675" max="6675" width="7.25" style="218" customWidth="1"/>
    <col min="6676" max="6676" width="1.375" style="218" customWidth="1"/>
    <col min="6677" max="6677" width="5.75" style="218" customWidth="1"/>
    <col min="6678" max="6678" width="5.625" style="218" customWidth="1"/>
    <col min="6679" max="6679" width="1.375" style="218" customWidth="1"/>
    <col min="6680" max="6680" width="7" style="218" customWidth="1"/>
    <col min="6681" max="6681" width="1.75" style="218" customWidth="1"/>
    <col min="6682" max="6682" width="5.625" style="218" customWidth="1"/>
    <col min="6683" max="6683" width="5" style="218" customWidth="1"/>
    <col min="6684" max="6684" width="1.875" style="218" customWidth="1"/>
    <col min="6685" max="6685" width="4.875" style="218" customWidth="1"/>
    <col min="6686" max="6686" width="7.875" style="218" customWidth="1"/>
    <col min="6687" max="6687" width="2.5" style="218" customWidth="1"/>
    <col min="6688" max="6688" width="5.125" style="218" customWidth="1"/>
    <col min="6689" max="6689" width="6.375" style="218" customWidth="1"/>
    <col min="6690" max="6690" width="1.375" style="218" customWidth="1"/>
    <col min="6691" max="6691" width="5" style="218" customWidth="1"/>
    <col min="6692" max="6692" width="4.625" style="218" customWidth="1"/>
    <col min="6693" max="6693" width="2.125" style="218" customWidth="1"/>
    <col min="6694" max="6694" width="4.75" style="218" customWidth="1"/>
    <col min="6695" max="6695" width="7" style="218" customWidth="1"/>
    <col min="6696" max="6696" width="1.25" style="218" customWidth="1"/>
    <col min="6697" max="6697" width="4.875" style="218" customWidth="1"/>
    <col min="6698" max="6698" width="3.625" style="218" customWidth="1"/>
    <col min="6699" max="6699" width="3.25" style="218" customWidth="1"/>
    <col min="6700" max="6700" width="2.625" style="218" customWidth="1"/>
    <col min="6701" max="6701" width="2.875" style="218" customWidth="1"/>
    <col min="6702" max="6702" width="3" style="218" customWidth="1"/>
    <col min="6703" max="6703" width="2.875" style="218" customWidth="1"/>
    <col min="6704" max="6704" width="4.25" style="218" customWidth="1"/>
    <col min="6705" max="6705" width="2.5" style="218" customWidth="1"/>
    <col min="6706" max="6706" width="2.875" style="218" customWidth="1"/>
    <col min="6707" max="6707" width="7" style="218" customWidth="1"/>
    <col min="6708" max="6708" width="1.625" style="218" customWidth="1"/>
    <col min="6709" max="6709" width="6" style="218" customWidth="1"/>
    <col min="6710" max="6710" width="7.125" style="218" customWidth="1"/>
    <col min="6711" max="6711" width="1.625" style="218" customWidth="1"/>
    <col min="6712" max="6712" width="5.625" style="218" customWidth="1"/>
    <col min="6713" max="6713" width="3.75" style="218" customWidth="1"/>
    <col min="6714" max="6714" width="2" style="218" customWidth="1"/>
    <col min="6715" max="6715" width="3.875" style="218" customWidth="1"/>
    <col min="6716" max="6716" width="4.875" style="218" customWidth="1"/>
    <col min="6717" max="6717" width="1.625" style="218" customWidth="1"/>
    <col min="6718" max="6718" width="4.75" style="218" customWidth="1"/>
    <col min="6719" max="6719" width="5.875" style="218" customWidth="1"/>
    <col min="6720" max="6720" width="1.25" style="218" customWidth="1"/>
    <col min="6721" max="6721" width="4.625" style="218" customWidth="1"/>
    <col min="6722" max="6722" width="4.75" style="218" customWidth="1"/>
    <col min="6723" max="6723" width="1.375" style="218" customWidth="1"/>
    <col min="6724" max="6724" width="4.75" style="218" customWidth="1"/>
    <col min="6725" max="6725" width="5.875" style="218" customWidth="1"/>
    <col min="6726" max="6726" width="1.125" style="218" customWidth="1"/>
    <col min="6727" max="6727" width="4.75" style="218" customWidth="1"/>
    <col min="6728" max="6728" width="9.625" style="218" customWidth="1"/>
    <col min="6729" max="6731" width="9" style="218"/>
    <col min="6732" max="6732" width="1.75" style="218" customWidth="1"/>
    <col min="6733" max="6733" width="5" style="218" customWidth="1"/>
    <col min="6734" max="6911" width="9" style="218"/>
    <col min="6912" max="6912" width="6.375" style="218" customWidth="1"/>
    <col min="6913" max="6913" width="31.25" style="218" customWidth="1"/>
    <col min="6914" max="6914" width="5.375" style="218" customWidth="1"/>
    <col min="6915" max="6915" width="1.5" style="218" customWidth="1"/>
    <col min="6916" max="6916" width="4.625" style="218" customWidth="1"/>
    <col min="6917" max="6917" width="1.375" style="218" customWidth="1"/>
    <col min="6918" max="6918" width="5.625" style="218" customWidth="1"/>
    <col min="6919" max="6919" width="5.375" style="218" customWidth="1"/>
    <col min="6920" max="6920" width="2.375" style="218" customWidth="1"/>
    <col min="6921" max="6921" width="3.875" style="218" customWidth="1"/>
    <col min="6922" max="6922" width="2" style="218" customWidth="1"/>
    <col min="6923" max="6923" width="6" style="218" customWidth="1"/>
    <col min="6924" max="6924" width="5.5" style="218" customWidth="1"/>
    <col min="6925" max="6925" width="2" style="218" customWidth="1"/>
    <col min="6926" max="6926" width="3.375" style="218" customWidth="1"/>
    <col min="6927" max="6927" width="2.25" style="218" customWidth="1"/>
    <col min="6928" max="6928" width="5.5" style="218" customWidth="1"/>
    <col min="6929" max="6929" width="6.125" style="218" customWidth="1"/>
    <col min="6930" max="6930" width="1.5" style="218" customWidth="1"/>
    <col min="6931" max="6931" width="7.25" style="218" customWidth="1"/>
    <col min="6932" max="6932" width="1.375" style="218" customWidth="1"/>
    <col min="6933" max="6933" width="5.75" style="218" customWidth="1"/>
    <col min="6934" max="6934" width="5.625" style="218" customWidth="1"/>
    <col min="6935" max="6935" width="1.375" style="218" customWidth="1"/>
    <col min="6936" max="6936" width="7" style="218" customWidth="1"/>
    <col min="6937" max="6937" width="1.75" style="218" customWidth="1"/>
    <col min="6938" max="6938" width="5.625" style="218" customWidth="1"/>
    <col min="6939" max="6939" width="5" style="218" customWidth="1"/>
    <col min="6940" max="6940" width="1.875" style="218" customWidth="1"/>
    <col min="6941" max="6941" width="4.875" style="218" customWidth="1"/>
    <col min="6942" max="6942" width="7.875" style="218" customWidth="1"/>
    <col min="6943" max="6943" width="2.5" style="218" customWidth="1"/>
    <col min="6944" max="6944" width="5.125" style="218" customWidth="1"/>
    <col min="6945" max="6945" width="6.375" style="218" customWidth="1"/>
    <col min="6946" max="6946" width="1.375" style="218" customWidth="1"/>
    <col min="6947" max="6947" width="5" style="218" customWidth="1"/>
    <col min="6948" max="6948" width="4.625" style="218" customWidth="1"/>
    <col min="6949" max="6949" width="2.125" style="218" customWidth="1"/>
    <col min="6950" max="6950" width="4.75" style="218" customWidth="1"/>
    <col min="6951" max="6951" width="7" style="218" customWidth="1"/>
    <col min="6952" max="6952" width="1.25" style="218" customWidth="1"/>
    <col min="6953" max="6953" width="4.875" style="218" customWidth="1"/>
    <col min="6954" max="6954" width="3.625" style="218" customWidth="1"/>
    <col min="6955" max="6955" width="3.25" style="218" customWidth="1"/>
    <col min="6956" max="6956" width="2.625" style="218" customWidth="1"/>
    <col min="6957" max="6957" width="2.875" style="218" customWidth="1"/>
    <col min="6958" max="6958" width="3" style="218" customWidth="1"/>
    <col min="6959" max="6959" width="2.875" style="218" customWidth="1"/>
    <col min="6960" max="6960" width="4.25" style="218" customWidth="1"/>
    <col min="6961" max="6961" width="2.5" style="218" customWidth="1"/>
    <col min="6962" max="6962" width="2.875" style="218" customWidth="1"/>
    <col min="6963" max="6963" width="7" style="218" customWidth="1"/>
    <col min="6964" max="6964" width="1.625" style="218" customWidth="1"/>
    <col min="6965" max="6965" width="6" style="218" customWidth="1"/>
    <col min="6966" max="6966" width="7.125" style="218" customWidth="1"/>
    <col min="6967" max="6967" width="1.625" style="218" customWidth="1"/>
    <col min="6968" max="6968" width="5.625" style="218" customWidth="1"/>
    <col min="6969" max="6969" width="3.75" style="218" customWidth="1"/>
    <col min="6970" max="6970" width="2" style="218" customWidth="1"/>
    <col min="6971" max="6971" width="3.875" style="218" customWidth="1"/>
    <col min="6972" max="6972" width="4.875" style="218" customWidth="1"/>
    <col min="6973" max="6973" width="1.625" style="218" customWidth="1"/>
    <col min="6974" max="6974" width="4.75" style="218" customWidth="1"/>
    <col min="6975" max="6975" width="5.875" style="218" customWidth="1"/>
    <col min="6976" max="6976" width="1.25" style="218" customWidth="1"/>
    <col min="6977" max="6977" width="4.625" style="218" customWidth="1"/>
    <col min="6978" max="6978" width="4.75" style="218" customWidth="1"/>
    <col min="6979" max="6979" width="1.375" style="218" customWidth="1"/>
    <col min="6980" max="6980" width="4.75" style="218" customWidth="1"/>
    <col min="6981" max="6981" width="5.875" style="218" customWidth="1"/>
    <col min="6982" max="6982" width="1.125" style="218" customWidth="1"/>
    <col min="6983" max="6983" width="4.75" style="218" customWidth="1"/>
    <col min="6984" max="6984" width="9.625" style="218" customWidth="1"/>
    <col min="6985" max="6987" width="9" style="218"/>
    <col min="6988" max="6988" width="1.75" style="218" customWidth="1"/>
    <col min="6989" max="6989" width="5" style="218" customWidth="1"/>
    <col min="6990" max="7167" width="9" style="218"/>
    <col min="7168" max="7168" width="6.375" style="218" customWidth="1"/>
    <col min="7169" max="7169" width="31.25" style="218" customWidth="1"/>
    <col min="7170" max="7170" width="5.375" style="218" customWidth="1"/>
    <col min="7171" max="7171" width="1.5" style="218" customWidth="1"/>
    <col min="7172" max="7172" width="4.625" style="218" customWidth="1"/>
    <col min="7173" max="7173" width="1.375" style="218" customWidth="1"/>
    <col min="7174" max="7174" width="5.625" style="218" customWidth="1"/>
    <col min="7175" max="7175" width="5.375" style="218" customWidth="1"/>
    <col min="7176" max="7176" width="2.375" style="218" customWidth="1"/>
    <col min="7177" max="7177" width="3.875" style="218" customWidth="1"/>
    <col min="7178" max="7178" width="2" style="218" customWidth="1"/>
    <col min="7179" max="7179" width="6" style="218" customWidth="1"/>
    <col min="7180" max="7180" width="5.5" style="218" customWidth="1"/>
    <col min="7181" max="7181" width="2" style="218" customWidth="1"/>
    <col min="7182" max="7182" width="3.375" style="218" customWidth="1"/>
    <col min="7183" max="7183" width="2.25" style="218" customWidth="1"/>
    <col min="7184" max="7184" width="5.5" style="218" customWidth="1"/>
    <col min="7185" max="7185" width="6.125" style="218" customWidth="1"/>
    <col min="7186" max="7186" width="1.5" style="218" customWidth="1"/>
    <col min="7187" max="7187" width="7.25" style="218" customWidth="1"/>
    <col min="7188" max="7188" width="1.375" style="218" customWidth="1"/>
    <col min="7189" max="7189" width="5.75" style="218" customWidth="1"/>
    <col min="7190" max="7190" width="5.625" style="218" customWidth="1"/>
    <col min="7191" max="7191" width="1.375" style="218" customWidth="1"/>
    <col min="7192" max="7192" width="7" style="218" customWidth="1"/>
    <col min="7193" max="7193" width="1.75" style="218" customWidth="1"/>
    <col min="7194" max="7194" width="5.625" style="218" customWidth="1"/>
    <col min="7195" max="7195" width="5" style="218" customWidth="1"/>
    <col min="7196" max="7196" width="1.875" style="218" customWidth="1"/>
    <col min="7197" max="7197" width="4.875" style="218" customWidth="1"/>
    <col min="7198" max="7198" width="7.875" style="218" customWidth="1"/>
    <col min="7199" max="7199" width="2.5" style="218" customWidth="1"/>
    <col min="7200" max="7200" width="5.125" style="218" customWidth="1"/>
    <col min="7201" max="7201" width="6.375" style="218" customWidth="1"/>
    <col min="7202" max="7202" width="1.375" style="218" customWidth="1"/>
    <col min="7203" max="7203" width="5" style="218" customWidth="1"/>
    <col min="7204" max="7204" width="4.625" style="218" customWidth="1"/>
    <col min="7205" max="7205" width="2.125" style="218" customWidth="1"/>
    <col min="7206" max="7206" width="4.75" style="218" customWidth="1"/>
    <col min="7207" max="7207" width="7" style="218" customWidth="1"/>
    <col min="7208" max="7208" width="1.25" style="218" customWidth="1"/>
    <col min="7209" max="7209" width="4.875" style="218" customWidth="1"/>
    <col min="7210" max="7210" width="3.625" style="218" customWidth="1"/>
    <col min="7211" max="7211" width="3.25" style="218" customWidth="1"/>
    <col min="7212" max="7212" width="2.625" style="218" customWidth="1"/>
    <col min="7213" max="7213" width="2.875" style="218" customWidth="1"/>
    <col min="7214" max="7214" width="3" style="218" customWidth="1"/>
    <col min="7215" max="7215" width="2.875" style="218" customWidth="1"/>
    <col min="7216" max="7216" width="4.25" style="218" customWidth="1"/>
    <col min="7217" max="7217" width="2.5" style="218" customWidth="1"/>
    <col min="7218" max="7218" width="2.875" style="218" customWidth="1"/>
    <col min="7219" max="7219" width="7" style="218" customWidth="1"/>
    <col min="7220" max="7220" width="1.625" style="218" customWidth="1"/>
    <col min="7221" max="7221" width="6" style="218" customWidth="1"/>
    <col min="7222" max="7222" width="7.125" style="218" customWidth="1"/>
    <col min="7223" max="7223" width="1.625" style="218" customWidth="1"/>
    <col min="7224" max="7224" width="5.625" style="218" customWidth="1"/>
    <col min="7225" max="7225" width="3.75" style="218" customWidth="1"/>
    <col min="7226" max="7226" width="2" style="218" customWidth="1"/>
    <col min="7227" max="7227" width="3.875" style="218" customWidth="1"/>
    <col min="7228" max="7228" width="4.875" style="218" customWidth="1"/>
    <col min="7229" max="7229" width="1.625" style="218" customWidth="1"/>
    <col min="7230" max="7230" width="4.75" style="218" customWidth="1"/>
    <col min="7231" max="7231" width="5.875" style="218" customWidth="1"/>
    <col min="7232" max="7232" width="1.25" style="218" customWidth="1"/>
    <col min="7233" max="7233" width="4.625" style="218" customWidth="1"/>
    <col min="7234" max="7234" width="4.75" style="218" customWidth="1"/>
    <col min="7235" max="7235" width="1.375" style="218" customWidth="1"/>
    <col min="7236" max="7236" width="4.75" style="218" customWidth="1"/>
    <col min="7237" max="7237" width="5.875" style="218" customWidth="1"/>
    <col min="7238" max="7238" width="1.125" style="218" customWidth="1"/>
    <col min="7239" max="7239" width="4.75" style="218" customWidth="1"/>
    <col min="7240" max="7240" width="9.625" style="218" customWidth="1"/>
    <col min="7241" max="7243" width="9" style="218"/>
    <col min="7244" max="7244" width="1.75" style="218" customWidth="1"/>
    <col min="7245" max="7245" width="5" style="218" customWidth="1"/>
    <col min="7246" max="7423" width="9" style="218"/>
    <col min="7424" max="7424" width="6.375" style="218" customWidth="1"/>
    <col min="7425" max="7425" width="31.25" style="218" customWidth="1"/>
    <col min="7426" max="7426" width="5.375" style="218" customWidth="1"/>
    <col min="7427" max="7427" width="1.5" style="218" customWidth="1"/>
    <col min="7428" max="7428" width="4.625" style="218" customWidth="1"/>
    <col min="7429" max="7429" width="1.375" style="218" customWidth="1"/>
    <col min="7430" max="7430" width="5.625" style="218" customWidth="1"/>
    <col min="7431" max="7431" width="5.375" style="218" customWidth="1"/>
    <col min="7432" max="7432" width="2.375" style="218" customWidth="1"/>
    <col min="7433" max="7433" width="3.875" style="218" customWidth="1"/>
    <col min="7434" max="7434" width="2" style="218" customWidth="1"/>
    <col min="7435" max="7435" width="6" style="218" customWidth="1"/>
    <col min="7436" max="7436" width="5.5" style="218" customWidth="1"/>
    <col min="7437" max="7437" width="2" style="218" customWidth="1"/>
    <col min="7438" max="7438" width="3.375" style="218" customWidth="1"/>
    <col min="7439" max="7439" width="2.25" style="218" customWidth="1"/>
    <col min="7440" max="7440" width="5.5" style="218" customWidth="1"/>
    <col min="7441" max="7441" width="6.125" style="218" customWidth="1"/>
    <col min="7442" max="7442" width="1.5" style="218" customWidth="1"/>
    <col min="7443" max="7443" width="7.25" style="218" customWidth="1"/>
    <col min="7444" max="7444" width="1.375" style="218" customWidth="1"/>
    <col min="7445" max="7445" width="5.75" style="218" customWidth="1"/>
    <col min="7446" max="7446" width="5.625" style="218" customWidth="1"/>
    <col min="7447" max="7447" width="1.375" style="218" customWidth="1"/>
    <col min="7448" max="7448" width="7" style="218" customWidth="1"/>
    <col min="7449" max="7449" width="1.75" style="218" customWidth="1"/>
    <col min="7450" max="7450" width="5.625" style="218" customWidth="1"/>
    <col min="7451" max="7451" width="5" style="218" customWidth="1"/>
    <col min="7452" max="7452" width="1.875" style="218" customWidth="1"/>
    <col min="7453" max="7453" width="4.875" style="218" customWidth="1"/>
    <col min="7454" max="7454" width="7.875" style="218" customWidth="1"/>
    <col min="7455" max="7455" width="2.5" style="218" customWidth="1"/>
    <col min="7456" max="7456" width="5.125" style="218" customWidth="1"/>
    <col min="7457" max="7457" width="6.375" style="218" customWidth="1"/>
    <col min="7458" max="7458" width="1.375" style="218" customWidth="1"/>
    <col min="7459" max="7459" width="5" style="218" customWidth="1"/>
    <col min="7460" max="7460" width="4.625" style="218" customWidth="1"/>
    <col min="7461" max="7461" width="2.125" style="218" customWidth="1"/>
    <col min="7462" max="7462" width="4.75" style="218" customWidth="1"/>
    <col min="7463" max="7463" width="7" style="218" customWidth="1"/>
    <col min="7464" max="7464" width="1.25" style="218" customWidth="1"/>
    <col min="7465" max="7465" width="4.875" style="218" customWidth="1"/>
    <col min="7466" max="7466" width="3.625" style="218" customWidth="1"/>
    <col min="7467" max="7467" width="3.25" style="218" customWidth="1"/>
    <col min="7468" max="7468" width="2.625" style="218" customWidth="1"/>
    <col min="7469" max="7469" width="2.875" style="218" customWidth="1"/>
    <col min="7470" max="7470" width="3" style="218" customWidth="1"/>
    <col min="7471" max="7471" width="2.875" style="218" customWidth="1"/>
    <col min="7472" max="7472" width="4.25" style="218" customWidth="1"/>
    <col min="7473" max="7473" width="2.5" style="218" customWidth="1"/>
    <col min="7474" max="7474" width="2.875" style="218" customWidth="1"/>
    <col min="7475" max="7475" width="7" style="218" customWidth="1"/>
    <col min="7476" max="7476" width="1.625" style="218" customWidth="1"/>
    <col min="7477" max="7477" width="6" style="218" customWidth="1"/>
    <col min="7478" max="7478" width="7.125" style="218" customWidth="1"/>
    <col min="7479" max="7479" width="1.625" style="218" customWidth="1"/>
    <col min="7480" max="7480" width="5.625" style="218" customWidth="1"/>
    <col min="7481" max="7481" width="3.75" style="218" customWidth="1"/>
    <col min="7482" max="7482" width="2" style="218" customWidth="1"/>
    <col min="7483" max="7483" width="3.875" style="218" customWidth="1"/>
    <col min="7484" max="7484" width="4.875" style="218" customWidth="1"/>
    <col min="7485" max="7485" width="1.625" style="218" customWidth="1"/>
    <col min="7486" max="7486" width="4.75" style="218" customWidth="1"/>
    <col min="7487" max="7487" width="5.875" style="218" customWidth="1"/>
    <col min="7488" max="7488" width="1.25" style="218" customWidth="1"/>
    <col min="7489" max="7489" width="4.625" style="218" customWidth="1"/>
    <col min="7490" max="7490" width="4.75" style="218" customWidth="1"/>
    <col min="7491" max="7491" width="1.375" style="218" customWidth="1"/>
    <col min="7492" max="7492" width="4.75" style="218" customWidth="1"/>
    <col min="7493" max="7493" width="5.875" style="218" customWidth="1"/>
    <col min="7494" max="7494" width="1.125" style="218" customWidth="1"/>
    <col min="7495" max="7495" width="4.75" style="218" customWidth="1"/>
    <col min="7496" max="7496" width="9.625" style="218" customWidth="1"/>
    <col min="7497" max="7499" width="9" style="218"/>
    <col min="7500" max="7500" width="1.75" style="218" customWidth="1"/>
    <col min="7501" max="7501" width="5" style="218" customWidth="1"/>
    <col min="7502" max="7679" width="9" style="218"/>
    <col min="7680" max="7680" width="6.375" style="218" customWidth="1"/>
    <col min="7681" max="7681" width="31.25" style="218" customWidth="1"/>
    <col min="7682" max="7682" width="5.375" style="218" customWidth="1"/>
    <col min="7683" max="7683" width="1.5" style="218" customWidth="1"/>
    <col min="7684" max="7684" width="4.625" style="218" customWidth="1"/>
    <col min="7685" max="7685" width="1.375" style="218" customWidth="1"/>
    <col min="7686" max="7686" width="5.625" style="218" customWidth="1"/>
    <col min="7687" max="7687" width="5.375" style="218" customWidth="1"/>
    <col min="7688" max="7688" width="2.375" style="218" customWidth="1"/>
    <col min="7689" max="7689" width="3.875" style="218" customWidth="1"/>
    <col min="7690" max="7690" width="2" style="218" customWidth="1"/>
    <col min="7691" max="7691" width="6" style="218" customWidth="1"/>
    <col min="7692" max="7692" width="5.5" style="218" customWidth="1"/>
    <col min="7693" max="7693" width="2" style="218" customWidth="1"/>
    <col min="7694" max="7694" width="3.375" style="218" customWidth="1"/>
    <col min="7695" max="7695" width="2.25" style="218" customWidth="1"/>
    <col min="7696" max="7696" width="5.5" style="218" customWidth="1"/>
    <col min="7697" max="7697" width="6.125" style="218" customWidth="1"/>
    <col min="7698" max="7698" width="1.5" style="218" customWidth="1"/>
    <col min="7699" max="7699" width="7.25" style="218" customWidth="1"/>
    <col min="7700" max="7700" width="1.375" style="218" customWidth="1"/>
    <col min="7701" max="7701" width="5.75" style="218" customWidth="1"/>
    <col min="7702" max="7702" width="5.625" style="218" customWidth="1"/>
    <col min="7703" max="7703" width="1.375" style="218" customWidth="1"/>
    <col min="7704" max="7704" width="7" style="218" customWidth="1"/>
    <col min="7705" max="7705" width="1.75" style="218" customWidth="1"/>
    <col min="7706" max="7706" width="5.625" style="218" customWidth="1"/>
    <col min="7707" max="7707" width="5" style="218" customWidth="1"/>
    <col min="7708" max="7708" width="1.875" style="218" customWidth="1"/>
    <col min="7709" max="7709" width="4.875" style="218" customWidth="1"/>
    <col min="7710" max="7710" width="7.875" style="218" customWidth="1"/>
    <col min="7711" max="7711" width="2.5" style="218" customWidth="1"/>
    <col min="7712" max="7712" width="5.125" style="218" customWidth="1"/>
    <col min="7713" max="7713" width="6.375" style="218" customWidth="1"/>
    <col min="7714" max="7714" width="1.375" style="218" customWidth="1"/>
    <col min="7715" max="7715" width="5" style="218" customWidth="1"/>
    <col min="7716" max="7716" width="4.625" style="218" customWidth="1"/>
    <col min="7717" max="7717" width="2.125" style="218" customWidth="1"/>
    <col min="7718" max="7718" width="4.75" style="218" customWidth="1"/>
    <col min="7719" max="7719" width="7" style="218" customWidth="1"/>
    <col min="7720" max="7720" width="1.25" style="218" customWidth="1"/>
    <col min="7721" max="7721" width="4.875" style="218" customWidth="1"/>
    <col min="7722" max="7722" width="3.625" style="218" customWidth="1"/>
    <col min="7723" max="7723" width="3.25" style="218" customWidth="1"/>
    <col min="7724" max="7724" width="2.625" style="218" customWidth="1"/>
    <col min="7725" max="7725" width="2.875" style="218" customWidth="1"/>
    <col min="7726" max="7726" width="3" style="218" customWidth="1"/>
    <col min="7727" max="7727" width="2.875" style="218" customWidth="1"/>
    <col min="7728" max="7728" width="4.25" style="218" customWidth="1"/>
    <col min="7729" max="7729" width="2.5" style="218" customWidth="1"/>
    <col min="7730" max="7730" width="2.875" style="218" customWidth="1"/>
    <col min="7731" max="7731" width="7" style="218" customWidth="1"/>
    <col min="7732" max="7732" width="1.625" style="218" customWidth="1"/>
    <col min="7733" max="7733" width="6" style="218" customWidth="1"/>
    <col min="7734" max="7734" width="7.125" style="218" customWidth="1"/>
    <col min="7735" max="7735" width="1.625" style="218" customWidth="1"/>
    <col min="7736" max="7736" width="5.625" style="218" customWidth="1"/>
    <col min="7737" max="7737" width="3.75" style="218" customWidth="1"/>
    <col min="7738" max="7738" width="2" style="218" customWidth="1"/>
    <col min="7739" max="7739" width="3.875" style="218" customWidth="1"/>
    <col min="7740" max="7740" width="4.875" style="218" customWidth="1"/>
    <col min="7741" max="7741" width="1.625" style="218" customWidth="1"/>
    <col min="7742" max="7742" width="4.75" style="218" customWidth="1"/>
    <col min="7743" max="7743" width="5.875" style="218" customWidth="1"/>
    <col min="7744" max="7744" width="1.25" style="218" customWidth="1"/>
    <col min="7745" max="7745" width="4.625" style="218" customWidth="1"/>
    <col min="7746" max="7746" width="4.75" style="218" customWidth="1"/>
    <col min="7747" max="7747" width="1.375" style="218" customWidth="1"/>
    <col min="7748" max="7748" width="4.75" style="218" customWidth="1"/>
    <col min="7749" max="7749" width="5.875" style="218" customWidth="1"/>
    <col min="7750" max="7750" width="1.125" style="218" customWidth="1"/>
    <col min="7751" max="7751" width="4.75" style="218" customWidth="1"/>
    <col min="7752" max="7752" width="9.625" style="218" customWidth="1"/>
    <col min="7753" max="7755" width="9" style="218"/>
    <col min="7756" max="7756" width="1.75" style="218" customWidth="1"/>
    <col min="7757" max="7757" width="5" style="218" customWidth="1"/>
    <col min="7758" max="7935" width="9" style="218"/>
    <col min="7936" max="7936" width="6.375" style="218" customWidth="1"/>
    <col min="7937" max="7937" width="31.25" style="218" customWidth="1"/>
    <col min="7938" max="7938" width="5.375" style="218" customWidth="1"/>
    <col min="7939" max="7939" width="1.5" style="218" customWidth="1"/>
    <col min="7940" max="7940" width="4.625" style="218" customWidth="1"/>
    <col min="7941" max="7941" width="1.375" style="218" customWidth="1"/>
    <col min="7942" max="7942" width="5.625" style="218" customWidth="1"/>
    <col min="7943" max="7943" width="5.375" style="218" customWidth="1"/>
    <col min="7944" max="7944" width="2.375" style="218" customWidth="1"/>
    <col min="7945" max="7945" width="3.875" style="218" customWidth="1"/>
    <col min="7946" max="7946" width="2" style="218" customWidth="1"/>
    <col min="7947" max="7947" width="6" style="218" customWidth="1"/>
    <col min="7948" max="7948" width="5.5" style="218" customWidth="1"/>
    <col min="7949" max="7949" width="2" style="218" customWidth="1"/>
    <col min="7950" max="7950" width="3.375" style="218" customWidth="1"/>
    <col min="7951" max="7951" width="2.25" style="218" customWidth="1"/>
    <col min="7952" max="7952" width="5.5" style="218" customWidth="1"/>
    <col min="7953" max="7953" width="6.125" style="218" customWidth="1"/>
    <col min="7954" max="7954" width="1.5" style="218" customWidth="1"/>
    <col min="7955" max="7955" width="7.25" style="218" customWidth="1"/>
    <col min="7956" max="7956" width="1.375" style="218" customWidth="1"/>
    <col min="7957" max="7957" width="5.75" style="218" customWidth="1"/>
    <col min="7958" max="7958" width="5.625" style="218" customWidth="1"/>
    <col min="7959" max="7959" width="1.375" style="218" customWidth="1"/>
    <col min="7960" max="7960" width="7" style="218" customWidth="1"/>
    <col min="7961" max="7961" width="1.75" style="218" customWidth="1"/>
    <col min="7962" max="7962" width="5.625" style="218" customWidth="1"/>
    <col min="7963" max="7963" width="5" style="218" customWidth="1"/>
    <col min="7964" max="7964" width="1.875" style="218" customWidth="1"/>
    <col min="7965" max="7965" width="4.875" style="218" customWidth="1"/>
    <col min="7966" max="7966" width="7.875" style="218" customWidth="1"/>
    <col min="7967" max="7967" width="2.5" style="218" customWidth="1"/>
    <col min="7968" max="7968" width="5.125" style="218" customWidth="1"/>
    <col min="7969" max="7969" width="6.375" style="218" customWidth="1"/>
    <col min="7970" max="7970" width="1.375" style="218" customWidth="1"/>
    <col min="7971" max="7971" width="5" style="218" customWidth="1"/>
    <col min="7972" max="7972" width="4.625" style="218" customWidth="1"/>
    <col min="7973" max="7973" width="2.125" style="218" customWidth="1"/>
    <col min="7974" max="7974" width="4.75" style="218" customWidth="1"/>
    <col min="7975" max="7975" width="7" style="218" customWidth="1"/>
    <col min="7976" max="7976" width="1.25" style="218" customWidth="1"/>
    <col min="7977" max="7977" width="4.875" style="218" customWidth="1"/>
    <col min="7978" max="7978" width="3.625" style="218" customWidth="1"/>
    <col min="7979" max="7979" width="3.25" style="218" customWidth="1"/>
    <col min="7980" max="7980" width="2.625" style="218" customWidth="1"/>
    <col min="7981" max="7981" width="2.875" style="218" customWidth="1"/>
    <col min="7982" max="7982" width="3" style="218" customWidth="1"/>
    <col min="7983" max="7983" width="2.875" style="218" customWidth="1"/>
    <col min="7984" max="7984" width="4.25" style="218" customWidth="1"/>
    <col min="7985" max="7985" width="2.5" style="218" customWidth="1"/>
    <col min="7986" max="7986" width="2.875" style="218" customWidth="1"/>
    <col min="7987" max="7987" width="7" style="218" customWidth="1"/>
    <col min="7988" max="7988" width="1.625" style="218" customWidth="1"/>
    <col min="7989" max="7989" width="6" style="218" customWidth="1"/>
    <col min="7990" max="7990" width="7.125" style="218" customWidth="1"/>
    <col min="7991" max="7991" width="1.625" style="218" customWidth="1"/>
    <col min="7992" max="7992" width="5.625" style="218" customWidth="1"/>
    <col min="7993" max="7993" width="3.75" style="218" customWidth="1"/>
    <col min="7994" max="7994" width="2" style="218" customWidth="1"/>
    <col min="7995" max="7995" width="3.875" style="218" customWidth="1"/>
    <col min="7996" max="7996" width="4.875" style="218" customWidth="1"/>
    <col min="7997" max="7997" width="1.625" style="218" customWidth="1"/>
    <col min="7998" max="7998" width="4.75" style="218" customWidth="1"/>
    <col min="7999" max="7999" width="5.875" style="218" customWidth="1"/>
    <col min="8000" max="8000" width="1.25" style="218" customWidth="1"/>
    <col min="8001" max="8001" width="4.625" style="218" customWidth="1"/>
    <col min="8002" max="8002" width="4.75" style="218" customWidth="1"/>
    <col min="8003" max="8003" width="1.375" style="218" customWidth="1"/>
    <col min="8004" max="8004" width="4.75" style="218" customWidth="1"/>
    <col min="8005" max="8005" width="5.875" style="218" customWidth="1"/>
    <col min="8006" max="8006" width="1.125" style="218" customWidth="1"/>
    <col min="8007" max="8007" width="4.75" style="218" customWidth="1"/>
    <col min="8008" max="8008" width="9.625" style="218" customWidth="1"/>
    <col min="8009" max="8011" width="9" style="218"/>
    <col min="8012" max="8012" width="1.75" style="218" customWidth="1"/>
    <col min="8013" max="8013" width="5" style="218" customWidth="1"/>
    <col min="8014" max="8191" width="9" style="218"/>
    <col min="8192" max="8192" width="6.375" style="218" customWidth="1"/>
    <col min="8193" max="8193" width="31.25" style="218" customWidth="1"/>
    <col min="8194" max="8194" width="5.375" style="218" customWidth="1"/>
    <col min="8195" max="8195" width="1.5" style="218" customWidth="1"/>
    <col min="8196" max="8196" width="4.625" style="218" customWidth="1"/>
    <col min="8197" max="8197" width="1.375" style="218" customWidth="1"/>
    <col min="8198" max="8198" width="5.625" style="218" customWidth="1"/>
    <col min="8199" max="8199" width="5.375" style="218" customWidth="1"/>
    <col min="8200" max="8200" width="2.375" style="218" customWidth="1"/>
    <col min="8201" max="8201" width="3.875" style="218" customWidth="1"/>
    <col min="8202" max="8202" width="2" style="218" customWidth="1"/>
    <col min="8203" max="8203" width="6" style="218" customWidth="1"/>
    <col min="8204" max="8204" width="5.5" style="218" customWidth="1"/>
    <col min="8205" max="8205" width="2" style="218" customWidth="1"/>
    <col min="8206" max="8206" width="3.375" style="218" customWidth="1"/>
    <col min="8207" max="8207" width="2.25" style="218" customWidth="1"/>
    <col min="8208" max="8208" width="5.5" style="218" customWidth="1"/>
    <col min="8209" max="8209" width="6.125" style="218" customWidth="1"/>
    <col min="8210" max="8210" width="1.5" style="218" customWidth="1"/>
    <col min="8211" max="8211" width="7.25" style="218" customWidth="1"/>
    <col min="8212" max="8212" width="1.375" style="218" customWidth="1"/>
    <col min="8213" max="8213" width="5.75" style="218" customWidth="1"/>
    <col min="8214" max="8214" width="5.625" style="218" customWidth="1"/>
    <col min="8215" max="8215" width="1.375" style="218" customWidth="1"/>
    <col min="8216" max="8216" width="7" style="218" customWidth="1"/>
    <col min="8217" max="8217" width="1.75" style="218" customWidth="1"/>
    <col min="8218" max="8218" width="5.625" style="218" customWidth="1"/>
    <col min="8219" max="8219" width="5" style="218" customWidth="1"/>
    <col min="8220" max="8220" width="1.875" style="218" customWidth="1"/>
    <col min="8221" max="8221" width="4.875" style="218" customWidth="1"/>
    <col min="8222" max="8222" width="7.875" style="218" customWidth="1"/>
    <col min="8223" max="8223" width="2.5" style="218" customWidth="1"/>
    <col min="8224" max="8224" width="5.125" style="218" customWidth="1"/>
    <col min="8225" max="8225" width="6.375" style="218" customWidth="1"/>
    <col min="8226" max="8226" width="1.375" style="218" customWidth="1"/>
    <col min="8227" max="8227" width="5" style="218" customWidth="1"/>
    <col min="8228" max="8228" width="4.625" style="218" customWidth="1"/>
    <col min="8229" max="8229" width="2.125" style="218" customWidth="1"/>
    <col min="8230" max="8230" width="4.75" style="218" customWidth="1"/>
    <col min="8231" max="8231" width="7" style="218" customWidth="1"/>
    <col min="8232" max="8232" width="1.25" style="218" customWidth="1"/>
    <col min="8233" max="8233" width="4.875" style="218" customWidth="1"/>
    <col min="8234" max="8234" width="3.625" style="218" customWidth="1"/>
    <col min="8235" max="8235" width="3.25" style="218" customWidth="1"/>
    <col min="8236" max="8236" width="2.625" style="218" customWidth="1"/>
    <col min="8237" max="8237" width="2.875" style="218" customWidth="1"/>
    <col min="8238" max="8238" width="3" style="218" customWidth="1"/>
    <col min="8239" max="8239" width="2.875" style="218" customWidth="1"/>
    <col min="8240" max="8240" width="4.25" style="218" customWidth="1"/>
    <col min="8241" max="8241" width="2.5" style="218" customWidth="1"/>
    <col min="8242" max="8242" width="2.875" style="218" customWidth="1"/>
    <col min="8243" max="8243" width="7" style="218" customWidth="1"/>
    <col min="8244" max="8244" width="1.625" style="218" customWidth="1"/>
    <col min="8245" max="8245" width="6" style="218" customWidth="1"/>
    <col min="8246" max="8246" width="7.125" style="218" customWidth="1"/>
    <col min="8247" max="8247" width="1.625" style="218" customWidth="1"/>
    <col min="8248" max="8248" width="5.625" style="218" customWidth="1"/>
    <col min="8249" max="8249" width="3.75" style="218" customWidth="1"/>
    <col min="8250" max="8250" width="2" style="218" customWidth="1"/>
    <col min="8251" max="8251" width="3.875" style="218" customWidth="1"/>
    <col min="8252" max="8252" width="4.875" style="218" customWidth="1"/>
    <col min="8253" max="8253" width="1.625" style="218" customWidth="1"/>
    <col min="8254" max="8254" width="4.75" style="218" customWidth="1"/>
    <col min="8255" max="8255" width="5.875" style="218" customWidth="1"/>
    <col min="8256" max="8256" width="1.25" style="218" customWidth="1"/>
    <col min="8257" max="8257" width="4.625" style="218" customWidth="1"/>
    <col min="8258" max="8258" width="4.75" style="218" customWidth="1"/>
    <col min="8259" max="8259" width="1.375" style="218" customWidth="1"/>
    <col min="8260" max="8260" width="4.75" style="218" customWidth="1"/>
    <col min="8261" max="8261" width="5.875" style="218" customWidth="1"/>
    <col min="8262" max="8262" width="1.125" style="218" customWidth="1"/>
    <col min="8263" max="8263" width="4.75" style="218" customWidth="1"/>
    <col min="8264" max="8264" width="9.625" style="218" customWidth="1"/>
    <col min="8265" max="8267" width="9" style="218"/>
    <col min="8268" max="8268" width="1.75" style="218" customWidth="1"/>
    <col min="8269" max="8269" width="5" style="218" customWidth="1"/>
    <col min="8270" max="8447" width="9" style="218"/>
    <col min="8448" max="8448" width="6.375" style="218" customWidth="1"/>
    <col min="8449" max="8449" width="31.25" style="218" customWidth="1"/>
    <col min="8450" max="8450" width="5.375" style="218" customWidth="1"/>
    <col min="8451" max="8451" width="1.5" style="218" customWidth="1"/>
    <col min="8452" max="8452" width="4.625" style="218" customWidth="1"/>
    <col min="8453" max="8453" width="1.375" style="218" customWidth="1"/>
    <col min="8454" max="8454" width="5.625" style="218" customWidth="1"/>
    <col min="8455" max="8455" width="5.375" style="218" customWidth="1"/>
    <col min="8456" max="8456" width="2.375" style="218" customWidth="1"/>
    <col min="8457" max="8457" width="3.875" style="218" customWidth="1"/>
    <col min="8458" max="8458" width="2" style="218" customWidth="1"/>
    <col min="8459" max="8459" width="6" style="218" customWidth="1"/>
    <col min="8460" max="8460" width="5.5" style="218" customWidth="1"/>
    <col min="8461" max="8461" width="2" style="218" customWidth="1"/>
    <col min="8462" max="8462" width="3.375" style="218" customWidth="1"/>
    <col min="8463" max="8463" width="2.25" style="218" customWidth="1"/>
    <col min="8464" max="8464" width="5.5" style="218" customWidth="1"/>
    <col min="8465" max="8465" width="6.125" style="218" customWidth="1"/>
    <col min="8466" max="8466" width="1.5" style="218" customWidth="1"/>
    <col min="8467" max="8467" width="7.25" style="218" customWidth="1"/>
    <col min="8468" max="8468" width="1.375" style="218" customWidth="1"/>
    <col min="8469" max="8469" width="5.75" style="218" customWidth="1"/>
    <col min="8470" max="8470" width="5.625" style="218" customWidth="1"/>
    <col min="8471" max="8471" width="1.375" style="218" customWidth="1"/>
    <col min="8472" max="8472" width="7" style="218" customWidth="1"/>
    <col min="8473" max="8473" width="1.75" style="218" customWidth="1"/>
    <col min="8474" max="8474" width="5.625" style="218" customWidth="1"/>
    <col min="8475" max="8475" width="5" style="218" customWidth="1"/>
    <col min="8476" max="8476" width="1.875" style="218" customWidth="1"/>
    <col min="8477" max="8477" width="4.875" style="218" customWidth="1"/>
    <col min="8478" max="8478" width="7.875" style="218" customWidth="1"/>
    <col min="8479" max="8479" width="2.5" style="218" customWidth="1"/>
    <col min="8480" max="8480" width="5.125" style="218" customWidth="1"/>
    <col min="8481" max="8481" width="6.375" style="218" customWidth="1"/>
    <col min="8482" max="8482" width="1.375" style="218" customWidth="1"/>
    <col min="8483" max="8483" width="5" style="218" customWidth="1"/>
    <col min="8484" max="8484" width="4.625" style="218" customWidth="1"/>
    <col min="8485" max="8485" width="2.125" style="218" customWidth="1"/>
    <col min="8486" max="8486" width="4.75" style="218" customWidth="1"/>
    <col min="8487" max="8487" width="7" style="218" customWidth="1"/>
    <col min="8488" max="8488" width="1.25" style="218" customWidth="1"/>
    <col min="8489" max="8489" width="4.875" style="218" customWidth="1"/>
    <col min="8490" max="8490" width="3.625" style="218" customWidth="1"/>
    <col min="8491" max="8491" width="3.25" style="218" customWidth="1"/>
    <col min="8492" max="8492" width="2.625" style="218" customWidth="1"/>
    <col min="8493" max="8493" width="2.875" style="218" customWidth="1"/>
    <col min="8494" max="8494" width="3" style="218" customWidth="1"/>
    <col min="8495" max="8495" width="2.875" style="218" customWidth="1"/>
    <col min="8496" max="8496" width="4.25" style="218" customWidth="1"/>
    <col min="8497" max="8497" width="2.5" style="218" customWidth="1"/>
    <col min="8498" max="8498" width="2.875" style="218" customWidth="1"/>
    <col min="8499" max="8499" width="7" style="218" customWidth="1"/>
    <col min="8500" max="8500" width="1.625" style="218" customWidth="1"/>
    <col min="8501" max="8501" width="6" style="218" customWidth="1"/>
    <col min="8502" max="8502" width="7.125" style="218" customWidth="1"/>
    <col min="8503" max="8503" width="1.625" style="218" customWidth="1"/>
    <col min="8504" max="8504" width="5.625" style="218" customWidth="1"/>
    <col min="8505" max="8505" width="3.75" style="218" customWidth="1"/>
    <col min="8506" max="8506" width="2" style="218" customWidth="1"/>
    <col min="8507" max="8507" width="3.875" style="218" customWidth="1"/>
    <col min="8508" max="8508" width="4.875" style="218" customWidth="1"/>
    <col min="8509" max="8509" width="1.625" style="218" customWidth="1"/>
    <col min="8510" max="8510" width="4.75" style="218" customWidth="1"/>
    <col min="8511" max="8511" width="5.875" style="218" customWidth="1"/>
    <col min="8512" max="8512" width="1.25" style="218" customWidth="1"/>
    <col min="8513" max="8513" width="4.625" style="218" customWidth="1"/>
    <col min="8514" max="8514" width="4.75" style="218" customWidth="1"/>
    <col min="8515" max="8515" width="1.375" style="218" customWidth="1"/>
    <col min="8516" max="8516" width="4.75" style="218" customWidth="1"/>
    <col min="8517" max="8517" width="5.875" style="218" customWidth="1"/>
    <col min="8518" max="8518" width="1.125" style="218" customWidth="1"/>
    <col min="8519" max="8519" width="4.75" style="218" customWidth="1"/>
    <col min="8520" max="8520" width="9.625" style="218" customWidth="1"/>
    <col min="8521" max="8523" width="9" style="218"/>
    <col min="8524" max="8524" width="1.75" style="218" customWidth="1"/>
    <col min="8525" max="8525" width="5" style="218" customWidth="1"/>
    <col min="8526" max="8703" width="9" style="218"/>
    <col min="8704" max="8704" width="6.375" style="218" customWidth="1"/>
    <col min="8705" max="8705" width="31.25" style="218" customWidth="1"/>
    <col min="8706" max="8706" width="5.375" style="218" customWidth="1"/>
    <col min="8707" max="8707" width="1.5" style="218" customWidth="1"/>
    <col min="8708" max="8708" width="4.625" style="218" customWidth="1"/>
    <col min="8709" max="8709" width="1.375" style="218" customWidth="1"/>
    <col min="8710" max="8710" width="5.625" style="218" customWidth="1"/>
    <col min="8711" max="8711" width="5.375" style="218" customWidth="1"/>
    <col min="8712" max="8712" width="2.375" style="218" customWidth="1"/>
    <col min="8713" max="8713" width="3.875" style="218" customWidth="1"/>
    <col min="8714" max="8714" width="2" style="218" customWidth="1"/>
    <col min="8715" max="8715" width="6" style="218" customWidth="1"/>
    <col min="8716" max="8716" width="5.5" style="218" customWidth="1"/>
    <col min="8717" max="8717" width="2" style="218" customWidth="1"/>
    <col min="8718" max="8718" width="3.375" style="218" customWidth="1"/>
    <col min="8719" max="8719" width="2.25" style="218" customWidth="1"/>
    <col min="8720" max="8720" width="5.5" style="218" customWidth="1"/>
    <col min="8721" max="8721" width="6.125" style="218" customWidth="1"/>
    <col min="8722" max="8722" width="1.5" style="218" customWidth="1"/>
    <col min="8723" max="8723" width="7.25" style="218" customWidth="1"/>
    <col min="8724" max="8724" width="1.375" style="218" customWidth="1"/>
    <col min="8725" max="8725" width="5.75" style="218" customWidth="1"/>
    <col min="8726" max="8726" width="5.625" style="218" customWidth="1"/>
    <col min="8727" max="8727" width="1.375" style="218" customWidth="1"/>
    <col min="8728" max="8728" width="7" style="218" customWidth="1"/>
    <col min="8729" max="8729" width="1.75" style="218" customWidth="1"/>
    <col min="8730" max="8730" width="5.625" style="218" customWidth="1"/>
    <col min="8731" max="8731" width="5" style="218" customWidth="1"/>
    <col min="8732" max="8732" width="1.875" style="218" customWidth="1"/>
    <col min="8733" max="8733" width="4.875" style="218" customWidth="1"/>
    <col min="8734" max="8734" width="7.875" style="218" customWidth="1"/>
    <col min="8735" max="8735" width="2.5" style="218" customWidth="1"/>
    <col min="8736" max="8736" width="5.125" style="218" customWidth="1"/>
    <col min="8737" max="8737" width="6.375" style="218" customWidth="1"/>
    <col min="8738" max="8738" width="1.375" style="218" customWidth="1"/>
    <col min="8739" max="8739" width="5" style="218" customWidth="1"/>
    <col min="8740" max="8740" width="4.625" style="218" customWidth="1"/>
    <col min="8741" max="8741" width="2.125" style="218" customWidth="1"/>
    <col min="8742" max="8742" width="4.75" style="218" customWidth="1"/>
    <col min="8743" max="8743" width="7" style="218" customWidth="1"/>
    <col min="8744" max="8744" width="1.25" style="218" customWidth="1"/>
    <col min="8745" max="8745" width="4.875" style="218" customWidth="1"/>
    <col min="8746" max="8746" width="3.625" style="218" customWidth="1"/>
    <col min="8747" max="8747" width="3.25" style="218" customWidth="1"/>
    <col min="8748" max="8748" width="2.625" style="218" customWidth="1"/>
    <col min="8749" max="8749" width="2.875" style="218" customWidth="1"/>
    <col min="8750" max="8750" width="3" style="218" customWidth="1"/>
    <col min="8751" max="8751" width="2.875" style="218" customWidth="1"/>
    <col min="8752" max="8752" width="4.25" style="218" customWidth="1"/>
    <col min="8753" max="8753" width="2.5" style="218" customWidth="1"/>
    <col min="8754" max="8754" width="2.875" style="218" customWidth="1"/>
    <col min="8755" max="8755" width="7" style="218" customWidth="1"/>
    <col min="8756" max="8756" width="1.625" style="218" customWidth="1"/>
    <col min="8757" max="8757" width="6" style="218" customWidth="1"/>
    <col min="8758" max="8758" width="7.125" style="218" customWidth="1"/>
    <col min="8759" max="8759" width="1.625" style="218" customWidth="1"/>
    <col min="8760" max="8760" width="5.625" style="218" customWidth="1"/>
    <col min="8761" max="8761" width="3.75" style="218" customWidth="1"/>
    <col min="8762" max="8762" width="2" style="218" customWidth="1"/>
    <col min="8763" max="8763" width="3.875" style="218" customWidth="1"/>
    <col min="8764" max="8764" width="4.875" style="218" customWidth="1"/>
    <col min="8765" max="8765" width="1.625" style="218" customWidth="1"/>
    <col min="8766" max="8766" width="4.75" style="218" customWidth="1"/>
    <col min="8767" max="8767" width="5.875" style="218" customWidth="1"/>
    <col min="8768" max="8768" width="1.25" style="218" customWidth="1"/>
    <col min="8769" max="8769" width="4.625" style="218" customWidth="1"/>
    <col min="8770" max="8770" width="4.75" style="218" customWidth="1"/>
    <col min="8771" max="8771" width="1.375" style="218" customWidth="1"/>
    <col min="8772" max="8772" width="4.75" style="218" customWidth="1"/>
    <col min="8773" max="8773" width="5.875" style="218" customWidth="1"/>
    <col min="8774" max="8774" width="1.125" style="218" customWidth="1"/>
    <col min="8775" max="8775" width="4.75" style="218" customWidth="1"/>
    <col min="8776" max="8776" width="9.625" style="218" customWidth="1"/>
    <col min="8777" max="8779" width="9" style="218"/>
    <col min="8780" max="8780" width="1.75" style="218" customWidth="1"/>
    <col min="8781" max="8781" width="5" style="218" customWidth="1"/>
    <col min="8782" max="8959" width="9" style="218"/>
    <col min="8960" max="8960" width="6.375" style="218" customWidth="1"/>
    <col min="8961" max="8961" width="31.25" style="218" customWidth="1"/>
    <col min="8962" max="8962" width="5.375" style="218" customWidth="1"/>
    <col min="8963" max="8963" width="1.5" style="218" customWidth="1"/>
    <col min="8964" max="8964" width="4.625" style="218" customWidth="1"/>
    <col min="8965" max="8965" width="1.375" style="218" customWidth="1"/>
    <col min="8966" max="8966" width="5.625" style="218" customWidth="1"/>
    <col min="8967" max="8967" width="5.375" style="218" customWidth="1"/>
    <col min="8968" max="8968" width="2.375" style="218" customWidth="1"/>
    <col min="8969" max="8969" width="3.875" style="218" customWidth="1"/>
    <col min="8970" max="8970" width="2" style="218" customWidth="1"/>
    <col min="8971" max="8971" width="6" style="218" customWidth="1"/>
    <col min="8972" max="8972" width="5.5" style="218" customWidth="1"/>
    <col min="8973" max="8973" width="2" style="218" customWidth="1"/>
    <col min="8974" max="8974" width="3.375" style="218" customWidth="1"/>
    <col min="8975" max="8975" width="2.25" style="218" customWidth="1"/>
    <col min="8976" max="8976" width="5.5" style="218" customWidth="1"/>
    <col min="8977" max="8977" width="6.125" style="218" customWidth="1"/>
    <col min="8978" max="8978" width="1.5" style="218" customWidth="1"/>
    <col min="8979" max="8979" width="7.25" style="218" customWidth="1"/>
    <col min="8980" max="8980" width="1.375" style="218" customWidth="1"/>
    <col min="8981" max="8981" width="5.75" style="218" customWidth="1"/>
    <col min="8982" max="8982" width="5.625" style="218" customWidth="1"/>
    <col min="8983" max="8983" width="1.375" style="218" customWidth="1"/>
    <col min="8984" max="8984" width="7" style="218" customWidth="1"/>
    <col min="8985" max="8985" width="1.75" style="218" customWidth="1"/>
    <col min="8986" max="8986" width="5.625" style="218" customWidth="1"/>
    <col min="8987" max="8987" width="5" style="218" customWidth="1"/>
    <col min="8988" max="8988" width="1.875" style="218" customWidth="1"/>
    <col min="8989" max="8989" width="4.875" style="218" customWidth="1"/>
    <col min="8990" max="8990" width="7.875" style="218" customWidth="1"/>
    <col min="8991" max="8991" width="2.5" style="218" customWidth="1"/>
    <col min="8992" max="8992" width="5.125" style="218" customWidth="1"/>
    <col min="8993" max="8993" width="6.375" style="218" customWidth="1"/>
    <col min="8994" max="8994" width="1.375" style="218" customWidth="1"/>
    <col min="8995" max="8995" width="5" style="218" customWidth="1"/>
    <col min="8996" max="8996" width="4.625" style="218" customWidth="1"/>
    <col min="8997" max="8997" width="2.125" style="218" customWidth="1"/>
    <col min="8998" max="8998" width="4.75" style="218" customWidth="1"/>
    <col min="8999" max="8999" width="7" style="218" customWidth="1"/>
    <col min="9000" max="9000" width="1.25" style="218" customWidth="1"/>
    <col min="9001" max="9001" width="4.875" style="218" customWidth="1"/>
    <col min="9002" max="9002" width="3.625" style="218" customWidth="1"/>
    <col min="9003" max="9003" width="3.25" style="218" customWidth="1"/>
    <col min="9004" max="9004" width="2.625" style="218" customWidth="1"/>
    <col min="9005" max="9005" width="2.875" style="218" customWidth="1"/>
    <col min="9006" max="9006" width="3" style="218" customWidth="1"/>
    <col min="9007" max="9007" width="2.875" style="218" customWidth="1"/>
    <col min="9008" max="9008" width="4.25" style="218" customWidth="1"/>
    <col min="9009" max="9009" width="2.5" style="218" customWidth="1"/>
    <col min="9010" max="9010" width="2.875" style="218" customWidth="1"/>
    <col min="9011" max="9011" width="7" style="218" customWidth="1"/>
    <col min="9012" max="9012" width="1.625" style="218" customWidth="1"/>
    <col min="9013" max="9013" width="6" style="218" customWidth="1"/>
    <col min="9014" max="9014" width="7.125" style="218" customWidth="1"/>
    <col min="9015" max="9015" width="1.625" style="218" customWidth="1"/>
    <col min="9016" max="9016" width="5.625" style="218" customWidth="1"/>
    <col min="9017" max="9017" width="3.75" style="218" customWidth="1"/>
    <col min="9018" max="9018" width="2" style="218" customWidth="1"/>
    <col min="9019" max="9019" width="3.875" style="218" customWidth="1"/>
    <col min="9020" max="9020" width="4.875" style="218" customWidth="1"/>
    <col min="9021" max="9021" width="1.625" style="218" customWidth="1"/>
    <col min="9022" max="9022" width="4.75" style="218" customWidth="1"/>
    <col min="9023" max="9023" width="5.875" style="218" customWidth="1"/>
    <col min="9024" max="9024" width="1.25" style="218" customWidth="1"/>
    <col min="9025" max="9025" width="4.625" style="218" customWidth="1"/>
    <col min="9026" max="9026" width="4.75" style="218" customWidth="1"/>
    <col min="9027" max="9027" width="1.375" style="218" customWidth="1"/>
    <col min="9028" max="9028" width="4.75" style="218" customWidth="1"/>
    <col min="9029" max="9029" width="5.875" style="218" customWidth="1"/>
    <col min="9030" max="9030" width="1.125" style="218" customWidth="1"/>
    <col min="9031" max="9031" width="4.75" style="218" customWidth="1"/>
    <col min="9032" max="9032" width="9.625" style="218" customWidth="1"/>
    <col min="9033" max="9035" width="9" style="218"/>
    <col min="9036" max="9036" width="1.75" style="218" customWidth="1"/>
    <col min="9037" max="9037" width="5" style="218" customWidth="1"/>
    <col min="9038" max="9215" width="9" style="218"/>
    <col min="9216" max="9216" width="6.375" style="218" customWidth="1"/>
    <col min="9217" max="9217" width="31.25" style="218" customWidth="1"/>
    <col min="9218" max="9218" width="5.375" style="218" customWidth="1"/>
    <col min="9219" max="9219" width="1.5" style="218" customWidth="1"/>
    <col min="9220" max="9220" width="4.625" style="218" customWidth="1"/>
    <col min="9221" max="9221" width="1.375" style="218" customWidth="1"/>
    <col min="9222" max="9222" width="5.625" style="218" customWidth="1"/>
    <col min="9223" max="9223" width="5.375" style="218" customWidth="1"/>
    <col min="9224" max="9224" width="2.375" style="218" customWidth="1"/>
    <col min="9225" max="9225" width="3.875" style="218" customWidth="1"/>
    <col min="9226" max="9226" width="2" style="218" customWidth="1"/>
    <col min="9227" max="9227" width="6" style="218" customWidth="1"/>
    <col min="9228" max="9228" width="5.5" style="218" customWidth="1"/>
    <col min="9229" max="9229" width="2" style="218" customWidth="1"/>
    <col min="9230" max="9230" width="3.375" style="218" customWidth="1"/>
    <col min="9231" max="9231" width="2.25" style="218" customWidth="1"/>
    <col min="9232" max="9232" width="5.5" style="218" customWidth="1"/>
    <col min="9233" max="9233" width="6.125" style="218" customWidth="1"/>
    <col min="9234" max="9234" width="1.5" style="218" customWidth="1"/>
    <col min="9235" max="9235" width="7.25" style="218" customWidth="1"/>
    <col min="9236" max="9236" width="1.375" style="218" customWidth="1"/>
    <col min="9237" max="9237" width="5.75" style="218" customWidth="1"/>
    <col min="9238" max="9238" width="5.625" style="218" customWidth="1"/>
    <col min="9239" max="9239" width="1.375" style="218" customWidth="1"/>
    <col min="9240" max="9240" width="7" style="218" customWidth="1"/>
    <col min="9241" max="9241" width="1.75" style="218" customWidth="1"/>
    <col min="9242" max="9242" width="5.625" style="218" customWidth="1"/>
    <col min="9243" max="9243" width="5" style="218" customWidth="1"/>
    <col min="9244" max="9244" width="1.875" style="218" customWidth="1"/>
    <col min="9245" max="9245" width="4.875" style="218" customWidth="1"/>
    <col min="9246" max="9246" width="7.875" style="218" customWidth="1"/>
    <col min="9247" max="9247" width="2.5" style="218" customWidth="1"/>
    <col min="9248" max="9248" width="5.125" style="218" customWidth="1"/>
    <col min="9249" max="9249" width="6.375" style="218" customWidth="1"/>
    <col min="9250" max="9250" width="1.375" style="218" customWidth="1"/>
    <col min="9251" max="9251" width="5" style="218" customWidth="1"/>
    <col min="9252" max="9252" width="4.625" style="218" customWidth="1"/>
    <col min="9253" max="9253" width="2.125" style="218" customWidth="1"/>
    <col min="9254" max="9254" width="4.75" style="218" customWidth="1"/>
    <col min="9255" max="9255" width="7" style="218" customWidth="1"/>
    <col min="9256" max="9256" width="1.25" style="218" customWidth="1"/>
    <col min="9257" max="9257" width="4.875" style="218" customWidth="1"/>
    <col min="9258" max="9258" width="3.625" style="218" customWidth="1"/>
    <col min="9259" max="9259" width="3.25" style="218" customWidth="1"/>
    <col min="9260" max="9260" width="2.625" style="218" customWidth="1"/>
    <col min="9261" max="9261" width="2.875" style="218" customWidth="1"/>
    <col min="9262" max="9262" width="3" style="218" customWidth="1"/>
    <col min="9263" max="9263" width="2.875" style="218" customWidth="1"/>
    <col min="9264" max="9264" width="4.25" style="218" customWidth="1"/>
    <col min="9265" max="9265" width="2.5" style="218" customWidth="1"/>
    <col min="9266" max="9266" width="2.875" style="218" customWidth="1"/>
    <col min="9267" max="9267" width="7" style="218" customWidth="1"/>
    <col min="9268" max="9268" width="1.625" style="218" customWidth="1"/>
    <col min="9269" max="9269" width="6" style="218" customWidth="1"/>
    <col min="9270" max="9270" width="7.125" style="218" customWidth="1"/>
    <col min="9271" max="9271" width="1.625" style="218" customWidth="1"/>
    <col min="9272" max="9272" width="5.625" style="218" customWidth="1"/>
    <col min="9273" max="9273" width="3.75" style="218" customWidth="1"/>
    <col min="9274" max="9274" width="2" style="218" customWidth="1"/>
    <col min="9275" max="9275" width="3.875" style="218" customWidth="1"/>
    <col min="9276" max="9276" width="4.875" style="218" customWidth="1"/>
    <col min="9277" max="9277" width="1.625" style="218" customWidth="1"/>
    <col min="9278" max="9278" width="4.75" style="218" customWidth="1"/>
    <col min="9279" max="9279" width="5.875" style="218" customWidth="1"/>
    <col min="9280" max="9280" width="1.25" style="218" customWidth="1"/>
    <col min="9281" max="9281" width="4.625" style="218" customWidth="1"/>
    <col min="9282" max="9282" width="4.75" style="218" customWidth="1"/>
    <col min="9283" max="9283" width="1.375" style="218" customWidth="1"/>
    <col min="9284" max="9284" width="4.75" style="218" customWidth="1"/>
    <col min="9285" max="9285" width="5.875" style="218" customWidth="1"/>
    <col min="9286" max="9286" width="1.125" style="218" customWidth="1"/>
    <col min="9287" max="9287" width="4.75" style="218" customWidth="1"/>
    <col min="9288" max="9288" width="9.625" style="218" customWidth="1"/>
    <col min="9289" max="9291" width="9" style="218"/>
    <col min="9292" max="9292" width="1.75" style="218" customWidth="1"/>
    <col min="9293" max="9293" width="5" style="218" customWidth="1"/>
    <col min="9294" max="9471" width="9" style="218"/>
    <col min="9472" max="9472" width="6.375" style="218" customWidth="1"/>
    <col min="9473" max="9473" width="31.25" style="218" customWidth="1"/>
    <col min="9474" max="9474" width="5.375" style="218" customWidth="1"/>
    <col min="9475" max="9475" width="1.5" style="218" customWidth="1"/>
    <col min="9476" max="9476" width="4.625" style="218" customWidth="1"/>
    <col min="9477" max="9477" width="1.375" style="218" customWidth="1"/>
    <col min="9478" max="9478" width="5.625" style="218" customWidth="1"/>
    <col min="9479" max="9479" width="5.375" style="218" customWidth="1"/>
    <col min="9480" max="9480" width="2.375" style="218" customWidth="1"/>
    <col min="9481" max="9481" width="3.875" style="218" customWidth="1"/>
    <col min="9482" max="9482" width="2" style="218" customWidth="1"/>
    <col min="9483" max="9483" width="6" style="218" customWidth="1"/>
    <col min="9484" max="9484" width="5.5" style="218" customWidth="1"/>
    <col min="9485" max="9485" width="2" style="218" customWidth="1"/>
    <col min="9486" max="9486" width="3.375" style="218" customWidth="1"/>
    <col min="9487" max="9487" width="2.25" style="218" customWidth="1"/>
    <col min="9488" max="9488" width="5.5" style="218" customWidth="1"/>
    <col min="9489" max="9489" width="6.125" style="218" customWidth="1"/>
    <col min="9490" max="9490" width="1.5" style="218" customWidth="1"/>
    <col min="9491" max="9491" width="7.25" style="218" customWidth="1"/>
    <col min="9492" max="9492" width="1.375" style="218" customWidth="1"/>
    <col min="9493" max="9493" width="5.75" style="218" customWidth="1"/>
    <col min="9494" max="9494" width="5.625" style="218" customWidth="1"/>
    <col min="9495" max="9495" width="1.375" style="218" customWidth="1"/>
    <col min="9496" max="9496" width="7" style="218" customWidth="1"/>
    <col min="9497" max="9497" width="1.75" style="218" customWidth="1"/>
    <col min="9498" max="9498" width="5.625" style="218" customWidth="1"/>
    <col min="9499" max="9499" width="5" style="218" customWidth="1"/>
    <col min="9500" max="9500" width="1.875" style="218" customWidth="1"/>
    <col min="9501" max="9501" width="4.875" style="218" customWidth="1"/>
    <col min="9502" max="9502" width="7.875" style="218" customWidth="1"/>
    <col min="9503" max="9503" width="2.5" style="218" customWidth="1"/>
    <col min="9504" max="9504" width="5.125" style="218" customWidth="1"/>
    <col min="9505" max="9505" width="6.375" style="218" customWidth="1"/>
    <col min="9506" max="9506" width="1.375" style="218" customWidth="1"/>
    <col min="9507" max="9507" width="5" style="218" customWidth="1"/>
    <col min="9508" max="9508" width="4.625" style="218" customWidth="1"/>
    <col min="9509" max="9509" width="2.125" style="218" customWidth="1"/>
    <col min="9510" max="9510" width="4.75" style="218" customWidth="1"/>
    <col min="9511" max="9511" width="7" style="218" customWidth="1"/>
    <col min="9512" max="9512" width="1.25" style="218" customWidth="1"/>
    <col min="9513" max="9513" width="4.875" style="218" customWidth="1"/>
    <col min="9514" max="9514" width="3.625" style="218" customWidth="1"/>
    <col min="9515" max="9515" width="3.25" style="218" customWidth="1"/>
    <col min="9516" max="9516" width="2.625" style="218" customWidth="1"/>
    <col min="9517" max="9517" width="2.875" style="218" customWidth="1"/>
    <col min="9518" max="9518" width="3" style="218" customWidth="1"/>
    <col min="9519" max="9519" width="2.875" style="218" customWidth="1"/>
    <col min="9520" max="9520" width="4.25" style="218" customWidth="1"/>
    <col min="9521" max="9521" width="2.5" style="218" customWidth="1"/>
    <col min="9522" max="9522" width="2.875" style="218" customWidth="1"/>
    <col min="9523" max="9523" width="7" style="218" customWidth="1"/>
    <col min="9524" max="9524" width="1.625" style="218" customWidth="1"/>
    <col min="9525" max="9525" width="6" style="218" customWidth="1"/>
    <col min="9526" max="9526" width="7.125" style="218" customWidth="1"/>
    <col min="9527" max="9527" width="1.625" style="218" customWidth="1"/>
    <col min="9528" max="9528" width="5.625" style="218" customWidth="1"/>
    <col min="9529" max="9529" width="3.75" style="218" customWidth="1"/>
    <col min="9530" max="9530" width="2" style="218" customWidth="1"/>
    <col min="9531" max="9531" width="3.875" style="218" customWidth="1"/>
    <col min="9532" max="9532" width="4.875" style="218" customWidth="1"/>
    <col min="9533" max="9533" width="1.625" style="218" customWidth="1"/>
    <col min="9534" max="9534" width="4.75" style="218" customWidth="1"/>
    <col min="9535" max="9535" width="5.875" style="218" customWidth="1"/>
    <col min="9536" max="9536" width="1.25" style="218" customWidth="1"/>
    <col min="9537" max="9537" width="4.625" style="218" customWidth="1"/>
    <col min="9538" max="9538" width="4.75" style="218" customWidth="1"/>
    <col min="9539" max="9539" width="1.375" style="218" customWidth="1"/>
    <col min="9540" max="9540" width="4.75" style="218" customWidth="1"/>
    <col min="9541" max="9541" width="5.875" style="218" customWidth="1"/>
    <col min="9542" max="9542" width="1.125" style="218" customWidth="1"/>
    <col min="9543" max="9543" width="4.75" style="218" customWidth="1"/>
    <col min="9544" max="9544" width="9.625" style="218" customWidth="1"/>
    <col min="9545" max="9547" width="9" style="218"/>
    <col min="9548" max="9548" width="1.75" style="218" customWidth="1"/>
    <col min="9549" max="9549" width="5" style="218" customWidth="1"/>
    <col min="9550" max="9727" width="9" style="218"/>
    <col min="9728" max="9728" width="6.375" style="218" customWidth="1"/>
    <col min="9729" max="9729" width="31.25" style="218" customWidth="1"/>
    <col min="9730" max="9730" width="5.375" style="218" customWidth="1"/>
    <col min="9731" max="9731" width="1.5" style="218" customWidth="1"/>
    <col min="9732" max="9732" width="4.625" style="218" customWidth="1"/>
    <col min="9733" max="9733" width="1.375" style="218" customWidth="1"/>
    <col min="9734" max="9734" width="5.625" style="218" customWidth="1"/>
    <col min="9735" max="9735" width="5.375" style="218" customWidth="1"/>
    <col min="9736" max="9736" width="2.375" style="218" customWidth="1"/>
    <col min="9737" max="9737" width="3.875" style="218" customWidth="1"/>
    <col min="9738" max="9738" width="2" style="218" customWidth="1"/>
    <col min="9739" max="9739" width="6" style="218" customWidth="1"/>
    <col min="9740" max="9740" width="5.5" style="218" customWidth="1"/>
    <col min="9741" max="9741" width="2" style="218" customWidth="1"/>
    <col min="9742" max="9742" width="3.375" style="218" customWidth="1"/>
    <col min="9743" max="9743" width="2.25" style="218" customWidth="1"/>
    <col min="9744" max="9744" width="5.5" style="218" customWidth="1"/>
    <col min="9745" max="9745" width="6.125" style="218" customWidth="1"/>
    <col min="9746" max="9746" width="1.5" style="218" customWidth="1"/>
    <col min="9747" max="9747" width="7.25" style="218" customWidth="1"/>
    <col min="9748" max="9748" width="1.375" style="218" customWidth="1"/>
    <col min="9749" max="9749" width="5.75" style="218" customWidth="1"/>
    <col min="9750" max="9750" width="5.625" style="218" customWidth="1"/>
    <col min="9751" max="9751" width="1.375" style="218" customWidth="1"/>
    <col min="9752" max="9752" width="7" style="218" customWidth="1"/>
    <col min="9753" max="9753" width="1.75" style="218" customWidth="1"/>
    <col min="9754" max="9754" width="5.625" style="218" customWidth="1"/>
    <col min="9755" max="9755" width="5" style="218" customWidth="1"/>
    <col min="9756" max="9756" width="1.875" style="218" customWidth="1"/>
    <col min="9757" max="9757" width="4.875" style="218" customWidth="1"/>
    <col min="9758" max="9758" width="7.875" style="218" customWidth="1"/>
    <col min="9759" max="9759" width="2.5" style="218" customWidth="1"/>
    <col min="9760" max="9760" width="5.125" style="218" customWidth="1"/>
    <col min="9761" max="9761" width="6.375" style="218" customWidth="1"/>
    <col min="9762" max="9762" width="1.375" style="218" customWidth="1"/>
    <col min="9763" max="9763" width="5" style="218" customWidth="1"/>
    <col min="9764" max="9764" width="4.625" style="218" customWidth="1"/>
    <col min="9765" max="9765" width="2.125" style="218" customWidth="1"/>
    <col min="9766" max="9766" width="4.75" style="218" customWidth="1"/>
    <col min="9767" max="9767" width="7" style="218" customWidth="1"/>
    <col min="9768" max="9768" width="1.25" style="218" customWidth="1"/>
    <col min="9769" max="9769" width="4.875" style="218" customWidth="1"/>
    <col min="9770" max="9770" width="3.625" style="218" customWidth="1"/>
    <col min="9771" max="9771" width="3.25" style="218" customWidth="1"/>
    <col min="9772" max="9772" width="2.625" style="218" customWidth="1"/>
    <col min="9773" max="9773" width="2.875" style="218" customWidth="1"/>
    <col min="9774" max="9774" width="3" style="218" customWidth="1"/>
    <col min="9775" max="9775" width="2.875" style="218" customWidth="1"/>
    <col min="9776" max="9776" width="4.25" style="218" customWidth="1"/>
    <col min="9777" max="9777" width="2.5" style="218" customWidth="1"/>
    <col min="9778" max="9778" width="2.875" style="218" customWidth="1"/>
    <col min="9779" max="9779" width="7" style="218" customWidth="1"/>
    <col min="9780" max="9780" width="1.625" style="218" customWidth="1"/>
    <col min="9781" max="9781" width="6" style="218" customWidth="1"/>
    <col min="9782" max="9782" width="7.125" style="218" customWidth="1"/>
    <col min="9783" max="9783" width="1.625" style="218" customWidth="1"/>
    <col min="9784" max="9784" width="5.625" style="218" customWidth="1"/>
    <col min="9785" max="9785" width="3.75" style="218" customWidth="1"/>
    <col min="9786" max="9786" width="2" style="218" customWidth="1"/>
    <col min="9787" max="9787" width="3.875" style="218" customWidth="1"/>
    <col min="9788" max="9788" width="4.875" style="218" customWidth="1"/>
    <col min="9789" max="9789" width="1.625" style="218" customWidth="1"/>
    <col min="9790" max="9790" width="4.75" style="218" customWidth="1"/>
    <col min="9791" max="9791" width="5.875" style="218" customWidth="1"/>
    <col min="9792" max="9792" width="1.25" style="218" customWidth="1"/>
    <col min="9793" max="9793" width="4.625" style="218" customWidth="1"/>
    <col min="9794" max="9794" width="4.75" style="218" customWidth="1"/>
    <col min="9795" max="9795" width="1.375" style="218" customWidth="1"/>
    <col min="9796" max="9796" width="4.75" style="218" customWidth="1"/>
    <col min="9797" max="9797" width="5.875" style="218" customWidth="1"/>
    <col min="9798" max="9798" width="1.125" style="218" customWidth="1"/>
    <col min="9799" max="9799" width="4.75" style="218" customWidth="1"/>
    <col min="9800" max="9800" width="9.625" style="218" customWidth="1"/>
    <col min="9801" max="9803" width="9" style="218"/>
    <col min="9804" max="9804" width="1.75" style="218" customWidth="1"/>
    <col min="9805" max="9805" width="5" style="218" customWidth="1"/>
    <col min="9806" max="9983" width="9" style="218"/>
    <col min="9984" max="9984" width="6.375" style="218" customWidth="1"/>
    <col min="9985" max="9985" width="31.25" style="218" customWidth="1"/>
    <col min="9986" max="9986" width="5.375" style="218" customWidth="1"/>
    <col min="9987" max="9987" width="1.5" style="218" customWidth="1"/>
    <col min="9988" max="9988" width="4.625" style="218" customWidth="1"/>
    <col min="9989" max="9989" width="1.375" style="218" customWidth="1"/>
    <col min="9990" max="9990" width="5.625" style="218" customWidth="1"/>
    <col min="9991" max="9991" width="5.375" style="218" customWidth="1"/>
    <col min="9992" max="9992" width="2.375" style="218" customWidth="1"/>
    <col min="9993" max="9993" width="3.875" style="218" customWidth="1"/>
    <col min="9994" max="9994" width="2" style="218" customWidth="1"/>
    <col min="9995" max="9995" width="6" style="218" customWidth="1"/>
    <col min="9996" max="9996" width="5.5" style="218" customWidth="1"/>
    <col min="9997" max="9997" width="2" style="218" customWidth="1"/>
    <col min="9998" max="9998" width="3.375" style="218" customWidth="1"/>
    <col min="9999" max="9999" width="2.25" style="218" customWidth="1"/>
    <col min="10000" max="10000" width="5.5" style="218" customWidth="1"/>
    <col min="10001" max="10001" width="6.125" style="218" customWidth="1"/>
    <col min="10002" max="10002" width="1.5" style="218" customWidth="1"/>
    <col min="10003" max="10003" width="7.25" style="218" customWidth="1"/>
    <col min="10004" max="10004" width="1.375" style="218" customWidth="1"/>
    <col min="10005" max="10005" width="5.75" style="218" customWidth="1"/>
    <col min="10006" max="10006" width="5.625" style="218" customWidth="1"/>
    <col min="10007" max="10007" width="1.375" style="218" customWidth="1"/>
    <col min="10008" max="10008" width="7" style="218" customWidth="1"/>
    <col min="10009" max="10009" width="1.75" style="218" customWidth="1"/>
    <col min="10010" max="10010" width="5.625" style="218" customWidth="1"/>
    <col min="10011" max="10011" width="5" style="218" customWidth="1"/>
    <col min="10012" max="10012" width="1.875" style="218" customWidth="1"/>
    <col min="10013" max="10013" width="4.875" style="218" customWidth="1"/>
    <col min="10014" max="10014" width="7.875" style="218" customWidth="1"/>
    <col min="10015" max="10015" width="2.5" style="218" customWidth="1"/>
    <col min="10016" max="10016" width="5.125" style="218" customWidth="1"/>
    <col min="10017" max="10017" width="6.375" style="218" customWidth="1"/>
    <col min="10018" max="10018" width="1.375" style="218" customWidth="1"/>
    <col min="10019" max="10019" width="5" style="218" customWidth="1"/>
    <col min="10020" max="10020" width="4.625" style="218" customWidth="1"/>
    <col min="10021" max="10021" width="2.125" style="218" customWidth="1"/>
    <col min="10022" max="10022" width="4.75" style="218" customWidth="1"/>
    <col min="10023" max="10023" width="7" style="218" customWidth="1"/>
    <col min="10024" max="10024" width="1.25" style="218" customWidth="1"/>
    <col min="10025" max="10025" width="4.875" style="218" customWidth="1"/>
    <col min="10026" max="10026" width="3.625" style="218" customWidth="1"/>
    <col min="10027" max="10027" width="3.25" style="218" customWidth="1"/>
    <col min="10028" max="10028" width="2.625" style="218" customWidth="1"/>
    <col min="10029" max="10029" width="2.875" style="218" customWidth="1"/>
    <col min="10030" max="10030" width="3" style="218" customWidth="1"/>
    <col min="10031" max="10031" width="2.875" style="218" customWidth="1"/>
    <col min="10032" max="10032" width="4.25" style="218" customWidth="1"/>
    <col min="10033" max="10033" width="2.5" style="218" customWidth="1"/>
    <col min="10034" max="10034" width="2.875" style="218" customWidth="1"/>
    <col min="10035" max="10035" width="7" style="218" customWidth="1"/>
    <col min="10036" max="10036" width="1.625" style="218" customWidth="1"/>
    <col min="10037" max="10037" width="6" style="218" customWidth="1"/>
    <col min="10038" max="10038" width="7.125" style="218" customWidth="1"/>
    <col min="10039" max="10039" width="1.625" style="218" customWidth="1"/>
    <col min="10040" max="10040" width="5.625" style="218" customWidth="1"/>
    <col min="10041" max="10041" width="3.75" style="218" customWidth="1"/>
    <col min="10042" max="10042" width="2" style="218" customWidth="1"/>
    <col min="10043" max="10043" width="3.875" style="218" customWidth="1"/>
    <col min="10044" max="10044" width="4.875" style="218" customWidth="1"/>
    <col min="10045" max="10045" width="1.625" style="218" customWidth="1"/>
    <col min="10046" max="10046" width="4.75" style="218" customWidth="1"/>
    <col min="10047" max="10047" width="5.875" style="218" customWidth="1"/>
    <col min="10048" max="10048" width="1.25" style="218" customWidth="1"/>
    <col min="10049" max="10049" width="4.625" style="218" customWidth="1"/>
    <col min="10050" max="10050" width="4.75" style="218" customWidth="1"/>
    <col min="10051" max="10051" width="1.375" style="218" customWidth="1"/>
    <col min="10052" max="10052" width="4.75" style="218" customWidth="1"/>
    <col min="10053" max="10053" width="5.875" style="218" customWidth="1"/>
    <col min="10054" max="10054" width="1.125" style="218" customWidth="1"/>
    <col min="10055" max="10055" width="4.75" style="218" customWidth="1"/>
    <col min="10056" max="10056" width="9.625" style="218" customWidth="1"/>
    <col min="10057" max="10059" width="9" style="218"/>
    <col min="10060" max="10060" width="1.75" style="218" customWidth="1"/>
    <col min="10061" max="10061" width="5" style="218" customWidth="1"/>
    <col min="10062" max="10239" width="9" style="218"/>
    <col min="10240" max="10240" width="6.375" style="218" customWidth="1"/>
    <col min="10241" max="10241" width="31.25" style="218" customWidth="1"/>
    <col min="10242" max="10242" width="5.375" style="218" customWidth="1"/>
    <col min="10243" max="10243" width="1.5" style="218" customWidth="1"/>
    <col min="10244" max="10244" width="4.625" style="218" customWidth="1"/>
    <col min="10245" max="10245" width="1.375" style="218" customWidth="1"/>
    <col min="10246" max="10246" width="5.625" style="218" customWidth="1"/>
    <col min="10247" max="10247" width="5.375" style="218" customWidth="1"/>
    <col min="10248" max="10248" width="2.375" style="218" customWidth="1"/>
    <col min="10249" max="10249" width="3.875" style="218" customWidth="1"/>
    <col min="10250" max="10250" width="2" style="218" customWidth="1"/>
    <col min="10251" max="10251" width="6" style="218" customWidth="1"/>
    <col min="10252" max="10252" width="5.5" style="218" customWidth="1"/>
    <col min="10253" max="10253" width="2" style="218" customWidth="1"/>
    <col min="10254" max="10254" width="3.375" style="218" customWidth="1"/>
    <col min="10255" max="10255" width="2.25" style="218" customWidth="1"/>
    <col min="10256" max="10256" width="5.5" style="218" customWidth="1"/>
    <col min="10257" max="10257" width="6.125" style="218" customWidth="1"/>
    <col min="10258" max="10258" width="1.5" style="218" customWidth="1"/>
    <col min="10259" max="10259" width="7.25" style="218" customWidth="1"/>
    <col min="10260" max="10260" width="1.375" style="218" customWidth="1"/>
    <col min="10261" max="10261" width="5.75" style="218" customWidth="1"/>
    <col min="10262" max="10262" width="5.625" style="218" customWidth="1"/>
    <col min="10263" max="10263" width="1.375" style="218" customWidth="1"/>
    <col min="10264" max="10264" width="7" style="218" customWidth="1"/>
    <col min="10265" max="10265" width="1.75" style="218" customWidth="1"/>
    <col min="10266" max="10266" width="5.625" style="218" customWidth="1"/>
    <col min="10267" max="10267" width="5" style="218" customWidth="1"/>
    <col min="10268" max="10268" width="1.875" style="218" customWidth="1"/>
    <col min="10269" max="10269" width="4.875" style="218" customWidth="1"/>
    <col min="10270" max="10270" width="7.875" style="218" customWidth="1"/>
    <col min="10271" max="10271" width="2.5" style="218" customWidth="1"/>
    <col min="10272" max="10272" width="5.125" style="218" customWidth="1"/>
    <col min="10273" max="10273" width="6.375" style="218" customWidth="1"/>
    <col min="10274" max="10274" width="1.375" style="218" customWidth="1"/>
    <col min="10275" max="10275" width="5" style="218" customWidth="1"/>
    <col min="10276" max="10276" width="4.625" style="218" customWidth="1"/>
    <col min="10277" max="10277" width="2.125" style="218" customWidth="1"/>
    <col min="10278" max="10278" width="4.75" style="218" customWidth="1"/>
    <col min="10279" max="10279" width="7" style="218" customWidth="1"/>
    <col min="10280" max="10280" width="1.25" style="218" customWidth="1"/>
    <col min="10281" max="10281" width="4.875" style="218" customWidth="1"/>
    <col min="10282" max="10282" width="3.625" style="218" customWidth="1"/>
    <col min="10283" max="10283" width="3.25" style="218" customWidth="1"/>
    <col min="10284" max="10284" width="2.625" style="218" customWidth="1"/>
    <col min="10285" max="10285" width="2.875" style="218" customWidth="1"/>
    <col min="10286" max="10286" width="3" style="218" customWidth="1"/>
    <col min="10287" max="10287" width="2.875" style="218" customWidth="1"/>
    <col min="10288" max="10288" width="4.25" style="218" customWidth="1"/>
    <col min="10289" max="10289" width="2.5" style="218" customWidth="1"/>
    <col min="10290" max="10290" width="2.875" style="218" customWidth="1"/>
    <col min="10291" max="10291" width="7" style="218" customWidth="1"/>
    <col min="10292" max="10292" width="1.625" style="218" customWidth="1"/>
    <col min="10293" max="10293" width="6" style="218" customWidth="1"/>
    <col min="10294" max="10294" width="7.125" style="218" customWidth="1"/>
    <col min="10295" max="10295" width="1.625" style="218" customWidth="1"/>
    <col min="10296" max="10296" width="5.625" style="218" customWidth="1"/>
    <col min="10297" max="10297" width="3.75" style="218" customWidth="1"/>
    <col min="10298" max="10298" width="2" style="218" customWidth="1"/>
    <col min="10299" max="10299" width="3.875" style="218" customWidth="1"/>
    <col min="10300" max="10300" width="4.875" style="218" customWidth="1"/>
    <col min="10301" max="10301" width="1.625" style="218" customWidth="1"/>
    <col min="10302" max="10302" width="4.75" style="218" customWidth="1"/>
    <col min="10303" max="10303" width="5.875" style="218" customWidth="1"/>
    <col min="10304" max="10304" width="1.25" style="218" customWidth="1"/>
    <col min="10305" max="10305" width="4.625" style="218" customWidth="1"/>
    <col min="10306" max="10306" width="4.75" style="218" customWidth="1"/>
    <col min="10307" max="10307" width="1.375" style="218" customWidth="1"/>
    <col min="10308" max="10308" width="4.75" style="218" customWidth="1"/>
    <col min="10309" max="10309" width="5.875" style="218" customWidth="1"/>
    <col min="10310" max="10310" width="1.125" style="218" customWidth="1"/>
    <col min="10311" max="10311" width="4.75" style="218" customWidth="1"/>
    <col min="10312" max="10312" width="9.625" style="218" customWidth="1"/>
    <col min="10313" max="10315" width="9" style="218"/>
    <col min="10316" max="10316" width="1.75" style="218" customWidth="1"/>
    <col min="10317" max="10317" width="5" style="218" customWidth="1"/>
    <col min="10318" max="10495" width="9" style="218"/>
    <col min="10496" max="10496" width="6.375" style="218" customWidth="1"/>
    <col min="10497" max="10497" width="31.25" style="218" customWidth="1"/>
    <col min="10498" max="10498" width="5.375" style="218" customWidth="1"/>
    <col min="10499" max="10499" width="1.5" style="218" customWidth="1"/>
    <col min="10500" max="10500" width="4.625" style="218" customWidth="1"/>
    <col min="10501" max="10501" width="1.375" style="218" customWidth="1"/>
    <col min="10502" max="10502" width="5.625" style="218" customWidth="1"/>
    <col min="10503" max="10503" width="5.375" style="218" customWidth="1"/>
    <col min="10504" max="10504" width="2.375" style="218" customWidth="1"/>
    <col min="10505" max="10505" width="3.875" style="218" customWidth="1"/>
    <col min="10506" max="10506" width="2" style="218" customWidth="1"/>
    <col min="10507" max="10507" width="6" style="218" customWidth="1"/>
    <col min="10508" max="10508" width="5.5" style="218" customWidth="1"/>
    <col min="10509" max="10509" width="2" style="218" customWidth="1"/>
    <col min="10510" max="10510" width="3.375" style="218" customWidth="1"/>
    <col min="10511" max="10511" width="2.25" style="218" customWidth="1"/>
    <col min="10512" max="10512" width="5.5" style="218" customWidth="1"/>
    <col min="10513" max="10513" width="6.125" style="218" customWidth="1"/>
    <col min="10514" max="10514" width="1.5" style="218" customWidth="1"/>
    <col min="10515" max="10515" width="7.25" style="218" customWidth="1"/>
    <col min="10516" max="10516" width="1.375" style="218" customWidth="1"/>
    <col min="10517" max="10517" width="5.75" style="218" customWidth="1"/>
    <col min="10518" max="10518" width="5.625" style="218" customWidth="1"/>
    <col min="10519" max="10519" width="1.375" style="218" customWidth="1"/>
    <col min="10520" max="10520" width="7" style="218" customWidth="1"/>
    <col min="10521" max="10521" width="1.75" style="218" customWidth="1"/>
    <col min="10522" max="10522" width="5.625" style="218" customWidth="1"/>
    <col min="10523" max="10523" width="5" style="218" customWidth="1"/>
    <col min="10524" max="10524" width="1.875" style="218" customWidth="1"/>
    <col min="10525" max="10525" width="4.875" style="218" customWidth="1"/>
    <col min="10526" max="10526" width="7.875" style="218" customWidth="1"/>
    <col min="10527" max="10527" width="2.5" style="218" customWidth="1"/>
    <col min="10528" max="10528" width="5.125" style="218" customWidth="1"/>
    <col min="10529" max="10529" width="6.375" style="218" customWidth="1"/>
    <col min="10530" max="10530" width="1.375" style="218" customWidth="1"/>
    <col min="10531" max="10531" width="5" style="218" customWidth="1"/>
    <col min="10532" max="10532" width="4.625" style="218" customWidth="1"/>
    <col min="10533" max="10533" width="2.125" style="218" customWidth="1"/>
    <col min="10534" max="10534" width="4.75" style="218" customWidth="1"/>
    <col min="10535" max="10535" width="7" style="218" customWidth="1"/>
    <col min="10536" max="10536" width="1.25" style="218" customWidth="1"/>
    <col min="10537" max="10537" width="4.875" style="218" customWidth="1"/>
    <col min="10538" max="10538" width="3.625" style="218" customWidth="1"/>
    <col min="10539" max="10539" width="3.25" style="218" customWidth="1"/>
    <col min="10540" max="10540" width="2.625" style="218" customWidth="1"/>
    <col min="10541" max="10541" width="2.875" style="218" customWidth="1"/>
    <col min="10542" max="10542" width="3" style="218" customWidth="1"/>
    <col min="10543" max="10543" width="2.875" style="218" customWidth="1"/>
    <col min="10544" max="10544" width="4.25" style="218" customWidth="1"/>
    <col min="10545" max="10545" width="2.5" style="218" customWidth="1"/>
    <col min="10546" max="10546" width="2.875" style="218" customWidth="1"/>
    <col min="10547" max="10547" width="7" style="218" customWidth="1"/>
    <col min="10548" max="10548" width="1.625" style="218" customWidth="1"/>
    <col min="10549" max="10549" width="6" style="218" customWidth="1"/>
    <col min="10550" max="10550" width="7.125" style="218" customWidth="1"/>
    <col min="10551" max="10551" width="1.625" style="218" customWidth="1"/>
    <col min="10552" max="10552" width="5.625" style="218" customWidth="1"/>
    <col min="10553" max="10553" width="3.75" style="218" customWidth="1"/>
    <col min="10554" max="10554" width="2" style="218" customWidth="1"/>
    <col min="10555" max="10555" width="3.875" style="218" customWidth="1"/>
    <col min="10556" max="10556" width="4.875" style="218" customWidth="1"/>
    <col min="10557" max="10557" width="1.625" style="218" customWidth="1"/>
    <col min="10558" max="10558" width="4.75" style="218" customWidth="1"/>
    <col min="10559" max="10559" width="5.875" style="218" customWidth="1"/>
    <col min="10560" max="10560" width="1.25" style="218" customWidth="1"/>
    <col min="10561" max="10561" width="4.625" style="218" customWidth="1"/>
    <col min="10562" max="10562" width="4.75" style="218" customWidth="1"/>
    <col min="10563" max="10563" width="1.375" style="218" customWidth="1"/>
    <col min="10564" max="10564" width="4.75" style="218" customWidth="1"/>
    <col min="10565" max="10565" width="5.875" style="218" customWidth="1"/>
    <col min="10566" max="10566" width="1.125" style="218" customWidth="1"/>
    <col min="10567" max="10567" width="4.75" style="218" customWidth="1"/>
    <col min="10568" max="10568" width="9.625" style="218" customWidth="1"/>
    <col min="10569" max="10571" width="9" style="218"/>
    <col min="10572" max="10572" width="1.75" style="218" customWidth="1"/>
    <col min="10573" max="10573" width="5" style="218" customWidth="1"/>
    <col min="10574" max="10751" width="9" style="218"/>
    <col min="10752" max="10752" width="6.375" style="218" customWidth="1"/>
    <col min="10753" max="10753" width="31.25" style="218" customWidth="1"/>
    <col min="10754" max="10754" width="5.375" style="218" customWidth="1"/>
    <col min="10755" max="10755" width="1.5" style="218" customWidth="1"/>
    <col min="10756" max="10756" width="4.625" style="218" customWidth="1"/>
    <col min="10757" max="10757" width="1.375" style="218" customWidth="1"/>
    <col min="10758" max="10758" width="5.625" style="218" customWidth="1"/>
    <col min="10759" max="10759" width="5.375" style="218" customWidth="1"/>
    <col min="10760" max="10760" width="2.375" style="218" customWidth="1"/>
    <col min="10761" max="10761" width="3.875" style="218" customWidth="1"/>
    <col min="10762" max="10762" width="2" style="218" customWidth="1"/>
    <col min="10763" max="10763" width="6" style="218" customWidth="1"/>
    <col min="10764" max="10764" width="5.5" style="218" customWidth="1"/>
    <col min="10765" max="10765" width="2" style="218" customWidth="1"/>
    <col min="10766" max="10766" width="3.375" style="218" customWidth="1"/>
    <col min="10767" max="10767" width="2.25" style="218" customWidth="1"/>
    <col min="10768" max="10768" width="5.5" style="218" customWidth="1"/>
    <col min="10769" max="10769" width="6.125" style="218" customWidth="1"/>
    <col min="10770" max="10770" width="1.5" style="218" customWidth="1"/>
    <col min="10771" max="10771" width="7.25" style="218" customWidth="1"/>
    <col min="10772" max="10772" width="1.375" style="218" customWidth="1"/>
    <col min="10773" max="10773" width="5.75" style="218" customWidth="1"/>
    <col min="10774" max="10774" width="5.625" style="218" customWidth="1"/>
    <col min="10775" max="10775" width="1.375" style="218" customWidth="1"/>
    <col min="10776" max="10776" width="7" style="218" customWidth="1"/>
    <col min="10777" max="10777" width="1.75" style="218" customWidth="1"/>
    <col min="10778" max="10778" width="5.625" style="218" customWidth="1"/>
    <col min="10779" max="10779" width="5" style="218" customWidth="1"/>
    <col min="10780" max="10780" width="1.875" style="218" customWidth="1"/>
    <col min="10781" max="10781" width="4.875" style="218" customWidth="1"/>
    <col min="10782" max="10782" width="7.875" style="218" customWidth="1"/>
    <col min="10783" max="10783" width="2.5" style="218" customWidth="1"/>
    <col min="10784" max="10784" width="5.125" style="218" customWidth="1"/>
    <col min="10785" max="10785" width="6.375" style="218" customWidth="1"/>
    <col min="10786" max="10786" width="1.375" style="218" customWidth="1"/>
    <col min="10787" max="10787" width="5" style="218" customWidth="1"/>
    <col min="10788" max="10788" width="4.625" style="218" customWidth="1"/>
    <col min="10789" max="10789" width="2.125" style="218" customWidth="1"/>
    <col min="10790" max="10790" width="4.75" style="218" customWidth="1"/>
    <col min="10791" max="10791" width="7" style="218" customWidth="1"/>
    <col min="10792" max="10792" width="1.25" style="218" customWidth="1"/>
    <col min="10793" max="10793" width="4.875" style="218" customWidth="1"/>
    <col min="10794" max="10794" width="3.625" style="218" customWidth="1"/>
    <col min="10795" max="10795" width="3.25" style="218" customWidth="1"/>
    <col min="10796" max="10796" width="2.625" style="218" customWidth="1"/>
    <col min="10797" max="10797" width="2.875" style="218" customWidth="1"/>
    <col min="10798" max="10798" width="3" style="218" customWidth="1"/>
    <col min="10799" max="10799" width="2.875" style="218" customWidth="1"/>
    <col min="10800" max="10800" width="4.25" style="218" customWidth="1"/>
    <col min="10801" max="10801" width="2.5" style="218" customWidth="1"/>
    <col min="10802" max="10802" width="2.875" style="218" customWidth="1"/>
    <col min="10803" max="10803" width="7" style="218" customWidth="1"/>
    <col min="10804" max="10804" width="1.625" style="218" customWidth="1"/>
    <col min="10805" max="10805" width="6" style="218" customWidth="1"/>
    <col min="10806" max="10806" width="7.125" style="218" customWidth="1"/>
    <col min="10807" max="10807" width="1.625" style="218" customWidth="1"/>
    <col min="10808" max="10808" width="5.625" style="218" customWidth="1"/>
    <col min="10809" max="10809" width="3.75" style="218" customWidth="1"/>
    <col min="10810" max="10810" width="2" style="218" customWidth="1"/>
    <col min="10811" max="10811" width="3.875" style="218" customWidth="1"/>
    <col min="10812" max="10812" width="4.875" style="218" customWidth="1"/>
    <col min="10813" max="10813" width="1.625" style="218" customWidth="1"/>
    <col min="10814" max="10814" width="4.75" style="218" customWidth="1"/>
    <col min="10815" max="10815" width="5.875" style="218" customWidth="1"/>
    <col min="10816" max="10816" width="1.25" style="218" customWidth="1"/>
    <col min="10817" max="10817" width="4.625" style="218" customWidth="1"/>
    <col min="10818" max="10818" width="4.75" style="218" customWidth="1"/>
    <col min="10819" max="10819" width="1.375" style="218" customWidth="1"/>
    <col min="10820" max="10820" width="4.75" style="218" customWidth="1"/>
    <col min="10821" max="10821" width="5.875" style="218" customWidth="1"/>
    <col min="10822" max="10822" width="1.125" style="218" customWidth="1"/>
    <col min="10823" max="10823" width="4.75" style="218" customWidth="1"/>
    <col min="10824" max="10824" width="9.625" style="218" customWidth="1"/>
    <col min="10825" max="10827" width="9" style="218"/>
    <col min="10828" max="10828" width="1.75" style="218" customWidth="1"/>
    <col min="10829" max="10829" width="5" style="218" customWidth="1"/>
    <col min="10830" max="11007" width="9" style="218"/>
    <col min="11008" max="11008" width="6.375" style="218" customWidth="1"/>
    <col min="11009" max="11009" width="31.25" style="218" customWidth="1"/>
    <col min="11010" max="11010" width="5.375" style="218" customWidth="1"/>
    <col min="11011" max="11011" width="1.5" style="218" customWidth="1"/>
    <col min="11012" max="11012" width="4.625" style="218" customWidth="1"/>
    <col min="11013" max="11013" width="1.375" style="218" customWidth="1"/>
    <col min="11014" max="11014" width="5.625" style="218" customWidth="1"/>
    <col min="11015" max="11015" width="5.375" style="218" customWidth="1"/>
    <col min="11016" max="11016" width="2.375" style="218" customWidth="1"/>
    <col min="11017" max="11017" width="3.875" style="218" customWidth="1"/>
    <col min="11018" max="11018" width="2" style="218" customWidth="1"/>
    <col min="11019" max="11019" width="6" style="218" customWidth="1"/>
    <col min="11020" max="11020" width="5.5" style="218" customWidth="1"/>
    <col min="11021" max="11021" width="2" style="218" customWidth="1"/>
    <col min="11022" max="11022" width="3.375" style="218" customWidth="1"/>
    <col min="11023" max="11023" width="2.25" style="218" customWidth="1"/>
    <col min="11024" max="11024" width="5.5" style="218" customWidth="1"/>
    <col min="11025" max="11025" width="6.125" style="218" customWidth="1"/>
    <col min="11026" max="11026" width="1.5" style="218" customWidth="1"/>
    <col min="11027" max="11027" width="7.25" style="218" customWidth="1"/>
    <col min="11028" max="11028" width="1.375" style="218" customWidth="1"/>
    <col min="11029" max="11029" width="5.75" style="218" customWidth="1"/>
    <col min="11030" max="11030" width="5.625" style="218" customWidth="1"/>
    <col min="11031" max="11031" width="1.375" style="218" customWidth="1"/>
    <col min="11032" max="11032" width="7" style="218" customWidth="1"/>
    <col min="11033" max="11033" width="1.75" style="218" customWidth="1"/>
    <col min="11034" max="11034" width="5.625" style="218" customWidth="1"/>
    <col min="11035" max="11035" width="5" style="218" customWidth="1"/>
    <col min="11036" max="11036" width="1.875" style="218" customWidth="1"/>
    <col min="11037" max="11037" width="4.875" style="218" customWidth="1"/>
    <col min="11038" max="11038" width="7.875" style="218" customWidth="1"/>
    <col min="11039" max="11039" width="2.5" style="218" customWidth="1"/>
    <col min="11040" max="11040" width="5.125" style="218" customWidth="1"/>
    <col min="11041" max="11041" width="6.375" style="218" customWidth="1"/>
    <col min="11042" max="11042" width="1.375" style="218" customWidth="1"/>
    <col min="11043" max="11043" width="5" style="218" customWidth="1"/>
    <col min="11044" max="11044" width="4.625" style="218" customWidth="1"/>
    <col min="11045" max="11045" width="2.125" style="218" customWidth="1"/>
    <col min="11046" max="11046" width="4.75" style="218" customWidth="1"/>
    <col min="11047" max="11047" width="7" style="218" customWidth="1"/>
    <col min="11048" max="11048" width="1.25" style="218" customWidth="1"/>
    <col min="11049" max="11049" width="4.875" style="218" customWidth="1"/>
    <col min="11050" max="11050" width="3.625" style="218" customWidth="1"/>
    <col min="11051" max="11051" width="3.25" style="218" customWidth="1"/>
    <col min="11052" max="11052" width="2.625" style="218" customWidth="1"/>
    <col min="11053" max="11053" width="2.875" style="218" customWidth="1"/>
    <col min="11054" max="11054" width="3" style="218" customWidth="1"/>
    <col min="11055" max="11055" width="2.875" style="218" customWidth="1"/>
    <col min="11056" max="11056" width="4.25" style="218" customWidth="1"/>
    <col min="11057" max="11057" width="2.5" style="218" customWidth="1"/>
    <col min="11058" max="11058" width="2.875" style="218" customWidth="1"/>
    <col min="11059" max="11059" width="7" style="218" customWidth="1"/>
    <col min="11060" max="11060" width="1.625" style="218" customWidth="1"/>
    <col min="11061" max="11061" width="6" style="218" customWidth="1"/>
    <col min="11062" max="11062" width="7.125" style="218" customWidth="1"/>
    <col min="11063" max="11063" width="1.625" style="218" customWidth="1"/>
    <col min="11064" max="11064" width="5.625" style="218" customWidth="1"/>
    <col min="11065" max="11065" width="3.75" style="218" customWidth="1"/>
    <col min="11066" max="11066" width="2" style="218" customWidth="1"/>
    <col min="11067" max="11067" width="3.875" style="218" customWidth="1"/>
    <col min="11068" max="11068" width="4.875" style="218" customWidth="1"/>
    <col min="11069" max="11069" width="1.625" style="218" customWidth="1"/>
    <col min="11070" max="11070" width="4.75" style="218" customWidth="1"/>
    <col min="11071" max="11071" width="5.875" style="218" customWidth="1"/>
    <col min="11072" max="11072" width="1.25" style="218" customWidth="1"/>
    <col min="11073" max="11073" width="4.625" style="218" customWidth="1"/>
    <col min="11074" max="11074" width="4.75" style="218" customWidth="1"/>
    <col min="11075" max="11075" width="1.375" style="218" customWidth="1"/>
    <col min="11076" max="11076" width="4.75" style="218" customWidth="1"/>
    <col min="11077" max="11077" width="5.875" style="218" customWidth="1"/>
    <col min="11078" max="11078" width="1.125" style="218" customWidth="1"/>
    <col min="11079" max="11079" width="4.75" style="218" customWidth="1"/>
    <col min="11080" max="11080" width="9.625" style="218" customWidth="1"/>
    <col min="11081" max="11083" width="9" style="218"/>
    <col min="11084" max="11084" width="1.75" style="218" customWidth="1"/>
    <col min="11085" max="11085" width="5" style="218" customWidth="1"/>
    <col min="11086" max="11263" width="9" style="218"/>
    <col min="11264" max="11264" width="6.375" style="218" customWidth="1"/>
    <col min="11265" max="11265" width="31.25" style="218" customWidth="1"/>
    <col min="11266" max="11266" width="5.375" style="218" customWidth="1"/>
    <col min="11267" max="11267" width="1.5" style="218" customWidth="1"/>
    <col min="11268" max="11268" width="4.625" style="218" customWidth="1"/>
    <col min="11269" max="11269" width="1.375" style="218" customWidth="1"/>
    <col min="11270" max="11270" width="5.625" style="218" customWidth="1"/>
    <col min="11271" max="11271" width="5.375" style="218" customWidth="1"/>
    <col min="11272" max="11272" width="2.375" style="218" customWidth="1"/>
    <col min="11273" max="11273" width="3.875" style="218" customWidth="1"/>
    <col min="11274" max="11274" width="2" style="218" customWidth="1"/>
    <col min="11275" max="11275" width="6" style="218" customWidth="1"/>
    <col min="11276" max="11276" width="5.5" style="218" customWidth="1"/>
    <col min="11277" max="11277" width="2" style="218" customWidth="1"/>
    <col min="11278" max="11278" width="3.375" style="218" customWidth="1"/>
    <col min="11279" max="11279" width="2.25" style="218" customWidth="1"/>
    <col min="11280" max="11280" width="5.5" style="218" customWidth="1"/>
    <col min="11281" max="11281" width="6.125" style="218" customWidth="1"/>
    <col min="11282" max="11282" width="1.5" style="218" customWidth="1"/>
    <col min="11283" max="11283" width="7.25" style="218" customWidth="1"/>
    <col min="11284" max="11284" width="1.375" style="218" customWidth="1"/>
    <col min="11285" max="11285" width="5.75" style="218" customWidth="1"/>
    <col min="11286" max="11286" width="5.625" style="218" customWidth="1"/>
    <col min="11287" max="11287" width="1.375" style="218" customWidth="1"/>
    <col min="11288" max="11288" width="7" style="218" customWidth="1"/>
    <col min="11289" max="11289" width="1.75" style="218" customWidth="1"/>
    <col min="11290" max="11290" width="5.625" style="218" customWidth="1"/>
    <col min="11291" max="11291" width="5" style="218" customWidth="1"/>
    <col min="11292" max="11292" width="1.875" style="218" customWidth="1"/>
    <col min="11293" max="11293" width="4.875" style="218" customWidth="1"/>
    <col min="11294" max="11294" width="7.875" style="218" customWidth="1"/>
    <col min="11295" max="11295" width="2.5" style="218" customWidth="1"/>
    <col min="11296" max="11296" width="5.125" style="218" customWidth="1"/>
    <col min="11297" max="11297" width="6.375" style="218" customWidth="1"/>
    <col min="11298" max="11298" width="1.375" style="218" customWidth="1"/>
    <col min="11299" max="11299" width="5" style="218" customWidth="1"/>
    <col min="11300" max="11300" width="4.625" style="218" customWidth="1"/>
    <col min="11301" max="11301" width="2.125" style="218" customWidth="1"/>
    <col min="11302" max="11302" width="4.75" style="218" customWidth="1"/>
    <col min="11303" max="11303" width="7" style="218" customWidth="1"/>
    <col min="11304" max="11304" width="1.25" style="218" customWidth="1"/>
    <col min="11305" max="11305" width="4.875" style="218" customWidth="1"/>
    <col min="11306" max="11306" width="3.625" style="218" customWidth="1"/>
    <col min="11307" max="11307" width="3.25" style="218" customWidth="1"/>
    <col min="11308" max="11308" width="2.625" style="218" customWidth="1"/>
    <col min="11309" max="11309" width="2.875" style="218" customWidth="1"/>
    <col min="11310" max="11310" width="3" style="218" customWidth="1"/>
    <col min="11311" max="11311" width="2.875" style="218" customWidth="1"/>
    <col min="11312" max="11312" width="4.25" style="218" customWidth="1"/>
    <col min="11313" max="11313" width="2.5" style="218" customWidth="1"/>
    <col min="11314" max="11314" width="2.875" style="218" customWidth="1"/>
    <col min="11315" max="11315" width="7" style="218" customWidth="1"/>
    <col min="11316" max="11316" width="1.625" style="218" customWidth="1"/>
    <col min="11317" max="11317" width="6" style="218" customWidth="1"/>
    <col min="11318" max="11318" width="7.125" style="218" customWidth="1"/>
    <col min="11319" max="11319" width="1.625" style="218" customWidth="1"/>
    <col min="11320" max="11320" width="5.625" style="218" customWidth="1"/>
    <col min="11321" max="11321" width="3.75" style="218" customWidth="1"/>
    <col min="11322" max="11322" width="2" style="218" customWidth="1"/>
    <col min="11323" max="11323" width="3.875" style="218" customWidth="1"/>
    <col min="11324" max="11324" width="4.875" style="218" customWidth="1"/>
    <col min="11325" max="11325" width="1.625" style="218" customWidth="1"/>
    <col min="11326" max="11326" width="4.75" style="218" customWidth="1"/>
    <col min="11327" max="11327" width="5.875" style="218" customWidth="1"/>
    <col min="11328" max="11328" width="1.25" style="218" customWidth="1"/>
    <col min="11329" max="11329" width="4.625" style="218" customWidth="1"/>
    <col min="11330" max="11330" width="4.75" style="218" customWidth="1"/>
    <col min="11331" max="11331" width="1.375" style="218" customWidth="1"/>
    <col min="11332" max="11332" width="4.75" style="218" customWidth="1"/>
    <col min="11333" max="11333" width="5.875" style="218" customWidth="1"/>
    <col min="11334" max="11334" width="1.125" style="218" customWidth="1"/>
    <col min="11335" max="11335" width="4.75" style="218" customWidth="1"/>
    <col min="11336" max="11336" width="9.625" style="218" customWidth="1"/>
    <col min="11337" max="11339" width="9" style="218"/>
    <col min="11340" max="11340" width="1.75" style="218" customWidth="1"/>
    <col min="11341" max="11341" width="5" style="218" customWidth="1"/>
    <col min="11342" max="11519" width="9" style="218"/>
    <col min="11520" max="11520" width="6.375" style="218" customWidth="1"/>
    <col min="11521" max="11521" width="31.25" style="218" customWidth="1"/>
    <col min="11522" max="11522" width="5.375" style="218" customWidth="1"/>
    <col min="11523" max="11523" width="1.5" style="218" customWidth="1"/>
    <col min="11524" max="11524" width="4.625" style="218" customWidth="1"/>
    <col min="11525" max="11525" width="1.375" style="218" customWidth="1"/>
    <col min="11526" max="11526" width="5.625" style="218" customWidth="1"/>
    <col min="11527" max="11527" width="5.375" style="218" customWidth="1"/>
    <col min="11528" max="11528" width="2.375" style="218" customWidth="1"/>
    <col min="11529" max="11529" width="3.875" style="218" customWidth="1"/>
    <col min="11530" max="11530" width="2" style="218" customWidth="1"/>
    <col min="11531" max="11531" width="6" style="218" customWidth="1"/>
    <col min="11532" max="11532" width="5.5" style="218" customWidth="1"/>
    <col min="11533" max="11533" width="2" style="218" customWidth="1"/>
    <col min="11534" max="11534" width="3.375" style="218" customWidth="1"/>
    <col min="11535" max="11535" width="2.25" style="218" customWidth="1"/>
    <col min="11536" max="11536" width="5.5" style="218" customWidth="1"/>
    <col min="11537" max="11537" width="6.125" style="218" customWidth="1"/>
    <col min="11538" max="11538" width="1.5" style="218" customWidth="1"/>
    <col min="11539" max="11539" width="7.25" style="218" customWidth="1"/>
    <col min="11540" max="11540" width="1.375" style="218" customWidth="1"/>
    <col min="11541" max="11541" width="5.75" style="218" customWidth="1"/>
    <col min="11542" max="11542" width="5.625" style="218" customWidth="1"/>
    <col min="11543" max="11543" width="1.375" style="218" customWidth="1"/>
    <col min="11544" max="11544" width="7" style="218" customWidth="1"/>
    <col min="11545" max="11545" width="1.75" style="218" customWidth="1"/>
    <col min="11546" max="11546" width="5.625" style="218" customWidth="1"/>
    <col min="11547" max="11547" width="5" style="218" customWidth="1"/>
    <col min="11548" max="11548" width="1.875" style="218" customWidth="1"/>
    <col min="11549" max="11549" width="4.875" style="218" customWidth="1"/>
    <col min="11550" max="11550" width="7.875" style="218" customWidth="1"/>
    <col min="11551" max="11551" width="2.5" style="218" customWidth="1"/>
    <col min="11552" max="11552" width="5.125" style="218" customWidth="1"/>
    <col min="11553" max="11553" width="6.375" style="218" customWidth="1"/>
    <col min="11554" max="11554" width="1.375" style="218" customWidth="1"/>
    <col min="11555" max="11555" width="5" style="218" customWidth="1"/>
    <col min="11556" max="11556" width="4.625" style="218" customWidth="1"/>
    <col min="11557" max="11557" width="2.125" style="218" customWidth="1"/>
    <col min="11558" max="11558" width="4.75" style="218" customWidth="1"/>
    <col min="11559" max="11559" width="7" style="218" customWidth="1"/>
    <col min="11560" max="11560" width="1.25" style="218" customWidth="1"/>
    <col min="11561" max="11561" width="4.875" style="218" customWidth="1"/>
    <col min="11562" max="11562" width="3.625" style="218" customWidth="1"/>
    <col min="11563" max="11563" width="3.25" style="218" customWidth="1"/>
    <col min="11564" max="11564" width="2.625" style="218" customWidth="1"/>
    <col min="11565" max="11565" width="2.875" style="218" customWidth="1"/>
    <col min="11566" max="11566" width="3" style="218" customWidth="1"/>
    <col min="11567" max="11567" width="2.875" style="218" customWidth="1"/>
    <col min="11568" max="11568" width="4.25" style="218" customWidth="1"/>
    <col min="11569" max="11569" width="2.5" style="218" customWidth="1"/>
    <col min="11570" max="11570" width="2.875" style="218" customWidth="1"/>
    <col min="11571" max="11571" width="7" style="218" customWidth="1"/>
    <col min="11572" max="11572" width="1.625" style="218" customWidth="1"/>
    <col min="11573" max="11573" width="6" style="218" customWidth="1"/>
    <col min="11574" max="11574" width="7.125" style="218" customWidth="1"/>
    <col min="11575" max="11575" width="1.625" style="218" customWidth="1"/>
    <col min="11576" max="11576" width="5.625" style="218" customWidth="1"/>
    <col min="11577" max="11577" width="3.75" style="218" customWidth="1"/>
    <col min="11578" max="11578" width="2" style="218" customWidth="1"/>
    <col min="11579" max="11579" width="3.875" style="218" customWidth="1"/>
    <col min="11580" max="11580" width="4.875" style="218" customWidth="1"/>
    <col min="11581" max="11581" width="1.625" style="218" customWidth="1"/>
    <col min="11582" max="11582" width="4.75" style="218" customWidth="1"/>
    <col min="11583" max="11583" width="5.875" style="218" customWidth="1"/>
    <col min="11584" max="11584" width="1.25" style="218" customWidth="1"/>
    <col min="11585" max="11585" width="4.625" style="218" customWidth="1"/>
    <col min="11586" max="11586" width="4.75" style="218" customWidth="1"/>
    <col min="11587" max="11587" width="1.375" style="218" customWidth="1"/>
    <col min="11588" max="11588" width="4.75" style="218" customWidth="1"/>
    <col min="11589" max="11589" width="5.875" style="218" customWidth="1"/>
    <col min="11590" max="11590" width="1.125" style="218" customWidth="1"/>
    <col min="11591" max="11591" width="4.75" style="218" customWidth="1"/>
    <col min="11592" max="11592" width="9.625" style="218" customWidth="1"/>
    <col min="11593" max="11595" width="9" style="218"/>
    <col min="11596" max="11596" width="1.75" style="218" customWidth="1"/>
    <col min="11597" max="11597" width="5" style="218" customWidth="1"/>
    <col min="11598" max="11775" width="9" style="218"/>
    <col min="11776" max="11776" width="6.375" style="218" customWidth="1"/>
    <col min="11777" max="11777" width="31.25" style="218" customWidth="1"/>
    <col min="11778" max="11778" width="5.375" style="218" customWidth="1"/>
    <col min="11779" max="11779" width="1.5" style="218" customWidth="1"/>
    <col min="11780" max="11780" width="4.625" style="218" customWidth="1"/>
    <col min="11781" max="11781" width="1.375" style="218" customWidth="1"/>
    <col min="11782" max="11782" width="5.625" style="218" customWidth="1"/>
    <col min="11783" max="11783" width="5.375" style="218" customWidth="1"/>
    <col min="11784" max="11784" width="2.375" style="218" customWidth="1"/>
    <col min="11785" max="11785" width="3.875" style="218" customWidth="1"/>
    <col min="11786" max="11786" width="2" style="218" customWidth="1"/>
    <col min="11787" max="11787" width="6" style="218" customWidth="1"/>
    <col min="11788" max="11788" width="5.5" style="218" customWidth="1"/>
    <col min="11789" max="11789" width="2" style="218" customWidth="1"/>
    <col min="11790" max="11790" width="3.375" style="218" customWidth="1"/>
    <col min="11791" max="11791" width="2.25" style="218" customWidth="1"/>
    <col min="11792" max="11792" width="5.5" style="218" customWidth="1"/>
    <col min="11793" max="11793" width="6.125" style="218" customWidth="1"/>
    <col min="11794" max="11794" width="1.5" style="218" customWidth="1"/>
    <col min="11795" max="11795" width="7.25" style="218" customWidth="1"/>
    <col min="11796" max="11796" width="1.375" style="218" customWidth="1"/>
    <col min="11797" max="11797" width="5.75" style="218" customWidth="1"/>
    <col min="11798" max="11798" width="5.625" style="218" customWidth="1"/>
    <col min="11799" max="11799" width="1.375" style="218" customWidth="1"/>
    <col min="11800" max="11800" width="7" style="218" customWidth="1"/>
    <col min="11801" max="11801" width="1.75" style="218" customWidth="1"/>
    <col min="11802" max="11802" width="5.625" style="218" customWidth="1"/>
    <col min="11803" max="11803" width="5" style="218" customWidth="1"/>
    <col min="11804" max="11804" width="1.875" style="218" customWidth="1"/>
    <col min="11805" max="11805" width="4.875" style="218" customWidth="1"/>
    <col min="11806" max="11806" width="7.875" style="218" customWidth="1"/>
    <col min="11807" max="11807" width="2.5" style="218" customWidth="1"/>
    <col min="11808" max="11808" width="5.125" style="218" customWidth="1"/>
    <col min="11809" max="11809" width="6.375" style="218" customWidth="1"/>
    <col min="11810" max="11810" width="1.375" style="218" customWidth="1"/>
    <col min="11811" max="11811" width="5" style="218" customWidth="1"/>
    <col min="11812" max="11812" width="4.625" style="218" customWidth="1"/>
    <col min="11813" max="11813" width="2.125" style="218" customWidth="1"/>
    <col min="11814" max="11814" width="4.75" style="218" customWidth="1"/>
    <col min="11815" max="11815" width="7" style="218" customWidth="1"/>
    <col min="11816" max="11816" width="1.25" style="218" customWidth="1"/>
    <col min="11817" max="11817" width="4.875" style="218" customWidth="1"/>
    <col min="11818" max="11818" width="3.625" style="218" customWidth="1"/>
    <col min="11819" max="11819" width="3.25" style="218" customWidth="1"/>
    <col min="11820" max="11820" width="2.625" style="218" customWidth="1"/>
    <col min="11821" max="11821" width="2.875" style="218" customWidth="1"/>
    <col min="11822" max="11822" width="3" style="218" customWidth="1"/>
    <col min="11823" max="11823" width="2.875" style="218" customWidth="1"/>
    <col min="11824" max="11824" width="4.25" style="218" customWidth="1"/>
    <col min="11825" max="11825" width="2.5" style="218" customWidth="1"/>
    <col min="11826" max="11826" width="2.875" style="218" customWidth="1"/>
    <col min="11827" max="11827" width="7" style="218" customWidth="1"/>
    <col min="11828" max="11828" width="1.625" style="218" customWidth="1"/>
    <col min="11829" max="11829" width="6" style="218" customWidth="1"/>
    <col min="11830" max="11830" width="7.125" style="218" customWidth="1"/>
    <col min="11831" max="11831" width="1.625" style="218" customWidth="1"/>
    <col min="11832" max="11832" width="5.625" style="218" customWidth="1"/>
    <col min="11833" max="11833" width="3.75" style="218" customWidth="1"/>
    <col min="11834" max="11834" width="2" style="218" customWidth="1"/>
    <col min="11835" max="11835" width="3.875" style="218" customWidth="1"/>
    <col min="11836" max="11836" width="4.875" style="218" customWidth="1"/>
    <col min="11837" max="11837" width="1.625" style="218" customWidth="1"/>
    <col min="11838" max="11838" width="4.75" style="218" customWidth="1"/>
    <col min="11839" max="11839" width="5.875" style="218" customWidth="1"/>
    <col min="11840" max="11840" width="1.25" style="218" customWidth="1"/>
    <col min="11841" max="11841" width="4.625" style="218" customWidth="1"/>
    <col min="11842" max="11842" width="4.75" style="218" customWidth="1"/>
    <col min="11843" max="11843" width="1.375" style="218" customWidth="1"/>
    <col min="11844" max="11844" width="4.75" style="218" customWidth="1"/>
    <col min="11845" max="11845" width="5.875" style="218" customWidth="1"/>
    <col min="11846" max="11846" width="1.125" style="218" customWidth="1"/>
    <col min="11847" max="11847" width="4.75" style="218" customWidth="1"/>
    <col min="11848" max="11848" width="9.625" style="218" customWidth="1"/>
    <col min="11849" max="11851" width="9" style="218"/>
    <col min="11852" max="11852" width="1.75" style="218" customWidth="1"/>
    <col min="11853" max="11853" width="5" style="218" customWidth="1"/>
    <col min="11854" max="12031" width="9" style="218"/>
    <col min="12032" max="12032" width="6.375" style="218" customWidth="1"/>
    <col min="12033" max="12033" width="31.25" style="218" customWidth="1"/>
    <col min="12034" max="12034" width="5.375" style="218" customWidth="1"/>
    <col min="12035" max="12035" width="1.5" style="218" customWidth="1"/>
    <col min="12036" max="12036" width="4.625" style="218" customWidth="1"/>
    <col min="12037" max="12037" width="1.375" style="218" customWidth="1"/>
    <col min="12038" max="12038" width="5.625" style="218" customWidth="1"/>
    <col min="12039" max="12039" width="5.375" style="218" customWidth="1"/>
    <col min="12040" max="12040" width="2.375" style="218" customWidth="1"/>
    <col min="12041" max="12041" width="3.875" style="218" customWidth="1"/>
    <col min="12042" max="12042" width="2" style="218" customWidth="1"/>
    <col min="12043" max="12043" width="6" style="218" customWidth="1"/>
    <col min="12044" max="12044" width="5.5" style="218" customWidth="1"/>
    <col min="12045" max="12045" width="2" style="218" customWidth="1"/>
    <col min="12046" max="12046" width="3.375" style="218" customWidth="1"/>
    <col min="12047" max="12047" width="2.25" style="218" customWidth="1"/>
    <col min="12048" max="12048" width="5.5" style="218" customWidth="1"/>
    <col min="12049" max="12049" width="6.125" style="218" customWidth="1"/>
    <col min="12050" max="12050" width="1.5" style="218" customWidth="1"/>
    <col min="12051" max="12051" width="7.25" style="218" customWidth="1"/>
    <col min="12052" max="12052" width="1.375" style="218" customWidth="1"/>
    <col min="12053" max="12053" width="5.75" style="218" customWidth="1"/>
    <col min="12054" max="12054" width="5.625" style="218" customWidth="1"/>
    <col min="12055" max="12055" width="1.375" style="218" customWidth="1"/>
    <col min="12056" max="12056" width="7" style="218" customWidth="1"/>
    <col min="12057" max="12057" width="1.75" style="218" customWidth="1"/>
    <col min="12058" max="12058" width="5.625" style="218" customWidth="1"/>
    <col min="12059" max="12059" width="5" style="218" customWidth="1"/>
    <col min="12060" max="12060" width="1.875" style="218" customWidth="1"/>
    <col min="12061" max="12061" width="4.875" style="218" customWidth="1"/>
    <col min="12062" max="12062" width="7.875" style="218" customWidth="1"/>
    <col min="12063" max="12063" width="2.5" style="218" customWidth="1"/>
    <col min="12064" max="12064" width="5.125" style="218" customWidth="1"/>
    <col min="12065" max="12065" width="6.375" style="218" customWidth="1"/>
    <col min="12066" max="12066" width="1.375" style="218" customWidth="1"/>
    <col min="12067" max="12067" width="5" style="218" customWidth="1"/>
    <col min="12068" max="12068" width="4.625" style="218" customWidth="1"/>
    <col min="12069" max="12069" width="2.125" style="218" customWidth="1"/>
    <col min="12070" max="12070" width="4.75" style="218" customWidth="1"/>
    <col min="12071" max="12071" width="7" style="218" customWidth="1"/>
    <col min="12072" max="12072" width="1.25" style="218" customWidth="1"/>
    <col min="12073" max="12073" width="4.875" style="218" customWidth="1"/>
    <col min="12074" max="12074" width="3.625" style="218" customWidth="1"/>
    <col min="12075" max="12075" width="3.25" style="218" customWidth="1"/>
    <col min="12076" max="12076" width="2.625" style="218" customWidth="1"/>
    <col min="12077" max="12077" width="2.875" style="218" customWidth="1"/>
    <col min="12078" max="12078" width="3" style="218" customWidth="1"/>
    <col min="12079" max="12079" width="2.875" style="218" customWidth="1"/>
    <col min="12080" max="12080" width="4.25" style="218" customWidth="1"/>
    <col min="12081" max="12081" width="2.5" style="218" customWidth="1"/>
    <col min="12082" max="12082" width="2.875" style="218" customWidth="1"/>
    <col min="12083" max="12083" width="7" style="218" customWidth="1"/>
    <col min="12084" max="12084" width="1.625" style="218" customWidth="1"/>
    <col min="12085" max="12085" width="6" style="218" customWidth="1"/>
    <col min="12086" max="12086" width="7.125" style="218" customWidth="1"/>
    <col min="12087" max="12087" width="1.625" style="218" customWidth="1"/>
    <col min="12088" max="12088" width="5.625" style="218" customWidth="1"/>
    <col min="12089" max="12089" width="3.75" style="218" customWidth="1"/>
    <col min="12090" max="12090" width="2" style="218" customWidth="1"/>
    <col min="12091" max="12091" width="3.875" style="218" customWidth="1"/>
    <col min="12092" max="12092" width="4.875" style="218" customWidth="1"/>
    <col min="12093" max="12093" width="1.625" style="218" customWidth="1"/>
    <col min="12094" max="12094" width="4.75" style="218" customWidth="1"/>
    <col min="12095" max="12095" width="5.875" style="218" customWidth="1"/>
    <col min="12096" max="12096" width="1.25" style="218" customWidth="1"/>
    <col min="12097" max="12097" width="4.625" style="218" customWidth="1"/>
    <col min="12098" max="12098" width="4.75" style="218" customWidth="1"/>
    <col min="12099" max="12099" width="1.375" style="218" customWidth="1"/>
    <col min="12100" max="12100" width="4.75" style="218" customWidth="1"/>
    <col min="12101" max="12101" width="5.875" style="218" customWidth="1"/>
    <col min="12102" max="12102" width="1.125" style="218" customWidth="1"/>
    <col min="12103" max="12103" width="4.75" style="218" customWidth="1"/>
    <col min="12104" max="12104" width="9.625" style="218" customWidth="1"/>
    <col min="12105" max="12107" width="9" style="218"/>
    <col min="12108" max="12108" width="1.75" style="218" customWidth="1"/>
    <col min="12109" max="12109" width="5" style="218" customWidth="1"/>
    <col min="12110" max="12287" width="9" style="218"/>
    <col min="12288" max="12288" width="6.375" style="218" customWidth="1"/>
    <col min="12289" max="12289" width="31.25" style="218" customWidth="1"/>
    <col min="12290" max="12290" width="5.375" style="218" customWidth="1"/>
    <col min="12291" max="12291" width="1.5" style="218" customWidth="1"/>
    <col min="12292" max="12292" width="4.625" style="218" customWidth="1"/>
    <col min="12293" max="12293" width="1.375" style="218" customWidth="1"/>
    <col min="12294" max="12294" width="5.625" style="218" customWidth="1"/>
    <col min="12295" max="12295" width="5.375" style="218" customWidth="1"/>
    <col min="12296" max="12296" width="2.375" style="218" customWidth="1"/>
    <col min="12297" max="12297" width="3.875" style="218" customWidth="1"/>
    <col min="12298" max="12298" width="2" style="218" customWidth="1"/>
    <col min="12299" max="12299" width="6" style="218" customWidth="1"/>
    <col min="12300" max="12300" width="5.5" style="218" customWidth="1"/>
    <col min="12301" max="12301" width="2" style="218" customWidth="1"/>
    <col min="12302" max="12302" width="3.375" style="218" customWidth="1"/>
    <col min="12303" max="12303" width="2.25" style="218" customWidth="1"/>
    <col min="12304" max="12304" width="5.5" style="218" customWidth="1"/>
    <col min="12305" max="12305" width="6.125" style="218" customWidth="1"/>
    <col min="12306" max="12306" width="1.5" style="218" customWidth="1"/>
    <col min="12307" max="12307" width="7.25" style="218" customWidth="1"/>
    <col min="12308" max="12308" width="1.375" style="218" customWidth="1"/>
    <col min="12309" max="12309" width="5.75" style="218" customWidth="1"/>
    <col min="12310" max="12310" width="5.625" style="218" customWidth="1"/>
    <col min="12311" max="12311" width="1.375" style="218" customWidth="1"/>
    <col min="12312" max="12312" width="7" style="218" customWidth="1"/>
    <col min="12313" max="12313" width="1.75" style="218" customWidth="1"/>
    <col min="12314" max="12314" width="5.625" style="218" customWidth="1"/>
    <col min="12315" max="12315" width="5" style="218" customWidth="1"/>
    <col min="12316" max="12316" width="1.875" style="218" customWidth="1"/>
    <col min="12317" max="12317" width="4.875" style="218" customWidth="1"/>
    <col min="12318" max="12318" width="7.875" style="218" customWidth="1"/>
    <col min="12319" max="12319" width="2.5" style="218" customWidth="1"/>
    <col min="12320" max="12320" width="5.125" style="218" customWidth="1"/>
    <col min="12321" max="12321" width="6.375" style="218" customWidth="1"/>
    <col min="12322" max="12322" width="1.375" style="218" customWidth="1"/>
    <col min="12323" max="12323" width="5" style="218" customWidth="1"/>
    <col min="12324" max="12324" width="4.625" style="218" customWidth="1"/>
    <col min="12325" max="12325" width="2.125" style="218" customWidth="1"/>
    <col min="12326" max="12326" width="4.75" style="218" customWidth="1"/>
    <col min="12327" max="12327" width="7" style="218" customWidth="1"/>
    <col min="12328" max="12328" width="1.25" style="218" customWidth="1"/>
    <col min="12329" max="12329" width="4.875" style="218" customWidth="1"/>
    <col min="12330" max="12330" width="3.625" style="218" customWidth="1"/>
    <col min="12331" max="12331" width="3.25" style="218" customWidth="1"/>
    <col min="12332" max="12332" width="2.625" style="218" customWidth="1"/>
    <col min="12333" max="12333" width="2.875" style="218" customWidth="1"/>
    <col min="12334" max="12334" width="3" style="218" customWidth="1"/>
    <col min="12335" max="12335" width="2.875" style="218" customWidth="1"/>
    <col min="12336" max="12336" width="4.25" style="218" customWidth="1"/>
    <col min="12337" max="12337" width="2.5" style="218" customWidth="1"/>
    <col min="12338" max="12338" width="2.875" style="218" customWidth="1"/>
    <col min="12339" max="12339" width="7" style="218" customWidth="1"/>
    <col min="12340" max="12340" width="1.625" style="218" customWidth="1"/>
    <col min="12341" max="12341" width="6" style="218" customWidth="1"/>
    <col min="12342" max="12342" width="7.125" style="218" customWidth="1"/>
    <col min="12343" max="12343" width="1.625" style="218" customWidth="1"/>
    <col min="12344" max="12344" width="5.625" style="218" customWidth="1"/>
    <col min="12345" max="12345" width="3.75" style="218" customWidth="1"/>
    <col min="12346" max="12346" width="2" style="218" customWidth="1"/>
    <col min="12347" max="12347" width="3.875" style="218" customWidth="1"/>
    <col min="12348" max="12348" width="4.875" style="218" customWidth="1"/>
    <col min="12349" max="12349" width="1.625" style="218" customWidth="1"/>
    <col min="12350" max="12350" width="4.75" style="218" customWidth="1"/>
    <col min="12351" max="12351" width="5.875" style="218" customWidth="1"/>
    <col min="12352" max="12352" width="1.25" style="218" customWidth="1"/>
    <col min="12353" max="12353" width="4.625" style="218" customWidth="1"/>
    <col min="12354" max="12354" width="4.75" style="218" customWidth="1"/>
    <col min="12355" max="12355" width="1.375" style="218" customWidth="1"/>
    <col min="12356" max="12356" width="4.75" style="218" customWidth="1"/>
    <col min="12357" max="12357" width="5.875" style="218" customWidth="1"/>
    <col min="12358" max="12358" width="1.125" style="218" customWidth="1"/>
    <col min="12359" max="12359" width="4.75" style="218" customWidth="1"/>
    <col min="12360" max="12360" width="9.625" style="218" customWidth="1"/>
    <col min="12361" max="12363" width="9" style="218"/>
    <col min="12364" max="12364" width="1.75" style="218" customWidth="1"/>
    <col min="12365" max="12365" width="5" style="218" customWidth="1"/>
    <col min="12366" max="12543" width="9" style="218"/>
    <col min="12544" max="12544" width="6.375" style="218" customWidth="1"/>
    <col min="12545" max="12545" width="31.25" style="218" customWidth="1"/>
    <col min="12546" max="12546" width="5.375" style="218" customWidth="1"/>
    <col min="12547" max="12547" width="1.5" style="218" customWidth="1"/>
    <col min="12548" max="12548" width="4.625" style="218" customWidth="1"/>
    <col min="12549" max="12549" width="1.375" style="218" customWidth="1"/>
    <col min="12550" max="12550" width="5.625" style="218" customWidth="1"/>
    <col min="12551" max="12551" width="5.375" style="218" customWidth="1"/>
    <col min="12552" max="12552" width="2.375" style="218" customWidth="1"/>
    <col min="12553" max="12553" width="3.875" style="218" customWidth="1"/>
    <col min="12554" max="12554" width="2" style="218" customWidth="1"/>
    <col min="12555" max="12555" width="6" style="218" customWidth="1"/>
    <col min="12556" max="12556" width="5.5" style="218" customWidth="1"/>
    <col min="12557" max="12557" width="2" style="218" customWidth="1"/>
    <col min="12558" max="12558" width="3.375" style="218" customWidth="1"/>
    <col min="12559" max="12559" width="2.25" style="218" customWidth="1"/>
    <col min="12560" max="12560" width="5.5" style="218" customWidth="1"/>
    <col min="12561" max="12561" width="6.125" style="218" customWidth="1"/>
    <col min="12562" max="12562" width="1.5" style="218" customWidth="1"/>
    <col min="12563" max="12563" width="7.25" style="218" customWidth="1"/>
    <col min="12564" max="12564" width="1.375" style="218" customWidth="1"/>
    <col min="12565" max="12565" width="5.75" style="218" customWidth="1"/>
    <col min="12566" max="12566" width="5.625" style="218" customWidth="1"/>
    <col min="12567" max="12567" width="1.375" style="218" customWidth="1"/>
    <col min="12568" max="12568" width="7" style="218" customWidth="1"/>
    <col min="12569" max="12569" width="1.75" style="218" customWidth="1"/>
    <col min="12570" max="12570" width="5.625" style="218" customWidth="1"/>
    <col min="12571" max="12571" width="5" style="218" customWidth="1"/>
    <col min="12572" max="12572" width="1.875" style="218" customWidth="1"/>
    <col min="12573" max="12573" width="4.875" style="218" customWidth="1"/>
    <col min="12574" max="12574" width="7.875" style="218" customWidth="1"/>
    <col min="12575" max="12575" width="2.5" style="218" customWidth="1"/>
    <col min="12576" max="12576" width="5.125" style="218" customWidth="1"/>
    <col min="12577" max="12577" width="6.375" style="218" customWidth="1"/>
    <col min="12578" max="12578" width="1.375" style="218" customWidth="1"/>
    <col min="12579" max="12579" width="5" style="218" customWidth="1"/>
    <col min="12580" max="12580" width="4.625" style="218" customWidth="1"/>
    <col min="12581" max="12581" width="2.125" style="218" customWidth="1"/>
    <col min="12582" max="12582" width="4.75" style="218" customWidth="1"/>
    <col min="12583" max="12583" width="7" style="218" customWidth="1"/>
    <col min="12584" max="12584" width="1.25" style="218" customWidth="1"/>
    <col min="12585" max="12585" width="4.875" style="218" customWidth="1"/>
    <col min="12586" max="12586" width="3.625" style="218" customWidth="1"/>
    <col min="12587" max="12587" width="3.25" style="218" customWidth="1"/>
    <col min="12588" max="12588" width="2.625" style="218" customWidth="1"/>
    <col min="12589" max="12589" width="2.875" style="218" customWidth="1"/>
    <col min="12590" max="12590" width="3" style="218" customWidth="1"/>
    <col min="12591" max="12591" width="2.875" style="218" customWidth="1"/>
    <col min="12592" max="12592" width="4.25" style="218" customWidth="1"/>
    <col min="12593" max="12593" width="2.5" style="218" customWidth="1"/>
    <col min="12594" max="12594" width="2.875" style="218" customWidth="1"/>
    <col min="12595" max="12595" width="7" style="218" customWidth="1"/>
    <col min="12596" max="12596" width="1.625" style="218" customWidth="1"/>
    <col min="12597" max="12597" width="6" style="218" customWidth="1"/>
    <col min="12598" max="12598" width="7.125" style="218" customWidth="1"/>
    <col min="12599" max="12599" width="1.625" style="218" customWidth="1"/>
    <col min="12600" max="12600" width="5.625" style="218" customWidth="1"/>
    <col min="12601" max="12601" width="3.75" style="218" customWidth="1"/>
    <col min="12602" max="12602" width="2" style="218" customWidth="1"/>
    <col min="12603" max="12603" width="3.875" style="218" customWidth="1"/>
    <col min="12604" max="12604" width="4.875" style="218" customWidth="1"/>
    <col min="12605" max="12605" width="1.625" style="218" customWidth="1"/>
    <col min="12606" max="12606" width="4.75" style="218" customWidth="1"/>
    <col min="12607" max="12607" width="5.875" style="218" customWidth="1"/>
    <col min="12608" max="12608" width="1.25" style="218" customWidth="1"/>
    <col min="12609" max="12609" width="4.625" style="218" customWidth="1"/>
    <col min="12610" max="12610" width="4.75" style="218" customWidth="1"/>
    <col min="12611" max="12611" width="1.375" style="218" customWidth="1"/>
    <col min="12612" max="12612" width="4.75" style="218" customWidth="1"/>
    <col min="12613" max="12613" width="5.875" style="218" customWidth="1"/>
    <col min="12614" max="12614" width="1.125" style="218" customWidth="1"/>
    <col min="12615" max="12615" width="4.75" style="218" customWidth="1"/>
    <col min="12616" max="12616" width="9.625" style="218" customWidth="1"/>
    <col min="12617" max="12619" width="9" style="218"/>
    <col min="12620" max="12620" width="1.75" style="218" customWidth="1"/>
    <col min="12621" max="12621" width="5" style="218" customWidth="1"/>
    <col min="12622" max="12799" width="9" style="218"/>
    <col min="12800" max="12800" width="6.375" style="218" customWidth="1"/>
    <col min="12801" max="12801" width="31.25" style="218" customWidth="1"/>
    <col min="12802" max="12802" width="5.375" style="218" customWidth="1"/>
    <col min="12803" max="12803" width="1.5" style="218" customWidth="1"/>
    <col min="12804" max="12804" width="4.625" style="218" customWidth="1"/>
    <col min="12805" max="12805" width="1.375" style="218" customWidth="1"/>
    <col min="12806" max="12806" width="5.625" style="218" customWidth="1"/>
    <col min="12807" max="12807" width="5.375" style="218" customWidth="1"/>
    <col min="12808" max="12808" width="2.375" style="218" customWidth="1"/>
    <col min="12809" max="12809" width="3.875" style="218" customWidth="1"/>
    <col min="12810" max="12810" width="2" style="218" customWidth="1"/>
    <col min="12811" max="12811" width="6" style="218" customWidth="1"/>
    <col min="12812" max="12812" width="5.5" style="218" customWidth="1"/>
    <col min="12813" max="12813" width="2" style="218" customWidth="1"/>
    <col min="12814" max="12814" width="3.375" style="218" customWidth="1"/>
    <col min="12815" max="12815" width="2.25" style="218" customWidth="1"/>
    <col min="12816" max="12816" width="5.5" style="218" customWidth="1"/>
    <col min="12817" max="12817" width="6.125" style="218" customWidth="1"/>
    <col min="12818" max="12818" width="1.5" style="218" customWidth="1"/>
    <col min="12819" max="12819" width="7.25" style="218" customWidth="1"/>
    <col min="12820" max="12820" width="1.375" style="218" customWidth="1"/>
    <col min="12821" max="12821" width="5.75" style="218" customWidth="1"/>
    <col min="12822" max="12822" width="5.625" style="218" customWidth="1"/>
    <col min="12823" max="12823" width="1.375" style="218" customWidth="1"/>
    <col min="12824" max="12824" width="7" style="218" customWidth="1"/>
    <col min="12825" max="12825" width="1.75" style="218" customWidth="1"/>
    <col min="12826" max="12826" width="5.625" style="218" customWidth="1"/>
    <col min="12827" max="12827" width="5" style="218" customWidth="1"/>
    <col min="12828" max="12828" width="1.875" style="218" customWidth="1"/>
    <col min="12829" max="12829" width="4.875" style="218" customWidth="1"/>
    <col min="12830" max="12830" width="7.875" style="218" customWidth="1"/>
    <col min="12831" max="12831" width="2.5" style="218" customWidth="1"/>
    <col min="12832" max="12832" width="5.125" style="218" customWidth="1"/>
    <col min="12833" max="12833" width="6.375" style="218" customWidth="1"/>
    <col min="12834" max="12834" width="1.375" style="218" customWidth="1"/>
    <col min="12835" max="12835" width="5" style="218" customWidth="1"/>
    <col min="12836" max="12836" width="4.625" style="218" customWidth="1"/>
    <col min="12837" max="12837" width="2.125" style="218" customWidth="1"/>
    <col min="12838" max="12838" width="4.75" style="218" customWidth="1"/>
    <col min="12839" max="12839" width="7" style="218" customWidth="1"/>
    <col min="12840" max="12840" width="1.25" style="218" customWidth="1"/>
    <col min="12841" max="12841" width="4.875" style="218" customWidth="1"/>
    <col min="12842" max="12842" width="3.625" style="218" customWidth="1"/>
    <col min="12843" max="12843" width="3.25" style="218" customWidth="1"/>
    <col min="12844" max="12844" width="2.625" style="218" customWidth="1"/>
    <col min="12845" max="12845" width="2.875" style="218" customWidth="1"/>
    <col min="12846" max="12846" width="3" style="218" customWidth="1"/>
    <col min="12847" max="12847" width="2.875" style="218" customWidth="1"/>
    <col min="12848" max="12848" width="4.25" style="218" customWidth="1"/>
    <col min="12849" max="12849" width="2.5" style="218" customWidth="1"/>
    <col min="12850" max="12850" width="2.875" style="218" customWidth="1"/>
    <col min="12851" max="12851" width="7" style="218" customWidth="1"/>
    <col min="12852" max="12852" width="1.625" style="218" customWidth="1"/>
    <col min="12853" max="12853" width="6" style="218" customWidth="1"/>
    <col min="12854" max="12854" width="7.125" style="218" customWidth="1"/>
    <col min="12855" max="12855" width="1.625" style="218" customWidth="1"/>
    <col min="12856" max="12856" width="5.625" style="218" customWidth="1"/>
    <col min="12857" max="12857" width="3.75" style="218" customWidth="1"/>
    <col min="12858" max="12858" width="2" style="218" customWidth="1"/>
    <col min="12859" max="12859" width="3.875" style="218" customWidth="1"/>
    <col min="12860" max="12860" width="4.875" style="218" customWidth="1"/>
    <col min="12861" max="12861" width="1.625" style="218" customWidth="1"/>
    <col min="12862" max="12862" width="4.75" style="218" customWidth="1"/>
    <col min="12863" max="12863" width="5.875" style="218" customWidth="1"/>
    <col min="12864" max="12864" width="1.25" style="218" customWidth="1"/>
    <col min="12865" max="12865" width="4.625" style="218" customWidth="1"/>
    <col min="12866" max="12866" width="4.75" style="218" customWidth="1"/>
    <col min="12867" max="12867" width="1.375" style="218" customWidth="1"/>
    <col min="12868" max="12868" width="4.75" style="218" customWidth="1"/>
    <col min="12869" max="12869" width="5.875" style="218" customWidth="1"/>
    <col min="12870" max="12870" width="1.125" style="218" customWidth="1"/>
    <col min="12871" max="12871" width="4.75" style="218" customWidth="1"/>
    <col min="12872" max="12872" width="9.625" style="218" customWidth="1"/>
    <col min="12873" max="12875" width="9" style="218"/>
    <col min="12876" max="12876" width="1.75" style="218" customWidth="1"/>
    <col min="12877" max="12877" width="5" style="218" customWidth="1"/>
    <col min="12878" max="13055" width="9" style="218"/>
    <col min="13056" max="13056" width="6.375" style="218" customWidth="1"/>
    <col min="13057" max="13057" width="31.25" style="218" customWidth="1"/>
    <col min="13058" max="13058" width="5.375" style="218" customWidth="1"/>
    <col min="13059" max="13059" width="1.5" style="218" customWidth="1"/>
    <col min="13060" max="13060" width="4.625" style="218" customWidth="1"/>
    <col min="13061" max="13061" width="1.375" style="218" customWidth="1"/>
    <col min="13062" max="13062" width="5.625" style="218" customWidth="1"/>
    <col min="13063" max="13063" width="5.375" style="218" customWidth="1"/>
    <col min="13064" max="13064" width="2.375" style="218" customWidth="1"/>
    <col min="13065" max="13065" width="3.875" style="218" customWidth="1"/>
    <col min="13066" max="13066" width="2" style="218" customWidth="1"/>
    <col min="13067" max="13067" width="6" style="218" customWidth="1"/>
    <col min="13068" max="13068" width="5.5" style="218" customWidth="1"/>
    <col min="13069" max="13069" width="2" style="218" customWidth="1"/>
    <col min="13070" max="13070" width="3.375" style="218" customWidth="1"/>
    <col min="13071" max="13071" width="2.25" style="218" customWidth="1"/>
    <col min="13072" max="13072" width="5.5" style="218" customWidth="1"/>
    <col min="13073" max="13073" width="6.125" style="218" customWidth="1"/>
    <col min="13074" max="13074" width="1.5" style="218" customWidth="1"/>
    <col min="13075" max="13075" width="7.25" style="218" customWidth="1"/>
    <col min="13076" max="13076" width="1.375" style="218" customWidth="1"/>
    <col min="13077" max="13077" width="5.75" style="218" customWidth="1"/>
    <col min="13078" max="13078" width="5.625" style="218" customWidth="1"/>
    <col min="13079" max="13079" width="1.375" style="218" customWidth="1"/>
    <col min="13080" max="13080" width="7" style="218" customWidth="1"/>
    <col min="13081" max="13081" width="1.75" style="218" customWidth="1"/>
    <col min="13082" max="13082" width="5.625" style="218" customWidth="1"/>
    <col min="13083" max="13083" width="5" style="218" customWidth="1"/>
    <col min="13084" max="13084" width="1.875" style="218" customWidth="1"/>
    <col min="13085" max="13085" width="4.875" style="218" customWidth="1"/>
    <col min="13086" max="13086" width="7.875" style="218" customWidth="1"/>
    <col min="13087" max="13087" width="2.5" style="218" customWidth="1"/>
    <col min="13088" max="13088" width="5.125" style="218" customWidth="1"/>
    <col min="13089" max="13089" width="6.375" style="218" customWidth="1"/>
    <col min="13090" max="13090" width="1.375" style="218" customWidth="1"/>
    <col min="13091" max="13091" width="5" style="218" customWidth="1"/>
    <col min="13092" max="13092" width="4.625" style="218" customWidth="1"/>
    <col min="13093" max="13093" width="2.125" style="218" customWidth="1"/>
    <col min="13094" max="13094" width="4.75" style="218" customWidth="1"/>
    <col min="13095" max="13095" width="7" style="218" customWidth="1"/>
    <col min="13096" max="13096" width="1.25" style="218" customWidth="1"/>
    <col min="13097" max="13097" width="4.875" style="218" customWidth="1"/>
    <col min="13098" max="13098" width="3.625" style="218" customWidth="1"/>
    <col min="13099" max="13099" width="3.25" style="218" customWidth="1"/>
    <col min="13100" max="13100" width="2.625" style="218" customWidth="1"/>
    <col min="13101" max="13101" width="2.875" style="218" customWidth="1"/>
    <col min="13102" max="13102" width="3" style="218" customWidth="1"/>
    <col min="13103" max="13103" width="2.875" style="218" customWidth="1"/>
    <col min="13104" max="13104" width="4.25" style="218" customWidth="1"/>
    <col min="13105" max="13105" width="2.5" style="218" customWidth="1"/>
    <col min="13106" max="13106" width="2.875" style="218" customWidth="1"/>
    <col min="13107" max="13107" width="7" style="218" customWidth="1"/>
    <col min="13108" max="13108" width="1.625" style="218" customWidth="1"/>
    <col min="13109" max="13109" width="6" style="218" customWidth="1"/>
    <col min="13110" max="13110" width="7.125" style="218" customWidth="1"/>
    <col min="13111" max="13111" width="1.625" style="218" customWidth="1"/>
    <col min="13112" max="13112" width="5.625" style="218" customWidth="1"/>
    <col min="13113" max="13113" width="3.75" style="218" customWidth="1"/>
    <col min="13114" max="13114" width="2" style="218" customWidth="1"/>
    <col min="13115" max="13115" width="3.875" style="218" customWidth="1"/>
    <col min="13116" max="13116" width="4.875" style="218" customWidth="1"/>
    <col min="13117" max="13117" width="1.625" style="218" customWidth="1"/>
    <col min="13118" max="13118" width="4.75" style="218" customWidth="1"/>
    <col min="13119" max="13119" width="5.875" style="218" customWidth="1"/>
    <col min="13120" max="13120" width="1.25" style="218" customWidth="1"/>
    <col min="13121" max="13121" width="4.625" style="218" customWidth="1"/>
    <col min="13122" max="13122" width="4.75" style="218" customWidth="1"/>
    <col min="13123" max="13123" width="1.375" style="218" customWidth="1"/>
    <col min="13124" max="13124" width="4.75" style="218" customWidth="1"/>
    <col min="13125" max="13125" width="5.875" style="218" customWidth="1"/>
    <col min="13126" max="13126" width="1.125" style="218" customWidth="1"/>
    <col min="13127" max="13127" width="4.75" style="218" customWidth="1"/>
    <col min="13128" max="13128" width="9.625" style="218" customWidth="1"/>
    <col min="13129" max="13131" width="9" style="218"/>
    <col min="13132" max="13132" width="1.75" style="218" customWidth="1"/>
    <col min="13133" max="13133" width="5" style="218" customWidth="1"/>
    <col min="13134" max="13311" width="9" style="218"/>
    <col min="13312" max="13312" width="6.375" style="218" customWidth="1"/>
    <col min="13313" max="13313" width="31.25" style="218" customWidth="1"/>
    <col min="13314" max="13314" width="5.375" style="218" customWidth="1"/>
    <col min="13315" max="13315" width="1.5" style="218" customWidth="1"/>
    <col min="13316" max="13316" width="4.625" style="218" customWidth="1"/>
    <col min="13317" max="13317" width="1.375" style="218" customWidth="1"/>
    <col min="13318" max="13318" width="5.625" style="218" customWidth="1"/>
    <col min="13319" max="13319" width="5.375" style="218" customWidth="1"/>
    <col min="13320" max="13320" width="2.375" style="218" customWidth="1"/>
    <col min="13321" max="13321" width="3.875" style="218" customWidth="1"/>
    <col min="13322" max="13322" width="2" style="218" customWidth="1"/>
    <col min="13323" max="13323" width="6" style="218" customWidth="1"/>
    <col min="13324" max="13324" width="5.5" style="218" customWidth="1"/>
    <col min="13325" max="13325" width="2" style="218" customWidth="1"/>
    <col min="13326" max="13326" width="3.375" style="218" customWidth="1"/>
    <col min="13327" max="13327" width="2.25" style="218" customWidth="1"/>
    <col min="13328" max="13328" width="5.5" style="218" customWidth="1"/>
    <col min="13329" max="13329" width="6.125" style="218" customWidth="1"/>
    <col min="13330" max="13330" width="1.5" style="218" customWidth="1"/>
    <col min="13331" max="13331" width="7.25" style="218" customWidth="1"/>
    <col min="13332" max="13332" width="1.375" style="218" customWidth="1"/>
    <col min="13333" max="13333" width="5.75" style="218" customWidth="1"/>
    <col min="13334" max="13334" width="5.625" style="218" customWidth="1"/>
    <col min="13335" max="13335" width="1.375" style="218" customWidth="1"/>
    <col min="13336" max="13336" width="7" style="218" customWidth="1"/>
    <col min="13337" max="13337" width="1.75" style="218" customWidth="1"/>
    <col min="13338" max="13338" width="5.625" style="218" customWidth="1"/>
    <col min="13339" max="13339" width="5" style="218" customWidth="1"/>
    <col min="13340" max="13340" width="1.875" style="218" customWidth="1"/>
    <col min="13341" max="13341" width="4.875" style="218" customWidth="1"/>
    <col min="13342" max="13342" width="7.875" style="218" customWidth="1"/>
    <col min="13343" max="13343" width="2.5" style="218" customWidth="1"/>
    <col min="13344" max="13344" width="5.125" style="218" customWidth="1"/>
    <col min="13345" max="13345" width="6.375" style="218" customWidth="1"/>
    <col min="13346" max="13346" width="1.375" style="218" customWidth="1"/>
    <col min="13347" max="13347" width="5" style="218" customWidth="1"/>
    <col min="13348" max="13348" width="4.625" style="218" customWidth="1"/>
    <col min="13349" max="13349" width="2.125" style="218" customWidth="1"/>
    <col min="13350" max="13350" width="4.75" style="218" customWidth="1"/>
    <col min="13351" max="13351" width="7" style="218" customWidth="1"/>
    <col min="13352" max="13352" width="1.25" style="218" customWidth="1"/>
    <col min="13353" max="13353" width="4.875" style="218" customWidth="1"/>
    <col min="13354" max="13354" width="3.625" style="218" customWidth="1"/>
    <col min="13355" max="13355" width="3.25" style="218" customWidth="1"/>
    <col min="13356" max="13356" width="2.625" style="218" customWidth="1"/>
    <col min="13357" max="13357" width="2.875" style="218" customWidth="1"/>
    <col min="13358" max="13358" width="3" style="218" customWidth="1"/>
    <col min="13359" max="13359" width="2.875" style="218" customWidth="1"/>
    <col min="13360" max="13360" width="4.25" style="218" customWidth="1"/>
    <col min="13361" max="13361" width="2.5" style="218" customWidth="1"/>
    <col min="13362" max="13362" width="2.875" style="218" customWidth="1"/>
    <col min="13363" max="13363" width="7" style="218" customWidth="1"/>
    <col min="13364" max="13364" width="1.625" style="218" customWidth="1"/>
    <col min="13365" max="13365" width="6" style="218" customWidth="1"/>
    <col min="13366" max="13366" width="7.125" style="218" customWidth="1"/>
    <col min="13367" max="13367" width="1.625" style="218" customWidth="1"/>
    <col min="13368" max="13368" width="5.625" style="218" customWidth="1"/>
    <col min="13369" max="13369" width="3.75" style="218" customWidth="1"/>
    <col min="13370" max="13370" width="2" style="218" customWidth="1"/>
    <col min="13371" max="13371" width="3.875" style="218" customWidth="1"/>
    <col min="13372" max="13372" width="4.875" style="218" customWidth="1"/>
    <col min="13373" max="13373" width="1.625" style="218" customWidth="1"/>
    <col min="13374" max="13374" width="4.75" style="218" customWidth="1"/>
    <col min="13375" max="13375" width="5.875" style="218" customWidth="1"/>
    <col min="13376" max="13376" width="1.25" style="218" customWidth="1"/>
    <col min="13377" max="13377" width="4.625" style="218" customWidth="1"/>
    <col min="13378" max="13378" width="4.75" style="218" customWidth="1"/>
    <col min="13379" max="13379" width="1.375" style="218" customWidth="1"/>
    <col min="13380" max="13380" width="4.75" style="218" customWidth="1"/>
    <col min="13381" max="13381" width="5.875" style="218" customWidth="1"/>
    <col min="13382" max="13382" width="1.125" style="218" customWidth="1"/>
    <col min="13383" max="13383" width="4.75" style="218" customWidth="1"/>
    <col min="13384" max="13384" width="9.625" style="218" customWidth="1"/>
    <col min="13385" max="13387" width="9" style="218"/>
    <col min="13388" max="13388" width="1.75" style="218" customWidth="1"/>
    <col min="13389" max="13389" width="5" style="218" customWidth="1"/>
    <col min="13390" max="13567" width="9" style="218"/>
    <col min="13568" max="13568" width="6.375" style="218" customWidth="1"/>
    <col min="13569" max="13569" width="31.25" style="218" customWidth="1"/>
    <col min="13570" max="13570" width="5.375" style="218" customWidth="1"/>
    <col min="13571" max="13571" width="1.5" style="218" customWidth="1"/>
    <col min="13572" max="13572" width="4.625" style="218" customWidth="1"/>
    <col min="13573" max="13573" width="1.375" style="218" customWidth="1"/>
    <col min="13574" max="13574" width="5.625" style="218" customWidth="1"/>
    <col min="13575" max="13575" width="5.375" style="218" customWidth="1"/>
    <col min="13576" max="13576" width="2.375" style="218" customWidth="1"/>
    <col min="13577" max="13577" width="3.875" style="218" customWidth="1"/>
    <col min="13578" max="13578" width="2" style="218" customWidth="1"/>
    <col min="13579" max="13579" width="6" style="218" customWidth="1"/>
    <col min="13580" max="13580" width="5.5" style="218" customWidth="1"/>
    <col min="13581" max="13581" width="2" style="218" customWidth="1"/>
    <col min="13582" max="13582" width="3.375" style="218" customWidth="1"/>
    <col min="13583" max="13583" width="2.25" style="218" customWidth="1"/>
    <col min="13584" max="13584" width="5.5" style="218" customWidth="1"/>
    <col min="13585" max="13585" width="6.125" style="218" customWidth="1"/>
    <col min="13586" max="13586" width="1.5" style="218" customWidth="1"/>
    <col min="13587" max="13587" width="7.25" style="218" customWidth="1"/>
    <col min="13588" max="13588" width="1.375" style="218" customWidth="1"/>
    <col min="13589" max="13589" width="5.75" style="218" customWidth="1"/>
    <col min="13590" max="13590" width="5.625" style="218" customWidth="1"/>
    <col min="13591" max="13591" width="1.375" style="218" customWidth="1"/>
    <col min="13592" max="13592" width="7" style="218" customWidth="1"/>
    <col min="13593" max="13593" width="1.75" style="218" customWidth="1"/>
    <col min="13594" max="13594" width="5.625" style="218" customWidth="1"/>
    <col min="13595" max="13595" width="5" style="218" customWidth="1"/>
    <col min="13596" max="13596" width="1.875" style="218" customWidth="1"/>
    <col min="13597" max="13597" width="4.875" style="218" customWidth="1"/>
    <col min="13598" max="13598" width="7.875" style="218" customWidth="1"/>
    <col min="13599" max="13599" width="2.5" style="218" customWidth="1"/>
    <col min="13600" max="13600" width="5.125" style="218" customWidth="1"/>
    <col min="13601" max="13601" width="6.375" style="218" customWidth="1"/>
    <col min="13602" max="13602" width="1.375" style="218" customWidth="1"/>
    <col min="13603" max="13603" width="5" style="218" customWidth="1"/>
    <col min="13604" max="13604" width="4.625" style="218" customWidth="1"/>
    <col min="13605" max="13605" width="2.125" style="218" customWidth="1"/>
    <col min="13606" max="13606" width="4.75" style="218" customWidth="1"/>
    <col min="13607" max="13607" width="7" style="218" customWidth="1"/>
    <col min="13608" max="13608" width="1.25" style="218" customWidth="1"/>
    <col min="13609" max="13609" width="4.875" style="218" customWidth="1"/>
    <col min="13610" max="13610" width="3.625" style="218" customWidth="1"/>
    <col min="13611" max="13611" width="3.25" style="218" customWidth="1"/>
    <col min="13612" max="13612" width="2.625" style="218" customWidth="1"/>
    <col min="13613" max="13613" width="2.875" style="218" customWidth="1"/>
    <col min="13614" max="13614" width="3" style="218" customWidth="1"/>
    <col min="13615" max="13615" width="2.875" style="218" customWidth="1"/>
    <col min="13616" max="13616" width="4.25" style="218" customWidth="1"/>
    <col min="13617" max="13617" width="2.5" style="218" customWidth="1"/>
    <col min="13618" max="13618" width="2.875" style="218" customWidth="1"/>
    <col min="13619" max="13619" width="7" style="218" customWidth="1"/>
    <col min="13620" max="13620" width="1.625" style="218" customWidth="1"/>
    <col min="13621" max="13621" width="6" style="218" customWidth="1"/>
    <col min="13622" max="13622" width="7.125" style="218" customWidth="1"/>
    <col min="13623" max="13623" width="1.625" style="218" customWidth="1"/>
    <col min="13624" max="13624" width="5.625" style="218" customWidth="1"/>
    <col min="13625" max="13625" width="3.75" style="218" customWidth="1"/>
    <col min="13626" max="13626" width="2" style="218" customWidth="1"/>
    <col min="13627" max="13627" width="3.875" style="218" customWidth="1"/>
    <col min="13628" max="13628" width="4.875" style="218" customWidth="1"/>
    <col min="13629" max="13629" width="1.625" style="218" customWidth="1"/>
    <col min="13630" max="13630" width="4.75" style="218" customWidth="1"/>
    <col min="13631" max="13631" width="5.875" style="218" customWidth="1"/>
    <col min="13632" max="13632" width="1.25" style="218" customWidth="1"/>
    <col min="13633" max="13633" width="4.625" style="218" customWidth="1"/>
    <col min="13634" max="13634" width="4.75" style="218" customWidth="1"/>
    <col min="13635" max="13635" width="1.375" style="218" customWidth="1"/>
    <col min="13636" max="13636" width="4.75" style="218" customWidth="1"/>
    <col min="13637" max="13637" width="5.875" style="218" customWidth="1"/>
    <col min="13638" max="13638" width="1.125" style="218" customWidth="1"/>
    <col min="13639" max="13639" width="4.75" style="218" customWidth="1"/>
    <col min="13640" max="13640" width="9.625" style="218" customWidth="1"/>
    <col min="13641" max="13643" width="9" style="218"/>
    <col min="13644" max="13644" width="1.75" style="218" customWidth="1"/>
    <col min="13645" max="13645" width="5" style="218" customWidth="1"/>
    <col min="13646" max="13823" width="9" style="218"/>
    <col min="13824" max="13824" width="6.375" style="218" customWidth="1"/>
    <col min="13825" max="13825" width="31.25" style="218" customWidth="1"/>
    <col min="13826" max="13826" width="5.375" style="218" customWidth="1"/>
    <col min="13827" max="13827" width="1.5" style="218" customWidth="1"/>
    <col min="13828" max="13828" width="4.625" style="218" customWidth="1"/>
    <col min="13829" max="13829" width="1.375" style="218" customWidth="1"/>
    <col min="13830" max="13830" width="5.625" style="218" customWidth="1"/>
    <col min="13831" max="13831" width="5.375" style="218" customWidth="1"/>
    <col min="13832" max="13832" width="2.375" style="218" customWidth="1"/>
    <col min="13833" max="13833" width="3.875" style="218" customWidth="1"/>
    <col min="13834" max="13834" width="2" style="218" customWidth="1"/>
    <col min="13835" max="13835" width="6" style="218" customWidth="1"/>
    <col min="13836" max="13836" width="5.5" style="218" customWidth="1"/>
    <col min="13837" max="13837" width="2" style="218" customWidth="1"/>
    <col min="13838" max="13838" width="3.375" style="218" customWidth="1"/>
    <col min="13839" max="13839" width="2.25" style="218" customWidth="1"/>
    <col min="13840" max="13840" width="5.5" style="218" customWidth="1"/>
    <col min="13841" max="13841" width="6.125" style="218" customWidth="1"/>
    <col min="13842" max="13842" width="1.5" style="218" customWidth="1"/>
    <col min="13843" max="13843" width="7.25" style="218" customWidth="1"/>
    <col min="13844" max="13844" width="1.375" style="218" customWidth="1"/>
    <col min="13845" max="13845" width="5.75" style="218" customWidth="1"/>
    <col min="13846" max="13846" width="5.625" style="218" customWidth="1"/>
    <col min="13847" max="13847" width="1.375" style="218" customWidth="1"/>
    <col min="13848" max="13848" width="7" style="218" customWidth="1"/>
    <col min="13849" max="13849" width="1.75" style="218" customWidth="1"/>
    <col min="13850" max="13850" width="5.625" style="218" customWidth="1"/>
    <col min="13851" max="13851" width="5" style="218" customWidth="1"/>
    <col min="13852" max="13852" width="1.875" style="218" customWidth="1"/>
    <col min="13853" max="13853" width="4.875" style="218" customWidth="1"/>
    <col min="13854" max="13854" width="7.875" style="218" customWidth="1"/>
    <col min="13855" max="13855" width="2.5" style="218" customWidth="1"/>
    <col min="13856" max="13856" width="5.125" style="218" customWidth="1"/>
    <col min="13857" max="13857" width="6.375" style="218" customWidth="1"/>
    <col min="13858" max="13858" width="1.375" style="218" customWidth="1"/>
    <col min="13859" max="13859" width="5" style="218" customWidth="1"/>
    <col min="13860" max="13860" width="4.625" style="218" customWidth="1"/>
    <col min="13861" max="13861" width="2.125" style="218" customWidth="1"/>
    <col min="13862" max="13862" width="4.75" style="218" customWidth="1"/>
    <col min="13863" max="13863" width="7" style="218" customWidth="1"/>
    <col min="13864" max="13864" width="1.25" style="218" customWidth="1"/>
    <col min="13865" max="13865" width="4.875" style="218" customWidth="1"/>
    <col min="13866" max="13866" width="3.625" style="218" customWidth="1"/>
    <col min="13867" max="13867" width="3.25" style="218" customWidth="1"/>
    <col min="13868" max="13868" width="2.625" style="218" customWidth="1"/>
    <col min="13869" max="13869" width="2.875" style="218" customWidth="1"/>
    <col min="13870" max="13870" width="3" style="218" customWidth="1"/>
    <col min="13871" max="13871" width="2.875" style="218" customWidth="1"/>
    <col min="13872" max="13872" width="4.25" style="218" customWidth="1"/>
    <col min="13873" max="13873" width="2.5" style="218" customWidth="1"/>
    <col min="13874" max="13874" width="2.875" style="218" customWidth="1"/>
    <col min="13875" max="13875" width="7" style="218" customWidth="1"/>
    <col min="13876" max="13876" width="1.625" style="218" customWidth="1"/>
    <col min="13877" max="13877" width="6" style="218" customWidth="1"/>
    <col min="13878" max="13878" width="7.125" style="218" customWidth="1"/>
    <col min="13879" max="13879" width="1.625" style="218" customWidth="1"/>
    <col min="13880" max="13880" width="5.625" style="218" customWidth="1"/>
    <col min="13881" max="13881" width="3.75" style="218" customWidth="1"/>
    <col min="13882" max="13882" width="2" style="218" customWidth="1"/>
    <col min="13883" max="13883" width="3.875" style="218" customWidth="1"/>
    <col min="13884" max="13884" width="4.875" style="218" customWidth="1"/>
    <col min="13885" max="13885" width="1.625" style="218" customWidth="1"/>
    <col min="13886" max="13886" width="4.75" style="218" customWidth="1"/>
    <col min="13887" max="13887" width="5.875" style="218" customWidth="1"/>
    <col min="13888" max="13888" width="1.25" style="218" customWidth="1"/>
    <col min="13889" max="13889" width="4.625" style="218" customWidth="1"/>
    <col min="13890" max="13890" width="4.75" style="218" customWidth="1"/>
    <col min="13891" max="13891" width="1.375" style="218" customWidth="1"/>
    <col min="13892" max="13892" width="4.75" style="218" customWidth="1"/>
    <col min="13893" max="13893" width="5.875" style="218" customWidth="1"/>
    <col min="13894" max="13894" width="1.125" style="218" customWidth="1"/>
    <col min="13895" max="13895" width="4.75" style="218" customWidth="1"/>
    <col min="13896" max="13896" width="9.625" style="218" customWidth="1"/>
    <col min="13897" max="13899" width="9" style="218"/>
    <col min="13900" max="13900" width="1.75" style="218" customWidth="1"/>
    <col min="13901" max="13901" width="5" style="218" customWidth="1"/>
    <col min="13902" max="14079" width="9" style="218"/>
    <col min="14080" max="14080" width="6.375" style="218" customWidth="1"/>
    <col min="14081" max="14081" width="31.25" style="218" customWidth="1"/>
    <col min="14082" max="14082" width="5.375" style="218" customWidth="1"/>
    <col min="14083" max="14083" width="1.5" style="218" customWidth="1"/>
    <col min="14084" max="14084" width="4.625" style="218" customWidth="1"/>
    <col min="14085" max="14085" width="1.375" style="218" customWidth="1"/>
    <col min="14086" max="14086" width="5.625" style="218" customWidth="1"/>
    <col min="14087" max="14087" width="5.375" style="218" customWidth="1"/>
    <col min="14088" max="14088" width="2.375" style="218" customWidth="1"/>
    <col min="14089" max="14089" width="3.875" style="218" customWidth="1"/>
    <col min="14090" max="14090" width="2" style="218" customWidth="1"/>
    <col min="14091" max="14091" width="6" style="218" customWidth="1"/>
    <col min="14092" max="14092" width="5.5" style="218" customWidth="1"/>
    <col min="14093" max="14093" width="2" style="218" customWidth="1"/>
    <col min="14094" max="14094" width="3.375" style="218" customWidth="1"/>
    <col min="14095" max="14095" width="2.25" style="218" customWidth="1"/>
    <col min="14096" max="14096" width="5.5" style="218" customWidth="1"/>
    <col min="14097" max="14097" width="6.125" style="218" customWidth="1"/>
    <col min="14098" max="14098" width="1.5" style="218" customWidth="1"/>
    <col min="14099" max="14099" width="7.25" style="218" customWidth="1"/>
    <col min="14100" max="14100" width="1.375" style="218" customWidth="1"/>
    <col min="14101" max="14101" width="5.75" style="218" customWidth="1"/>
    <col min="14102" max="14102" width="5.625" style="218" customWidth="1"/>
    <col min="14103" max="14103" width="1.375" style="218" customWidth="1"/>
    <col min="14104" max="14104" width="7" style="218" customWidth="1"/>
    <col min="14105" max="14105" width="1.75" style="218" customWidth="1"/>
    <col min="14106" max="14106" width="5.625" style="218" customWidth="1"/>
    <col min="14107" max="14107" width="5" style="218" customWidth="1"/>
    <col min="14108" max="14108" width="1.875" style="218" customWidth="1"/>
    <col min="14109" max="14109" width="4.875" style="218" customWidth="1"/>
    <col min="14110" max="14110" width="7.875" style="218" customWidth="1"/>
    <col min="14111" max="14111" width="2.5" style="218" customWidth="1"/>
    <col min="14112" max="14112" width="5.125" style="218" customWidth="1"/>
    <col min="14113" max="14113" width="6.375" style="218" customWidth="1"/>
    <col min="14114" max="14114" width="1.375" style="218" customWidth="1"/>
    <col min="14115" max="14115" width="5" style="218" customWidth="1"/>
    <col min="14116" max="14116" width="4.625" style="218" customWidth="1"/>
    <col min="14117" max="14117" width="2.125" style="218" customWidth="1"/>
    <col min="14118" max="14118" width="4.75" style="218" customWidth="1"/>
    <col min="14119" max="14119" width="7" style="218" customWidth="1"/>
    <col min="14120" max="14120" width="1.25" style="218" customWidth="1"/>
    <col min="14121" max="14121" width="4.875" style="218" customWidth="1"/>
    <col min="14122" max="14122" width="3.625" style="218" customWidth="1"/>
    <col min="14123" max="14123" width="3.25" style="218" customWidth="1"/>
    <col min="14124" max="14124" width="2.625" style="218" customWidth="1"/>
    <col min="14125" max="14125" width="2.875" style="218" customWidth="1"/>
    <col min="14126" max="14126" width="3" style="218" customWidth="1"/>
    <col min="14127" max="14127" width="2.875" style="218" customWidth="1"/>
    <col min="14128" max="14128" width="4.25" style="218" customWidth="1"/>
    <col min="14129" max="14129" width="2.5" style="218" customWidth="1"/>
    <col min="14130" max="14130" width="2.875" style="218" customWidth="1"/>
    <col min="14131" max="14131" width="7" style="218" customWidth="1"/>
    <col min="14132" max="14132" width="1.625" style="218" customWidth="1"/>
    <col min="14133" max="14133" width="6" style="218" customWidth="1"/>
    <col min="14134" max="14134" width="7.125" style="218" customWidth="1"/>
    <col min="14135" max="14135" width="1.625" style="218" customWidth="1"/>
    <col min="14136" max="14136" width="5.625" style="218" customWidth="1"/>
    <col min="14137" max="14137" width="3.75" style="218" customWidth="1"/>
    <col min="14138" max="14138" width="2" style="218" customWidth="1"/>
    <col min="14139" max="14139" width="3.875" style="218" customWidth="1"/>
    <col min="14140" max="14140" width="4.875" style="218" customWidth="1"/>
    <col min="14141" max="14141" width="1.625" style="218" customWidth="1"/>
    <col min="14142" max="14142" width="4.75" style="218" customWidth="1"/>
    <col min="14143" max="14143" width="5.875" style="218" customWidth="1"/>
    <col min="14144" max="14144" width="1.25" style="218" customWidth="1"/>
    <col min="14145" max="14145" width="4.625" style="218" customWidth="1"/>
    <col min="14146" max="14146" width="4.75" style="218" customWidth="1"/>
    <col min="14147" max="14147" width="1.375" style="218" customWidth="1"/>
    <col min="14148" max="14148" width="4.75" style="218" customWidth="1"/>
    <col min="14149" max="14149" width="5.875" style="218" customWidth="1"/>
    <col min="14150" max="14150" width="1.125" style="218" customWidth="1"/>
    <col min="14151" max="14151" width="4.75" style="218" customWidth="1"/>
    <col min="14152" max="14152" width="9.625" style="218" customWidth="1"/>
    <col min="14153" max="14155" width="9" style="218"/>
    <col min="14156" max="14156" width="1.75" style="218" customWidth="1"/>
    <col min="14157" max="14157" width="5" style="218" customWidth="1"/>
    <col min="14158" max="14335" width="9" style="218"/>
    <col min="14336" max="14336" width="6.375" style="218" customWidth="1"/>
    <col min="14337" max="14337" width="31.25" style="218" customWidth="1"/>
    <col min="14338" max="14338" width="5.375" style="218" customWidth="1"/>
    <col min="14339" max="14339" width="1.5" style="218" customWidth="1"/>
    <col min="14340" max="14340" width="4.625" style="218" customWidth="1"/>
    <col min="14341" max="14341" width="1.375" style="218" customWidth="1"/>
    <col min="14342" max="14342" width="5.625" style="218" customWidth="1"/>
    <col min="14343" max="14343" width="5.375" style="218" customWidth="1"/>
    <col min="14344" max="14344" width="2.375" style="218" customWidth="1"/>
    <col min="14345" max="14345" width="3.875" style="218" customWidth="1"/>
    <col min="14346" max="14346" width="2" style="218" customWidth="1"/>
    <col min="14347" max="14347" width="6" style="218" customWidth="1"/>
    <col min="14348" max="14348" width="5.5" style="218" customWidth="1"/>
    <col min="14349" max="14349" width="2" style="218" customWidth="1"/>
    <col min="14350" max="14350" width="3.375" style="218" customWidth="1"/>
    <col min="14351" max="14351" width="2.25" style="218" customWidth="1"/>
    <col min="14352" max="14352" width="5.5" style="218" customWidth="1"/>
    <col min="14353" max="14353" width="6.125" style="218" customWidth="1"/>
    <col min="14354" max="14354" width="1.5" style="218" customWidth="1"/>
    <col min="14355" max="14355" width="7.25" style="218" customWidth="1"/>
    <col min="14356" max="14356" width="1.375" style="218" customWidth="1"/>
    <col min="14357" max="14357" width="5.75" style="218" customWidth="1"/>
    <col min="14358" max="14358" width="5.625" style="218" customWidth="1"/>
    <col min="14359" max="14359" width="1.375" style="218" customWidth="1"/>
    <col min="14360" max="14360" width="7" style="218" customWidth="1"/>
    <col min="14361" max="14361" width="1.75" style="218" customWidth="1"/>
    <col min="14362" max="14362" width="5.625" style="218" customWidth="1"/>
    <col min="14363" max="14363" width="5" style="218" customWidth="1"/>
    <col min="14364" max="14364" width="1.875" style="218" customWidth="1"/>
    <col min="14365" max="14365" width="4.875" style="218" customWidth="1"/>
    <col min="14366" max="14366" width="7.875" style="218" customWidth="1"/>
    <col min="14367" max="14367" width="2.5" style="218" customWidth="1"/>
    <col min="14368" max="14368" width="5.125" style="218" customWidth="1"/>
    <col min="14369" max="14369" width="6.375" style="218" customWidth="1"/>
    <col min="14370" max="14370" width="1.375" style="218" customWidth="1"/>
    <col min="14371" max="14371" width="5" style="218" customWidth="1"/>
    <col min="14372" max="14372" width="4.625" style="218" customWidth="1"/>
    <col min="14373" max="14373" width="2.125" style="218" customWidth="1"/>
    <col min="14374" max="14374" width="4.75" style="218" customWidth="1"/>
    <col min="14375" max="14375" width="7" style="218" customWidth="1"/>
    <col min="14376" max="14376" width="1.25" style="218" customWidth="1"/>
    <col min="14377" max="14377" width="4.875" style="218" customWidth="1"/>
    <col min="14378" max="14378" width="3.625" style="218" customWidth="1"/>
    <col min="14379" max="14379" width="3.25" style="218" customWidth="1"/>
    <col min="14380" max="14380" width="2.625" style="218" customWidth="1"/>
    <col min="14381" max="14381" width="2.875" style="218" customWidth="1"/>
    <col min="14382" max="14382" width="3" style="218" customWidth="1"/>
    <col min="14383" max="14383" width="2.875" style="218" customWidth="1"/>
    <col min="14384" max="14384" width="4.25" style="218" customWidth="1"/>
    <col min="14385" max="14385" width="2.5" style="218" customWidth="1"/>
    <col min="14386" max="14386" width="2.875" style="218" customWidth="1"/>
    <col min="14387" max="14387" width="7" style="218" customWidth="1"/>
    <col min="14388" max="14388" width="1.625" style="218" customWidth="1"/>
    <col min="14389" max="14389" width="6" style="218" customWidth="1"/>
    <col min="14390" max="14390" width="7.125" style="218" customWidth="1"/>
    <col min="14391" max="14391" width="1.625" style="218" customWidth="1"/>
    <col min="14392" max="14392" width="5.625" style="218" customWidth="1"/>
    <col min="14393" max="14393" width="3.75" style="218" customWidth="1"/>
    <col min="14394" max="14394" width="2" style="218" customWidth="1"/>
    <col min="14395" max="14395" width="3.875" style="218" customWidth="1"/>
    <col min="14396" max="14396" width="4.875" style="218" customWidth="1"/>
    <col min="14397" max="14397" width="1.625" style="218" customWidth="1"/>
    <col min="14398" max="14398" width="4.75" style="218" customWidth="1"/>
    <col min="14399" max="14399" width="5.875" style="218" customWidth="1"/>
    <col min="14400" max="14400" width="1.25" style="218" customWidth="1"/>
    <col min="14401" max="14401" width="4.625" style="218" customWidth="1"/>
    <col min="14402" max="14402" width="4.75" style="218" customWidth="1"/>
    <col min="14403" max="14403" width="1.375" style="218" customWidth="1"/>
    <col min="14404" max="14404" width="4.75" style="218" customWidth="1"/>
    <col min="14405" max="14405" width="5.875" style="218" customWidth="1"/>
    <col min="14406" max="14406" width="1.125" style="218" customWidth="1"/>
    <col min="14407" max="14407" width="4.75" style="218" customWidth="1"/>
    <col min="14408" max="14408" width="9.625" style="218" customWidth="1"/>
    <col min="14409" max="14411" width="9" style="218"/>
    <col min="14412" max="14412" width="1.75" style="218" customWidth="1"/>
    <col min="14413" max="14413" width="5" style="218" customWidth="1"/>
    <col min="14414" max="14591" width="9" style="218"/>
    <col min="14592" max="14592" width="6.375" style="218" customWidth="1"/>
    <col min="14593" max="14593" width="31.25" style="218" customWidth="1"/>
    <col min="14594" max="14594" width="5.375" style="218" customWidth="1"/>
    <col min="14595" max="14595" width="1.5" style="218" customWidth="1"/>
    <col min="14596" max="14596" width="4.625" style="218" customWidth="1"/>
    <col min="14597" max="14597" width="1.375" style="218" customWidth="1"/>
    <col min="14598" max="14598" width="5.625" style="218" customWidth="1"/>
    <col min="14599" max="14599" width="5.375" style="218" customWidth="1"/>
    <col min="14600" max="14600" width="2.375" style="218" customWidth="1"/>
    <col min="14601" max="14601" width="3.875" style="218" customWidth="1"/>
    <col min="14602" max="14602" width="2" style="218" customWidth="1"/>
    <col min="14603" max="14603" width="6" style="218" customWidth="1"/>
    <col min="14604" max="14604" width="5.5" style="218" customWidth="1"/>
    <col min="14605" max="14605" width="2" style="218" customWidth="1"/>
    <col min="14606" max="14606" width="3.375" style="218" customWidth="1"/>
    <col min="14607" max="14607" width="2.25" style="218" customWidth="1"/>
    <col min="14608" max="14608" width="5.5" style="218" customWidth="1"/>
    <col min="14609" max="14609" width="6.125" style="218" customWidth="1"/>
    <col min="14610" max="14610" width="1.5" style="218" customWidth="1"/>
    <col min="14611" max="14611" width="7.25" style="218" customWidth="1"/>
    <col min="14612" max="14612" width="1.375" style="218" customWidth="1"/>
    <col min="14613" max="14613" width="5.75" style="218" customWidth="1"/>
    <col min="14614" max="14614" width="5.625" style="218" customWidth="1"/>
    <col min="14615" max="14615" width="1.375" style="218" customWidth="1"/>
    <col min="14616" max="14616" width="7" style="218" customWidth="1"/>
    <col min="14617" max="14617" width="1.75" style="218" customWidth="1"/>
    <col min="14618" max="14618" width="5.625" style="218" customWidth="1"/>
    <col min="14619" max="14619" width="5" style="218" customWidth="1"/>
    <col min="14620" max="14620" width="1.875" style="218" customWidth="1"/>
    <col min="14621" max="14621" width="4.875" style="218" customWidth="1"/>
    <col min="14622" max="14622" width="7.875" style="218" customWidth="1"/>
    <col min="14623" max="14623" width="2.5" style="218" customWidth="1"/>
    <col min="14624" max="14624" width="5.125" style="218" customWidth="1"/>
    <col min="14625" max="14625" width="6.375" style="218" customWidth="1"/>
    <col min="14626" max="14626" width="1.375" style="218" customWidth="1"/>
    <col min="14627" max="14627" width="5" style="218" customWidth="1"/>
    <col min="14628" max="14628" width="4.625" style="218" customWidth="1"/>
    <col min="14629" max="14629" width="2.125" style="218" customWidth="1"/>
    <col min="14630" max="14630" width="4.75" style="218" customWidth="1"/>
    <col min="14631" max="14631" width="7" style="218" customWidth="1"/>
    <col min="14632" max="14632" width="1.25" style="218" customWidth="1"/>
    <col min="14633" max="14633" width="4.875" style="218" customWidth="1"/>
    <col min="14634" max="14634" width="3.625" style="218" customWidth="1"/>
    <col min="14635" max="14635" width="3.25" style="218" customWidth="1"/>
    <col min="14636" max="14636" width="2.625" style="218" customWidth="1"/>
    <col min="14637" max="14637" width="2.875" style="218" customWidth="1"/>
    <col min="14638" max="14638" width="3" style="218" customWidth="1"/>
    <col min="14639" max="14639" width="2.875" style="218" customWidth="1"/>
    <col min="14640" max="14640" width="4.25" style="218" customWidth="1"/>
    <col min="14641" max="14641" width="2.5" style="218" customWidth="1"/>
    <col min="14642" max="14642" width="2.875" style="218" customWidth="1"/>
    <col min="14643" max="14643" width="7" style="218" customWidth="1"/>
    <col min="14644" max="14644" width="1.625" style="218" customWidth="1"/>
    <col min="14645" max="14645" width="6" style="218" customWidth="1"/>
    <col min="14646" max="14646" width="7.125" style="218" customWidth="1"/>
    <col min="14647" max="14647" width="1.625" style="218" customWidth="1"/>
    <col min="14648" max="14648" width="5.625" style="218" customWidth="1"/>
    <col min="14649" max="14649" width="3.75" style="218" customWidth="1"/>
    <col min="14650" max="14650" width="2" style="218" customWidth="1"/>
    <col min="14651" max="14651" width="3.875" style="218" customWidth="1"/>
    <col min="14652" max="14652" width="4.875" style="218" customWidth="1"/>
    <col min="14653" max="14653" width="1.625" style="218" customWidth="1"/>
    <col min="14654" max="14654" width="4.75" style="218" customWidth="1"/>
    <col min="14655" max="14655" width="5.875" style="218" customWidth="1"/>
    <col min="14656" max="14656" width="1.25" style="218" customWidth="1"/>
    <col min="14657" max="14657" width="4.625" style="218" customWidth="1"/>
    <col min="14658" max="14658" width="4.75" style="218" customWidth="1"/>
    <col min="14659" max="14659" width="1.375" style="218" customWidth="1"/>
    <col min="14660" max="14660" width="4.75" style="218" customWidth="1"/>
    <col min="14661" max="14661" width="5.875" style="218" customWidth="1"/>
    <col min="14662" max="14662" width="1.125" style="218" customWidth="1"/>
    <col min="14663" max="14663" width="4.75" style="218" customWidth="1"/>
    <col min="14664" max="14664" width="9.625" style="218" customWidth="1"/>
    <col min="14665" max="14667" width="9" style="218"/>
    <col min="14668" max="14668" width="1.75" style="218" customWidth="1"/>
    <col min="14669" max="14669" width="5" style="218" customWidth="1"/>
    <col min="14670" max="14847" width="9" style="218"/>
    <col min="14848" max="14848" width="6.375" style="218" customWidth="1"/>
    <col min="14849" max="14849" width="31.25" style="218" customWidth="1"/>
    <col min="14850" max="14850" width="5.375" style="218" customWidth="1"/>
    <col min="14851" max="14851" width="1.5" style="218" customWidth="1"/>
    <col min="14852" max="14852" width="4.625" style="218" customWidth="1"/>
    <col min="14853" max="14853" width="1.375" style="218" customWidth="1"/>
    <col min="14854" max="14854" width="5.625" style="218" customWidth="1"/>
    <col min="14855" max="14855" width="5.375" style="218" customWidth="1"/>
    <col min="14856" max="14856" width="2.375" style="218" customWidth="1"/>
    <col min="14857" max="14857" width="3.875" style="218" customWidth="1"/>
    <col min="14858" max="14858" width="2" style="218" customWidth="1"/>
    <col min="14859" max="14859" width="6" style="218" customWidth="1"/>
    <col min="14860" max="14860" width="5.5" style="218" customWidth="1"/>
    <col min="14861" max="14861" width="2" style="218" customWidth="1"/>
    <col min="14862" max="14862" width="3.375" style="218" customWidth="1"/>
    <col min="14863" max="14863" width="2.25" style="218" customWidth="1"/>
    <col min="14864" max="14864" width="5.5" style="218" customWidth="1"/>
    <col min="14865" max="14865" width="6.125" style="218" customWidth="1"/>
    <col min="14866" max="14866" width="1.5" style="218" customWidth="1"/>
    <col min="14867" max="14867" width="7.25" style="218" customWidth="1"/>
    <col min="14868" max="14868" width="1.375" style="218" customWidth="1"/>
    <col min="14869" max="14869" width="5.75" style="218" customWidth="1"/>
    <col min="14870" max="14870" width="5.625" style="218" customWidth="1"/>
    <col min="14871" max="14871" width="1.375" style="218" customWidth="1"/>
    <col min="14872" max="14872" width="7" style="218" customWidth="1"/>
    <col min="14873" max="14873" width="1.75" style="218" customWidth="1"/>
    <col min="14874" max="14874" width="5.625" style="218" customWidth="1"/>
    <col min="14875" max="14875" width="5" style="218" customWidth="1"/>
    <col min="14876" max="14876" width="1.875" style="218" customWidth="1"/>
    <col min="14877" max="14877" width="4.875" style="218" customWidth="1"/>
    <col min="14878" max="14878" width="7.875" style="218" customWidth="1"/>
    <col min="14879" max="14879" width="2.5" style="218" customWidth="1"/>
    <col min="14880" max="14880" width="5.125" style="218" customWidth="1"/>
    <col min="14881" max="14881" width="6.375" style="218" customWidth="1"/>
    <col min="14882" max="14882" width="1.375" style="218" customWidth="1"/>
    <col min="14883" max="14883" width="5" style="218" customWidth="1"/>
    <col min="14884" max="14884" width="4.625" style="218" customWidth="1"/>
    <col min="14885" max="14885" width="2.125" style="218" customWidth="1"/>
    <col min="14886" max="14886" width="4.75" style="218" customWidth="1"/>
    <col min="14887" max="14887" width="7" style="218" customWidth="1"/>
    <col min="14888" max="14888" width="1.25" style="218" customWidth="1"/>
    <col min="14889" max="14889" width="4.875" style="218" customWidth="1"/>
    <col min="14890" max="14890" width="3.625" style="218" customWidth="1"/>
    <col min="14891" max="14891" width="3.25" style="218" customWidth="1"/>
    <col min="14892" max="14892" width="2.625" style="218" customWidth="1"/>
    <col min="14893" max="14893" width="2.875" style="218" customWidth="1"/>
    <col min="14894" max="14894" width="3" style="218" customWidth="1"/>
    <col min="14895" max="14895" width="2.875" style="218" customWidth="1"/>
    <col min="14896" max="14896" width="4.25" style="218" customWidth="1"/>
    <col min="14897" max="14897" width="2.5" style="218" customWidth="1"/>
    <col min="14898" max="14898" width="2.875" style="218" customWidth="1"/>
    <col min="14899" max="14899" width="7" style="218" customWidth="1"/>
    <col min="14900" max="14900" width="1.625" style="218" customWidth="1"/>
    <col min="14901" max="14901" width="6" style="218" customWidth="1"/>
    <col min="14902" max="14902" width="7.125" style="218" customWidth="1"/>
    <col min="14903" max="14903" width="1.625" style="218" customWidth="1"/>
    <col min="14904" max="14904" width="5.625" style="218" customWidth="1"/>
    <col min="14905" max="14905" width="3.75" style="218" customWidth="1"/>
    <col min="14906" max="14906" width="2" style="218" customWidth="1"/>
    <col min="14907" max="14907" width="3.875" style="218" customWidth="1"/>
    <col min="14908" max="14908" width="4.875" style="218" customWidth="1"/>
    <col min="14909" max="14909" width="1.625" style="218" customWidth="1"/>
    <col min="14910" max="14910" width="4.75" style="218" customWidth="1"/>
    <col min="14911" max="14911" width="5.875" style="218" customWidth="1"/>
    <col min="14912" max="14912" width="1.25" style="218" customWidth="1"/>
    <col min="14913" max="14913" width="4.625" style="218" customWidth="1"/>
    <col min="14914" max="14914" width="4.75" style="218" customWidth="1"/>
    <col min="14915" max="14915" width="1.375" style="218" customWidth="1"/>
    <col min="14916" max="14916" width="4.75" style="218" customWidth="1"/>
    <col min="14917" max="14917" width="5.875" style="218" customWidth="1"/>
    <col min="14918" max="14918" width="1.125" style="218" customWidth="1"/>
    <col min="14919" max="14919" width="4.75" style="218" customWidth="1"/>
    <col min="14920" max="14920" width="9.625" style="218" customWidth="1"/>
    <col min="14921" max="14923" width="9" style="218"/>
    <col min="14924" max="14924" width="1.75" style="218" customWidth="1"/>
    <col min="14925" max="14925" width="5" style="218" customWidth="1"/>
    <col min="14926" max="15103" width="9" style="218"/>
    <col min="15104" max="15104" width="6.375" style="218" customWidth="1"/>
    <col min="15105" max="15105" width="31.25" style="218" customWidth="1"/>
    <col min="15106" max="15106" width="5.375" style="218" customWidth="1"/>
    <col min="15107" max="15107" width="1.5" style="218" customWidth="1"/>
    <col min="15108" max="15108" width="4.625" style="218" customWidth="1"/>
    <col min="15109" max="15109" width="1.375" style="218" customWidth="1"/>
    <col min="15110" max="15110" width="5.625" style="218" customWidth="1"/>
    <col min="15111" max="15111" width="5.375" style="218" customWidth="1"/>
    <col min="15112" max="15112" width="2.375" style="218" customWidth="1"/>
    <col min="15113" max="15113" width="3.875" style="218" customWidth="1"/>
    <col min="15114" max="15114" width="2" style="218" customWidth="1"/>
    <col min="15115" max="15115" width="6" style="218" customWidth="1"/>
    <col min="15116" max="15116" width="5.5" style="218" customWidth="1"/>
    <col min="15117" max="15117" width="2" style="218" customWidth="1"/>
    <col min="15118" max="15118" width="3.375" style="218" customWidth="1"/>
    <col min="15119" max="15119" width="2.25" style="218" customWidth="1"/>
    <col min="15120" max="15120" width="5.5" style="218" customWidth="1"/>
    <col min="15121" max="15121" width="6.125" style="218" customWidth="1"/>
    <col min="15122" max="15122" width="1.5" style="218" customWidth="1"/>
    <col min="15123" max="15123" width="7.25" style="218" customWidth="1"/>
    <col min="15124" max="15124" width="1.375" style="218" customWidth="1"/>
    <col min="15125" max="15125" width="5.75" style="218" customWidth="1"/>
    <col min="15126" max="15126" width="5.625" style="218" customWidth="1"/>
    <col min="15127" max="15127" width="1.375" style="218" customWidth="1"/>
    <col min="15128" max="15128" width="7" style="218" customWidth="1"/>
    <col min="15129" max="15129" width="1.75" style="218" customWidth="1"/>
    <col min="15130" max="15130" width="5.625" style="218" customWidth="1"/>
    <col min="15131" max="15131" width="5" style="218" customWidth="1"/>
    <col min="15132" max="15132" width="1.875" style="218" customWidth="1"/>
    <col min="15133" max="15133" width="4.875" style="218" customWidth="1"/>
    <col min="15134" max="15134" width="7.875" style="218" customWidth="1"/>
    <col min="15135" max="15135" width="2.5" style="218" customWidth="1"/>
    <col min="15136" max="15136" width="5.125" style="218" customWidth="1"/>
    <col min="15137" max="15137" width="6.375" style="218" customWidth="1"/>
    <col min="15138" max="15138" width="1.375" style="218" customWidth="1"/>
    <col min="15139" max="15139" width="5" style="218" customWidth="1"/>
    <col min="15140" max="15140" width="4.625" style="218" customWidth="1"/>
    <col min="15141" max="15141" width="2.125" style="218" customWidth="1"/>
    <col min="15142" max="15142" width="4.75" style="218" customWidth="1"/>
    <col min="15143" max="15143" width="7" style="218" customWidth="1"/>
    <col min="15144" max="15144" width="1.25" style="218" customWidth="1"/>
    <col min="15145" max="15145" width="4.875" style="218" customWidth="1"/>
    <col min="15146" max="15146" width="3.625" style="218" customWidth="1"/>
    <col min="15147" max="15147" width="3.25" style="218" customWidth="1"/>
    <col min="15148" max="15148" width="2.625" style="218" customWidth="1"/>
    <col min="15149" max="15149" width="2.875" style="218" customWidth="1"/>
    <col min="15150" max="15150" width="3" style="218" customWidth="1"/>
    <col min="15151" max="15151" width="2.875" style="218" customWidth="1"/>
    <col min="15152" max="15152" width="4.25" style="218" customWidth="1"/>
    <col min="15153" max="15153" width="2.5" style="218" customWidth="1"/>
    <col min="15154" max="15154" width="2.875" style="218" customWidth="1"/>
    <col min="15155" max="15155" width="7" style="218" customWidth="1"/>
    <col min="15156" max="15156" width="1.625" style="218" customWidth="1"/>
    <col min="15157" max="15157" width="6" style="218" customWidth="1"/>
    <col min="15158" max="15158" width="7.125" style="218" customWidth="1"/>
    <col min="15159" max="15159" width="1.625" style="218" customWidth="1"/>
    <col min="15160" max="15160" width="5.625" style="218" customWidth="1"/>
    <col min="15161" max="15161" width="3.75" style="218" customWidth="1"/>
    <col min="15162" max="15162" width="2" style="218" customWidth="1"/>
    <col min="15163" max="15163" width="3.875" style="218" customWidth="1"/>
    <col min="15164" max="15164" width="4.875" style="218" customWidth="1"/>
    <col min="15165" max="15165" width="1.625" style="218" customWidth="1"/>
    <col min="15166" max="15166" width="4.75" style="218" customWidth="1"/>
    <col min="15167" max="15167" width="5.875" style="218" customWidth="1"/>
    <col min="15168" max="15168" width="1.25" style="218" customWidth="1"/>
    <col min="15169" max="15169" width="4.625" style="218" customWidth="1"/>
    <col min="15170" max="15170" width="4.75" style="218" customWidth="1"/>
    <col min="15171" max="15171" width="1.375" style="218" customWidth="1"/>
    <col min="15172" max="15172" width="4.75" style="218" customWidth="1"/>
    <col min="15173" max="15173" width="5.875" style="218" customWidth="1"/>
    <col min="15174" max="15174" width="1.125" style="218" customWidth="1"/>
    <col min="15175" max="15175" width="4.75" style="218" customWidth="1"/>
    <col min="15176" max="15176" width="9.625" style="218" customWidth="1"/>
    <col min="15177" max="15179" width="9" style="218"/>
    <col min="15180" max="15180" width="1.75" style="218" customWidth="1"/>
    <col min="15181" max="15181" width="5" style="218" customWidth="1"/>
    <col min="15182" max="15359" width="9" style="218"/>
    <col min="15360" max="15360" width="6.375" style="218" customWidth="1"/>
    <col min="15361" max="15361" width="31.25" style="218" customWidth="1"/>
    <col min="15362" max="15362" width="5.375" style="218" customWidth="1"/>
    <col min="15363" max="15363" width="1.5" style="218" customWidth="1"/>
    <col min="15364" max="15364" width="4.625" style="218" customWidth="1"/>
    <col min="15365" max="15365" width="1.375" style="218" customWidth="1"/>
    <col min="15366" max="15366" width="5.625" style="218" customWidth="1"/>
    <col min="15367" max="15367" width="5.375" style="218" customWidth="1"/>
    <col min="15368" max="15368" width="2.375" style="218" customWidth="1"/>
    <col min="15369" max="15369" width="3.875" style="218" customWidth="1"/>
    <col min="15370" max="15370" width="2" style="218" customWidth="1"/>
    <col min="15371" max="15371" width="6" style="218" customWidth="1"/>
    <col min="15372" max="15372" width="5.5" style="218" customWidth="1"/>
    <col min="15373" max="15373" width="2" style="218" customWidth="1"/>
    <col min="15374" max="15374" width="3.375" style="218" customWidth="1"/>
    <col min="15375" max="15375" width="2.25" style="218" customWidth="1"/>
    <col min="15376" max="15376" width="5.5" style="218" customWidth="1"/>
    <col min="15377" max="15377" width="6.125" style="218" customWidth="1"/>
    <col min="15378" max="15378" width="1.5" style="218" customWidth="1"/>
    <col min="15379" max="15379" width="7.25" style="218" customWidth="1"/>
    <col min="15380" max="15380" width="1.375" style="218" customWidth="1"/>
    <col min="15381" max="15381" width="5.75" style="218" customWidth="1"/>
    <col min="15382" max="15382" width="5.625" style="218" customWidth="1"/>
    <col min="15383" max="15383" width="1.375" style="218" customWidth="1"/>
    <col min="15384" max="15384" width="7" style="218" customWidth="1"/>
    <col min="15385" max="15385" width="1.75" style="218" customWidth="1"/>
    <col min="15386" max="15386" width="5.625" style="218" customWidth="1"/>
    <col min="15387" max="15387" width="5" style="218" customWidth="1"/>
    <col min="15388" max="15388" width="1.875" style="218" customWidth="1"/>
    <col min="15389" max="15389" width="4.875" style="218" customWidth="1"/>
    <col min="15390" max="15390" width="7.875" style="218" customWidth="1"/>
    <col min="15391" max="15391" width="2.5" style="218" customWidth="1"/>
    <col min="15392" max="15392" width="5.125" style="218" customWidth="1"/>
    <col min="15393" max="15393" width="6.375" style="218" customWidth="1"/>
    <col min="15394" max="15394" width="1.375" style="218" customWidth="1"/>
    <col min="15395" max="15395" width="5" style="218" customWidth="1"/>
    <col min="15396" max="15396" width="4.625" style="218" customWidth="1"/>
    <col min="15397" max="15397" width="2.125" style="218" customWidth="1"/>
    <col min="15398" max="15398" width="4.75" style="218" customWidth="1"/>
    <col min="15399" max="15399" width="7" style="218" customWidth="1"/>
    <col min="15400" max="15400" width="1.25" style="218" customWidth="1"/>
    <col min="15401" max="15401" width="4.875" style="218" customWidth="1"/>
    <col min="15402" max="15402" width="3.625" style="218" customWidth="1"/>
    <col min="15403" max="15403" width="3.25" style="218" customWidth="1"/>
    <col min="15404" max="15404" width="2.625" style="218" customWidth="1"/>
    <col min="15405" max="15405" width="2.875" style="218" customWidth="1"/>
    <col min="15406" max="15406" width="3" style="218" customWidth="1"/>
    <col min="15407" max="15407" width="2.875" style="218" customWidth="1"/>
    <col min="15408" max="15408" width="4.25" style="218" customWidth="1"/>
    <col min="15409" max="15409" width="2.5" style="218" customWidth="1"/>
    <col min="15410" max="15410" width="2.875" style="218" customWidth="1"/>
    <col min="15411" max="15411" width="7" style="218" customWidth="1"/>
    <col min="15412" max="15412" width="1.625" style="218" customWidth="1"/>
    <col min="15413" max="15413" width="6" style="218" customWidth="1"/>
    <col min="15414" max="15414" width="7.125" style="218" customWidth="1"/>
    <col min="15415" max="15415" width="1.625" style="218" customWidth="1"/>
    <col min="15416" max="15416" width="5.625" style="218" customWidth="1"/>
    <col min="15417" max="15417" width="3.75" style="218" customWidth="1"/>
    <col min="15418" max="15418" width="2" style="218" customWidth="1"/>
    <col min="15419" max="15419" width="3.875" style="218" customWidth="1"/>
    <col min="15420" max="15420" width="4.875" style="218" customWidth="1"/>
    <col min="15421" max="15421" width="1.625" style="218" customWidth="1"/>
    <col min="15422" max="15422" width="4.75" style="218" customWidth="1"/>
    <col min="15423" max="15423" width="5.875" style="218" customWidth="1"/>
    <col min="15424" max="15424" width="1.25" style="218" customWidth="1"/>
    <col min="15425" max="15425" width="4.625" style="218" customWidth="1"/>
    <col min="15426" max="15426" width="4.75" style="218" customWidth="1"/>
    <col min="15427" max="15427" width="1.375" style="218" customWidth="1"/>
    <col min="15428" max="15428" width="4.75" style="218" customWidth="1"/>
    <col min="15429" max="15429" width="5.875" style="218" customWidth="1"/>
    <col min="15430" max="15430" width="1.125" style="218" customWidth="1"/>
    <col min="15431" max="15431" width="4.75" style="218" customWidth="1"/>
    <col min="15432" max="15432" width="9.625" style="218" customWidth="1"/>
    <col min="15433" max="15435" width="9" style="218"/>
    <col min="15436" max="15436" width="1.75" style="218" customWidth="1"/>
    <col min="15437" max="15437" width="5" style="218" customWidth="1"/>
    <col min="15438" max="15615" width="9" style="218"/>
    <col min="15616" max="15616" width="6.375" style="218" customWidth="1"/>
    <col min="15617" max="15617" width="31.25" style="218" customWidth="1"/>
    <col min="15618" max="15618" width="5.375" style="218" customWidth="1"/>
    <col min="15619" max="15619" width="1.5" style="218" customWidth="1"/>
    <col min="15620" max="15620" width="4.625" style="218" customWidth="1"/>
    <col min="15621" max="15621" width="1.375" style="218" customWidth="1"/>
    <col min="15622" max="15622" width="5.625" style="218" customWidth="1"/>
    <col min="15623" max="15623" width="5.375" style="218" customWidth="1"/>
    <col min="15624" max="15624" width="2.375" style="218" customWidth="1"/>
    <col min="15625" max="15625" width="3.875" style="218" customWidth="1"/>
    <col min="15626" max="15626" width="2" style="218" customWidth="1"/>
    <col min="15627" max="15627" width="6" style="218" customWidth="1"/>
    <col min="15628" max="15628" width="5.5" style="218" customWidth="1"/>
    <col min="15629" max="15629" width="2" style="218" customWidth="1"/>
    <col min="15630" max="15630" width="3.375" style="218" customWidth="1"/>
    <col min="15631" max="15631" width="2.25" style="218" customWidth="1"/>
    <col min="15632" max="15632" width="5.5" style="218" customWidth="1"/>
    <col min="15633" max="15633" width="6.125" style="218" customWidth="1"/>
    <col min="15634" max="15634" width="1.5" style="218" customWidth="1"/>
    <col min="15635" max="15635" width="7.25" style="218" customWidth="1"/>
    <col min="15636" max="15636" width="1.375" style="218" customWidth="1"/>
    <col min="15637" max="15637" width="5.75" style="218" customWidth="1"/>
    <col min="15638" max="15638" width="5.625" style="218" customWidth="1"/>
    <col min="15639" max="15639" width="1.375" style="218" customWidth="1"/>
    <col min="15640" max="15640" width="7" style="218" customWidth="1"/>
    <col min="15641" max="15641" width="1.75" style="218" customWidth="1"/>
    <col min="15642" max="15642" width="5.625" style="218" customWidth="1"/>
    <col min="15643" max="15643" width="5" style="218" customWidth="1"/>
    <col min="15644" max="15644" width="1.875" style="218" customWidth="1"/>
    <col min="15645" max="15645" width="4.875" style="218" customWidth="1"/>
    <col min="15646" max="15646" width="7.875" style="218" customWidth="1"/>
    <col min="15647" max="15647" width="2.5" style="218" customWidth="1"/>
    <col min="15648" max="15648" width="5.125" style="218" customWidth="1"/>
    <col min="15649" max="15649" width="6.375" style="218" customWidth="1"/>
    <col min="15650" max="15650" width="1.375" style="218" customWidth="1"/>
    <col min="15651" max="15651" width="5" style="218" customWidth="1"/>
    <col min="15652" max="15652" width="4.625" style="218" customWidth="1"/>
    <col min="15653" max="15653" width="2.125" style="218" customWidth="1"/>
    <col min="15654" max="15654" width="4.75" style="218" customWidth="1"/>
    <col min="15655" max="15655" width="7" style="218" customWidth="1"/>
    <col min="15656" max="15656" width="1.25" style="218" customWidth="1"/>
    <col min="15657" max="15657" width="4.875" style="218" customWidth="1"/>
    <col min="15658" max="15658" width="3.625" style="218" customWidth="1"/>
    <col min="15659" max="15659" width="3.25" style="218" customWidth="1"/>
    <col min="15660" max="15660" width="2.625" style="218" customWidth="1"/>
    <col min="15661" max="15661" width="2.875" style="218" customWidth="1"/>
    <col min="15662" max="15662" width="3" style="218" customWidth="1"/>
    <col min="15663" max="15663" width="2.875" style="218" customWidth="1"/>
    <col min="15664" max="15664" width="4.25" style="218" customWidth="1"/>
    <col min="15665" max="15665" width="2.5" style="218" customWidth="1"/>
    <col min="15666" max="15666" width="2.875" style="218" customWidth="1"/>
    <col min="15667" max="15667" width="7" style="218" customWidth="1"/>
    <col min="15668" max="15668" width="1.625" style="218" customWidth="1"/>
    <col min="15669" max="15669" width="6" style="218" customWidth="1"/>
    <col min="15670" max="15670" width="7.125" style="218" customWidth="1"/>
    <col min="15671" max="15671" width="1.625" style="218" customWidth="1"/>
    <col min="15672" max="15672" width="5.625" style="218" customWidth="1"/>
    <col min="15673" max="15673" width="3.75" style="218" customWidth="1"/>
    <col min="15674" max="15674" width="2" style="218" customWidth="1"/>
    <col min="15675" max="15675" width="3.875" style="218" customWidth="1"/>
    <col min="15676" max="15676" width="4.875" style="218" customWidth="1"/>
    <col min="15677" max="15677" width="1.625" style="218" customWidth="1"/>
    <col min="15678" max="15678" width="4.75" style="218" customWidth="1"/>
    <col min="15679" max="15679" width="5.875" style="218" customWidth="1"/>
    <col min="15680" max="15680" width="1.25" style="218" customWidth="1"/>
    <col min="15681" max="15681" width="4.625" style="218" customWidth="1"/>
    <col min="15682" max="15682" width="4.75" style="218" customWidth="1"/>
    <col min="15683" max="15683" width="1.375" style="218" customWidth="1"/>
    <col min="15684" max="15684" width="4.75" style="218" customWidth="1"/>
    <col min="15685" max="15685" width="5.875" style="218" customWidth="1"/>
    <col min="15686" max="15686" width="1.125" style="218" customWidth="1"/>
    <col min="15687" max="15687" width="4.75" style="218" customWidth="1"/>
    <col min="15688" max="15688" width="9.625" style="218" customWidth="1"/>
    <col min="15689" max="15691" width="9" style="218"/>
    <col min="15692" max="15692" width="1.75" style="218" customWidth="1"/>
    <col min="15693" max="15693" width="5" style="218" customWidth="1"/>
    <col min="15694" max="15871" width="9" style="218"/>
    <col min="15872" max="15872" width="6.375" style="218" customWidth="1"/>
    <col min="15873" max="15873" width="31.25" style="218" customWidth="1"/>
    <col min="15874" max="15874" width="5.375" style="218" customWidth="1"/>
    <col min="15875" max="15875" width="1.5" style="218" customWidth="1"/>
    <col min="15876" max="15876" width="4.625" style="218" customWidth="1"/>
    <col min="15877" max="15877" width="1.375" style="218" customWidth="1"/>
    <col min="15878" max="15878" width="5.625" style="218" customWidth="1"/>
    <col min="15879" max="15879" width="5.375" style="218" customWidth="1"/>
    <col min="15880" max="15880" width="2.375" style="218" customWidth="1"/>
    <col min="15881" max="15881" width="3.875" style="218" customWidth="1"/>
    <col min="15882" max="15882" width="2" style="218" customWidth="1"/>
    <col min="15883" max="15883" width="6" style="218" customWidth="1"/>
    <col min="15884" max="15884" width="5.5" style="218" customWidth="1"/>
    <col min="15885" max="15885" width="2" style="218" customWidth="1"/>
    <col min="15886" max="15886" width="3.375" style="218" customWidth="1"/>
    <col min="15887" max="15887" width="2.25" style="218" customWidth="1"/>
    <col min="15888" max="15888" width="5.5" style="218" customWidth="1"/>
    <col min="15889" max="15889" width="6.125" style="218" customWidth="1"/>
    <col min="15890" max="15890" width="1.5" style="218" customWidth="1"/>
    <col min="15891" max="15891" width="7.25" style="218" customWidth="1"/>
    <col min="15892" max="15892" width="1.375" style="218" customWidth="1"/>
    <col min="15893" max="15893" width="5.75" style="218" customWidth="1"/>
    <col min="15894" max="15894" width="5.625" style="218" customWidth="1"/>
    <col min="15895" max="15895" width="1.375" style="218" customWidth="1"/>
    <col min="15896" max="15896" width="7" style="218" customWidth="1"/>
    <col min="15897" max="15897" width="1.75" style="218" customWidth="1"/>
    <col min="15898" max="15898" width="5.625" style="218" customWidth="1"/>
    <col min="15899" max="15899" width="5" style="218" customWidth="1"/>
    <col min="15900" max="15900" width="1.875" style="218" customWidth="1"/>
    <col min="15901" max="15901" width="4.875" style="218" customWidth="1"/>
    <col min="15902" max="15902" width="7.875" style="218" customWidth="1"/>
    <col min="15903" max="15903" width="2.5" style="218" customWidth="1"/>
    <col min="15904" max="15904" width="5.125" style="218" customWidth="1"/>
    <col min="15905" max="15905" width="6.375" style="218" customWidth="1"/>
    <col min="15906" max="15906" width="1.375" style="218" customWidth="1"/>
    <col min="15907" max="15907" width="5" style="218" customWidth="1"/>
    <col min="15908" max="15908" width="4.625" style="218" customWidth="1"/>
    <col min="15909" max="15909" width="2.125" style="218" customWidth="1"/>
    <col min="15910" max="15910" width="4.75" style="218" customWidth="1"/>
    <col min="15911" max="15911" width="7" style="218" customWidth="1"/>
    <col min="15912" max="15912" width="1.25" style="218" customWidth="1"/>
    <col min="15913" max="15913" width="4.875" style="218" customWidth="1"/>
    <col min="15914" max="15914" width="3.625" style="218" customWidth="1"/>
    <col min="15915" max="15915" width="3.25" style="218" customWidth="1"/>
    <col min="15916" max="15916" width="2.625" style="218" customWidth="1"/>
    <col min="15917" max="15917" width="2.875" style="218" customWidth="1"/>
    <col min="15918" max="15918" width="3" style="218" customWidth="1"/>
    <col min="15919" max="15919" width="2.875" style="218" customWidth="1"/>
    <col min="15920" max="15920" width="4.25" style="218" customWidth="1"/>
    <col min="15921" max="15921" width="2.5" style="218" customWidth="1"/>
    <col min="15922" max="15922" width="2.875" style="218" customWidth="1"/>
    <col min="15923" max="15923" width="7" style="218" customWidth="1"/>
    <col min="15924" max="15924" width="1.625" style="218" customWidth="1"/>
    <col min="15925" max="15925" width="6" style="218" customWidth="1"/>
    <col min="15926" max="15926" width="7.125" style="218" customWidth="1"/>
    <col min="15927" max="15927" width="1.625" style="218" customWidth="1"/>
    <col min="15928" max="15928" width="5.625" style="218" customWidth="1"/>
    <col min="15929" max="15929" width="3.75" style="218" customWidth="1"/>
    <col min="15930" max="15930" width="2" style="218" customWidth="1"/>
    <col min="15931" max="15931" width="3.875" style="218" customWidth="1"/>
    <col min="15932" max="15932" width="4.875" style="218" customWidth="1"/>
    <col min="15933" max="15933" width="1.625" style="218" customWidth="1"/>
    <col min="15934" max="15934" width="4.75" style="218" customWidth="1"/>
    <col min="15935" max="15935" width="5.875" style="218" customWidth="1"/>
    <col min="15936" max="15936" width="1.25" style="218" customWidth="1"/>
    <col min="15937" max="15937" width="4.625" style="218" customWidth="1"/>
    <col min="15938" max="15938" width="4.75" style="218" customWidth="1"/>
    <col min="15939" max="15939" width="1.375" style="218" customWidth="1"/>
    <col min="15940" max="15940" width="4.75" style="218" customWidth="1"/>
    <col min="15941" max="15941" width="5.875" style="218" customWidth="1"/>
    <col min="15942" max="15942" width="1.125" style="218" customWidth="1"/>
    <col min="15943" max="15943" width="4.75" style="218" customWidth="1"/>
    <col min="15944" max="15944" width="9.625" style="218" customWidth="1"/>
    <col min="15945" max="15947" width="9" style="218"/>
    <col min="15948" max="15948" width="1.75" style="218" customWidth="1"/>
    <col min="15949" max="15949" width="5" style="218" customWidth="1"/>
    <col min="15950" max="16127" width="9" style="218"/>
    <col min="16128" max="16128" width="6.375" style="218" customWidth="1"/>
    <col min="16129" max="16129" width="31.25" style="218" customWidth="1"/>
    <col min="16130" max="16130" width="5.375" style="218" customWidth="1"/>
    <col min="16131" max="16131" width="1.5" style="218" customWidth="1"/>
    <col min="16132" max="16132" width="4.625" style="218" customWidth="1"/>
    <col min="16133" max="16133" width="1.375" style="218" customWidth="1"/>
    <col min="16134" max="16134" width="5.625" style="218" customWidth="1"/>
    <col min="16135" max="16135" width="5.375" style="218" customWidth="1"/>
    <col min="16136" max="16136" width="2.375" style="218" customWidth="1"/>
    <col min="16137" max="16137" width="3.875" style="218" customWidth="1"/>
    <col min="16138" max="16138" width="2" style="218" customWidth="1"/>
    <col min="16139" max="16139" width="6" style="218" customWidth="1"/>
    <col min="16140" max="16140" width="5.5" style="218" customWidth="1"/>
    <col min="16141" max="16141" width="2" style="218" customWidth="1"/>
    <col min="16142" max="16142" width="3.375" style="218" customWidth="1"/>
    <col min="16143" max="16143" width="2.25" style="218" customWidth="1"/>
    <col min="16144" max="16144" width="5.5" style="218" customWidth="1"/>
    <col min="16145" max="16145" width="6.125" style="218" customWidth="1"/>
    <col min="16146" max="16146" width="1.5" style="218" customWidth="1"/>
    <col min="16147" max="16147" width="7.25" style="218" customWidth="1"/>
    <col min="16148" max="16148" width="1.375" style="218" customWidth="1"/>
    <col min="16149" max="16149" width="5.75" style="218" customWidth="1"/>
    <col min="16150" max="16150" width="5.625" style="218" customWidth="1"/>
    <col min="16151" max="16151" width="1.375" style="218" customWidth="1"/>
    <col min="16152" max="16152" width="7" style="218" customWidth="1"/>
    <col min="16153" max="16153" width="1.75" style="218" customWidth="1"/>
    <col min="16154" max="16154" width="5.625" style="218" customWidth="1"/>
    <col min="16155" max="16155" width="5" style="218" customWidth="1"/>
    <col min="16156" max="16156" width="1.875" style="218" customWidth="1"/>
    <col min="16157" max="16157" width="4.875" style="218" customWidth="1"/>
    <col min="16158" max="16158" width="7.875" style="218" customWidth="1"/>
    <col min="16159" max="16159" width="2.5" style="218" customWidth="1"/>
    <col min="16160" max="16160" width="5.125" style="218" customWidth="1"/>
    <col min="16161" max="16161" width="6.375" style="218" customWidth="1"/>
    <col min="16162" max="16162" width="1.375" style="218" customWidth="1"/>
    <col min="16163" max="16163" width="5" style="218" customWidth="1"/>
    <col min="16164" max="16164" width="4.625" style="218" customWidth="1"/>
    <col min="16165" max="16165" width="2.125" style="218" customWidth="1"/>
    <col min="16166" max="16166" width="4.75" style="218" customWidth="1"/>
    <col min="16167" max="16167" width="7" style="218" customWidth="1"/>
    <col min="16168" max="16168" width="1.25" style="218" customWidth="1"/>
    <col min="16169" max="16169" width="4.875" style="218" customWidth="1"/>
    <col min="16170" max="16170" width="3.625" style="218" customWidth="1"/>
    <col min="16171" max="16171" width="3.25" style="218" customWidth="1"/>
    <col min="16172" max="16172" width="2.625" style="218" customWidth="1"/>
    <col min="16173" max="16173" width="2.875" style="218" customWidth="1"/>
    <col min="16174" max="16174" width="3" style="218" customWidth="1"/>
    <col min="16175" max="16175" width="2.875" style="218" customWidth="1"/>
    <col min="16176" max="16176" width="4.25" style="218" customWidth="1"/>
    <col min="16177" max="16177" width="2.5" style="218" customWidth="1"/>
    <col min="16178" max="16178" width="2.875" style="218" customWidth="1"/>
    <col min="16179" max="16179" width="7" style="218" customWidth="1"/>
    <col min="16180" max="16180" width="1.625" style="218" customWidth="1"/>
    <col min="16181" max="16181" width="6" style="218" customWidth="1"/>
    <col min="16182" max="16182" width="7.125" style="218" customWidth="1"/>
    <col min="16183" max="16183" width="1.625" style="218" customWidth="1"/>
    <col min="16184" max="16184" width="5.625" style="218" customWidth="1"/>
    <col min="16185" max="16185" width="3.75" style="218" customWidth="1"/>
    <col min="16186" max="16186" width="2" style="218" customWidth="1"/>
    <col min="16187" max="16187" width="3.875" style="218" customWidth="1"/>
    <col min="16188" max="16188" width="4.875" style="218" customWidth="1"/>
    <col min="16189" max="16189" width="1.625" style="218" customWidth="1"/>
    <col min="16190" max="16190" width="4.75" style="218" customWidth="1"/>
    <col min="16191" max="16191" width="5.875" style="218" customWidth="1"/>
    <col min="16192" max="16192" width="1.25" style="218" customWidth="1"/>
    <col min="16193" max="16193" width="4.625" style="218" customWidth="1"/>
    <col min="16194" max="16194" width="4.75" style="218" customWidth="1"/>
    <col min="16195" max="16195" width="1.375" style="218" customWidth="1"/>
    <col min="16196" max="16196" width="4.75" style="218" customWidth="1"/>
    <col min="16197" max="16197" width="5.875" style="218" customWidth="1"/>
    <col min="16198" max="16198" width="1.125" style="218" customWidth="1"/>
    <col min="16199" max="16199" width="4.75" style="218" customWidth="1"/>
    <col min="16200" max="16200" width="9.625" style="218" customWidth="1"/>
    <col min="16201" max="16203" width="9" style="218"/>
    <col min="16204" max="16204" width="1.75" style="218" customWidth="1"/>
    <col min="16205" max="16205" width="5" style="218" customWidth="1"/>
    <col min="16206" max="16384" width="9" style="218"/>
  </cols>
  <sheetData>
    <row r="1" spans="1:81" ht="18.75" x14ac:dyDescent="0.3">
      <c r="AH1" s="218"/>
      <c r="AJ1" s="218"/>
      <c r="AQ1" s="219"/>
      <c r="AR1" s="219"/>
      <c r="AS1" s="219"/>
      <c r="BP1" s="222"/>
      <c r="BQ1" s="222"/>
      <c r="BR1" s="220"/>
      <c r="BS1" s="222"/>
      <c r="BT1" s="225" t="s">
        <v>18</v>
      </c>
      <c r="CC1" s="225" t="s">
        <v>18</v>
      </c>
    </row>
    <row r="2" spans="1:81" ht="18.75" x14ac:dyDescent="0.3">
      <c r="AH2" s="218"/>
      <c r="AJ2" s="218"/>
      <c r="AQ2" s="219"/>
      <c r="AR2" s="219"/>
      <c r="AS2" s="219"/>
      <c r="BP2" s="222"/>
      <c r="BQ2" s="222"/>
      <c r="BR2" s="220"/>
      <c r="BS2" s="222"/>
      <c r="BT2" s="225" t="s">
        <v>14</v>
      </c>
      <c r="CC2" s="225" t="s">
        <v>14</v>
      </c>
    </row>
    <row r="3" spans="1:81" ht="18.75" x14ac:dyDescent="0.3">
      <c r="AH3" s="218"/>
      <c r="AJ3" s="218"/>
      <c r="AQ3" s="219"/>
      <c r="AR3" s="219"/>
      <c r="AS3" s="219"/>
      <c r="BP3" s="222"/>
      <c r="BQ3" s="222"/>
      <c r="BR3" s="220"/>
      <c r="BS3" s="222"/>
      <c r="BT3" s="225" t="s">
        <v>24</v>
      </c>
      <c r="CC3" s="225" t="s">
        <v>24</v>
      </c>
    </row>
    <row r="4" spans="1:81" x14ac:dyDescent="0.25">
      <c r="AH4" s="218"/>
      <c r="AJ4" s="218"/>
      <c r="AQ4" s="219"/>
      <c r="AR4" s="219"/>
      <c r="AS4" s="219"/>
      <c r="BP4" s="218"/>
      <c r="BR4" s="220"/>
      <c r="BS4" s="218"/>
      <c r="BT4" s="219"/>
    </row>
    <row r="5" spans="1:81" ht="25.5" customHeight="1" x14ac:dyDescent="0.35">
      <c r="A5" s="1031" t="s">
        <v>31</v>
      </c>
      <c r="B5" s="1031"/>
      <c r="C5" s="1031"/>
      <c r="D5" s="1031"/>
      <c r="E5" s="1031"/>
      <c r="F5" s="1031"/>
      <c r="G5" s="1031"/>
      <c r="H5" s="1031"/>
      <c r="I5" s="1031"/>
      <c r="J5" s="1031"/>
      <c r="K5" s="1031"/>
      <c r="L5" s="1031"/>
      <c r="M5" s="1031"/>
      <c r="N5" s="1031"/>
      <c r="O5" s="1031"/>
      <c r="P5" s="1031"/>
      <c r="Q5" s="1031"/>
      <c r="R5" s="1031"/>
      <c r="S5" s="1031"/>
      <c r="T5" s="1031"/>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c r="AT5" s="1031"/>
      <c r="AU5" s="1031"/>
      <c r="AV5" s="1031"/>
      <c r="AW5" s="1031"/>
      <c r="AX5" s="1031"/>
      <c r="AY5" s="1031"/>
      <c r="AZ5" s="1031"/>
      <c r="BA5" s="1031"/>
      <c r="BB5" s="1031"/>
      <c r="BC5" s="1031"/>
      <c r="BD5" s="1031"/>
      <c r="BE5" s="1031"/>
      <c r="BF5" s="1031"/>
      <c r="BG5" s="1031"/>
      <c r="BH5" s="1031"/>
      <c r="BI5" s="1031"/>
      <c r="BJ5" s="1031"/>
      <c r="BK5" s="1031"/>
      <c r="BP5" s="831"/>
      <c r="BQ5" s="831"/>
      <c r="BR5" s="228"/>
      <c r="BS5" s="831"/>
      <c r="BT5" s="831"/>
    </row>
    <row r="6" spans="1:81" ht="27" x14ac:dyDescent="0.35">
      <c r="A6" s="1032" t="s">
        <v>454</v>
      </c>
      <c r="B6" s="1032"/>
      <c r="C6" s="1032"/>
      <c r="D6" s="1032"/>
      <c r="E6" s="1032"/>
      <c r="F6" s="1032"/>
      <c r="G6" s="1032"/>
      <c r="H6" s="1032"/>
      <c r="I6" s="1032"/>
      <c r="J6" s="1032"/>
      <c r="K6" s="1032"/>
      <c r="L6" s="1032"/>
      <c r="M6" s="1032"/>
      <c r="N6" s="1032"/>
      <c r="O6" s="1032"/>
      <c r="P6" s="1032"/>
      <c r="Q6" s="1032"/>
      <c r="R6" s="1032"/>
      <c r="S6" s="1032"/>
      <c r="T6" s="1032"/>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c r="AT6" s="1032"/>
      <c r="AU6" s="1032"/>
      <c r="AV6" s="1032"/>
      <c r="AW6" s="1032"/>
      <c r="AX6" s="1032"/>
      <c r="AY6" s="1032"/>
      <c r="AZ6" s="1032"/>
      <c r="BA6" s="1032"/>
      <c r="BB6" s="1032"/>
      <c r="BC6" s="1032"/>
      <c r="BD6" s="1032"/>
      <c r="BE6" s="1032"/>
      <c r="BF6" s="1032"/>
      <c r="BG6" s="1032"/>
      <c r="BH6" s="1032"/>
      <c r="BI6" s="1032"/>
      <c r="BJ6" s="1032"/>
      <c r="BK6" s="1032"/>
      <c r="BL6" s="1032"/>
      <c r="BP6" s="831"/>
      <c r="BQ6" s="831"/>
      <c r="BR6" s="228"/>
      <c r="BS6" s="831"/>
      <c r="BT6" s="225" t="s">
        <v>15</v>
      </c>
      <c r="CC6" s="225" t="s">
        <v>15</v>
      </c>
    </row>
    <row r="7" spans="1:81" ht="18.75" x14ac:dyDescent="0.3">
      <c r="AH7" s="218"/>
      <c r="AJ7" s="218"/>
      <c r="AQ7" s="219"/>
      <c r="AR7" s="219"/>
      <c r="AS7" s="219"/>
      <c r="AW7" s="835"/>
      <c r="AX7" s="835"/>
      <c r="AY7" s="835"/>
      <c r="AZ7" s="835"/>
      <c r="BA7" s="835"/>
      <c r="BB7" s="835"/>
      <c r="BC7" s="835"/>
      <c r="BD7" s="835"/>
      <c r="BE7" s="835"/>
      <c r="BF7" s="835"/>
      <c r="BG7" s="835"/>
      <c r="BH7" s="835"/>
      <c r="BI7" s="835"/>
      <c r="BJ7" s="835"/>
      <c r="BP7" s="835"/>
      <c r="BQ7" s="835"/>
      <c r="BR7" s="835"/>
      <c r="BS7" s="835"/>
      <c r="BT7" s="225" t="s">
        <v>28</v>
      </c>
    </row>
    <row r="8" spans="1:81" ht="19.5" thickBot="1" x14ac:dyDescent="0.3">
      <c r="AH8" s="218"/>
      <c r="AJ8" s="218"/>
      <c r="AQ8" s="219"/>
      <c r="AR8" s="219"/>
      <c r="AS8" s="219"/>
      <c r="AZ8" s="835"/>
      <c r="BA8" s="232"/>
      <c r="BB8" s="835"/>
      <c r="BC8" s="835"/>
      <c r="BD8" s="232"/>
      <c r="BE8" s="233"/>
      <c r="BF8" s="835"/>
      <c r="BG8" s="835"/>
      <c r="BH8" s="835"/>
      <c r="BI8" s="835"/>
      <c r="BJ8" s="232"/>
      <c r="BP8" s="717"/>
      <c r="BQ8" s="717"/>
      <c r="BR8" s="764"/>
      <c r="BS8" s="721"/>
      <c r="BT8" s="721"/>
    </row>
    <row r="9" spans="1:81" ht="18.75" customHeight="1" x14ac:dyDescent="0.3">
      <c r="AH9" s="218"/>
      <c r="AJ9" s="218"/>
      <c r="AQ9" s="219"/>
      <c r="AR9" s="219"/>
      <c r="AS9" s="219"/>
      <c r="BF9" s="222"/>
      <c r="BG9" s="222"/>
      <c r="BH9" s="222"/>
      <c r="BP9" s="722"/>
      <c r="BQ9" s="1035" t="s">
        <v>16</v>
      </c>
      <c r="BR9" s="1035"/>
      <c r="BS9" s="1035"/>
      <c r="BT9" s="1035"/>
      <c r="CC9" s="225" t="s">
        <v>28</v>
      </c>
    </row>
    <row r="10" spans="1:81" ht="19.5" thickBot="1" x14ac:dyDescent="0.35">
      <c r="AH10" s="218"/>
      <c r="AJ10" s="218"/>
      <c r="AQ10" s="219"/>
      <c r="AR10" s="219"/>
      <c r="AS10" s="219"/>
      <c r="BF10" s="222"/>
      <c r="BG10" s="222"/>
      <c r="BH10" s="222"/>
      <c r="BI10" s="222"/>
      <c r="BP10" s="218"/>
      <c r="BR10" s="220"/>
      <c r="BS10" s="331"/>
      <c r="BT10" s="716" t="s">
        <v>141</v>
      </c>
      <c r="CB10" s="986" t="s">
        <v>16</v>
      </c>
      <c r="CC10" s="986"/>
    </row>
    <row r="11" spans="1:81" ht="18.75" x14ac:dyDescent="0.3">
      <c r="AH11" s="218"/>
      <c r="AJ11" s="218"/>
      <c r="AQ11" s="219"/>
      <c r="AR11" s="219"/>
      <c r="AS11" s="219"/>
      <c r="BF11" s="222"/>
      <c r="BG11" s="222"/>
      <c r="BH11" s="222"/>
      <c r="BI11" s="222"/>
      <c r="BP11" s="222"/>
      <c r="BQ11" s="222"/>
      <c r="BR11" s="220"/>
      <c r="BS11" s="218"/>
      <c r="BT11" s="225" t="s">
        <v>17</v>
      </c>
      <c r="CC11" s="225" t="s">
        <v>29</v>
      </c>
    </row>
    <row r="12" spans="1:81" ht="18.75" x14ac:dyDescent="0.3">
      <c r="AQ12" s="219"/>
      <c r="AR12" s="219"/>
      <c r="AS12" s="219"/>
      <c r="BF12" s="222"/>
      <c r="BG12" s="222"/>
      <c r="BH12" s="222"/>
      <c r="BI12" s="222"/>
      <c r="BK12" s="222"/>
      <c r="BL12" s="222"/>
      <c r="BN12" s="222"/>
      <c r="BO12" s="222"/>
      <c r="BQ12" s="222"/>
      <c r="BR12" s="222"/>
      <c r="BT12" s="222"/>
      <c r="CC12" s="225" t="s">
        <v>17</v>
      </c>
    </row>
    <row r="13" spans="1:81" ht="16.5" thickBot="1" x14ac:dyDescent="0.3"/>
    <row r="14" spans="1:81" ht="15.75" customHeight="1" x14ac:dyDescent="0.25">
      <c r="A14" s="1034" t="s">
        <v>0</v>
      </c>
      <c r="B14" s="1034" t="s">
        <v>7</v>
      </c>
      <c r="C14" s="992" t="s">
        <v>6</v>
      </c>
      <c r="D14" s="992"/>
      <c r="E14" s="992"/>
      <c r="F14" s="992"/>
      <c r="G14" s="992"/>
      <c r="H14" s="992"/>
      <c r="I14" s="992"/>
      <c r="J14" s="992"/>
      <c r="K14" s="992"/>
      <c r="L14" s="992"/>
      <c r="M14" s="992"/>
      <c r="N14" s="992"/>
      <c r="O14" s="992"/>
      <c r="P14" s="992"/>
      <c r="Q14" s="992"/>
      <c r="R14" s="992"/>
      <c r="S14" s="992"/>
      <c r="T14" s="992"/>
      <c r="U14" s="992"/>
      <c r="V14" s="992"/>
      <c r="W14" s="992"/>
      <c r="X14" s="992"/>
      <c r="Y14" s="992"/>
      <c r="Z14" s="992"/>
      <c r="AA14" s="992"/>
      <c r="AB14" s="992"/>
      <c r="AC14" s="992"/>
      <c r="AD14" s="992"/>
      <c r="AE14" s="992"/>
      <c r="AF14" s="992"/>
      <c r="AG14" s="992"/>
      <c r="AH14" s="992"/>
      <c r="AI14" s="992"/>
      <c r="AJ14" s="992"/>
      <c r="AK14" s="992"/>
      <c r="AL14" s="992"/>
      <c r="AM14" s="992"/>
      <c r="AN14" s="992"/>
      <c r="AO14" s="992"/>
      <c r="AP14" s="993"/>
      <c r="AQ14" s="995" t="s">
        <v>10</v>
      </c>
      <c r="AR14" s="994"/>
      <c r="AS14" s="994"/>
      <c r="AT14" s="995"/>
      <c r="AU14" s="995"/>
      <c r="AV14" s="995"/>
      <c r="AW14" s="995"/>
      <c r="AX14" s="995"/>
      <c r="AY14" s="995"/>
      <c r="AZ14" s="995"/>
      <c r="BA14" s="995"/>
      <c r="BB14" s="995"/>
      <c r="BC14" s="995"/>
      <c r="BD14" s="995"/>
      <c r="BE14" s="995"/>
      <c r="BF14" s="995"/>
      <c r="BG14" s="995"/>
      <c r="BH14" s="995"/>
      <c r="BI14" s="995"/>
      <c r="BJ14" s="995"/>
      <c r="BK14" s="995"/>
      <c r="BL14" s="995"/>
      <c r="BM14" s="995"/>
      <c r="BN14" s="995"/>
      <c r="BO14" s="996"/>
      <c r="BP14" s="996"/>
      <c r="BQ14" s="996"/>
      <c r="BR14" s="996"/>
      <c r="BS14" s="996"/>
      <c r="BT14" s="995"/>
    </row>
    <row r="15" spans="1:81" ht="15.75" customHeight="1" x14ac:dyDescent="0.25">
      <c r="A15" s="1008"/>
      <c r="B15" s="1008"/>
      <c r="C15" s="998" t="s">
        <v>9</v>
      </c>
      <c r="D15" s="998"/>
      <c r="E15" s="998"/>
      <c r="F15" s="998"/>
      <c r="G15" s="998"/>
      <c r="H15" s="998"/>
      <c r="I15" s="998"/>
      <c r="J15" s="998"/>
      <c r="K15" s="998"/>
      <c r="L15" s="998"/>
      <c r="M15" s="998"/>
      <c r="N15" s="998"/>
      <c r="O15" s="998"/>
      <c r="P15" s="998"/>
      <c r="Q15" s="998"/>
      <c r="R15" s="998"/>
      <c r="S15" s="998"/>
      <c r="T15" s="998"/>
      <c r="U15" s="998"/>
      <c r="V15" s="998"/>
      <c r="W15" s="998"/>
      <c r="X15" s="998"/>
      <c r="Y15" s="998"/>
      <c r="Z15" s="998"/>
      <c r="AA15" s="999"/>
      <c r="AB15" s="1003" t="s">
        <v>2</v>
      </c>
      <c r="AC15" s="998"/>
      <c r="AD15" s="998"/>
      <c r="AE15" s="998"/>
      <c r="AF15" s="998"/>
      <c r="AG15" s="998"/>
      <c r="AH15" s="998"/>
      <c r="AI15" s="998"/>
      <c r="AJ15" s="998"/>
      <c r="AK15" s="998"/>
      <c r="AL15" s="998"/>
      <c r="AM15" s="998"/>
      <c r="AN15" s="998"/>
      <c r="AO15" s="998"/>
      <c r="AP15" s="999"/>
      <c r="AQ15" s="1003" t="s">
        <v>9</v>
      </c>
      <c r="AR15" s="998"/>
      <c r="AS15" s="998"/>
      <c r="AT15" s="998"/>
      <c r="AU15" s="998"/>
      <c r="AV15" s="998"/>
      <c r="AW15" s="998"/>
      <c r="AX15" s="998"/>
      <c r="AY15" s="998"/>
      <c r="AZ15" s="998"/>
      <c r="BA15" s="998"/>
      <c r="BB15" s="998"/>
      <c r="BC15" s="998"/>
      <c r="BD15" s="998"/>
      <c r="BE15" s="999"/>
      <c r="BF15" s="1004" t="s">
        <v>2</v>
      </c>
      <c r="BG15" s="1004"/>
      <c r="BH15" s="1004"/>
      <c r="BI15" s="1004"/>
      <c r="BJ15" s="1004"/>
      <c r="BK15" s="1004"/>
      <c r="BL15" s="1004"/>
      <c r="BM15" s="1004"/>
      <c r="BN15" s="1004"/>
      <c r="BO15" s="1003"/>
      <c r="BP15" s="1003"/>
      <c r="BQ15" s="1003"/>
      <c r="BR15" s="1003"/>
      <c r="BS15" s="1003"/>
      <c r="BT15" s="1004"/>
    </row>
    <row r="16" spans="1:81" x14ac:dyDescent="0.25">
      <c r="A16" s="1008"/>
      <c r="B16" s="1008"/>
      <c r="C16" s="998"/>
      <c r="D16" s="998"/>
      <c r="E16" s="998"/>
      <c r="F16" s="998"/>
      <c r="G16" s="998"/>
      <c r="H16" s="998"/>
      <c r="I16" s="998"/>
      <c r="J16" s="998"/>
      <c r="K16" s="998"/>
      <c r="L16" s="998"/>
      <c r="M16" s="998"/>
      <c r="N16" s="998"/>
      <c r="O16" s="998"/>
      <c r="P16" s="998"/>
      <c r="Q16" s="998"/>
      <c r="R16" s="998"/>
      <c r="S16" s="998"/>
      <c r="T16" s="998"/>
      <c r="U16" s="998"/>
      <c r="V16" s="998"/>
      <c r="W16" s="998"/>
      <c r="X16" s="998"/>
      <c r="Y16" s="998"/>
      <c r="Z16" s="998"/>
      <c r="AA16" s="999"/>
      <c r="AB16" s="1005" t="s">
        <v>25</v>
      </c>
      <c r="AC16" s="1006"/>
      <c r="AD16" s="1006"/>
      <c r="AE16" s="1006"/>
      <c r="AF16" s="1006"/>
      <c r="AG16" s="1006"/>
      <c r="AH16" s="1006"/>
      <c r="AI16" s="1006"/>
      <c r="AJ16" s="1006"/>
      <c r="AK16" s="1006"/>
      <c r="AL16" s="1006"/>
      <c r="AM16" s="1006"/>
      <c r="AN16" s="1006"/>
      <c r="AO16" s="1006"/>
      <c r="AP16" s="1007"/>
      <c r="AQ16" s="1005" t="s">
        <v>25</v>
      </c>
      <c r="AR16" s="1006"/>
      <c r="AS16" s="1006"/>
      <c r="AT16" s="1006"/>
      <c r="AU16" s="1006"/>
      <c r="AV16" s="1006"/>
      <c r="AW16" s="1006"/>
      <c r="AX16" s="1006"/>
      <c r="AY16" s="1006"/>
      <c r="AZ16" s="1006"/>
      <c r="BA16" s="1006"/>
      <c r="BB16" s="1006"/>
      <c r="BC16" s="1006"/>
      <c r="BD16" s="1006"/>
      <c r="BE16" s="1007"/>
      <c r="BF16" s="1008" t="s">
        <v>25</v>
      </c>
      <c r="BG16" s="1008"/>
      <c r="BH16" s="1008"/>
      <c r="BI16" s="1008"/>
      <c r="BJ16" s="1008"/>
      <c r="BK16" s="1008"/>
      <c r="BL16" s="1008"/>
      <c r="BM16" s="1008"/>
      <c r="BN16" s="1008"/>
      <c r="BO16" s="1005"/>
      <c r="BP16" s="1005"/>
      <c r="BQ16" s="1005"/>
      <c r="BR16" s="1005"/>
      <c r="BS16" s="1005"/>
      <c r="BT16" s="1008"/>
    </row>
    <row r="17" spans="1:81" ht="63" customHeight="1" x14ac:dyDescent="0.25">
      <c r="A17" s="1008"/>
      <c r="B17" s="1008"/>
      <c r="C17" s="1006" t="s">
        <v>450</v>
      </c>
      <c r="D17" s="1006"/>
      <c r="E17" s="1006"/>
      <c r="F17" s="1006"/>
      <c r="G17" s="1007"/>
      <c r="H17" s="1005" t="s">
        <v>451</v>
      </c>
      <c r="I17" s="1006"/>
      <c r="J17" s="1006"/>
      <c r="K17" s="1006"/>
      <c r="L17" s="1007"/>
      <c r="M17" s="1005" t="s">
        <v>452</v>
      </c>
      <c r="N17" s="1006"/>
      <c r="O17" s="1006"/>
      <c r="P17" s="1006"/>
      <c r="Q17" s="1007"/>
      <c r="R17" s="1028" t="s">
        <v>453</v>
      </c>
      <c r="S17" s="1029"/>
      <c r="T17" s="1029"/>
      <c r="U17" s="1029"/>
      <c r="V17" s="1030"/>
      <c r="W17" s="1005" t="s">
        <v>449</v>
      </c>
      <c r="X17" s="1006"/>
      <c r="Y17" s="1006"/>
      <c r="Z17" s="1006"/>
      <c r="AA17" s="1007"/>
      <c r="AB17" s="1005" t="s">
        <v>450</v>
      </c>
      <c r="AC17" s="1006"/>
      <c r="AD17" s="1007"/>
      <c r="AE17" s="1005" t="s">
        <v>451</v>
      </c>
      <c r="AF17" s="1006"/>
      <c r="AG17" s="1007"/>
      <c r="AH17" s="1005" t="s">
        <v>452</v>
      </c>
      <c r="AI17" s="1006"/>
      <c r="AJ17" s="1007"/>
      <c r="AK17" s="1005" t="s">
        <v>453</v>
      </c>
      <c r="AL17" s="1006"/>
      <c r="AM17" s="1007"/>
      <c r="AN17" s="1005" t="s">
        <v>449</v>
      </c>
      <c r="AO17" s="1006"/>
      <c r="AP17" s="1007"/>
      <c r="AQ17" s="1006" t="s">
        <v>450</v>
      </c>
      <c r="AR17" s="1006"/>
      <c r="AS17" s="1007"/>
      <c r="AT17" s="1005" t="s">
        <v>451</v>
      </c>
      <c r="AU17" s="1006"/>
      <c r="AV17" s="1007"/>
      <c r="AW17" s="1005" t="s">
        <v>452</v>
      </c>
      <c r="AX17" s="1006"/>
      <c r="AY17" s="1007"/>
      <c r="AZ17" s="1005" t="s">
        <v>453</v>
      </c>
      <c r="BA17" s="1006"/>
      <c r="BB17" s="1007"/>
      <c r="BC17" s="1005" t="s">
        <v>449</v>
      </c>
      <c r="BD17" s="1006"/>
      <c r="BE17" s="1007"/>
      <c r="BF17" s="1005" t="s">
        <v>450</v>
      </c>
      <c r="BG17" s="1006"/>
      <c r="BH17" s="1007"/>
      <c r="BI17" s="1005" t="s">
        <v>451</v>
      </c>
      <c r="BJ17" s="1006"/>
      <c r="BK17" s="1007"/>
      <c r="BL17" s="1005" t="s">
        <v>452</v>
      </c>
      <c r="BM17" s="1006"/>
      <c r="BN17" s="1007"/>
      <c r="BO17" s="1005" t="s">
        <v>453</v>
      </c>
      <c r="BP17" s="1006"/>
      <c r="BQ17" s="1007"/>
      <c r="BR17" s="1005" t="s">
        <v>449</v>
      </c>
      <c r="BS17" s="1006"/>
      <c r="BT17" s="1007"/>
    </row>
    <row r="18" spans="1:81" x14ac:dyDescent="0.25">
      <c r="A18" s="735">
        <v>1</v>
      </c>
      <c r="B18" s="735">
        <v>2</v>
      </c>
      <c r="C18" s="1014">
        <v>3</v>
      </c>
      <c r="D18" s="1014"/>
      <c r="E18" s="1014"/>
      <c r="F18" s="1014"/>
      <c r="G18" s="1014"/>
      <c r="H18" s="1015">
        <v>4</v>
      </c>
      <c r="I18" s="1014"/>
      <c r="J18" s="1014"/>
      <c r="K18" s="1014"/>
      <c r="L18" s="1016"/>
      <c r="M18" s="1015">
        <v>5</v>
      </c>
      <c r="N18" s="1014"/>
      <c r="O18" s="1014"/>
      <c r="P18" s="1014"/>
      <c r="Q18" s="1016"/>
      <c r="R18" s="1015">
        <v>6</v>
      </c>
      <c r="S18" s="1014"/>
      <c r="T18" s="1014"/>
      <c r="U18" s="1014"/>
      <c r="V18" s="1016"/>
      <c r="W18" s="1015">
        <v>7</v>
      </c>
      <c r="X18" s="1014"/>
      <c r="Y18" s="1014"/>
      <c r="Z18" s="1014"/>
      <c r="AA18" s="1016"/>
      <c r="AB18" s="1015">
        <v>8</v>
      </c>
      <c r="AC18" s="1014"/>
      <c r="AD18" s="1016"/>
      <c r="AE18" s="1015">
        <v>9</v>
      </c>
      <c r="AF18" s="1014"/>
      <c r="AG18" s="1016"/>
      <c r="AH18" s="1015">
        <v>10</v>
      </c>
      <c r="AI18" s="1014"/>
      <c r="AJ18" s="1016"/>
      <c r="AK18" s="1015">
        <v>11</v>
      </c>
      <c r="AL18" s="1014"/>
      <c r="AM18" s="1016"/>
      <c r="AN18" s="1015">
        <v>12</v>
      </c>
      <c r="AO18" s="1014"/>
      <c r="AP18" s="1016"/>
      <c r="AQ18" s="1014">
        <v>13</v>
      </c>
      <c r="AR18" s="1014"/>
      <c r="AS18" s="1016"/>
      <c r="AT18" s="1015">
        <v>14</v>
      </c>
      <c r="AU18" s="1014"/>
      <c r="AV18" s="1016"/>
      <c r="AW18" s="1015">
        <v>15</v>
      </c>
      <c r="AX18" s="1014"/>
      <c r="AY18" s="1016"/>
      <c r="AZ18" s="1015">
        <v>16</v>
      </c>
      <c r="BA18" s="1014"/>
      <c r="BB18" s="1016"/>
      <c r="BC18" s="1015">
        <v>17</v>
      </c>
      <c r="BD18" s="1014"/>
      <c r="BE18" s="1016"/>
      <c r="BF18" s="1015">
        <v>18</v>
      </c>
      <c r="BG18" s="1014"/>
      <c r="BH18" s="1016"/>
      <c r="BI18" s="1015">
        <v>19</v>
      </c>
      <c r="BJ18" s="1014"/>
      <c r="BK18" s="1016"/>
      <c r="BL18" s="1015">
        <v>20</v>
      </c>
      <c r="BM18" s="1014"/>
      <c r="BN18" s="1016"/>
      <c r="BO18" s="1015">
        <v>21</v>
      </c>
      <c r="BP18" s="1014"/>
      <c r="BQ18" s="1016"/>
      <c r="BR18" s="1015">
        <v>22</v>
      </c>
      <c r="BS18" s="1014"/>
      <c r="BT18" s="1016"/>
    </row>
    <row r="19" spans="1:81" ht="31.5" x14ac:dyDescent="0.25">
      <c r="A19" s="736">
        <v>1</v>
      </c>
      <c r="B19" s="744" t="s">
        <v>13</v>
      </c>
      <c r="C19" s="243"/>
      <c r="D19" s="243"/>
      <c r="E19" s="243"/>
      <c r="F19" s="243"/>
      <c r="G19" s="244"/>
      <c r="H19" s="243"/>
      <c r="I19" s="243"/>
      <c r="J19" s="243"/>
      <c r="K19" s="243"/>
      <c r="L19" s="244"/>
      <c r="M19" s="245"/>
      <c r="N19" s="243"/>
      <c r="O19" s="243"/>
      <c r="P19" s="243"/>
      <c r="Q19" s="243"/>
      <c r="R19" s="246"/>
      <c r="S19" s="243"/>
      <c r="T19" s="249">
        <f>SUM(T22:T49)</f>
        <v>66.2</v>
      </c>
      <c r="U19" s="247" t="s">
        <v>98</v>
      </c>
      <c r="V19" s="248">
        <f>SUM(V22:V49)</f>
        <v>6.9</v>
      </c>
      <c r="W19" s="246"/>
      <c r="X19" s="249"/>
      <c r="Y19" s="249">
        <f>SUM(Y22:Y49)</f>
        <v>66.2</v>
      </c>
      <c r="Z19" s="247" t="s">
        <v>98</v>
      </c>
      <c r="AA19" s="248">
        <f>SUM(AA22:AA49)</f>
        <v>6.9</v>
      </c>
      <c r="AB19" s="249">
        <f>SUM(AB22:AB49)</f>
        <v>0</v>
      </c>
      <c r="AC19" s="247" t="s">
        <v>98</v>
      </c>
      <c r="AD19" s="833">
        <f>SUM(AD22:AD49)</f>
        <v>0</v>
      </c>
      <c r="AE19" s="758">
        <f>SUM(AE22:AE49)</f>
        <v>0</v>
      </c>
      <c r="AF19" s="247" t="s">
        <v>98</v>
      </c>
      <c r="AG19" s="281">
        <f>SUM(AG22:AG49)</f>
        <v>0</v>
      </c>
      <c r="AH19" s="249">
        <f>SUM(AH22:AH49)</f>
        <v>0</v>
      </c>
      <c r="AI19" s="247" t="s">
        <v>98</v>
      </c>
      <c r="AJ19" s="248">
        <f>SUM(AJ22:AJ49)</f>
        <v>0</v>
      </c>
      <c r="AK19" s="251">
        <f>SUM(AK21:AK56)</f>
        <v>0</v>
      </c>
      <c r="AL19" s="247" t="s">
        <v>98</v>
      </c>
      <c r="AM19" s="250">
        <f>SUM(AM21:AM56)</f>
        <v>0</v>
      </c>
      <c r="AN19" s="765">
        <f>SUM(AN21:AN56)</f>
        <v>0</v>
      </c>
      <c r="AO19" s="247" t="s">
        <v>98</v>
      </c>
      <c r="AP19" s="281">
        <f>SUM(AP21:AP56)</f>
        <v>0</v>
      </c>
      <c r="AQ19" s="252"/>
      <c r="AR19" s="828"/>
      <c r="AS19" s="830"/>
      <c r="AT19" s="252"/>
      <c r="AU19" s="828"/>
      <c r="AV19" s="830"/>
      <c r="AW19" s="252"/>
      <c r="AX19" s="828"/>
      <c r="AY19" s="830"/>
      <c r="AZ19" s="255">
        <f>SUM(AZ22:AZ49)</f>
        <v>66.2</v>
      </c>
      <c r="BA19" s="256" t="s">
        <v>98</v>
      </c>
      <c r="BB19" s="250">
        <f>SUM(BB22:BB49)</f>
        <v>5.7700000000000005</v>
      </c>
      <c r="BC19" s="251">
        <f>SUM(BC22:BC49)</f>
        <v>66.2</v>
      </c>
      <c r="BD19" s="256" t="s">
        <v>98</v>
      </c>
      <c r="BE19" s="257">
        <f>SUM(BE22:BE49)</f>
        <v>5.7700000000000005</v>
      </c>
      <c r="BF19" s="258">
        <f>SUM(BF22:BF49)</f>
        <v>0</v>
      </c>
      <c r="BG19" s="256" t="s">
        <v>98</v>
      </c>
      <c r="BH19" s="259">
        <f>SUM(BH22:BH49)</f>
        <v>0</v>
      </c>
      <c r="BI19" s="255">
        <f>SUM(BI22:BI49)</f>
        <v>0</v>
      </c>
      <c r="BJ19" s="256" t="s">
        <v>98</v>
      </c>
      <c r="BK19" s="257">
        <f>SUM(BK22:BK49)</f>
        <v>0</v>
      </c>
      <c r="BL19" s="251">
        <f>SUM(BL22:BL49)</f>
        <v>0</v>
      </c>
      <c r="BM19" s="256" t="s">
        <v>98</v>
      </c>
      <c r="BN19" s="257">
        <f>SUM(BN22:BN49)</f>
        <v>0</v>
      </c>
      <c r="BO19" s="260">
        <f>SUM(BO22:BO49)</f>
        <v>0</v>
      </c>
      <c r="BP19" s="256" t="s">
        <v>98</v>
      </c>
      <c r="BQ19" s="257">
        <f>SUM(BQ22:BQ49)</f>
        <v>0</v>
      </c>
      <c r="BR19" s="260">
        <f>SUM(BR22:BR49)</f>
        <v>0</v>
      </c>
      <c r="BS19" s="256" t="s">
        <v>98</v>
      </c>
      <c r="BT19" s="257">
        <f>SUM(BT22:BT49)</f>
        <v>0</v>
      </c>
      <c r="BW19" s="730"/>
      <c r="BX19" s="331"/>
      <c r="BY19" s="331"/>
      <c r="BZ19" s="331"/>
      <c r="CA19" s="331"/>
      <c r="CB19" s="331"/>
      <c r="CC19" s="331"/>
    </row>
    <row r="20" spans="1:81" ht="31.5" x14ac:dyDescent="0.3">
      <c r="A20" s="737" t="s">
        <v>1</v>
      </c>
      <c r="B20" s="744" t="s">
        <v>12</v>
      </c>
      <c r="C20" s="243"/>
      <c r="D20" s="243"/>
      <c r="E20" s="243"/>
      <c r="F20" s="243"/>
      <c r="G20" s="244"/>
      <c r="H20" s="243"/>
      <c r="I20" s="243"/>
      <c r="J20" s="243"/>
      <c r="K20" s="243"/>
      <c r="L20" s="244"/>
      <c r="M20" s="245"/>
      <c r="N20" s="243"/>
      <c r="O20" s="243"/>
      <c r="P20" s="243"/>
      <c r="Q20" s="243"/>
      <c r="R20" s="245"/>
      <c r="S20" s="243"/>
      <c r="T20" s="243"/>
      <c r="U20" s="243"/>
      <c r="V20" s="243"/>
      <c r="W20" s="266"/>
      <c r="X20" s="267"/>
      <c r="Y20" s="267"/>
      <c r="Z20" s="247"/>
      <c r="AA20" s="268"/>
      <c r="AB20" s="247"/>
      <c r="AC20" s="247"/>
      <c r="AD20" s="313"/>
      <c r="AE20" s="757"/>
      <c r="AF20" s="247"/>
      <c r="AG20" s="313"/>
      <c r="AH20" s="757"/>
      <c r="AI20" s="828"/>
      <c r="AJ20" s="313"/>
      <c r="AK20" s="829"/>
      <c r="AL20" s="828"/>
      <c r="AM20" s="830"/>
      <c r="AN20" s="252"/>
      <c r="AO20" s="828"/>
      <c r="AP20" s="313"/>
      <c r="AQ20" s="252"/>
      <c r="AR20" s="828"/>
      <c r="AS20" s="830"/>
      <c r="AT20" s="252"/>
      <c r="AU20" s="828"/>
      <c r="AV20" s="830"/>
      <c r="AW20" s="252"/>
      <c r="AX20" s="828"/>
      <c r="AY20" s="830"/>
      <c r="AZ20" s="252"/>
      <c r="BA20" s="270"/>
      <c r="BB20" s="830"/>
      <c r="BC20" s="252"/>
      <c r="BD20" s="270"/>
      <c r="BE20" s="271"/>
      <c r="BF20" s="272"/>
      <c r="BG20" s="273"/>
      <c r="BH20" s="273"/>
      <c r="BI20" s="252"/>
      <c r="BJ20" s="270"/>
      <c r="BK20" s="830"/>
      <c r="BL20" s="252"/>
      <c r="BM20" s="270"/>
      <c r="BN20" s="830"/>
      <c r="BO20" s="252"/>
      <c r="BP20" s="270"/>
      <c r="BQ20" s="830"/>
      <c r="BR20" s="828"/>
      <c r="BS20" s="270"/>
      <c r="BT20" s="830"/>
      <c r="BW20" s="331"/>
      <c r="BX20" s="331"/>
      <c r="BY20" s="576"/>
      <c r="BZ20" s="745"/>
      <c r="CA20" s="745"/>
      <c r="CB20" s="745"/>
      <c r="CC20" s="331"/>
    </row>
    <row r="21" spans="1:81" x14ac:dyDescent="0.25">
      <c r="A21" s="821">
        <v>1</v>
      </c>
      <c r="B21" s="43" t="s">
        <v>122</v>
      </c>
      <c r="C21" s="243"/>
      <c r="D21" s="243"/>
      <c r="E21" s="243"/>
      <c r="F21" s="243"/>
      <c r="G21" s="244"/>
      <c r="H21" s="243"/>
      <c r="I21" s="243"/>
      <c r="J21" s="243"/>
      <c r="K21" s="243"/>
      <c r="L21" s="244"/>
      <c r="M21" s="245"/>
      <c r="N21" s="243"/>
      <c r="O21" s="243"/>
      <c r="P21" s="243"/>
      <c r="Q21" s="243"/>
      <c r="R21" s="245"/>
      <c r="S21" s="243"/>
      <c r="T21" s="78"/>
      <c r="U21" s="243"/>
      <c r="V21" s="28"/>
      <c r="W21" s="266"/>
      <c r="X21" s="267"/>
      <c r="Y21" s="123"/>
      <c r="Z21" s="247"/>
      <c r="AA21" s="842"/>
      <c r="AB21" s="580"/>
      <c r="AC21" s="247"/>
      <c r="AD21" s="313"/>
      <c r="AE21" s="757"/>
      <c r="AF21" s="247"/>
      <c r="AG21" s="313"/>
      <c r="AH21" s="757"/>
      <c r="AI21" s="828"/>
      <c r="AJ21" s="313"/>
      <c r="AK21" s="829"/>
      <c r="AL21" s="828"/>
      <c r="AM21" s="830"/>
      <c r="AN21" s="252"/>
      <c r="AO21" s="828"/>
      <c r="AP21" s="313"/>
      <c r="AQ21" s="252"/>
      <c r="AR21" s="828"/>
      <c r="AS21" s="830"/>
      <c r="AT21" s="252"/>
      <c r="AU21" s="828"/>
      <c r="AV21" s="830"/>
      <c r="AW21" s="252"/>
      <c r="AX21" s="828"/>
      <c r="AY21" s="830"/>
      <c r="AZ21" s="78"/>
      <c r="BA21" s="270"/>
      <c r="BB21" s="842"/>
      <c r="BC21" s="842"/>
      <c r="BD21" s="270"/>
      <c r="BE21" s="842"/>
      <c r="BF21" s="278"/>
      <c r="BG21" s="279"/>
      <c r="BH21" s="279"/>
      <c r="BI21" s="252"/>
      <c r="BJ21" s="270"/>
      <c r="BK21" s="830"/>
      <c r="BL21" s="252"/>
      <c r="BM21" s="270"/>
      <c r="BN21" s="830"/>
      <c r="BO21" s="252"/>
      <c r="BP21" s="270"/>
      <c r="BQ21" s="830"/>
      <c r="BR21" s="828"/>
      <c r="BS21" s="270"/>
      <c r="BT21" s="830"/>
    </row>
    <row r="22" spans="1:81" ht="47.25" x14ac:dyDescent="0.25">
      <c r="A22" s="821">
        <v>2</v>
      </c>
      <c r="B22" s="509" t="s">
        <v>123</v>
      </c>
      <c r="C22" s="243"/>
      <c r="D22" s="243"/>
      <c r="E22" s="243"/>
      <c r="F22" s="243"/>
      <c r="G22" s="244"/>
      <c r="H22" s="243"/>
      <c r="I22" s="243"/>
      <c r="J22" s="243"/>
      <c r="K22" s="243"/>
      <c r="L22" s="244"/>
      <c r="M22" s="245"/>
      <c r="N22" s="243"/>
      <c r="O22" s="243"/>
      <c r="P22" s="243"/>
      <c r="Q22" s="243"/>
      <c r="R22" s="266"/>
      <c r="S22" s="267"/>
      <c r="T22" s="78" t="str">
        <f t="array" ref="T22">IFERROR(IF(SUM(IF(ISNA(INDEX(#REF!,MATCH(#REF!,#REF!,0))),0,INDEX(#REF!,MATCH(#REF!,#REF!,0))),IF(ISNA(INDEX(#REF!,MATCH(#REF!,#REF!,0))),0,INDEX(#REF!,MATCH(#REF!,#REF!,0))),IF(ISNA(INDEX(#REF!,MATCH(#REF!,#REF!,0))),0,INDEX(#REF!,MATCH(#REF!,#REF!,0))),IF(ISNA(INDEX(#REF!,MATCH(#REF!,#REF!,0))),0,INDEX(#REF!,MATCH(#REF!,#REF!,0))),IF(ISNA(INDEX(#REF!,MATCH(#REF!,#REF!,0))),0,INDEX(#REF!,MATCH(#REF!,#REF!,0))))="","",SUM(IF(ISNA(INDEX(#REF!,MATCH(#REF!,#REF!,0))),0,INDEX(#REF!,MATCH(#REF!,#REF!,0))),IF(ISNA(INDEX(#REF!,MATCH(#REF!,#REF!,0))),0,INDEX(#REF!,MATCH(#REF!,#REF!,0))),IF(ISNA(INDEX(#REF!,MATCH(#REF!,#REF!,0))),0,INDEX(#REF!,MATCH(#REF!,#REF!,0))),IF(ISNA(INDEX(#REF!,MATCH(#REF!,#REF!,0))),0,INDEX(#REF!,MATCH(#REF!,#REF!,0))),IF(ISNA(INDEX(#REF!,MATCH(#REF!,#REF!,0))),0,INDEX(#REF!,MATCH(#REF!,#REF!,0))))-SUM(IF(ISNA(INDEX('приложение 7.2 1 квартал'!T:T,MATCH(#REF!,'приложение 7.2 1 квартал'!#REF!,0))),0,INDEX('приложение 7.2 1 квартал'!T:T,MATCH(#REF!,'приложение 7.2 1 квартал'!#REF!,0))),IF(ISNA(INDEX('приложение 7.2 2 квартал'!T:T,MATCH(#REF!,'приложение 7.2 2 квартал'!#REF!,0))),0,INDEX('приложение 7.2 2 квартал'!T:T,MATCH(#REF!,'приложение 7.2 2 квартал'!#REF!,0))))),"")</f>
        <v/>
      </c>
      <c r="U22" s="247" t="s">
        <v>98</v>
      </c>
      <c r="V22" s="23"/>
      <c r="W22" s="266"/>
      <c r="X22" s="267"/>
      <c r="Y22" s="823" t="str">
        <f>T22</f>
        <v/>
      </c>
      <c r="Z22" s="247" t="s">
        <v>98</v>
      </c>
      <c r="AA22" s="823">
        <f>V22</f>
        <v>0</v>
      </c>
      <c r="AB22" s="760"/>
      <c r="AC22" s="247"/>
      <c r="AD22" s="313"/>
      <c r="AE22" s="757"/>
      <c r="AF22" s="247"/>
      <c r="AG22" s="313"/>
      <c r="AH22" s="757"/>
      <c r="AI22" s="828"/>
      <c r="AJ22" s="313"/>
      <c r="AK22" s="829"/>
      <c r="AL22" s="828"/>
      <c r="AM22" s="830"/>
      <c r="AN22" s="252"/>
      <c r="AO22" s="828"/>
      <c r="AP22" s="313"/>
      <c r="AQ22" s="252"/>
      <c r="AR22" s="828"/>
      <c r="AS22" s="830"/>
      <c r="AT22" s="252"/>
      <c r="AU22" s="828"/>
      <c r="AV22" s="830"/>
      <c r="AW22" s="252"/>
      <c r="AX22" s="828"/>
      <c r="AY22" s="830"/>
      <c r="AZ22" s="78" t="str">
        <f t="array" ref="AZ22">IFERROR(IF(SUM(IF(ISNA(INDEX(#REF!,MATCH(#REF!,#REF!,0))),0,INDEX(#REF!,MATCH(#REF!,#REF!,0))),IF(ISNA(INDEX(#REF!,MATCH(#REF!,#REF!,0))),0,INDEX(#REF!,MATCH(#REF!,#REF!,0))),IF(ISNA(INDEX(#REF!,MATCH(#REF!,#REF!,0))),0,INDEX(#REF!,MATCH(#REF!,#REF!,0))),IF(ISNA(INDEX(#REF!,MATCH(#REF!,#REF!,0))),0,INDEX(#REF!,MATCH(#REF!,#REF!,0))),IF(ISNA(INDEX(#REF!,MATCH(#REF!,#REF!,0))),0,INDEX(#REF!,MATCH(#REF!,#REF!,0))))="","",SUM(IF(ISNA(INDEX(#REF!,MATCH(#REF!,#REF!,0))),0,INDEX(#REF!,MATCH(#REF!,#REF!,0))),IF(ISNA(INDEX(#REF!,MATCH(#REF!,#REF!,0))),0,INDEX(#REF!,MATCH(#REF!,#REF!,0))),IF(ISNA(INDEX(#REF!,MATCH(#REF!,#REF!,0))),0,INDEX(#REF!,MATCH(#REF!,#REF!,0))),IF(ISNA(INDEX(#REF!,MATCH(#REF!,#REF!,0))),0,INDEX(#REF!,MATCH(#REF!,#REF!,0))),IF(ISNA(INDEX(#REF!,MATCH(#REF!,#REF!,0))),0,INDEX(#REF!,MATCH(#REF!,#REF!,0))))-SUM(IF(ISNA(INDEX('приложение 7.2 1 квартал'!AZ:AZ,MATCH(#REF!,'приложение 7.2 1 квартал'!#REF!,0))),0,INDEX('приложение 7.2 1 квартал'!AZ:AZ,MATCH(#REF!,'приложение 7.2 1 квартал'!#REF!,0))),IF(ISNA(INDEX('приложение 7.2 2 квартал'!AZ:AZ,MATCH(#REF!,'приложение 7.2 2 квартал'!#REF!,0))),0,INDEX('приложение 7.2 2 квартал'!AZ:AZ,MATCH(#REF!,'приложение 7.2 2 квартал'!#REF!,0))))),"")</f>
        <v/>
      </c>
      <c r="BA22" s="247" t="s">
        <v>98</v>
      </c>
      <c r="BB22" s="655"/>
      <c r="BC22" s="823" t="str">
        <f>AZ22</f>
        <v/>
      </c>
      <c r="BD22" s="247" t="s">
        <v>98</v>
      </c>
      <c r="BE22" s="655">
        <f>BB22</f>
        <v>0</v>
      </c>
      <c r="BF22" s="278"/>
      <c r="BG22" s="279"/>
      <c r="BH22" s="279"/>
      <c r="BI22" s="252"/>
      <c r="BJ22" s="270"/>
      <c r="BK22" s="830"/>
      <c r="BL22" s="252"/>
      <c r="BM22" s="270"/>
      <c r="BN22" s="830"/>
      <c r="BO22" s="252"/>
      <c r="BP22" s="270"/>
      <c r="BQ22" s="830"/>
      <c r="BR22" s="828"/>
      <c r="BS22" s="270"/>
      <c r="BT22" s="830"/>
    </row>
    <row r="23" spans="1:81" ht="31.5" x14ac:dyDescent="0.25">
      <c r="A23" s="821">
        <v>3</v>
      </c>
      <c r="B23" s="509" t="s">
        <v>594</v>
      </c>
      <c r="C23" s="243"/>
      <c r="D23" s="243"/>
      <c r="E23" s="243"/>
      <c r="F23" s="243"/>
      <c r="G23" s="244"/>
      <c r="H23" s="243"/>
      <c r="I23" s="243"/>
      <c r="J23" s="243"/>
      <c r="K23" s="243"/>
      <c r="L23" s="244"/>
      <c r="M23" s="245"/>
      <c r="N23" s="243"/>
      <c r="O23" s="243"/>
      <c r="P23" s="243"/>
      <c r="Q23" s="243"/>
      <c r="R23" s="266"/>
      <c r="S23" s="267"/>
      <c r="T23" s="78">
        <v>3.7</v>
      </c>
      <c r="U23" s="247"/>
      <c r="V23" s="23" t="str">
        <f t="array" ref="V23">IFERROR(IF(IF(ISNA(0.001*INDEX(#REF!,MATCH(#REF!,#REF!,0))),0,0.001*INDEX(#REF!,MATCH(#REF!,#REF!,0)))="","",IF(ISNA(0.001*INDEX(#REF!,MATCH(#REF!,#REF!,0))),0,0.001*INDEX(#REF!,MATCH(#REF!,#REF!,0)))-SUM(IF(ISNA(INDEX('приложение 7.2 1 квартал'!V:V,MATCH(#REF!,'приложение 7.2 1 квартал'!#REF!,0))),0,INDEX('приложение 7.2 1 квартал'!V:V,MATCH(#REF!,'приложение 7.2 1 квартал'!#REF!,0))),IF(ISNA(INDEX('приложение 7.2 2 квартал'!V:V,MATCH(#REF!,'приложение 7.2 2 квартал'!#REF!,0))),0,INDEX('приложение 7.2 2 квартал'!V:V,MATCH(#REF!,'приложение 7.2 2 квартал'!#REF!,0))))),"")</f>
        <v/>
      </c>
      <c r="W23" s="266"/>
      <c r="X23" s="267"/>
      <c r="Y23" s="823">
        <f t="shared" ref="Y23:Y49" si="0">T23</f>
        <v>3.7</v>
      </c>
      <c r="Z23" s="247"/>
      <c r="AA23" s="823" t="str">
        <f t="shared" ref="AA23:AA48" si="1">V23</f>
        <v/>
      </c>
      <c r="AB23" s="760"/>
      <c r="AC23" s="247"/>
      <c r="AD23" s="313"/>
      <c r="AE23" s="757"/>
      <c r="AF23" s="247"/>
      <c r="AG23" s="313"/>
      <c r="AH23" s="757"/>
      <c r="AI23" s="828"/>
      <c r="AJ23" s="313"/>
      <c r="AK23" s="829"/>
      <c r="AL23" s="828"/>
      <c r="AM23" s="830"/>
      <c r="AN23" s="252"/>
      <c r="AO23" s="828"/>
      <c r="AP23" s="313"/>
      <c r="AQ23" s="252"/>
      <c r="AR23" s="828"/>
      <c r="AS23" s="830"/>
      <c r="AT23" s="252"/>
      <c r="AU23" s="828"/>
      <c r="AV23" s="830"/>
      <c r="AW23" s="252"/>
      <c r="AX23" s="828"/>
      <c r="AY23" s="830"/>
      <c r="AZ23" s="78">
        <v>3.7</v>
      </c>
      <c r="BA23" s="247"/>
      <c r="BB23" s="655"/>
      <c r="BC23" s="823">
        <f t="shared" ref="BC23:BC49" si="2">AZ23</f>
        <v>3.7</v>
      </c>
      <c r="BD23" s="247"/>
      <c r="BE23" s="655">
        <f t="shared" ref="BE23:BE49" si="3">BB23</f>
        <v>0</v>
      </c>
      <c r="BF23" s="278"/>
      <c r="BG23" s="279"/>
      <c r="BH23" s="279"/>
      <c r="BI23" s="252"/>
      <c r="BJ23" s="270"/>
      <c r="BK23" s="830"/>
      <c r="BL23" s="252"/>
      <c r="BM23" s="270"/>
      <c r="BN23" s="830"/>
      <c r="BO23" s="252"/>
      <c r="BP23" s="270"/>
      <c r="BQ23" s="830"/>
      <c r="BR23" s="828"/>
      <c r="BS23" s="270"/>
      <c r="BT23" s="830"/>
    </row>
    <row r="24" spans="1:81" x14ac:dyDescent="0.25">
      <c r="A24" s="821">
        <v>4</v>
      </c>
      <c r="B24" s="849" t="s">
        <v>127</v>
      </c>
      <c r="C24" s="243"/>
      <c r="D24" s="243"/>
      <c r="E24" s="243"/>
      <c r="F24" s="243"/>
      <c r="G24" s="244"/>
      <c r="H24" s="243"/>
      <c r="I24" s="243"/>
      <c r="J24" s="243"/>
      <c r="K24" s="243"/>
      <c r="L24" s="244"/>
      <c r="M24" s="245"/>
      <c r="N24" s="243"/>
      <c r="O24" s="243"/>
      <c r="P24" s="243"/>
      <c r="Q24" s="243"/>
      <c r="R24" s="266"/>
      <c r="S24" s="267"/>
      <c r="T24" s="78" t="str">
        <f t="array" ref="T24">IFERROR(IF(SUM(IF(ISNA(INDEX(#REF!,MATCH(#REF!,#REF!,0))),0,INDEX(#REF!,MATCH(#REF!,#REF!,0))),IF(ISNA(INDEX(#REF!,MATCH(#REF!,#REF!,0))),0,INDEX(#REF!,MATCH(#REF!,#REF!,0))),IF(ISNA(INDEX(#REF!,MATCH(#REF!,#REF!,0))),0,INDEX(#REF!,MATCH(#REF!,#REF!,0))),IF(ISNA(INDEX(#REF!,MATCH(#REF!,#REF!,0))),0,INDEX(#REF!,MATCH(#REF!,#REF!,0))),IF(ISNA(INDEX(#REF!,MATCH(#REF!,#REF!,0))),0,INDEX(#REF!,MATCH(#REF!,#REF!,0))))="","",SUM(IF(ISNA(INDEX(#REF!,MATCH(#REF!,#REF!,0))),0,INDEX(#REF!,MATCH(#REF!,#REF!,0))),IF(ISNA(INDEX(#REF!,MATCH(#REF!,#REF!,0))),0,INDEX(#REF!,MATCH(#REF!,#REF!,0))),IF(ISNA(INDEX(#REF!,MATCH(#REF!,#REF!,0))),0,INDEX(#REF!,MATCH(#REF!,#REF!,0))),IF(ISNA(INDEX(#REF!,MATCH(#REF!,#REF!,0))),0,INDEX(#REF!,MATCH(#REF!,#REF!,0))),IF(ISNA(INDEX(#REF!,MATCH(#REF!,#REF!,0))),0,INDEX(#REF!,MATCH(#REF!,#REF!,0))))-SUM(IF(ISNA(INDEX('приложение 7.2 1 квартал'!T:T,MATCH(#REF!,'приложение 7.2 1 квартал'!#REF!,0))),0,INDEX('приложение 7.2 1 квартал'!T:T,MATCH(#REF!,'приложение 7.2 1 квартал'!#REF!,0))),IF(ISNA(INDEX('приложение 7.2 2 квартал'!T:T,MATCH(#REF!,'приложение 7.2 2 квартал'!#REF!,0))),0,INDEX('приложение 7.2 2 квартал'!T:T,MATCH(#REF!,'приложение 7.2 2 квартал'!#REF!,0))))),"")</f>
        <v/>
      </c>
      <c r="U24" s="247" t="s">
        <v>98</v>
      </c>
      <c r="V24" s="23" t="str">
        <f t="array" ref="V24">IFERROR(IF(IF(ISNA(0.001*INDEX(#REF!,MATCH(#REF!,#REF!,0))),0,0.001*INDEX(#REF!,MATCH(#REF!,#REF!,0)))="","",IF(ISNA(0.001*INDEX(#REF!,MATCH(#REF!,#REF!,0))),0,0.001*INDEX(#REF!,MATCH(#REF!,#REF!,0)))-SUM(IF(ISNA(INDEX('приложение 7.2 1 квартал'!V:V,MATCH(#REF!,'приложение 7.2 1 квартал'!#REF!,0))),0,INDEX('приложение 7.2 1 квартал'!V:V,MATCH(#REF!,'приложение 7.2 1 квартал'!#REF!,0))),IF(ISNA(INDEX('приложение 7.2 2 квартал'!V:V,MATCH(#REF!,'приложение 7.2 2 квартал'!#REF!,0))),0,INDEX('приложение 7.2 2 квартал'!V:V,MATCH(#REF!,'приложение 7.2 2 квартал'!#REF!,0))))),"")</f>
        <v/>
      </c>
      <c r="W24" s="266"/>
      <c r="X24" s="267"/>
      <c r="Y24" s="823" t="str">
        <f t="shared" si="0"/>
        <v/>
      </c>
      <c r="Z24" s="247" t="s">
        <v>98</v>
      </c>
      <c r="AA24" s="823" t="str">
        <f t="shared" si="1"/>
        <v/>
      </c>
      <c r="AB24" s="760"/>
      <c r="AC24" s="247"/>
      <c r="AD24" s="313"/>
      <c r="AE24" s="757"/>
      <c r="AF24" s="247"/>
      <c r="AG24" s="313"/>
      <c r="AH24" s="757"/>
      <c r="AI24" s="828"/>
      <c r="AJ24" s="313"/>
      <c r="AK24" s="829"/>
      <c r="AL24" s="828"/>
      <c r="AM24" s="830"/>
      <c r="AN24" s="252"/>
      <c r="AO24" s="828"/>
      <c r="AP24" s="313"/>
      <c r="AQ24" s="252"/>
      <c r="AR24" s="828"/>
      <c r="AS24" s="830"/>
      <c r="AT24" s="252"/>
      <c r="AU24" s="828"/>
      <c r="AV24" s="830"/>
      <c r="AW24" s="252"/>
      <c r="AX24" s="828"/>
      <c r="AY24" s="830"/>
      <c r="AZ24" s="78" t="str">
        <f t="array" ref="AZ24">IFERROR(IF(SUM(IF(ISNA(INDEX(#REF!,MATCH(#REF!,#REF!,0))),0,INDEX(#REF!,MATCH(#REF!,#REF!,0))),IF(ISNA(INDEX(#REF!,MATCH(#REF!,#REF!,0))),0,INDEX(#REF!,MATCH(#REF!,#REF!,0))),IF(ISNA(INDEX(#REF!,MATCH(#REF!,#REF!,0))),0,INDEX(#REF!,MATCH(#REF!,#REF!,0))),IF(ISNA(INDEX(#REF!,MATCH(#REF!,#REF!,0))),0,INDEX(#REF!,MATCH(#REF!,#REF!,0))),IF(ISNA(INDEX(#REF!,MATCH(#REF!,#REF!,0))),0,INDEX(#REF!,MATCH(#REF!,#REF!,0))))="","",SUM(IF(ISNA(INDEX(#REF!,MATCH(#REF!,#REF!,0))),0,INDEX(#REF!,MATCH(#REF!,#REF!,0))),IF(ISNA(INDEX(#REF!,MATCH(#REF!,#REF!,0))),0,INDEX(#REF!,MATCH(#REF!,#REF!,0))),IF(ISNA(INDEX(#REF!,MATCH(#REF!,#REF!,0))),0,INDEX(#REF!,MATCH(#REF!,#REF!,0))),IF(ISNA(INDEX(#REF!,MATCH(#REF!,#REF!,0))),0,INDEX(#REF!,MATCH(#REF!,#REF!,0))),IF(ISNA(INDEX(#REF!,MATCH(#REF!,#REF!,0))),0,INDEX(#REF!,MATCH(#REF!,#REF!,0))))-SUM(IF(ISNA(INDEX('приложение 7.2 1 квартал'!AZ:AZ,MATCH(#REF!,'приложение 7.2 1 квартал'!#REF!,0))),0,INDEX('приложение 7.2 1 квартал'!AZ:AZ,MATCH(#REF!,'приложение 7.2 1 квартал'!#REF!,0))),IF(ISNA(INDEX('приложение 7.2 2 квартал'!AZ:AZ,MATCH(#REF!,'приложение 7.2 2 квартал'!#REF!,0))),0,INDEX('приложение 7.2 2 квартал'!AZ:AZ,MATCH(#REF!,'приложение 7.2 2 квартал'!#REF!,0))))),"")</f>
        <v/>
      </c>
      <c r="BA24" s="247" t="s">
        <v>98</v>
      </c>
      <c r="BB24" s="655"/>
      <c r="BC24" s="823" t="str">
        <f t="shared" si="2"/>
        <v/>
      </c>
      <c r="BD24" s="247" t="s">
        <v>98</v>
      </c>
      <c r="BE24" s="655">
        <f t="shared" si="3"/>
        <v>0</v>
      </c>
      <c r="BF24" s="278"/>
      <c r="BG24" s="279"/>
      <c r="BH24" s="279"/>
      <c r="BI24" s="252"/>
      <c r="BJ24" s="270"/>
      <c r="BK24" s="830"/>
      <c r="BL24" s="252"/>
      <c r="BM24" s="270"/>
      <c r="BN24" s="830"/>
      <c r="BO24" s="252"/>
      <c r="BP24" s="270"/>
      <c r="BQ24" s="830"/>
      <c r="BR24" s="828"/>
      <c r="BS24" s="270"/>
      <c r="BT24" s="830"/>
    </row>
    <row r="25" spans="1:81" ht="45" x14ac:dyDescent="0.25">
      <c r="A25" s="821">
        <v>5</v>
      </c>
      <c r="B25" s="850" t="s">
        <v>588</v>
      </c>
      <c r="C25" s="243"/>
      <c r="D25" s="243"/>
      <c r="E25" s="243"/>
      <c r="F25" s="243"/>
      <c r="G25" s="244"/>
      <c r="H25" s="243"/>
      <c r="I25" s="243"/>
      <c r="J25" s="243"/>
      <c r="K25" s="243"/>
      <c r="L25" s="244"/>
      <c r="M25" s="245"/>
      <c r="N25" s="243"/>
      <c r="O25" s="243"/>
      <c r="P25" s="243"/>
      <c r="Q25" s="243"/>
      <c r="R25" s="266"/>
      <c r="S25" s="267"/>
      <c r="T25" s="78">
        <v>6.48</v>
      </c>
      <c r="U25" s="247" t="s">
        <v>98</v>
      </c>
      <c r="V25" s="23">
        <v>0.4</v>
      </c>
      <c r="W25" s="266"/>
      <c r="X25" s="267"/>
      <c r="Y25" s="823">
        <f t="shared" si="0"/>
        <v>6.48</v>
      </c>
      <c r="Z25" s="247" t="s">
        <v>98</v>
      </c>
      <c r="AA25" s="823">
        <f t="shared" si="1"/>
        <v>0.4</v>
      </c>
      <c r="AB25" s="760"/>
      <c r="AC25" s="247"/>
      <c r="AD25" s="313"/>
      <c r="AE25" s="757"/>
      <c r="AF25" s="247"/>
      <c r="AG25" s="313"/>
      <c r="AH25" s="757"/>
      <c r="AI25" s="828"/>
      <c r="AJ25" s="313"/>
      <c r="AK25" s="829"/>
      <c r="AL25" s="828"/>
      <c r="AM25" s="830"/>
      <c r="AN25" s="252"/>
      <c r="AO25" s="828"/>
      <c r="AP25" s="313"/>
      <c r="AQ25" s="252"/>
      <c r="AR25" s="828"/>
      <c r="AS25" s="830"/>
      <c r="AT25" s="252"/>
      <c r="AU25" s="828"/>
      <c r="AV25" s="830"/>
      <c r="AW25" s="252"/>
      <c r="AX25" s="828"/>
      <c r="AY25" s="830"/>
      <c r="AZ25" s="78">
        <v>6.48</v>
      </c>
      <c r="BA25" s="247" t="s">
        <v>98</v>
      </c>
      <c r="BB25" s="655">
        <v>0.25</v>
      </c>
      <c r="BC25" s="823">
        <f t="shared" si="2"/>
        <v>6.48</v>
      </c>
      <c r="BD25" s="247" t="s">
        <v>98</v>
      </c>
      <c r="BE25" s="655">
        <f t="shared" si="3"/>
        <v>0.25</v>
      </c>
      <c r="BF25" s="278"/>
      <c r="BG25" s="279"/>
      <c r="BH25" s="279"/>
      <c r="BI25" s="252"/>
      <c r="BJ25" s="270"/>
      <c r="BK25" s="830"/>
      <c r="BL25" s="252"/>
      <c r="BM25" s="270"/>
      <c r="BN25" s="830"/>
      <c r="BO25" s="252"/>
      <c r="BP25" s="270"/>
      <c r="BQ25" s="830"/>
      <c r="BR25" s="828"/>
      <c r="BS25" s="270"/>
      <c r="BT25" s="830"/>
    </row>
    <row r="26" spans="1:81" ht="45" x14ac:dyDescent="0.25">
      <c r="A26" s="821">
        <v>6</v>
      </c>
      <c r="B26" s="850" t="s">
        <v>581</v>
      </c>
      <c r="C26" s="243"/>
      <c r="D26" s="243"/>
      <c r="E26" s="243"/>
      <c r="F26" s="243"/>
      <c r="G26" s="244"/>
      <c r="H26" s="243"/>
      <c r="I26" s="243"/>
      <c r="J26" s="243"/>
      <c r="K26" s="243"/>
      <c r="L26" s="244"/>
      <c r="M26" s="245"/>
      <c r="N26" s="243"/>
      <c r="O26" s="243"/>
      <c r="P26" s="243"/>
      <c r="Q26" s="243"/>
      <c r="R26" s="266"/>
      <c r="S26" s="267"/>
      <c r="T26" s="78">
        <v>4.4000000000000004</v>
      </c>
      <c r="U26" s="247"/>
      <c r="V26" s="23">
        <v>0.25</v>
      </c>
      <c r="W26" s="266"/>
      <c r="X26" s="267"/>
      <c r="Y26" s="823">
        <f t="shared" si="0"/>
        <v>4.4000000000000004</v>
      </c>
      <c r="Z26" s="247"/>
      <c r="AA26" s="823">
        <f t="shared" si="1"/>
        <v>0.25</v>
      </c>
      <c r="AB26" s="760"/>
      <c r="AC26" s="247"/>
      <c r="AD26" s="313"/>
      <c r="AE26" s="757"/>
      <c r="AF26" s="247"/>
      <c r="AG26" s="313"/>
      <c r="AH26" s="757"/>
      <c r="AI26" s="828"/>
      <c r="AJ26" s="313"/>
      <c r="AK26" s="829"/>
      <c r="AL26" s="828"/>
      <c r="AM26" s="830"/>
      <c r="AN26" s="252"/>
      <c r="AO26" s="828"/>
      <c r="AP26" s="313"/>
      <c r="AQ26" s="252"/>
      <c r="AR26" s="828"/>
      <c r="AS26" s="830"/>
      <c r="AT26" s="252"/>
      <c r="AU26" s="828"/>
      <c r="AV26" s="830"/>
      <c r="AW26" s="252"/>
      <c r="AX26" s="828"/>
      <c r="AY26" s="830"/>
      <c r="AZ26" s="78">
        <v>4.4000000000000004</v>
      </c>
      <c r="BA26" s="247"/>
      <c r="BB26" s="655">
        <v>0.1</v>
      </c>
      <c r="BC26" s="823">
        <f t="shared" si="2"/>
        <v>4.4000000000000004</v>
      </c>
      <c r="BD26" s="247"/>
      <c r="BE26" s="655">
        <f t="shared" si="3"/>
        <v>0.1</v>
      </c>
      <c r="BF26" s="278"/>
      <c r="BG26" s="279"/>
      <c r="BH26" s="279"/>
      <c r="BI26" s="252"/>
      <c r="BJ26" s="270"/>
      <c r="BK26" s="830"/>
      <c r="BL26" s="252"/>
      <c r="BM26" s="270"/>
      <c r="BN26" s="830"/>
      <c r="BO26" s="252"/>
      <c r="BP26" s="270"/>
      <c r="BQ26" s="830"/>
      <c r="BR26" s="828"/>
      <c r="BS26" s="270"/>
      <c r="BT26" s="830"/>
    </row>
    <row r="27" spans="1:81" ht="30" x14ac:dyDescent="0.25">
      <c r="A27" s="821">
        <v>7</v>
      </c>
      <c r="B27" s="850" t="s">
        <v>582</v>
      </c>
      <c r="C27" s="243"/>
      <c r="D27" s="243"/>
      <c r="E27" s="243"/>
      <c r="F27" s="243"/>
      <c r="G27" s="244"/>
      <c r="H27" s="243"/>
      <c r="I27" s="243"/>
      <c r="J27" s="243"/>
      <c r="K27" s="243"/>
      <c r="L27" s="244"/>
      <c r="M27" s="245"/>
      <c r="N27" s="243"/>
      <c r="O27" s="243"/>
      <c r="P27" s="243"/>
      <c r="Q27" s="243"/>
      <c r="R27" s="266"/>
      <c r="S27" s="267"/>
      <c r="T27" s="78">
        <v>4.5</v>
      </c>
      <c r="U27" s="247" t="s">
        <v>98</v>
      </c>
      <c r="V27" s="23">
        <v>0.25</v>
      </c>
      <c r="W27" s="266"/>
      <c r="X27" s="267"/>
      <c r="Y27" s="823">
        <f t="shared" si="0"/>
        <v>4.5</v>
      </c>
      <c r="Z27" s="247" t="s">
        <v>98</v>
      </c>
      <c r="AA27" s="823">
        <f t="shared" si="1"/>
        <v>0.25</v>
      </c>
      <c r="AB27" s="760"/>
      <c r="AC27" s="247"/>
      <c r="AD27" s="313"/>
      <c r="AE27" s="757"/>
      <c r="AF27" s="247"/>
      <c r="AG27" s="313"/>
      <c r="AH27" s="757"/>
      <c r="AI27" s="828"/>
      <c r="AJ27" s="313"/>
      <c r="AK27" s="829"/>
      <c r="AL27" s="828"/>
      <c r="AM27" s="830"/>
      <c r="AN27" s="252"/>
      <c r="AO27" s="828"/>
      <c r="AP27" s="313"/>
      <c r="AQ27" s="252"/>
      <c r="AR27" s="828"/>
      <c r="AS27" s="830"/>
      <c r="AT27" s="252"/>
      <c r="AU27" s="828"/>
      <c r="AV27" s="830"/>
      <c r="AW27" s="252"/>
      <c r="AX27" s="828"/>
      <c r="AY27" s="830"/>
      <c r="AZ27" s="78">
        <v>4.5</v>
      </c>
      <c r="BA27" s="247" t="s">
        <v>98</v>
      </c>
      <c r="BB27" s="655">
        <v>0.25</v>
      </c>
      <c r="BC27" s="823">
        <f t="shared" si="2"/>
        <v>4.5</v>
      </c>
      <c r="BD27" s="247" t="s">
        <v>98</v>
      </c>
      <c r="BE27" s="655">
        <f t="shared" si="3"/>
        <v>0.25</v>
      </c>
      <c r="BF27" s="278"/>
      <c r="BG27" s="279"/>
      <c r="BH27" s="279"/>
      <c r="BI27" s="252"/>
      <c r="BJ27" s="270"/>
      <c r="BK27" s="830"/>
      <c r="BL27" s="252"/>
      <c r="BM27" s="270"/>
      <c r="BN27" s="830"/>
      <c r="BO27" s="252"/>
      <c r="BP27" s="270"/>
      <c r="BQ27" s="830"/>
      <c r="BR27" s="828"/>
      <c r="BS27" s="270"/>
      <c r="BT27" s="830"/>
    </row>
    <row r="28" spans="1:81" ht="31.5" x14ac:dyDescent="0.25">
      <c r="A28" s="821">
        <v>8</v>
      </c>
      <c r="B28" s="465" t="s">
        <v>583</v>
      </c>
      <c r="C28" s="243"/>
      <c r="D28" s="243"/>
      <c r="E28" s="243"/>
      <c r="F28" s="243"/>
      <c r="G28" s="244"/>
      <c r="H28" s="243"/>
      <c r="I28" s="243"/>
      <c r="J28" s="243"/>
      <c r="K28" s="243"/>
      <c r="L28" s="244"/>
      <c r="M28" s="245"/>
      <c r="N28" s="243"/>
      <c r="O28" s="243"/>
      <c r="P28" s="243"/>
      <c r="Q28" s="243"/>
      <c r="R28" s="266"/>
      <c r="S28" s="267"/>
      <c r="T28" s="78">
        <v>6</v>
      </c>
      <c r="U28" s="247"/>
      <c r="V28" s="23" t="str">
        <f t="array" ref="V28">IFERROR(IF(IF(ISNA(0.001*INDEX(#REF!,MATCH(#REF!,#REF!,0))),0,0.001*INDEX(#REF!,MATCH(#REF!,#REF!,0)))="","",IF(ISNA(0.001*INDEX(#REF!,MATCH(#REF!,#REF!,0))),0,0.001*INDEX(#REF!,MATCH(#REF!,#REF!,0)))-SUM(IF(ISNA(INDEX('приложение 7.2 1 квартал'!V:V,MATCH(#REF!,'приложение 7.2 1 квартал'!#REF!,0))),0,INDEX('приложение 7.2 1 квартал'!V:V,MATCH(#REF!,'приложение 7.2 1 квартал'!#REF!,0))),IF(ISNA(INDEX('приложение 7.2 2 квартал'!V:V,MATCH(#REF!,'приложение 7.2 2 квартал'!#REF!,0))),0,INDEX('приложение 7.2 2 квартал'!V:V,MATCH(#REF!,'приложение 7.2 2 квартал'!#REF!,0))))),"")</f>
        <v/>
      </c>
      <c r="W28" s="266"/>
      <c r="X28" s="267"/>
      <c r="Y28" s="823">
        <f t="shared" si="0"/>
        <v>6</v>
      </c>
      <c r="Z28" s="247"/>
      <c r="AA28" s="823" t="str">
        <f t="shared" si="1"/>
        <v/>
      </c>
      <c r="AB28" s="760"/>
      <c r="AC28" s="247"/>
      <c r="AD28" s="313"/>
      <c r="AE28" s="757"/>
      <c r="AF28" s="247"/>
      <c r="AG28" s="313"/>
      <c r="AH28" s="757"/>
      <c r="AI28" s="828"/>
      <c r="AJ28" s="313"/>
      <c r="AK28" s="829"/>
      <c r="AL28" s="828"/>
      <c r="AM28" s="830"/>
      <c r="AN28" s="252"/>
      <c r="AO28" s="828"/>
      <c r="AP28" s="313"/>
      <c r="AQ28" s="252"/>
      <c r="AR28" s="828"/>
      <c r="AS28" s="830"/>
      <c r="AT28" s="252"/>
      <c r="AU28" s="828"/>
      <c r="AV28" s="830"/>
      <c r="AW28" s="252"/>
      <c r="AX28" s="828"/>
      <c r="AY28" s="830"/>
      <c r="AZ28" s="78">
        <v>6</v>
      </c>
      <c r="BA28" s="247"/>
      <c r="BB28" s="655"/>
      <c r="BC28" s="823">
        <f t="shared" si="2"/>
        <v>6</v>
      </c>
      <c r="BD28" s="247"/>
      <c r="BE28" s="655">
        <f t="shared" si="3"/>
        <v>0</v>
      </c>
      <c r="BF28" s="278"/>
      <c r="BG28" s="279"/>
      <c r="BH28" s="279"/>
      <c r="BI28" s="252"/>
      <c r="BJ28" s="270"/>
      <c r="BK28" s="830"/>
      <c r="BL28" s="252"/>
      <c r="BM28" s="270"/>
      <c r="BN28" s="830"/>
      <c r="BO28" s="252"/>
      <c r="BP28" s="270"/>
      <c r="BQ28" s="830"/>
      <c r="BR28" s="828"/>
      <c r="BS28" s="270"/>
      <c r="BT28" s="830"/>
    </row>
    <row r="29" spans="1:81" ht="78.75" x14ac:dyDescent="0.25">
      <c r="A29" s="821">
        <v>9</v>
      </c>
      <c r="B29" s="509" t="s">
        <v>595</v>
      </c>
      <c r="C29" s="243"/>
      <c r="D29" s="243"/>
      <c r="E29" s="243"/>
      <c r="F29" s="243"/>
      <c r="G29" s="244"/>
      <c r="H29" s="243"/>
      <c r="I29" s="243"/>
      <c r="J29" s="243"/>
      <c r="K29" s="243"/>
      <c r="L29" s="244"/>
      <c r="M29" s="245"/>
      <c r="N29" s="243"/>
      <c r="O29" s="243"/>
      <c r="P29" s="243"/>
      <c r="Q29" s="243"/>
      <c r="R29" s="266"/>
      <c r="S29" s="267"/>
      <c r="T29" s="78">
        <v>7.6</v>
      </c>
      <c r="U29" s="247" t="s">
        <v>98</v>
      </c>
      <c r="V29" s="23">
        <v>0.65</v>
      </c>
      <c r="W29" s="266"/>
      <c r="X29" s="267"/>
      <c r="Y29" s="823">
        <f t="shared" si="0"/>
        <v>7.6</v>
      </c>
      <c r="Z29" s="247" t="s">
        <v>98</v>
      </c>
      <c r="AA29" s="823">
        <f t="shared" si="1"/>
        <v>0.65</v>
      </c>
      <c r="AB29" s="760"/>
      <c r="AC29" s="247"/>
      <c r="AD29" s="313"/>
      <c r="AE29" s="758"/>
      <c r="AF29" s="828"/>
      <c r="AG29" s="313"/>
      <c r="AH29" s="757"/>
      <c r="AI29" s="828"/>
      <c r="AJ29" s="313"/>
      <c r="AK29" s="829"/>
      <c r="AL29" s="828"/>
      <c r="AM29" s="830"/>
      <c r="AN29" s="252"/>
      <c r="AO29" s="828"/>
      <c r="AP29" s="313"/>
      <c r="AQ29" s="252"/>
      <c r="AR29" s="828"/>
      <c r="AS29" s="830"/>
      <c r="AT29" s="252"/>
      <c r="AU29" s="828"/>
      <c r="AV29" s="830"/>
      <c r="AW29" s="252"/>
      <c r="AX29" s="828"/>
      <c r="AY29" s="830"/>
      <c r="AZ29" s="78">
        <v>7.6</v>
      </c>
      <c r="BA29" s="247" t="s">
        <v>98</v>
      </c>
      <c r="BB29" s="655">
        <v>0.32</v>
      </c>
      <c r="BC29" s="823">
        <f t="shared" si="2"/>
        <v>7.6</v>
      </c>
      <c r="BD29" s="247" t="s">
        <v>98</v>
      </c>
      <c r="BE29" s="655">
        <f t="shared" si="3"/>
        <v>0.32</v>
      </c>
      <c r="BF29" s="278"/>
      <c r="BG29" s="279"/>
      <c r="BH29" s="279"/>
      <c r="BI29" s="252"/>
      <c r="BJ29" s="270"/>
      <c r="BK29" s="830"/>
      <c r="BL29" s="252"/>
      <c r="BM29" s="270"/>
      <c r="BN29" s="830"/>
      <c r="BO29" s="252"/>
      <c r="BP29" s="270"/>
      <c r="BQ29" s="830"/>
      <c r="BR29" s="828"/>
      <c r="BS29" s="270"/>
      <c r="BT29" s="830"/>
    </row>
    <row r="30" spans="1:81" ht="45" x14ac:dyDescent="0.25">
      <c r="A30" s="821">
        <v>10</v>
      </c>
      <c r="B30" s="850" t="s">
        <v>581</v>
      </c>
      <c r="C30" s="243"/>
      <c r="D30" s="243"/>
      <c r="E30" s="243"/>
      <c r="F30" s="243"/>
      <c r="G30" s="244"/>
      <c r="H30" s="243"/>
      <c r="I30" s="243"/>
      <c r="J30" s="243"/>
      <c r="K30" s="243"/>
      <c r="L30" s="243"/>
      <c r="M30" s="245"/>
      <c r="N30" s="243"/>
      <c r="O30" s="243"/>
      <c r="P30" s="243"/>
      <c r="Q30" s="243"/>
      <c r="R30" s="266"/>
      <c r="S30" s="267"/>
      <c r="T30" s="78" t="str">
        <f t="array" ref="T30">IFERROR(IF(SUM(IF(ISNA(INDEX(#REF!,MATCH(#REF!,#REF!,0))),0,INDEX(#REF!,MATCH(#REF!,#REF!,0))),IF(ISNA(INDEX(#REF!,MATCH(#REF!,#REF!,0))),0,INDEX(#REF!,MATCH(#REF!,#REF!,0))),IF(ISNA(INDEX(#REF!,MATCH(#REF!,#REF!,0))),0,INDEX(#REF!,MATCH(#REF!,#REF!,0))),IF(ISNA(INDEX(#REF!,MATCH(#REF!,#REF!,0))),0,INDEX(#REF!,MATCH(#REF!,#REF!,0))),IF(ISNA(INDEX(#REF!,MATCH(#REF!,#REF!,0))),0,INDEX(#REF!,MATCH(#REF!,#REF!,0))))="","",SUM(IF(ISNA(INDEX(#REF!,MATCH(#REF!,#REF!,0))),0,INDEX(#REF!,MATCH(#REF!,#REF!,0))),IF(ISNA(INDEX(#REF!,MATCH(#REF!,#REF!,0))),0,INDEX(#REF!,MATCH(#REF!,#REF!,0))),IF(ISNA(INDEX(#REF!,MATCH(#REF!,#REF!,0))),0,INDEX(#REF!,MATCH(#REF!,#REF!,0))),IF(ISNA(INDEX(#REF!,MATCH(#REF!,#REF!,0))),0,INDEX(#REF!,MATCH(#REF!,#REF!,0))),IF(ISNA(INDEX(#REF!,MATCH(#REF!,#REF!,0))),0,INDEX(#REF!,MATCH(#REF!,#REF!,0))))-SUM(IF(ISNA(INDEX('приложение 7.2 1 квартал'!T:T,MATCH(#REF!,'приложение 7.2 1 квартал'!#REF!,0))),0,INDEX('приложение 7.2 1 квартал'!T:T,MATCH(#REF!,'приложение 7.2 1 квартал'!#REF!,0))),IF(ISNA(INDEX('приложение 7.2 2 квартал'!T:T,MATCH(#REF!,'приложение 7.2 2 квартал'!#REF!,0))),0,INDEX('приложение 7.2 2 квартал'!T:T,MATCH(#REF!,'приложение 7.2 2 квартал'!#REF!,0))))),"")</f>
        <v/>
      </c>
      <c r="U30" s="247" t="s">
        <v>98</v>
      </c>
      <c r="V30" s="23" t="str">
        <f t="array" ref="V30">IFERROR(IF(IF(ISNA(0.001*INDEX(#REF!,MATCH(#REF!,#REF!,0))),0,0.001*INDEX(#REF!,MATCH(#REF!,#REF!,0)))="","",IF(ISNA(0.001*INDEX(#REF!,MATCH(#REF!,#REF!,0))),0,0.001*INDEX(#REF!,MATCH(#REF!,#REF!,0)))-SUM(IF(ISNA(INDEX('приложение 7.2 1 квартал'!V:V,MATCH(#REF!,'приложение 7.2 1 квартал'!#REF!,0))),0,INDEX('приложение 7.2 1 квартал'!V:V,MATCH(#REF!,'приложение 7.2 1 квартал'!#REF!,0))),IF(ISNA(INDEX('приложение 7.2 2 квартал'!V:V,MATCH(#REF!,'приложение 7.2 2 квартал'!#REF!,0))),0,INDEX('приложение 7.2 2 квартал'!V:V,MATCH(#REF!,'приложение 7.2 2 квартал'!#REF!,0))))),"")</f>
        <v/>
      </c>
      <c r="W30" s="266"/>
      <c r="X30" s="267"/>
      <c r="Y30" s="823" t="str">
        <f t="shared" si="0"/>
        <v/>
      </c>
      <c r="Z30" s="247" t="s">
        <v>98</v>
      </c>
      <c r="AA30" s="823" t="str">
        <f t="shared" si="1"/>
        <v/>
      </c>
      <c r="AB30" s="760"/>
      <c r="AC30" s="247"/>
      <c r="AD30" s="313"/>
      <c r="AE30" s="758"/>
      <c r="AF30" s="828"/>
      <c r="AG30" s="313"/>
      <c r="AH30" s="757"/>
      <c r="AI30" s="828"/>
      <c r="AJ30" s="313"/>
      <c r="AK30" s="829"/>
      <c r="AL30" s="828"/>
      <c r="AM30" s="830"/>
      <c r="AN30" s="252"/>
      <c r="AO30" s="828"/>
      <c r="AP30" s="313"/>
      <c r="AQ30" s="252"/>
      <c r="AR30" s="828"/>
      <c r="AS30" s="830"/>
      <c r="AT30" s="252"/>
      <c r="AU30" s="828"/>
      <c r="AV30" s="830"/>
      <c r="AW30" s="252"/>
      <c r="AX30" s="828"/>
      <c r="AY30" s="830"/>
      <c r="AZ30" s="78" t="str">
        <f t="array" ref="AZ30">IFERROR(IF(SUM(IF(ISNA(INDEX(#REF!,MATCH(#REF!,#REF!,0))),0,INDEX(#REF!,MATCH(#REF!,#REF!,0))),IF(ISNA(INDEX(#REF!,MATCH(#REF!,#REF!,0))),0,INDEX(#REF!,MATCH(#REF!,#REF!,0))),IF(ISNA(INDEX(#REF!,MATCH(#REF!,#REF!,0))),0,INDEX(#REF!,MATCH(#REF!,#REF!,0))),IF(ISNA(INDEX(#REF!,MATCH(#REF!,#REF!,0))),0,INDEX(#REF!,MATCH(#REF!,#REF!,0))),IF(ISNA(INDEX(#REF!,MATCH(#REF!,#REF!,0))),0,INDEX(#REF!,MATCH(#REF!,#REF!,0))))="","",SUM(IF(ISNA(INDEX(#REF!,MATCH(#REF!,#REF!,0))),0,INDEX(#REF!,MATCH(#REF!,#REF!,0))),IF(ISNA(INDEX(#REF!,MATCH(#REF!,#REF!,0))),0,INDEX(#REF!,MATCH(#REF!,#REF!,0))),IF(ISNA(INDEX(#REF!,MATCH(#REF!,#REF!,0))),0,INDEX(#REF!,MATCH(#REF!,#REF!,0))),IF(ISNA(INDEX(#REF!,MATCH(#REF!,#REF!,0))),0,INDEX(#REF!,MATCH(#REF!,#REF!,0))),IF(ISNA(INDEX(#REF!,MATCH(#REF!,#REF!,0))),0,INDEX(#REF!,MATCH(#REF!,#REF!,0))))-SUM(IF(ISNA(INDEX('приложение 7.2 1 квартал'!AZ:AZ,MATCH(#REF!,'приложение 7.2 1 квартал'!#REF!,0))),0,INDEX('приложение 7.2 1 квартал'!AZ:AZ,MATCH(#REF!,'приложение 7.2 1 квартал'!#REF!,0))),IF(ISNA(INDEX('приложение 7.2 2 квартал'!AZ:AZ,MATCH(#REF!,'приложение 7.2 2 квартал'!#REF!,0))),0,INDEX('приложение 7.2 2 квартал'!AZ:AZ,MATCH(#REF!,'приложение 7.2 2 квартал'!#REF!,0))))),"")</f>
        <v/>
      </c>
      <c r="BA30" s="247"/>
      <c r="BB30" s="655"/>
      <c r="BC30" s="823" t="str">
        <f t="shared" si="2"/>
        <v/>
      </c>
      <c r="BD30" s="247"/>
      <c r="BE30" s="655">
        <f t="shared" si="3"/>
        <v>0</v>
      </c>
      <c r="BF30" s="278"/>
      <c r="BG30" s="279"/>
      <c r="BH30" s="279"/>
      <c r="BI30" s="252"/>
      <c r="BJ30" s="270"/>
      <c r="BK30" s="830"/>
      <c r="BL30" s="252"/>
      <c r="BM30" s="270"/>
      <c r="BN30" s="830"/>
      <c r="BO30" s="252"/>
      <c r="BP30" s="270"/>
      <c r="BQ30" s="830"/>
      <c r="BR30" s="828"/>
      <c r="BS30" s="270"/>
      <c r="BT30" s="830"/>
    </row>
    <row r="31" spans="1:81" ht="30" x14ac:dyDescent="0.25">
      <c r="A31" s="821">
        <v>11</v>
      </c>
      <c r="B31" s="850" t="s">
        <v>582</v>
      </c>
      <c r="C31" s="243"/>
      <c r="D31" s="243"/>
      <c r="E31" s="243"/>
      <c r="F31" s="243"/>
      <c r="G31" s="244"/>
      <c r="H31" s="243"/>
      <c r="I31" s="243"/>
      <c r="J31" s="243"/>
      <c r="K31" s="243"/>
      <c r="L31" s="243"/>
      <c r="M31" s="245"/>
      <c r="N31" s="243"/>
      <c r="O31" s="243"/>
      <c r="P31" s="243"/>
      <c r="Q31" s="243"/>
      <c r="R31" s="266"/>
      <c r="S31" s="267"/>
      <c r="T31" s="78" t="str">
        <f t="array" ref="T31">IFERROR(IF(SUM(IF(ISNA(INDEX(#REF!,MATCH(#REF!,#REF!,0))),0,INDEX(#REF!,MATCH(#REF!,#REF!,0))),IF(ISNA(INDEX(#REF!,MATCH(#REF!,#REF!,0))),0,INDEX(#REF!,MATCH(#REF!,#REF!,0))),IF(ISNA(INDEX(#REF!,MATCH(#REF!,#REF!,0))),0,INDEX(#REF!,MATCH(#REF!,#REF!,0))),IF(ISNA(INDEX(#REF!,MATCH(#REF!,#REF!,0))),0,INDEX(#REF!,MATCH(#REF!,#REF!,0))),IF(ISNA(INDEX(#REF!,MATCH(#REF!,#REF!,0))),0,INDEX(#REF!,MATCH(#REF!,#REF!,0))))="","",SUM(IF(ISNA(INDEX(#REF!,MATCH(#REF!,#REF!,0))),0,INDEX(#REF!,MATCH(#REF!,#REF!,0))),IF(ISNA(INDEX(#REF!,MATCH(#REF!,#REF!,0))),0,INDEX(#REF!,MATCH(#REF!,#REF!,0))),IF(ISNA(INDEX(#REF!,MATCH(#REF!,#REF!,0))),0,INDEX(#REF!,MATCH(#REF!,#REF!,0))),IF(ISNA(INDEX(#REF!,MATCH(#REF!,#REF!,0))),0,INDEX(#REF!,MATCH(#REF!,#REF!,0))),IF(ISNA(INDEX(#REF!,MATCH(#REF!,#REF!,0))),0,INDEX(#REF!,MATCH(#REF!,#REF!,0))))-SUM(IF(ISNA(INDEX('приложение 7.2 1 квартал'!T:T,MATCH(#REF!,'приложение 7.2 1 квартал'!#REF!,0))),0,INDEX('приложение 7.2 1 квартал'!T:T,MATCH(#REF!,'приложение 7.2 1 квартал'!#REF!,0))),IF(ISNA(INDEX('приложение 7.2 2 квартал'!T:T,MATCH(#REF!,'приложение 7.2 2 квартал'!#REF!,0))),0,INDEX('приложение 7.2 2 квартал'!T:T,MATCH(#REF!,'приложение 7.2 2 квартал'!#REF!,0))))),"")</f>
        <v/>
      </c>
      <c r="U31" s="247" t="s">
        <v>98</v>
      </c>
      <c r="V31" s="23" t="str">
        <f t="array" ref="V31">IFERROR(IF(IF(ISNA(0.001*INDEX(#REF!,MATCH(#REF!,#REF!,0))),0,0.001*INDEX(#REF!,MATCH(#REF!,#REF!,0)))="","",IF(ISNA(0.001*INDEX(#REF!,MATCH(#REF!,#REF!,0))),0,0.001*INDEX(#REF!,MATCH(#REF!,#REF!,0)))-SUM(IF(ISNA(INDEX('приложение 7.2 1 квартал'!V:V,MATCH(#REF!,'приложение 7.2 1 квартал'!#REF!,0))),0,INDEX('приложение 7.2 1 квартал'!V:V,MATCH(#REF!,'приложение 7.2 1 квартал'!#REF!,0))),IF(ISNA(INDEX('приложение 7.2 2 квартал'!V:V,MATCH(#REF!,'приложение 7.2 2 квартал'!#REF!,0))),0,INDEX('приложение 7.2 2 квартал'!V:V,MATCH(#REF!,'приложение 7.2 2 квартал'!#REF!,0))))),"")</f>
        <v/>
      </c>
      <c r="W31" s="266"/>
      <c r="X31" s="267"/>
      <c r="Y31" s="823" t="str">
        <f t="shared" si="0"/>
        <v/>
      </c>
      <c r="Z31" s="247" t="s">
        <v>98</v>
      </c>
      <c r="AA31" s="823" t="str">
        <f t="shared" si="1"/>
        <v/>
      </c>
      <c r="AB31" s="760"/>
      <c r="AC31" s="247"/>
      <c r="AD31" s="313"/>
      <c r="AE31" s="758"/>
      <c r="AF31" s="828"/>
      <c r="AG31" s="313"/>
      <c r="AH31" s="757"/>
      <c r="AI31" s="828"/>
      <c r="AJ31" s="313"/>
      <c r="AK31" s="829"/>
      <c r="AL31" s="828"/>
      <c r="AM31" s="830"/>
      <c r="AN31" s="252"/>
      <c r="AO31" s="828"/>
      <c r="AP31" s="313"/>
      <c r="AQ31" s="252"/>
      <c r="AR31" s="828"/>
      <c r="AS31" s="830"/>
      <c r="AT31" s="252"/>
      <c r="AU31" s="828"/>
      <c r="AV31" s="830"/>
      <c r="AW31" s="252"/>
      <c r="AX31" s="828"/>
      <c r="AY31" s="830"/>
      <c r="AZ31" s="78" t="str">
        <f t="array" ref="AZ31">IFERROR(IF(SUM(IF(ISNA(INDEX(#REF!,MATCH(#REF!,#REF!,0))),0,INDEX(#REF!,MATCH(#REF!,#REF!,0))),IF(ISNA(INDEX(#REF!,MATCH(#REF!,#REF!,0))),0,INDEX(#REF!,MATCH(#REF!,#REF!,0))),IF(ISNA(INDEX(#REF!,MATCH(#REF!,#REF!,0))),0,INDEX(#REF!,MATCH(#REF!,#REF!,0))),IF(ISNA(INDEX(#REF!,MATCH(#REF!,#REF!,0))),0,INDEX(#REF!,MATCH(#REF!,#REF!,0))),IF(ISNA(INDEX(#REF!,MATCH(#REF!,#REF!,0))),0,INDEX(#REF!,MATCH(#REF!,#REF!,0))))="","",SUM(IF(ISNA(INDEX(#REF!,MATCH(#REF!,#REF!,0))),0,INDEX(#REF!,MATCH(#REF!,#REF!,0))),IF(ISNA(INDEX(#REF!,MATCH(#REF!,#REF!,0))),0,INDEX(#REF!,MATCH(#REF!,#REF!,0))),IF(ISNA(INDEX(#REF!,MATCH(#REF!,#REF!,0))),0,INDEX(#REF!,MATCH(#REF!,#REF!,0))),IF(ISNA(INDEX(#REF!,MATCH(#REF!,#REF!,0))),0,INDEX(#REF!,MATCH(#REF!,#REF!,0))),IF(ISNA(INDEX(#REF!,MATCH(#REF!,#REF!,0))),0,INDEX(#REF!,MATCH(#REF!,#REF!,0))))-SUM(IF(ISNA(INDEX('приложение 7.2 1 квартал'!AZ:AZ,MATCH(#REF!,'приложение 7.2 1 квартал'!#REF!,0))),0,INDEX('приложение 7.2 1 квартал'!AZ:AZ,MATCH(#REF!,'приложение 7.2 1 квартал'!#REF!,0))),IF(ISNA(INDEX('приложение 7.2 2 квартал'!AZ:AZ,MATCH(#REF!,'приложение 7.2 2 квартал'!#REF!,0))),0,INDEX('приложение 7.2 2 квартал'!AZ:AZ,MATCH(#REF!,'приложение 7.2 2 квартал'!#REF!,0))))),"")</f>
        <v/>
      </c>
      <c r="BA31" s="247" t="s">
        <v>98</v>
      </c>
      <c r="BB31" s="655"/>
      <c r="BC31" s="823" t="str">
        <f t="shared" si="2"/>
        <v/>
      </c>
      <c r="BD31" s="247" t="s">
        <v>98</v>
      </c>
      <c r="BE31" s="655">
        <f t="shared" si="3"/>
        <v>0</v>
      </c>
      <c r="BF31" s="278"/>
      <c r="BG31" s="279"/>
      <c r="BH31" s="279"/>
      <c r="BI31" s="252"/>
      <c r="BJ31" s="270"/>
      <c r="BK31" s="830"/>
      <c r="BL31" s="252"/>
      <c r="BM31" s="270"/>
      <c r="BN31" s="830"/>
      <c r="BO31" s="252"/>
      <c r="BP31" s="270"/>
      <c r="BQ31" s="830"/>
      <c r="BR31" s="828"/>
      <c r="BS31" s="270"/>
      <c r="BT31" s="830"/>
    </row>
    <row r="32" spans="1:81" ht="31.5" x14ac:dyDescent="0.25">
      <c r="A32" s="821">
        <v>12</v>
      </c>
      <c r="B32" s="465" t="s">
        <v>583</v>
      </c>
      <c r="C32" s="243"/>
      <c r="D32" s="243"/>
      <c r="E32" s="243"/>
      <c r="F32" s="243"/>
      <c r="G32" s="244"/>
      <c r="H32" s="243"/>
      <c r="I32" s="243"/>
      <c r="J32" s="243"/>
      <c r="K32" s="243"/>
      <c r="L32" s="244"/>
      <c r="M32" s="245"/>
      <c r="N32" s="243"/>
      <c r="O32" s="243"/>
      <c r="P32" s="243"/>
      <c r="Q32" s="243"/>
      <c r="R32" s="286"/>
      <c r="S32" s="283"/>
      <c r="T32" s="78" t="str">
        <f t="array" ref="T32">IFERROR(IF(SUM(IF(ISNA(INDEX(#REF!,MATCH(#REF!,#REF!,0))),0,INDEX(#REF!,MATCH(#REF!,#REF!,0))),IF(ISNA(INDEX(#REF!,MATCH(#REF!,#REF!,0))),0,INDEX(#REF!,MATCH(#REF!,#REF!,0))),IF(ISNA(INDEX(#REF!,MATCH(#REF!,#REF!,0))),0,INDEX(#REF!,MATCH(#REF!,#REF!,0))),IF(ISNA(INDEX(#REF!,MATCH(#REF!,#REF!,0))),0,INDEX(#REF!,MATCH(#REF!,#REF!,0))),IF(ISNA(INDEX(#REF!,MATCH(#REF!,#REF!,0))),0,INDEX(#REF!,MATCH(#REF!,#REF!,0))))="","",SUM(IF(ISNA(INDEX(#REF!,MATCH(#REF!,#REF!,0))),0,INDEX(#REF!,MATCH(#REF!,#REF!,0))),IF(ISNA(INDEX(#REF!,MATCH(#REF!,#REF!,0))),0,INDEX(#REF!,MATCH(#REF!,#REF!,0))),IF(ISNA(INDEX(#REF!,MATCH(#REF!,#REF!,0))),0,INDEX(#REF!,MATCH(#REF!,#REF!,0))),IF(ISNA(INDEX(#REF!,MATCH(#REF!,#REF!,0))),0,INDEX(#REF!,MATCH(#REF!,#REF!,0))),IF(ISNA(INDEX(#REF!,MATCH(#REF!,#REF!,0))),0,INDEX(#REF!,MATCH(#REF!,#REF!,0))))-SUM(IF(ISNA(INDEX('приложение 7.2 1 квартал'!T:T,MATCH(#REF!,'приложение 7.2 1 квартал'!#REF!,0))),0,INDEX('приложение 7.2 1 квартал'!T:T,MATCH(#REF!,'приложение 7.2 1 квартал'!#REF!,0))),IF(ISNA(INDEX('приложение 7.2 2 квартал'!T:T,MATCH(#REF!,'приложение 7.2 2 квартал'!#REF!,0))),0,INDEX('приложение 7.2 2 квартал'!T:T,MATCH(#REF!,'приложение 7.2 2 квартал'!#REF!,0))))),"")</f>
        <v/>
      </c>
      <c r="U32" s="247" t="s">
        <v>98</v>
      </c>
      <c r="V32" s="23" t="str">
        <f t="array" ref="V32">IFERROR(IF(IF(ISNA(0.001*INDEX(#REF!,MATCH(#REF!,#REF!,0))),0,0.001*INDEX(#REF!,MATCH(#REF!,#REF!,0)))="","",IF(ISNA(0.001*INDEX(#REF!,MATCH(#REF!,#REF!,0))),0,0.001*INDEX(#REF!,MATCH(#REF!,#REF!,0)))-SUM(IF(ISNA(INDEX('приложение 7.2 1 квартал'!V:V,MATCH(#REF!,'приложение 7.2 1 квартал'!#REF!,0))),0,INDEX('приложение 7.2 1 квартал'!V:V,MATCH(#REF!,'приложение 7.2 1 квартал'!#REF!,0))),IF(ISNA(INDEX('приложение 7.2 2 квартал'!V:V,MATCH(#REF!,'приложение 7.2 2 квартал'!#REF!,0))),0,INDEX('приложение 7.2 2 квартал'!V:V,MATCH(#REF!,'приложение 7.2 2 квартал'!#REF!,0))))),"")</f>
        <v/>
      </c>
      <c r="W32" s="286"/>
      <c r="X32" s="283"/>
      <c r="Y32" s="823" t="str">
        <f t="shared" si="0"/>
        <v/>
      </c>
      <c r="Z32" s="247" t="s">
        <v>98</v>
      </c>
      <c r="AA32" s="823" t="str">
        <f t="shared" si="1"/>
        <v/>
      </c>
      <c r="AB32" s="760"/>
      <c r="AC32" s="247"/>
      <c r="AD32" s="313"/>
      <c r="AE32" s="758"/>
      <c r="AF32" s="828"/>
      <c r="AG32" s="313"/>
      <c r="AH32" s="757"/>
      <c r="AI32" s="247"/>
      <c r="AJ32" s="313"/>
      <c r="AK32" s="829"/>
      <c r="AL32" s="828"/>
      <c r="AM32" s="830"/>
      <c r="AN32" s="252"/>
      <c r="AO32" s="247"/>
      <c r="AP32" s="313"/>
      <c r="AQ32" s="252"/>
      <c r="AR32" s="828"/>
      <c r="AS32" s="830"/>
      <c r="AT32" s="252"/>
      <c r="AU32" s="828"/>
      <c r="AV32" s="830"/>
      <c r="AW32" s="252"/>
      <c r="AX32" s="828"/>
      <c r="AY32" s="830"/>
      <c r="AZ32" s="78" t="str">
        <f t="array" ref="AZ32">IFERROR(IF(SUM(IF(ISNA(INDEX(#REF!,MATCH(#REF!,#REF!,0))),0,INDEX(#REF!,MATCH(#REF!,#REF!,0))),IF(ISNA(INDEX(#REF!,MATCH(#REF!,#REF!,0))),0,INDEX(#REF!,MATCH(#REF!,#REF!,0))),IF(ISNA(INDEX(#REF!,MATCH(#REF!,#REF!,0))),0,INDEX(#REF!,MATCH(#REF!,#REF!,0))),IF(ISNA(INDEX(#REF!,MATCH(#REF!,#REF!,0))),0,INDEX(#REF!,MATCH(#REF!,#REF!,0))),IF(ISNA(INDEX(#REF!,MATCH(#REF!,#REF!,0))),0,INDEX(#REF!,MATCH(#REF!,#REF!,0))))="","",SUM(IF(ISNA(INDEX(#REF!,MATCH(#REF!,#REF!,0))),0,INDEX(#REF!,MATCH(#REF!,#REF!,0))),IF(ISNA(INDEX(#REF!,MATCH(#REF!,#REF!,0))),0,INDEX(#REF!,MATCH(#REF!,#REF!,0))),IF(ISNA(INDEX(#REF!,MATCH(#REF!,#REF!,0))),0,INDEX(#REF!,MATCH(#REF!,#REF!,0))),IF(ISNA(INDEX(#REF!,MATCH(#REF!,#REF!,0))),0,INDEX(#REF!,MATCH(#REF!,#REF!,0))),IF(ISNA(INDEX(#REF!,MATCH(#REF!,#REF!,0))),0,INDEX(#REF!,MATCH(#REF!,#REF!,0))))-SUM(IF(ISNA(INDEX('приложение 7.2 1 квартал'!AZ:AZ,MATCH(#REF!,'приложение 7.2 1 квартал'!#REF!,0))),0,INDEX('приложение 7.2 1 квартал'!AZ:AZ,MATCH(#REF!,'приложение 7.2 1 квартал'!#REF!,0))),IF(ISNA(INDEX('приложение 7.2 2 квартал'!AZ:AZ,MATCH(#REF!,'приложение 7.2 2 квартал'!#REF!,0))),0,INDEX('приложение 7.2 2 квартал'!AZ:AZ,MATCH(#REF!,'приложение 7.2 2 квартал'!#REF!,0))))),"")</f>
        <v/>
      </c>
      <c r="BA32" s="247" t="s">
        <v>98</v>
      </c>
      <c r="BB32" s="655"/>
      <c r="BC32" s="823" t="str">
        <f t="shared" si="2"/>
        <v/>
      </c>
      <c r="BD32" s="247" t="s">
        <v>98</v>
      </c>
      <c r="BE32" s="655">
        <f t="shared" si="3"/>
        <v>0</v>
      </c>
      <c r="BF32" s="278"/>
      <c r="BG32" s="279"/>
      <c r="BH32" s="279"/>
      <c r="BI32" s="252"/>
      <c r="BJ32" s="270"/>
      <c r="BK32" s="830"/>
      <c r="BL32" s="252"/>
      <c r="BM32" s="270"/>
      <c r="BN32" s="830"/>
      <c r="BO32" s="252"/>
      <c r="BP32" s="270"/>
      <c r="BQ32" s="830"/>
      <c r="BR32" s="252"/>
      <c r="BS32" s="270"/>
      <c r="BT32" s="830"/>
    </row>
    <row r="33" spans="1:72" x14ac:dyDescent="0.25">
      <c r="A33" s="821">
        <v>13</v>
      </c>
      <c r="B33" s="46" t="s">
        <v>128</v>
      </c>
      <c r="C33" s="243"/>
      <c r="D33" s="243"/>
      <c r="E33" s="243"/>
      <c r="F33" s="243"/>
      <c r="G33" s="244"/>
      <c r="H33" s="243"/>
      <c r="I33" s="243"/>
      <c r="J33" s="243"/>
      <c r="K33" s="243"/>
      <c r="L33" s="244"/>
      <c r="M33" s="245"/>
      <c r="N33" s="243"/>
      <c r="O33" s="243"/>
      <c r="P33" s="243"/>
      <c r="Q33" s="243"/>
      <c r="R33" s="266"/>
      <c r="S33" s="267"/>
      <c r="T33" s="78" t="str">
        <f t="array" ref="T33">IFERROR(IF(SUM(IF(ISNA(INDEX(#REF!,MATCH(#REF!,#REF!,0))),0,INDEX(#REF!,MATCH(#REF!,#REF!,0))),IF(ISNA(INDEX(#REF!,MATCH(#REF!,#REF!,0))),0,INDEX(#REF!,MATCH(#REF!,#REF!,0))),IF(ISNA(INDEX(#REF!,MATCH(#REF!,#REF!,0))),0,INDEX(#REF!,MATCH(#REF!,#REF!,0))),IF(ISNA(INDEX(#REF!,MATCH(#REF!,#REF!,0))),0,INDEX(#REF!,MATCH(#REF!,#REF!,0))),IF(ISNA(INDEX(#REF!,MATCH(#REF!,#REF!,0))),0,INDEX(#REF!,MATCH(#REF!,#REF!,0))))="","",SUM(IF(ISNA(INDEX(#REF!,MATCH(#REF!,#REF!,0))),0,INDEX(#REF!,MATCH(#REF!,#REF!,0))),IF(ISNA(INDEX(#REF!,MATCH(#REF!,#REF!,0))),0,INDEX(#REF!,MATCH(#REF!,#REF!,0))),IF(ISNA(INDEX(#REF!,MATCH(#REF!,#REF!,0))),0,INDEX(#REF!,MATCH(#REF!,#REF!,0))),IF(ISNA(INDEX(#REF!,MATCH(#REF!,#REF!,0))),0,INDEX(#REF!,MATCH(#REF!,#REF!,0))),IF(ISNA(INDEX(#REF!,MATCH(#REF!,#REF!,0))),0,INDEX(#REF!,MATCH(#REF!,#REF!,0))))-SUM(IF(ISNA(INDEX('приложение 7.2 1 квартал'!T:T,MATCH(#REF!,'приложение 7.2 1 квартал'!#REF!,0))),0,INDEX('приложение 7.2 1 квартал'!T:T,MATCH(#REF!,'приложение 7.2 1 квартал'!#REF!,0))),IF(ISNA(INDEX('приложение 7.2 2 квартал'!T:T,MATCH(#REF!,'приложение 7.2 2 квартал'!#REF!,0))),0,INDEX('приложение 7.2 2 квартал'!T:T,MATCH(#REF!,'приложение 7.2 2 квартал'!#REF!,0))))),"")</f>
        <v/>
      </c>
      <c r="U33" s="247"/>
      <c r="V33" s="23" t="str">
        <f t="array" ref="V33">IFERROR(IF(IF(ISNA(0.001*INDEX(#REF!,MATCH(#REF!,#REF!,0))),0,0.001*INDEX(#REF!,MATCH(#REF!,#REF!,0)))="","",IF(ISNA(0.001*INDEX(#REF!,MATCH(#REF!,#REF!,0))),0,0.001*INDEX(#REF!,MATCH(#REF!,#REF!,0)))-SUM(IF(ISNA(INDEX('приложение 7.2 1 квартал'!V:V,MATCH(#REF!,'приложение 7.2 1 квартал'!#REF!,0))),0,INDEX('приложение 7.2 1 квартал'!V:V,MATCH(#REF!,'приложение 7.2 1 квартал'!#REF!,0))),IF(ISNA(INDEX('приложение 7.2 2 квартал'!V:V,MATCH(#REF!,'приложение 7.2 2 квартал'!#REF!,0))),0,INDEX('приложение 7.2 2 квартал'!V:V,MATCH(#REF!,'приложение 7.2 2 квартал'!#REF!,0))))),"")</f>
        <v/>
      </c>
      <c r="W33" s="266"/>
      <c r="X33" s="267"/>
      <c r="Y33" s="823" t="str">
        <f t="shared" si="0"/>
        <v/>
      </c>
      <c r="Z33" s="247"/>
      <c r="AA33" s="823" t="str">
        <f t="shared" si="1"/>
        <v/>
      </c>
      <c r="AB33" s="760"/>
      <c r="AC33" s="247"/>
      <c r="AD33" s="313"/>
      <c r="AE33" s="758"/>
      <c r="AF33" s="828"/>
      <c r="AG33" s="313"/>
      <c r="AH33" s="757"/>
      <c r="AI33" s="247"/>
      <c r="AJ33" s="313"/>
      <c r="AK33" s="829"/>
      <c r="AL33" s="828"/>
      <c r="AM33" s="830"/>
      <c r="AN33" s="288"/>
      <c r="AO33" s="247"/>
      <c r="AP33" s="313"/>
      <c r="AQ33" s="252"/>
      <c r="AR33" s="828"/>
      <c r="AS33" s="830"/>
      <c r="AT33" s="252"/>
      <c r="AU33" s="828"/>
      <c r="AV33" s="830"/>
      <c r="AW33" s="252"/>
      <c r="AX33" s="828"/>
      <c r="AY33" s="830"/>
      <c r="AZ33" s="78" t="str">
        <f t="array" ref="AZ33">IFERROR(IF(SUM(IF(ISNA(INDEX(#REF!,MATCH(#REF!,#REF!,0))),0,INDEX(#REF!,MATCH(#REF!,#REF!,0))),IF(ISNA(INDEX(#REF!,MATCH(#REF!,#REF!,0))),0,INDEX(#REF!,MATCH(#REF!,#REF!,0))),IF(ISNA(INDEX(#REF!,MATCH(#REF!,#REF!,0))),0,INDEX(#REF!,MATCH(#REF!,#REF!,0))),IF(ISNA(INDEX(#REF!,MATCH(#REF!,#REF!,0))),0,INDEX(#REF!,MATCH(#REF!,#REF!,0))),IF(ISNA(INDEX(#REF!,MATCH(#REF!,#REF!,0))),0,INDEX(#REF!,MATCH(#REF!,#REF!,0))))="","",SUM(IF(ISNA(INDEX(#REF!,MATCH(#REF!,#REF!,0))),0,INDEX(#REF!,MATCH(#REF!,#REF!,0))),IF(ISNA(INDEX(#REF!,MATCH(#REF!,#REF!,0))),0,INDEX(#REF!,MATCH(#REF!,#REF!,0))),IF(ISNA(INDEX(#REF!,MATCH(#REF!,#REF!,0))),0,INDEX(#REF!,MATCH(#REF!,#REF!,0))),IF(ISNA(INDEX(#REF!,MATCH(#REF!,#REF!,0))),0,INDEX(#REF!,MATCH(#REF!,#REF!,0))),IF(ISNA(INDEX(#REF!,MATCH(#REF!,#REF!,0))),0,INDEX(#REF!,MATCH(#REF!,#REF!,0))))-SUM(IF(ISNA(INDEX('приложение 7.2 1 квартал'!AZ:AZ,MATCH(#REF!,'приложение 7.2 1 квартал'!#REF!,0))),0,INDEX('приложение 7.2 1 квартал'!AZ:AZ,MATCH(#REF!,'приложение 7.2 1 квартал'!#REF!,0))),IF(ISNA(INDEX('приложение 7.2 2 квартал'!AZ:AZ,MATCH(#REF!,'приложение 7.2 2 квартал'!#REF!,0))),0,INDEX('приложение 7.2 2 квартал'!AZ:AZ,MATCH(#REF!,'приложение 7.2 2 квартал'!#REF!,0))))),"")</f>
        <v/>
      </c>
      <c r="BA33" s="247"/>
      <c r="BB33" s="655"/>
      <c r="BC33" s="823" t="str">
        <f t="shared" si="2"/>
        <v/>
      </c>
      <c r="BD33" s="247"/>
      <c r="BE33" s="655">
        <f t="shared" si="3"/>
        <v>0</v>
      </c>
      <c r="BF33" s="278"/>
      <c r="BG33" s="279"/>
      <c r="BH33" s="279"/>
      <c r="BI33" s="252"/>
      <c r="BJ33" s="270"/>
      <c r="BK33" s="830"/>
      <c r="BL33" s="288"/>
      <c r="BM33" s="256"/>
      <c r="BN33" s="830"/>
      <c r="BO33" s="252"/>
      <c r="BP33" s="270"/>
      <c r="BQ33" s="830"/>
      <c r="BR33" s="288"/>
      <c r="BS33" s="256"/>
      <c r="BT33" s="830"/>
    </row>
    <row r="34" spans="1:72" ht="31.5" x14ac:dyDescent="0.25">
      <c r="A34" s="821">
        <v>14</v>
      </c>
      <c r="B34" s="465" t="s">
        <v>589</v>
      </c>
      <c r="C34" s="243"/>
      <c r="D34" s="243"/>
      <c r="E34" s="243"/>
      <c r="F34" s="243"/>
      <c r="G34" s="244"/>
      <c r="H34" s="243"/>
      <c r="I34" s="243"/>
      <c r="J34" s="243"/>
      <c r="K34" s="243"/>
      <c r="L34" s="244"/>
      <c r="M34" s="245"/>
      <c r="N34" s="243"/>
      <c r="O34" s="243"/>
      <c r="P34" s="243"/>
      <c r="Q34" s="243"/>
      <c r="R34" s="266"/>
      <c r="S34" s="267"/>
      <c r="T34" s="78">
        <v>3.1</v>
      </c>
      <c r="U34" s="247" t="s">
        <v>98</v>
      </c>
      <c r="V34" s="23">
        <v>0.25</v>
      </c>
      <c r="W34" s="266"/>
      <c r="X34" s="267"/>
      <c r="Y34" s="823">
        <f t="shared" si="0"/>
        <v>3.1</v>
      </c>
      <c r="Z34" s="247" t="s">
        <v>98</v>
      </c>
      <c r="AA34" s="823">
        <f t="shared" si="1"/>
        <v>0.25</v>
      </c>
      <c r="AB34" s="760"/>
      <c r="AC34" s="247"/>
      <c r="AD34" s="313"/>
      <c r="AE34" s="758"/>
      <c r="AF34" s="828"/>
      <c r="AG34" s="313"/>
      <c r="AH34" s="757"/>
      <c r="AI34" s="247"/>
      <c r="AJ34" s="313"/>
      <c r="AK34" s="829"/>
      <c r="AL34" s="828"/>
      <c r="AM34" s="830"/>
      <c r="AN34" s="252"/>
      <c r="AO34" s="828"/>
      <c r="AP34" s="313"/>
      <c r="AQ34" s="252"/>
      <c r="AR34" s="828"/>
      <c r="AS34" s="830"/>
      <c r="AT34" s="252"/>
      <c r="AU34" s="828"/>
      <c r="AV34" s="830"/>
      <c r="AW34" s="252"/>
      <c r="AX34" s="828"/>
      <c r="AY34" s="830"/>
      <c r="AZ34" s="78">
        <v>3.1</v>
      </c>
      <c r="BA34" s="247" t="s">
        <v>98</v>
      </c>
      <c r="BB34" s="655">
        <v>0.25</v>
      </c>
      <c r="BC34" s="823">
        <f t="shared" si="2"/>
        <v>3.1</v>
      </c>
      <c r="BD34" s="247" t="s">
        <v>98</v>
      </c>
      <c r="BE34" s="655">
        <f t="shared" si="3"/>
        <v>0.25</v>
      </c>
      <c r="BF34" s="278"/>
      <c r="BG34" s="279"/>
      <c r="BH34" s="279"/>
      <c r="BI34" s="252"/>
      <c r="BJ34" s="270"/>
      <c r="BK34" s="830"/>
      <c r="BL34" s="252"/>
      <c r="BM34" s="270"/>
      <c r="BN34" s="830"/>
      <c r="BO34" s="252"/>
      <c r="BP34" s="270"/>
      <c r="BQ34" s="830"/>
      <c r="BR34" s="252"/>
      <c r="BS34" s="270"/>
      <c r="BT34" s="830"/>
    </row>
    <row r="35" spans="1:72" ht="31.5" x14ac:dyDescent="0.25">
      <c r="A35" s="821">
        <v>15</v>
      </c>
      <c r="B35" s="465" t="s">
        <v>596</v>
      </c>
      <c r="C35" s="243"/>
      <c r="D35" s="243"/>
      <c r="E35" s="243"/>
      <c r="F35" s="243"/>
      <c r="G35" s="244"/>
      <c r="H35" s="243"/>
      <c r="I35" s="243"/>
      <c r="J35" s="243"/>
      <c r="K35" s="243"/>
      <c r="L35" s="244"/>
      <c r="M35" s="245"/>
      <c r="N35" s="243"/>
      <c r="O35" s="243"/>
      <c r="P35" s="243"/>
      <c r="Q35" s="243"/>
      <c r="R35" s="266"/>
      <c r="S35" s="267"/>
      <c r="T35" s="78">
        <v>2.5</v>
      </c>
      <c r="U35" s="247" t="s">
        <v>98</v>
      </c>
      <c r="V35" s="23">
        <v>0.25</v>
      </c>
      <c r="W35" s="266"/>
      <c r="X35" s="267"/>
      <c r="Y35" s="823">
        <f t="shared" si="0"/>
        <v>2.5</v>
      </c>
      <c r="Z35" s="247" t="s">
        <v>98</v>
      </c>
      <c r="AA35" s="823">
        <f t="shared" si="1"/>
        <v>0.25</v>
      </c>
      <c r="AB35" s="760"/>
      <c r="AC35" s="247"/>
      <c r="AD35" s="313"/>
      <c r="AE35" s="758"/>
      <c r="AF35" s="828"/>
      <c r="AG35" s="313"/>
      <c r="AH35" s="757"/>
      <c r="AI35" s="247"/>
      <c r="AJ35" s="313"/>
      <c r="AK35" s="829"/>
      <c r="AL35" s="828"/>
      <c r="AM35" s="830"/>
      <c r="AN35" s="252"/>
      <c r="AO35" s="828"/>
      <c r="AP35" s="313"/>
      <c r="AQ35" s="252"/>
      <c r="AR35" s="828"/>
      <c r="AS35" s="830"/>
      <c r="AT35" s="252"/>
      <c r="AU35" s="828"/>
      <c r="AV35" s="830"/>
      <c r="AW35" s="252"/>
      <c r="AX35" s="828"/>
      <c r="AY35" s="830"/>
      <c r="AZ35" s="78">
        <v>2.5</v>
      </c>
      <c r="BA35" s="247"/>
      <c r="BB35" s="655">
        <v>0.25</v>
      </c>
      <c r="BC35" s="823">
        <f t="shared" si="2"/>
        <v>2.5</v>
      </c>
      <c r="BD35" s="247"/>
      <c r="BE35" s="655">
        <f t="shared" si="3"/>
        <v>0.25</v>
      </c>
      <c r="BF35" s="278"/>
      <c r="BG35" s="279"/>
      <c r="BH35" s="279"/>
      <c r="BI35" s="252"/>
      <c r="BJ35" s="270"/>
      <c r="BK35" s="830"/>
      <c r="BL35" s="252"/>
      <c r="BM35" s="270"/>
      <c r="BN35" s="830"/>
      <c r="BO35" s="252"/>
      <c r="BP35" s="270"/>
      <c r="BQ35" s="830"/>
      <c r="BR35" s="828"/>
      <c r="BS35" s="270"/>
      <c r="BT35" s="830"/>
    </row>
    <row r="36" spans="1:72" x14ac:dyDescent="0.25">
      <c r="A36" s="821">
        <v>16</v>
      </c>
      <c r="B36" s="46" t="s">
        <v>131</v>
      </c>
      <c r="C36" s="243"/>
      <c r="D36" s="243"/>
      <c r="E36" s="243"/>
      <c r="F36" s="243"/>
      <c r="G36" s="244"/>
      <c r="H36" s="243"/>
      <c r="I36" s="243"/>
      <c r="J36" s="243"/>
      <c r="K36" s="243"/>
      <c r="L36" s="244"/>
      <c r="M36" s="245"/>
      <c r="N36" s="243"/>
      <c r="O36" s="243"/>
      <c r="P36" s="243"/>
      <c r="Q36" s="243"/>
      <c r="R36" s="266"/>
      <c r="S36" s="267"/>
      <c r="T36" s="78"/>
      <c r="U36" s="247" t="s">
        <v>98</v>
      </c>
      <c r="V36" s="23"/>
      <c r="W36" s="266"/>
      <c r="X36" s="267"/>
      <c r="Y36" s="823">
        <f t="shared" si="0"/>
        <v>0</v>
      </c>
      <c r="Z36" s="247" t="s">
        <v>98</v>
      </c>
      <c r="AA36" s="823">
        <f t="shared" si="1"/>
        <v>0</v>
      </c>
      <c r="AB36" s="760"/>
      <c r="AC36" s="247"/>
      <c r="AD36" s="313"/>
      <c r="AE36" s="758"/>
      <c r="AF36" s="828"/>
      <c r="AG36" s="313"/>
      <c r="AH36" s="757"/>
      <c r="AI36" s="247"/>
      <c r="AJ36" s="313"/>
      <c r="AK36" s="829"/>
      <c r="AL36" s="828"/>
      <c r="AM36" s="830"/>
      <c r="AN36" s="252"/>
      <c r="AO36" s="828"/>
      <c r="AP36" s="313"/>
      <c r="AQ36" s="252"/>
      <c r="AR36" s="828"/>
      <c r="AS36" s="830"/>
      <c r="AT36" s="252"/>
      <c r="AU36" s="828"/>
      <c r="AV36" s="830"/>
      <c r="AW36" s="252"/>
      <c r="AX36" s="828"/>
      <c r="AY36" s="830"/>
      <c r="AZ36" s="78"/>
      <c r="BA36" s="247"/>
      <c r="BB36" s="655"/>
      <c r="BC36" s="823">
        <f t="shared" si="2"/>
        <v>0</v>
      </c>
      <c r="BD36" s="247"/>
      <c r="BE36" s="655">
        <f t="shared" si="3"/>
        <v>0</v>
      </c>
      <c r="BF36" s="278"/>
      <c r="BG36" s="279"/>
      <c r="BH36" s="279"/>
      <c r="BI36" s="252"/>
      <c r="BJ36" s="270"/>
      <c r="BK36" s="830"/>
      <c r="BL36" s="252"/>
      <c r="BM36" s="270"/>
      <c r="BN36" s="830"/>
      <c r="BO36" s="252"/>
      <c r="BP36" s="270"/>
      <c r="BQ36" s="830"/>
      <c r="BR36" s="828"/>
      <c r="BS36" s="270"/>
      <c r="BT36" s="830"/>
    </row>
    <row r="37" spans="1:72" x14ac:dyDescent="0.25">
      <c r="A37" s="821">
        <v>17</v>
      </c>
      <c r="B37" s="525" t="s">
        <v>584</v>
      </c>
      <c r="C37" s="243"/>
      <c r="D37" s="243"/>
      <c r="E37" s="243"/>
      <c r="F37" s="243"/>
      <c r="G37" s="244"/>
      <c r="H37" s="243"/>
      <c r="I37" s="243"/>
      <c r="J37" s="243"/>
      <c r="K37" s="243"/>
      <c r="L37" s="244"/>
      <c r="M37" s="245"/>
      <c r="N37" s="243"/>
      <c r="O37" s="243"/>
      <c r="P37" s="243"/>
      <c r="Q37" s="243"/>
      <c r="R37" s="266"/>
      <c r="S37" s="267"/>
      <c r="T37" s="78">
        <v>6.8</v>
      </c>
      <c r="U37" s="247"/>
      <c r="V37" s="23"/>
      <c r="W37" s="266"/>
      <c r="X37" s="267"/>
      <c r="Y37" s="823">
        <f t="shared" si="0"/>
        <v>6.8</v>
      </c>
      <c r="Z37" s="247"/>
      <c r="AA37" s="823">
        <f t="shared" si="1"/>
        <v>0</v>
      </c>
      <c r="AB37" s="760"/>
      <c r="AC37" s="247"/>
      <c r="AD37" s="313"/>
      <c r="AE37" s="758"/>
      <c r="AF37" s="828"/>
      <c r="AG37" s="313"/>
      <c r="AH37" s="757"/>
      <c r="AI37" s="247"/>
      <c r="AJ37" s="313"/>
      <c r="AK37" s="829"/>
      <c r="AL37" s="828"/>
      <c r="AM37" s="830"/>
      <c r="AN37" s="252"/>
      <c r="AO37" s="828"/>
      <c r="AP37" s="313"/>
      <c r="AQ37" s="252"/>
      <c r="AR37" s="828"/>
      <c r="AS37" s="830"/>
      <c r="AT37" s="252"/>
      <c r="AU37" s="828"/>
      <c r="AV37" s="830"/>
      <c r="AW37" s="252"/>
      <c r="AX37" s="828"/>
      <c r="AY37" s="830"/>
      <c r="AZ37" s="78">
        <v>6.8</v>
      </c>
      <c r="BA37" s="247"/>
      <c r="BB37" s="655"/>
      <c r="BC37" s="823">
        <f t="shared" si="2"/>
        <v>6.8</v>
      </c>
      <c r="BD37" s="247"/>
      <c r="BE37" s="655">
        <f t="shared" si="3"/>
        <v>0</v>
      </c>
      <c r="BF37" s="278"/>
      <c r="BG37" s="279"/>
      <c r="BH37" s="279"/>
      <c r="BI37" s="252"/>
      <c r="BJ37" s="270"/>
      <c r="BK37" s="830"/>
      <c r="BL37" s="252"/>
      <c r="BM37" s="270"/>
      <c r="BN37" s="830"/>
      <c r="BO37" s="252"/>
      <c r="BP37" s="270"/>
      <c r="BQ37" s="830"/>
      <c r="BR37" s="828"/>
      <c r="BS37" s="270"/>
      <c r="BT37" s="830"/>
    </row>
    <row r="38" spans="1:72" x14ac:dyDescent="0.25">
      <c r="A38" s="821">
        <v>18</v>
      </c>
      <c r="B38" s="525" t="s">
        <v>590</v>
      </c>
      <c r="C38" s="243"/>
      <c r="D38" s="243"/>
      <c r="E38" s="243"/>
      <c r="F38" s="243"/>
      <c r="G38" s="244"/>
      <c r="H38" s="243"/>
      <c r="I38" s="243"/>
      <c r="J38" s="243"/>
      <c r="K38" s="243"/>
      <c r="L38" s="244"/>
      <c r="M38" s="245"/>
      <c r="N38" s="243"/>
      <c r="O38" s="243"/>
      <c r="P38" s="243"/>
      <c r="Q38" s="243"/>
      <c r="R38" s="266"/>
      <c r="S38" s="267"/>
      <c r="T38" s="78"/>
      <c r="U38" s="247"/>
      <c r="V38" s="23"/>
      <c r="W38" s="266"/>
      <c r="X38" s="267"/>
      <c r="Y38" s="823">
        <f t="shared" si="0"/>
        <v>0</v>
      </c>
      <c r="Z38" s="247"/>
      <c r="AA38" s="823">
        <f t="shared" si="1"/>
        <v>0</v>
      </c>
      <c r="AB38" s="760"/>
      <c r="AC38" s="247"/>
      <c r="AD38" s="313"/>
      <c r="AE38" s="758"/>
      <c r="AF38" s="828"/>
      <c r="AG38" s="313"/>
      <c r="AH38" s="757"/>
      <c r="AI38" s="247"/>
      <c r="AJ38" s="313"/>
      <c r="AK38" s="829"/>
      <c r="AL38" s="828"/>
      <c r="AM38" s="830"/>
      <c r="AN38" s="252"/>
      <c r="AO38" s="828"/>
      <c r="AP38" s="313"/>
      <c r="AQ38" s="252"/>
      <c r="AR38" s="828"/>
      <c r="AS38" s="830"/>
      <c r="AT38" s="252"/>
      <c r="AU38" s="828"/>
      <c r="AV38" s="830"/>
      <c r="AW38" s="252"/>
      <c r="AX38" s="828"/>
      <c r="AY38" s="830"/>
      <c r="AZ38" s="78"/>
      <c r="BA38" s="247"/>
      <c r="BB38" s="655"/>
      <c r="BC38" s="823">
        <f t="shared" si="2"/>
        <v>0</v>
      </c>
      <c r="BD38" s="247"/>
      <c r="BE38" s="655">
        <f t="shared" si="3"/>
        <v>0</v>
      </c>
      <c r="BF38" s="278"/>
      <c r="BG38" s="279"/>
      <c r="BH38" s="279"/>
      <c r="BI38" s="252"/>
      <c r="BJ38" s="270"/>
      <c r="BK38" s="830"/>
      <c r="BL38" s="252"/>
      <c r="BM38" s="270"/>
      <c r="BN38" s="830"/>
      <c r="BO38" s="252"/>
      <c r="BP38" s="270"/>
      <c r="BQ38" s="830"/>
      <c r="BR38" s="828"/>
      <c r="BS38" s="270"/>
      <c r="BT38" s="830"/>
    </row>
    <row r="39" spans="1:72" x14ac:dyDescent="0.25">
      <c r="A39" s="821">
        <v>19</v>
      </c>
      <c r="B39" s="523" t="s">
        <v>584</v>
      </c>
      <c r="C39" s="243"/>
      <c r="D39" s="243"/>
      <c r="E39" s="243"/>
      <c r="F39" s="243"/>
      <c r="G39" s="244"/>
      <c r="H39" s="243"/>
      <c r="I39" s="243"/>
      <c r="J39" s="243"/>
      <c r="K39" s="243"/>
      <c r="L39" s="244"/>
      <c r="M39" s="245"/>
      <c r="N39" s="243"/>
      <c r="O39" s="243"/>
      <c r="P39" s="243"/>
      <c r="Q39" s="243"/>
      <c r="R39" s="266"/>
      <c r="S39" s="267"/>
      <c r="T39" s="78"/>
      <c r="U39" s="247" t="s">
        <v>98</v>
      </c>
      <c r="V39" s="23"/>
      <c r="W39" s="266"/>
      <c r="X39" s="267"/>
      <c r="Y39" s="823">
        <f t="shared" si="0"/>
        <v>0</v>
      </c>
      <c r="Z39" s="247" t="s">
        <v>98</v>
      </c>
      <c r="AA39" s="823">
        <f t="shared" si="1"/>
        <v>0</v>
      </c>
      <c r="AB39" s="760"/>
      <c r="AC39" s="247"/>
      <c r="AD39" s="313"/>
      <c r="AE39" s="758"/>
      <c r="AF39" s="828"/>
      <c r="AG39" s="313"/>
      <c r="AH39" s="757"/>
      <c r="AI39" s="247"/>
      <c r="AJ39" s="313"/>
      <c r="AK39" s="829"/>
      <c r="AL39" s="828"/>
      <c r="AM39" s="830"/>
      <c r="AN39" s="252"/>
      <c r="AO39" s="828"/>
      <c r="AP39" s="313"/>
      <c r="AQ39" s="252"/>
      <c r="AR39" s="828"/>
      <c r="AS39" s="830"/>
      <c r="AT39" s="252"/>
      <c r="AU39" s="828"/>
      <c r="AV39" s="830"/>
      <c r="AW39" s="252"/>
      <c r="AX39" s="828"/>
      <c r="AY39" s="830"/>
      <c r="AZ39" s="78"/>
      <c r="BA39" s="247" t="s">
        <v>98</v>
      </c>
      <c r="BB39" s="655"/>
      <c r="BC39" s="823">
        <f t="shared" si="2"/>
        <v>0</v>
      </c>
      <c r="BD39" s="247" t="s">
        <v>98</v>
      </c>
      <c r="BE39" s="655">
        <f t="shared" si="3"/>
        <v>0</v>
      </c>
      <c r="BF39" s="278"/>
      <c r="BG39" s="279"/>
      <c r="BH39" s="279"/>
      <c r="BI39" s="252"/>
      <c r="BJ39" s="270"/>
      <c r="BK39" s="830"/>
      <c r="BL39" s="252"/>
      <c r="BM39" s="270"/>
      <c r="BN39" s="830"/>
      <c r="BO39" s="252"/>
      <c r="BP39" s="270"/>
      <c r="BQ39" s="830"/>
      <c r="BR39" s="828"/>
      <c r="BS39" s="270"/>
      <c r="BT39" s="830"/>
    </row>
    <row r="40" spans="1:72" x14ac:dyDescent="0.25">
      <c r="A40" s="821">
        <v>20</v>
      </c>
      <c r="B40" s="43" t="s">
        <v>591</v>
      </c>
      <c r="C40" s="243"/>
      <c r="D40" s="243"/>
      <c r="E40" s="243"/>
      <c r="F40" s="243"/>
      <c r="G40" s="244"/>
      <c r="H40" s="243"/>
      <c r="I40" s="243"/>
      <c r="J40" s="243"/>
      <c r="K40" s="243"/>
      <c r="L40" s="244"/>
      <c r="M40" s="245"/>
      <c r="N40" s="243"/>
      <c r="O40" s="243"/>
      <c r="P40" s="243"/>
      <c r="Q40" s="243"/>
      <c r="R40" s="266"/>
      <c r="S40" s="267"/>
      <c r="T40" s="78"/>
      <c r="U40" s="247"/>
      <c r="V40" s="23"/>
      <c r="W40" s="266"/>
      <c r="X40" s="267"/>
      <c r="Y40" s="823">
        <f t="shared" si="0"/>
        <v>0</v>
      </c>
      <c r="Z40" s="247"/>
      <c r="AA40" s="823">
        <f t="shared" si="1"/>
        <v>0</v>
      </c>
      <c r="AB40" s="760"/>
      <c r="AC40" s="247"/>
      <c r="AD40" s="313"/>
      <c r="AE40" s="758"/>
      <c r="AF40" s="828"/>
      <c r="AG40" s="313"/>
      <c r="AH40" s="757"/>
      <c r="AI40" s="247"/>
      <c r="AJ40" s="313"/>
      <c r="AK40" s="829"/>
      <c r="AL40" s="828"/>
      <c r="AM40" s="830"/>
      <c r="AN40" s="252"/>
      <c r="AO40" s="828"/>
      <c r="AP40" s="313"/>
      <c r="AQ40" s="252"/>
      <c r="AR40" s="828"/>
      <c r="AS40" s="830"/>
      <c r="AT40" s="252"/>
      <c r="AU40" s="828"/>
      <c r="AV40" s="830"/>
      <c r="AW40" s="252"/>
      <c r="AX40" s="828"/>
      <c r="AY40" s="830"/>
      <c r="AZ40" s="78"/>
      <c r="BA40" s="247"/>
      <c r="BB40" s="655"/>
      <c r="BC40" s="823">
        <f t="shared" si="2"/>
        <v>0</v>
      </c>
      <c r="BD40" s="247"/>
      <c r="BE40" s="655">
        <f t="shared" si="3"/>
        <v>0</v>
      </c>
      <c r="BF40" s="278"/>
      <c r="BG40" s="279"/>
      <c r="BH40" s="279"/>
      <c r="BI40" s="252"/>
      <c r="BJ40" s="270"/>
      <c r="BK40" s="830"/>
      <c r="BL40" s="252"/>
      <c r="BM40" s="270"/>
      <c r="BN40" s="830"/>
      <c r="BO40" s="252"/>
      <c r="BP40" s="270"/>
      <c r="BQ40" s="830"/>
      <c r="BR40" s="828"/>
      <c r="BS40" s="270"/>
      <c r="BT40" s="830"/>
    </row>
    <row r="41" spans="1:72" x14ac:dyDescent="0.25">
      <c r="A41" s="821">
        <v>21</v>
      </c>
      <c r="B41" s="465" t="s">
        <v>592</v>
      </c>
      <c r="C41" s="243"/>
      <c r="D41" s="243"/>
      <c r="E41" s="243"/>
      <c r="F41" s="243"/>
      <c r="G41" s="244"/>
      <c r="H41" s="243"/>
      <c r="I41" s="243"/>
      <c r="J41" s="243"/>
      <c r="K41" s="243"/>
      <c r="L41" s="244"/>
      <c r="M41" s="245"/>
      <c r="N41" s="243"/>
      <c r="O41" s="243"/>
      <c r="P41" s="243"/>
      <c r="Q41" s="243"/>
      <c r="R41" s="266"/>
      <c r="S41" s="267"/>
      <c r="T41" s="78"/>
      <c r="U41" s="247"/>
      <c r="V41" s="23">
        <v>2.5</v>
      </c>
      <c r="W41" s="266"/>
      <c r="X41" s="267"/>
      <c r="Y41" s="823">
        <f t="shared" si="0"/>
        <v>0</v>
      </c>
      <c r="Z41" s="247"/>
      <c r="AA41" s="823">
        <f t="shared" si="1"/>
        <v>2.5</v>
      </c>
      <c r="AB41" s="760"/>
      <c r="AC41" s="247"/>
      <c r="AD41" s="313"/>
      <c r="AE41" s="758"/>
      <c r="AF41" s="828"/>
      <c r="AG41" s="313"/>
      <c r="AH41" s="757"/>
      <c r="AI41" s="247"/>
      <c r="AJ41" s="313"/>
      <c r="AK41" s="829"/>
      <c r="AL41" s="828"/>
      <c r="AM41" s="830"/>
      <c r="AN41" s="252"/>
      <c r="AO41" s="828"/>
      <c r="AP41" s="313"/>
      <c r="AQ41" s="252"/>
      <c r="AR41" s="828"/>
      <c r="AS41" s="830"/>
      <c r="AT41" s="252"/>
      <c r="AU41" s="828"/>
      <c r="AV41" s="830"/>
      <c r="AW41" s="252"/>
      <c r="AX41" s="828"/>
      <c r="AY41" s="830"/>
      <c r="AZ41" s="78"/>
      <c r="BA41" s="247"/>
      <c r="BB41" s="655">
        <v>2.5</v>
      </c>
      <c r="BC41" s="823">
        <f t="shared" si="2"/>
        <v>0</v>
      </c>
      <c r="BD41" s="247"/>
      <c r="BE41" s="655">
        <f t="shared" si="3"/>
        <v>2.5</v>
      </c>
      <c r="BF41" s="278"/>
      <c r="BG41" s="279"/>
      <c r="BH41" s="279"/>
      <c r="BI41" s="252"/>
      <c r="BJ41" s="270"/>
      <c r="BK41" s="830"/>
      <c r="BL41" s="252"/>
      <c r="BM41" s="270"/>
      <c r="BN41" s="830"/>
      <c r="BO41" s="252"/>
      <c r="BP41" s="270"/>
      <c r="BQ41" s="830"/>
      <c r="BR41" s="828"/>
      <c r="BS41" s="270"/>
      <c r="BT41" s="830"/>
    </row>
    <row r="42" spans="1:72" x14ac:dyDescent="0.25">
      <c r="A42" s="821">
        <v>22</v>
      </c>
      <c r="B42" s="849" t="s">
        <v>136</v>
      </c>
      <c r="C42" s="243"/>
      <c r="D42" s="243"/>
      <c r="E42" s="243"/>
      <c r="F42" s="243"/>
      <c r="G42" s="244"/>
      <c r="H42" s="243"/>
      <c r="I42" s="243"/>
      <c r="J42" s="243"/>
      <c r="K42" s="243"/>
      <c r="L42" s="244"/>
      <c r="M42" s="245"/>
      <c r="N42" s="243"/>
      <c r="O42" s="243"/>
      <c r="P42" s="243"/>
      <c r="Q42" s="243"/>
      <c r="R42" s="266"/>
      <c r="S42" s="267"/>
      <c r="T42" s="78"/>
      <c r="U42" s="247"/>
      <c r="V42" s="23"/>
      <c r="W42" s="266"/>
      <c r="X42" s="267"/>
      <c r="Y42" s="823">
        <f t="shared" si="0"/>
        <v>0</v>
      </c>
      <c r="Z42" s="247"/>
      <c r="AA42" s="823">
        <f t="shared" si="1"/>
        <v>0</v>
      </c>
      <c r="AB42" s="760"/>
      <c r="AC42" s="247"/>
      <c r="AD42" s="313"/>
      <c r="AE42" s="758"/>
      <c r="AF42" s="828"/>
      <c r="AG42" s="313"/>
      <c r="AH42" s="757"/>
      <c r="AI42" s="247"/>
      <c r="AJ42" s="313"/>
      <c r="AK42" s="829"/>
      <c r="AL42" s="828"/>
      <c r="AM42" s="830"/>
      <c r="AN42" s="252"/>
      <c r="AO42" s="828"/>
      <c r="AP42" s="313"/>
      <c r="AQ42" s="252"/>
      <c r="AR42" s="828"/>
      <c r="AS42" s="830"/>
      <c r="AT42" s="252"/>
      <c r="AU42" s="828"/>
      <c r="AV42" s="830"/>
      <c r="AW42" s="252"/>
      <c r="AX42" s="828"/>
      <c r="AY42" s="830"/>
      <c r="AZ42" s="78"/>
      <c r="BA42" s="247"/>
      <c r="BB42" s="655"/>
      <c r="BC42" s="823">
        <f t="shared" si="2"/>
        <v>0</v>
      </c>
      <c r="BD42" s="247"/>
      <c r="BE42" s="655">
        <f t="shared" si="3"/>
        <v>0</v>
      </c>
      <c r="BF42" s="278"/>
      <c r="BG42" s="279"/>
      <c r="BH42" s="279"/>
      <c r="BI42" s="252"/>
      <c r="BJ42" s="270"/>
      <c r="BK42" s="830"/>
      <c r="BL42" s="252"/>
      <c r="BM42" s="270"/>
      <c r="BN42" s="830"/>
      <c r="BO42" s="252"/>
      <c r="BP42" s="270"/>
      <c r="BQ42" s="830"/>
      <c r="BR42" s="828"/>
      <c r="BS42" s="270"/>
      <c r="BT42" s="830"/>
    </row>
    <row r="43" spans="1:72" ht="31.5" x14ac:dyDescent="0.25">
      <c r="A43" s="821">
        <v>23</v>
      </c>
      <c r="B43" s="509" t="s">
        <v>593</v>
      </c>
      <c r="C43" s="243"/>
      <c r="D43" s="243"/>
      <c r="E43" s="243"/>
      <c r="F43" s="243"/>
      <c r="G43" s="244"/>
      <c r="H43" s="243"/>
      <c r="I43" s="243"/>
      <c r="J43" s="243"/>
      <c r="K43" s="243"/>
      <c r="L43" s="244"/>
      <c r="M43" s="245"/>
      <c r="N43" s="243"/>
      <c r="O43" s="243"/>
      <c r="P43" s="243"/>
      <c r="Q43" s="243"/>
      <c r="R43" s="266"/>
      <c r="S43" s="267"/>
      <c r="T43" s="78">
        <v>3.57</v>
      </c>
      <c r="U43" s="247"/>
      <c r="V43" s="23">
        <v>1.05</v>
      </c>
      <c r="W43" s="266"/>
      <c r="X43" s="267"/>
      <c r="Y43" s="823">
        <f t="shared" si="0"/>
        <v>3.57</v>
      </c>
      <c r="Z43" s="247"/>
      <c r="AA43" s="823">
        <f t="shared" si="1"/>
        <v>1.05</v>
      </c>
      <c r="AB43" s="760"/>
      <c r="AC43" s="247"/>
      <c r="AD43" s="313"/>
      <c r="AE43" s="758"/>
      <c r="AF43" s="828"/>
      <c r="AG43" s="313"/>
      <c r="AH43" s="757"/>
      <c r="AI43" s="247"/>
      <c r="AJ43" s="313"/>
      <c r="AK43" s="829"/>
      <c r="AL43" s="828"/>
      <c r="AM43" s="830"/>
      <c r="AN43" s="252"/>
      <c r="AO43" s="828"/>
      <c r="AP43" s="313"/>
      <c r="AQ43" s="252"/>
      <c r="AR43" s="828"/>
      <c r="AS43" s="830"/>
      <c r="AT43" s="252"/>
      <c r="AU43" s="828"/>
      <c r="AV43" s="830"/>
      <c r="AW43" s="252"/>
      <c r="AX43" s="828"/>
      <c r="AY43" s="830"/>
      <c r="AZ43" s="78">
        <v>3.57</v>
      </c>
      <c r="BA43" s="247"/>
      <c r="BB43" s="655">
        <v>1.05</v>
      </c>
      <c r="BC43" s="823">
        <f t="shared" si="2"/>
        <v>3.57</v>
      </c>
      <c r="BD43" s="247"/>
      <c r="BE43" s="655">
        <f t="shared" si="3"/>
        <v>1.05</v>
      </c>
      <c r="BF43" s="278"/>
      <c r="BG43" s="279"/>
      <c r="BH43" s="279"/>
      <c r="BI43" s="252"/>
      <c r="BJ43" s="270"/>
      <c r="BK43" s="830"/>
      <c r="BL43" s="252"/>
      <c r="BM43" s="270"/>
      <c r="BN43" s="830"/>
      <c r="BO43" s="252"/>
      <c r="BP43" s="270"/>
      <c r="BQ43" s="830"/>
      <c r="BR43" s="828"/>
      <c r="BS43" s="270"/>
      <c r="BT43" s="830"/>
    </row>
    <row r="44" spans="1:72" ht="63" x14ac:dyDescent="0.25">
      <c r="A44" s="821">
        <v>24</v>
      </c>
      <c r="B44" s="509" t="s">
        <v>597</v>
      </c>
      <c r="C44" s="243"/>
      <c r="D44" s="243"/>
      <c r="E44" s="243"/>
      <c r="F44" s="243"/>
      <c r="G44" s="244"/>
      <c r="H44" s="243"/>
      <c r="I44" s="243"/>
      <c r="J44" s="243"/>
      <c r="K44" s="243"/>
      <c r="L44" s="244"/>
      <c r="M44" s="245"/>
      <c r="N44" s="243"/>
      <c r="O44" s="243"/>
      <c r="P44" s="243"/>
      <c r="Q44" s="243"/>
      <c r="R44" s="266"/>
      <c r="S44" s="267"/>
      <c r="T44" s="78">
        <v>7.2</v>
      </c>
      <c r="U44" s="247"/>
      <c r="V44" s="23">
        <v>0.9</v>
      </c>
      <c r="W44" s="266"/>
      <c r="X44" s="267"/>
      <c r="Y44" s="823">
        <f t="shared" si="0"/>
        <v>7.2</v>
      </c>
      <c r="Z44" s="247"/>
      <c r="AA44" s="823">
        <f t="shared" si="1"/>
        <v>0.9</v>
      </c>
      <c r="AB44" s="760"/>
      <c r="AC44" s="247"/>
      <c r="AD44" s="313"/>
      <c r="AE44" s="758"/>
      <c r="AF44" s="828"/>
      <c r="AG44" s="313"/>
      <c r="AH44" s="757"/>
      <c r="AI44" s="247"/>
      <c r="AJ44" s="313"/>
      <c r="AK44" s="829"/>
      <c r="AL44" s="828"/>
      <c r="AM44" s="830"/>
      <c r="AN44" s="252"/>
      <c r="AO44" s="828"/>
      <c r="AP44" s="313"/>
      <c r="AQ44" s="252"/>
      <c r="AR44" s="828"/>
      <c r="AS44" s="830"/>
      <c r="AT44" s="252"/>
      <c r="AU44" s="828"/>
      <c r="AV44" s="830"/>
      <c r="AW44" s="252"/>
      <c r="AX44" s="828"/>
      <c r="AY44" s="830"/>
      <c r="AZ44" s="78">
        <v>7.2</v>
      </c>
      <c r="BA44" s="247"/>
      <c r="BB44" s="655">
        <v>0.4</v>
      </c>
      <c r="BC44" s="823">
        <f t="shared" si="2"/>
        <v>7.2</v>
      </c>
      <c r="BD44" s="247"/>
      <c r="BE44" s="655">
        <f t="shared" si="3"/>
        <v>0.4</v>
      </c>
      <c r="BF44" s="278"/>
      <c r="BG44" s="279"/>
      <c r="BH44" s="279"/>
      <c r="BI44" s="252"/>
      <c r="BJ44" s="270"/>
      <c r="BK44" s="830"/>
      <c r="BL44" s="252"/>
      <c r="BM44" s="270"/>
      <c r="BN44" s="830"/>
      <c r="BO44" s="252"/>
      <c r="BP44" s="270"/>
      <c r="BQ44" s="830"/>
      <c r="BR44" s="828"/>
      <c r="BS44" s="270"/>
      <c r="BT44" s="830"/>
    </row>
    <row r="45" spans="1:72" ht="31.5" x14ac:dyDescent="0.25">
      <c r="A45" s="821">
        <v>25</v>
      </c>
      <c r="B45" s="509" t="s">
        <v>598</v>
      </c>
      <c r="C45" s="243"/>
      <c r="D45" s="243"/>
      <c r="E45" s="243"/>
      <c r="F45" s="243"/>
      <c r="G45" s="244"/>
      <c r="H45" s="243"/>
      <c r="I45" s="243"/>
      <c r="J45" s="243"/>
      <c r="K45" s="243"/>
      <c r="L45" s="244"/>
      <c r="M45" s="245"/>
      <c r="N45" s="243"/>
      <c r="O45" s="243"/>
      <c r="P45" s="243"/>
      <c r="Q45" s="243"/>
      <c r="R45" s="266"/>
      <c r="S45" s="267"/>
      <c r="T45" s="823">
        <v>3.15</v>
      </c>
      <c r="U45" s="247"/>
      <c r="V45" s="23"/>
      <c r="W45" s="266"/>
      <c r="X45" s="267"/>
      <c r="Y45" s="823">
        <f t="shared" si="0"/>
        <v>3.15</v>
      </c>
      <c r="Z45" s="247"/>
      <c r="AA45" s="823">
        <f t="shared" si="1"/>
        <v>0</v>
      </c>
      <c r="AB45" s="760"/>
      <c r="AC45" s="247"/>
      <c r="AD45" s="313"/>
      <c r="AE45" s="758"/>
      <c r="AF45" s="828"/>
      <c r="AG45" s="313"/>
      <c r="AH45" s="757"/>
      <c r="AI45" s="247"/>
      <c r="AJ45" s="313"/>
      <c r="AK45" s="829"/>
      <c r="AL45" s="828"/>
      <c r="AM45" s="830"/>
      <c r="AN45" s="252"/>
      <c r="AO45" s="828"/>
      <c r="AP45" s="313"/>
      <c r="AQ45" s="252"/>
      <c r="AR45" s="828"/>
      <c r="AS45" s="830"/>
      <c r="AT45" s="252"/>
      <c r="AU45" s="828"/>
      <c r="AV45" s="830"/>
      <c r="AW45" s="252"/>
      <c r="AX45" s="828"/>
      <c r="AY45" s="830"/>
      <c r="AZ45" s="823">
        <v>3.15</v>
      </c>
      <c r="BA45" s="247"/>
      <c r="BB45" s="655"/>
      <c r="BC45" s="823">
        <f t="shared" si="2"/>
        <v>3.15</v>
      </c>
      <c r="BD45" s="247"/>
      <c r="BE45" s="655">
        <f t="shared" si="3"/>
        <v>0</v>
      </c>
      <c r="BF45" s="278"/>
      <c r="BG45" s="279"/>
      <c r="BH45" s="279"/>
      <c r="BI45" s="252"/>
      <c r="BJ45" s="270"/>
      <c r="BK45" s="830"/>
      <c r="BL45" s="252"/>
      <c r="BM45" s="270"/>
      <c r="BN45" s="830"/>
      <c r="BO45" s="252"/>
      <c r="BP45" s="270"/>
      <c r="BQ45" s="830"/>
      <c r="BR45" s="828"/>
      <c r="BS45" s="270"/>
      <c r="BT45" s="830"/>
    </row>
    <row r="46" spans="1:72" ht="31.5" x14ac:dyDescent="0.25">
      <c r="A46" s="821">
        <v>26</v>
      </c>
      <c r="B46" s="851" t="s">
        <v>599</v>
      </c>
      <c r="C46" s="243"/>
      <c r="D46" s="243"/>
      <c r="E46" s="243"/>
      <c r="F46" s="243"/>
      <c r="G46" s="244"/>
      <c r="H46" s="243"/>
      <c r="I46" s="243"/>
      <c r="J46" s="243"/>
      <c r="K46" s="243"/>
      <c r="L46" s="244"/>
      <c r="M46" s="245"/>
      <c r="N46" s="243"/>
      <c r="O46" s="243"/>
      <c r="P46" s="243"/>
      <c r="Q46" s="243"/>
      <c r="R46" s="266"/>
      <c r="S46" s="267"/>
      <c r="T46" s="823">
        <v>7.2</v>
      </c>
      <c r="U46" s="247"/>
      <c r="V46" s="23">
        <v>0.4</v>
      </c>
      <c r="W46" s="266"/>
      <c r="X46" s="267"/>
      <c r="Y46" s="823">
        <f t="shared" si="0"/>
        <v>7.2</v>
      </c>
      <c r="Z46" s="247"/>
      <c r="AA46" s="823">
        <f t="shared" si="1"/>
        <v>0.4</v>
      </c>
      <c r="AB46" s="760"/>
      <c r="AC46" s="247"/>
      <c r="AD46" s="313"/>
      <c r="AE46" s="758"/>
      <c r="AF46" s="828"/>
      <c r="AG46" s="313"/>
      <c r="AH46" s="757"/>
      <c r="AI46" s="247"/>
      <c r="AJ46" s="313"/>
      <c r="AK46" s="829"/>
      <c r="AL46" s="828"/>
      <c r="AM46" s="830"/>
      <c r="AN46" s="252"/>
      <c r="AO46" s="828"/>
      <c r="AP46" s="313"/>
      <c r="AQ46" s="252"/>
      <c r="AR46" s="828"/>
      <c r="AS46" s="830"/>
      <c r="AT46" s="252"/>
      <c r="AU46" s="828"/>
      <c r="AV46" s="830"/>
      <c r="AW46" s="252"/>
      <c r="AX46" s="828"/>
      <c r="AY46" s="830"/>
      <c r="AZ46" s="823">
        <v>7.2</v>
      </c>
      <c r="BA46" s="247"/>
      <c r="BB46" s="655">
        <v>0.4</v>
      </c>
      <c r="BC46" s="823">
        <f t="shared" si="2"/>
        <v>7.2</v>
      </c>
      <c r="BD46" s="247"/>
      <c r="BE46" s="655">
        <f t="shared" si="3"/>
        <v>0.4</v>
      </c>
      <c r="BF46" s="278"/>
      <c r="BG46" s="279"/>
      <c r="BH46" s="279"/>
      <c r="BI46" s="252"/>
      <c r="BJ46" s="270"/>
      <c r="BK46" s="830"/>
      <c r="BL46" s="252"/>
      <c r="BM46" s="270"/>
      <c r="BN46" s="830"/>
      <c r="BO46" s="252"/>
      <c r="BP46" s="270"/>
      <c r="BQ46" s="830"/>
      <c r="BR46" s="828"/>
      <c r="BS46" s="270"/>
      <c r="BT46" s="830"/>
    </row>
    <row r="47" spans="1:72" x14ac:dyDescent="0.25">
      <c r="A47" s="821">
        <v>27</v>
      </c>
      <c r="B47" s="849" t="s">
        <v>137</v>
      </c>
      <c r="C47" s="243"/>
      <c r="D47" s="243"/>
      <c r="E47" s="243"/>
      <c r="F47" s="243"/>
      <c r="G47" s="244"/>
      <c r="H47" s="243"/>
      <c r="I47" s="243"/>
      <c r="J47" s="243"/>
      <c r="K47" s="243"/>
      <c r="L47" s="244"/>
      <c r="M47" s="245"/>
      <c r="N47" s="243"/>
      <c r="O47" s="243"/>
      <c r="P47" s="243"/>
      <c r="Q47" s="243"/>
      <c r="R47" s="266"/>
      <c r="S47" s="267"/>
      <c r="T47" s="823"/>
      <c r="U47" s="247"/>
      <c r="V47" s="23"/>
      <c r="W47" s="266"/>
      <c r="X47" s="267"/>
      <c r="Y47" s="823">
        <f t="shared" si="0"/>
        <v>0</v>
      </c>
      <c r="Z47" s="247"/>
      <c r="AA47" s="823">
        <f t="shared" si="1"/>
        <v>0</v>
      </c>
      <c r="AB47" s="760"/>
      <c r="AC47" s="247"/>
      <c r="AD47" s="313"/>
      <c r="AE47" s="758"/>
      <c r="AF47" s="828"/>
      <c r="AG47" s="313"/>
      <c r="AH47" s="757"/>
      <c r="AI47" s="247"/>
      <c r="AJ47" s="313"/>
      <c r="AK47" s="829"/>
      <c r="AL47" s="828"/>
      <c r="AM47" s="830"/>
      <c r="AN47" s="252"/>
      <c r="AO47" s="828"/>
      <c r="AP47" s="313"/>
      <c r="AQ47" s="252"/>
      <c r="AR47" s="828"/>
      <c r="AS47" s="830"/>
      <c r="AT47" s="252"/>
      <c r="AU47" s="828"/>
      <c r="AV47" s="830"/>
      <c r="AW47" s="252"/>
      <c r="AX47" s="828"/>
      <c r="AY47" s="830"/>
      <c r="AZ47" s="823"/>
      <c r="BA47" s="247"/>
      <c r="BB47" s="655"/>
      <c r="BC47" s="823">
        <f t="shared" si="2"/>
        <v>0</v>
      </c>
      <c r="BD47" s="247"/>
      <c r="BE47" s="655">
        <f t="shared" si="3"/>
        <v>0</v>
      </c>
      <c r="BF47" s="278"/>
      <c r="BG47" s="279"/>
      <c r="BH47" s="279"/>
      <c r="BI47" s="252"/>
      <c r="BJ47" s="270"/>
      <c r="BK47" s="830"/>
      <c r="BL47" s="252"/>
      <c r="BM47" s="270"/>
      <c r="BN47" s="830"/>
      <c r="BO47" s="252"/>
      <c r="BP47" s="270"/>
      <c r="BQ47" s="830"/>
      <c r="BR47" s="828"/>
      <c r="BS47" s="270"/>
      <c r="BT47" s="830"/>
    </row>
    <row r="48" spans="1:72" ht="31.5" x14ac:dyDescent="0.25">
      <c r="A48" s="821">
        <v>28</v>
      </c>
      <c r="B48" s="852" t="s">
        <v>138</v>
      </c>
      <c r="C48" s="243"/>
      <c r="D48" s="243"/>
      <c r="E48" s="243"/>
      <c r="F48" s="243"/>
      <c r="G48" s="244"/>
      <c r="H48" s="243"/>
      <c r="I48" s="243"/>
      <c r="J48" s="243"/>
      <c r="K48" s="243"/>
      <c r="L48" s="244"/>
      <c r="M48" s="245"/>
      <c r="N48" s="243"/>
      <c r="O48" s="243"/>
      <c r="P48" s="243"/>
      <c r="Q48" s="243"/>
      <c r="R48" s="266"/>
      <c r="S48" s="267"/>
      <c r="T48" s="823"/>
      <c r="U48" s="247"/>
      <c r="V48" s="23"/>
      <c r="W48" s="266"/>
      <c r="X48" s="267"/>
      <c r="Y48" s="823">
        <f t="shared" si="0"/>
        <v>0</v>
      </c>
      <c r="Z48" s="247"/>
      <c r="AA48" s="823">
        <f t="shared" si="1"/>
        <v>0</v>
      </c>
      <c r="AB48" s="760"/>
      <c r="AC48" s="247"/>
      <c r="AD48" s="313"/>
      <c r="AE48" s="758"/>
      <c r="AF48" s="828"/>
      <c r="AG48" s="313"/>
      <c r="AH48" s="757"/>
      <c r="AI48" s="247"/>
      <c r="AJ48" s="313"/>
      <c r="AK48" s="829"/>
      <c r="AL48" s="828"/>
      <c r="AM48" s="830"/>
      <c r="AN48" s="252"/>
      <c r="AO48" s="828"/>
      <c r="AP48" s="313"/>
      <c r="AQ48" s="252"/>
      <c r="AR48" s="828"/>
      <c r="AS48" s="830"/>
      <c r="AT48" s="252"/>
      <c r="AU48" s="828"/>
      <c r="AV48" s="830"/>
      <c r="AW48" s="252"/>
      <c r="AX48" s="828"/>
      <c r="AY48" s="830"/>
      <c r="AZ48" s="823"/>
      <c r="BA48" s="247"/>
      <c r="BB48" s="655"/>
      <c r="BC48" s="823">
        <f t="shared" si="2"/>
        <v>0</v>
      </c>
      <c r="BD48" s="247"/>
      <c r="BE48" s="655">
        <f t="shared" si="3"/>
        <v>0</v>
      </c>
      <c r="BF48" s="278"/>
      <c r="BG48" s="279"/>
      <c r="BH48" s="279"/>
      <c r="BI48" s="252"/>
      <c r="BJ48" s="270"/>
      <c r="BK48" s="830"/>
      <c r="BL48" s="252"/>
      <c r="BM48" s="270"/>
      <c r="BN48" s="830"/>
      <c r="BO48" s="252"/>
      <c r="BP48" s="270"/>
      <c r="BQ48" s="830"/>
      <c r="BR48" s="828"/>
      <c r="BS48" s="270"/>
      <c r="BT48" s="830"/>
    </row>
    <row r="49" spans="1:72" ht="31.5" x14ac:dyDescent="0.25">
      <c r="A49" s="821">
        <v>29</v>
      </c>
      <c r="B49" s="43" t="s">
        <v>142</v>
      </c>
      <c r="C49" s="243"/>
      <c r="D49" s="243"/>
      <c r="E49" s="243"/>
      <c r="F49" s="243"/>
      <c r="G49" s="244"/>
      <c r="H49" s="243"/>
      <c r="I49" s="243"/>
      <c r="J49" s="243"/>
      <c r="K49" s="243"/>
      <c r="L49" s="244"/>
      <c r="M49" s="245"/>
      <c r="N49" s="243"/>
      <c r="O49" s="243"/>
      <c r="P49" s="243"/>
      <c r="Q49" s="243"/>
      <c r="R49" s="266"/>
      <c r="S49" s="267"/>
      <c r="T49" s="823"/>
      <c r="U49" s="247"/>
      <c r="V49" s="655"/>
      <c r="W49" s="266"/>
      <c r="X49" s="267"/>
      <c r="Y49" s="823">
        <f t="shared" si="0"/>
        <v>0</v>
      </c>
      <c r="Z49" s="247"/>
      <c r="AA49" s="823"/>
      <c r="AB49" s="760"/>
      <c r="AC49" s="247"/>
      <c r="AD49" s="313"/>
      <c r="AE49" s="758"/>
      <c r="AF49" s="828"/>
      <c r="AG49" s="313"/>
      <c r="AH49" s="757"/>
      <c r="AI49" s="247"/>
      <c r="AJ49" s="313"/>
      <c r="AK49" s="829"/>
      <c r="AL49" s="828"/>
      <c r="AM49" s="830"/>
      <c r="AN49" s="252"/>
      <c r="AO49" s="828"/>
      <c r="AP49" s="313"/>
      <c r="AQ49" s="252"/>
      <c r="AR49" s="828"/>
      <c r="AS49" s="830"/>
      <c r="AT49" s="252"/>
      <c r="AU49" s="828"/>
      <c r="AV49" s="830"/>
      <c r="AW49" s="252"/>
      <c r="AX49" s="828"/>
      <c r="AY49" s="830"/>
      <c r="AZ49" s="823"/>
      <c r="BA49" s="247"/>
      <c r="BB49" s="655"/>
      <c r="BC49" s="823">
        <f t="shared" si="2"/>
        <v>0</v>
      </c>
      <c r="BD49" s="247"/>
      <c r="BE49" s="655">
        <f t="shared" si="3"/>
        <v>0</v>
      </c>
      <c r="BF49" s="278"/>
      <c r="BG49" s="279"/>
      <c r="BH49" s="279"/>
      <c r="BI49" s="252"/>
      <c r="BJ49" s="270"/>
      <c r="BK49" s="830"/>
      <c r="BL49" s="252"/>
      <c r="BM49" s="270"/>
      <c r="BN49" s="830"/>
      <c r="BO49" s="252"/>
      <c r="BP49" s="270"/>
      <c r="BQ49" s="830"/>
      <c r="BR49" s="828"/>
      <c r="BS49" s="270"/>
      <c r="BT49" s="830"/>
    </row>
    <row r="50" spans="1:72" x14ac:dyDescent="0.25">
      <c r="A50" s="738"/>
      <c r="B50" s="706"/>
      <c r="C50" s="243"/>
      <c r="D50" s="243"/>
      <c r="E50" s="243"/>
      <c r="F50" s="243"/>
      <c r="G50" s="244"/>
      <c r="H50" s="243"/>
      <c r="I50" s="243"/>
      <c r="J50" s="243"/>
      <c r="K50" s="243"/>
      <c r="L50" s="244"/>
      <c r="M50" s="245"/>
      <c r="N50" s="243"/>
      <c r="O50" s="243"/>
      <c r="P50" s="243"/>
      <c r="Q50" s="243"/>
      <c r="R50" s="266"/>
      <c r="S50" s="267"/>
      <c r="T50" s="267"/>
      <c r="U50" s="243"/>
      <c r="V50" s="243"/>
      <c r="W50" s="286"/>
      <c r="X50" s="283"/>
      <c r="Y50" s="283"/>
      <c r="Z50" s="247"/>
      <c r="AA50" s="284"/>
      <c r="AB50" s="285"/>
      <c r="AC50" s="247"/>
      <c r="AD50" s="313"/>
      <c r="AE50" s="758"/>
      <c r="AF50" s="828"/>
      <c r="AG50" s="313"/>
      <c r="AH50" s="757"/>
      <c r="AI50" s="247"/>
      <c r="AJ50" s="313"/>
      <c r="AK50" s="829"/>
      <c r="AL50" s="828"/>
      <c r="AM50" s="830"/>
      <c r="AN50" s="252"/>
      <c r="AO50" s="828"/>
      <c r="AP50" s="313"/>
      <c r="AQ50" s="252"/>
      <c r="AR50" s="828"/>
      <c r="AS50" s="830"/>
      <c r="AT50" s="252"/>
      <c r="AU50" s="828"/>
      <c r="AV50" s="830"/>
      <c r="AW50" s="252"/>
      <c r="AX50" s="828"/>
      <c r="AY50" s="830"/>
      <c r="AZ50" s="267"/>
      <c r="BA50" s="270"/>
      <c r="BB50" s="830"/>
      <c r="BC50" s="252"/>
      <c r="BD50" s="270"/>
      <c r="BE50" s="271"/>
      <c r="BF50" s="278"/>
      <c r="BG50" s="279"/>
      <c r="BH50" s="279"/>
      <c r="BI50" s="252"/>
      <c r="BJ50" s="270"/>
      <c r="BK50" s="830"/>
      <c r="BL50" s="252"/>
      <c r="BM50" s="270"/>
      <c r="BN50" s="830"/>
      <c r="BO50" s="252"/>
      <c r="BP50" s="270"/>
      <c r="BQ50" s="830"/>
      <c r="BR50" s="828"/>
      <c r="BS50" s="270"/>
      <c r="BT50" s="830"/>
    </row>
    <row r="51" spans="1:72" ht="47.25" x14ac:dyDescent="0.25">
      <c r="A51" s="740" t="s">
        <v>143</v>
      </c>
      <c r="B51" s="839" t="s">
        <v>144</v>
      </c>
      <c r="C51" s="243"/>
      <c r="D51" s="243"/>
      <c r="E51" s="243"/>
      <c r="F51" s="243"/>
      <c r="G51" s="244"/>
      <c r="H51" s="243"/>
      <c r="I51" s="243"/>
      <c r="J51" s="243"/>
      <c r="K51" s="243"/>
      <c r="L51" s="244"/>
      <c r="M51" s="245"/>
      <c r="N51" s="243"/>
      <c r="O51" s="243"/>
      <c r="P51" s="243"/>
      <c r="Q51" s="243"/>
      <c r="R51" s="266"/>
      <c r="S51" s="267"/>
      <c r="T51" s="267"/>
      <c r="U51" s="243"/>
      <c r="V51" s="243"/>
      <c r="W51" s="286"/>
      <c r="X51" s="283"/>
      <c r="Y51" s="283"/>
      <c r="Z51" s="247"/>
      <c r="AA51" s="284"/>
      <c r="AB51" s="285"/>
      <c r="AC51" s="247"/>
      <c r="AD51" s="313"/>
      <c r="AE51" s="758"/>
      <c r="AF51" s="828"/>
      <c r="AG51" s="313"/>
      <c r="AH51" s="757"/>
      <c r="AI51" s="247"/>
      <c r="AJ51" s="313"/>
      <c r="AK51" s="829"/>
      <c r="AL51" s="828"/>
      <c r="AM51" s="830"/>
      <c r="AN51" s="252"/>
      <c r="AO51" s="828"/>
      <c r="AP51" s="313"/>
      <c r="AQ51" s="252"/>
      <c r="AR51" s="828"/>
      <c r="AS51" s="830"/>
      <c r="AT51" s="252"/>
      <c r="AU51" s="828"/>
      <c r="AV51" s="830"/>
      <c r="AW51" s="252"/>
      <c r="AX51" s="828"/>
      <c r="AY51" s="830"/>
      <c r="AZ51" s="267"/>
      <c r="BA51" s="270"/>
      <c r="BB51" s="830"/>
      <c r="BC51" s="252"/>
      <c r="BD51" s="270"/>
      <c r="BE51" s="271"/>
      <c r="BF51" s="278"/>
      <c r="BG51" s="279"/>
      <c r="BH51" s="279"/>
      <c r="BI51" s="252"/>
      <c r="BJ51" s="270"/>
      <c r="BK51" s="830"/>
      <c r="BL51" s="252"/>
      <c r="BM51" s="270"/>
      <c r="BN51" s="830"/>
      <c r="BO51" s="252"/>
      <c r="BP51" s="270"/>
      <c r="BQ51" s="830"/>
      <c r="BR51" s="828"/>
      <c r="BS51" s="270"/>
      <c r="BT51" s="830"/>
    </row>
    <row r="52" spans="1:72" x14ac:dyDescent="0.25">
      <c r="A52" s="741">
        <v>1</v>
      </c>
      <c r="B52" s="548" t="s">
        <v>3</v>
      </c>
      <c r="C52" s="243"/>
      <c r="D52" s="243"/>
      <c r="E52" s="243"/>
      <c r="F52" s="243"/>
      <c r="G52" s="244"/>
      <c r="H52" s="243"/>
      <c r="I52" s="243"/>
      <c r="J52" s="243"/>
      <c r="K52" s="243"/>
      <c r="L52" s="244"/>
      <c r="M52" s="245"/>
      <c r="N52" s="243"/>
      <c r="O52" s="243"/>
      <c r="P52" s="243"/>
      <c r="Q52" s="243"/>
      <c r="R52" s="266"/>
      <c r="S52" s="267"/>
      <c r="T52" s="267"/>
      <c r="U52" s="243"/>
      <c r="V52" s="243"/>
      <c r="W52" s="286"/>
      <c r="X52" s="283"/>
      <c r="Y52" s="283"/>
      <c r="Z52" s="247"/>
      <c r="AA52" s="284"/>
      <c r="AB52" s="285"/>
      <c r="AC52" s="247"/>
      <c r="AD52" s="313"/>
      <c r="AE52" s="758"/>
      <c r="AF52" s="828"/>
      <c r="AG52" s="313"/>
      <c r="AH52" s="757"/>
      <c r="AI52" s="247"/>
      <c r="AJ52" s="313"/>
      <c r="AK52" s="829"/>
      <c r="AL52" s="828"/>
      <c r="AM52" s="830"/>
      <c r="AN52" s="252"/>
      <c r="AO52" s="828"/>
      <c r="AP52" s="313"/>
      <c r="AQ52" s="252"/>
      <c r="AR52" s="828"/>
      <c r="AS52" s="830"/>
      <c r="AT52" s="252"/>
      <c r="AU52" s="828"/>
      <c r="AV52" s="830"/>
      <c r="AW52" s="252"/>
      <c r="AX52" s="828"/>
      <c r="AY52" s="830"/>
      <c r="AZ52" s="267"/>
      <c r="BA52" s="270"/>
      <c r="BB52" s="830"/>
      <c r="BC52" s="252"/>
      <c r="BD52" s="270"/>
      <c r="BE52" s="271"/>
      <c r="BF52" s="278"/>
      <c r="BG52" s="279"/>
      <c r="BH52" s="279"/>
      <c r="BI52" s="252"/>
      <c r="BJ52" s="270"/>
      <c r="BK52" s="830"/>
      <c r="BL52" s="252"/>
      <c r="BM52" s="270"/>
      <c r="BN52" s="830"/>
      <c r="BO52" s="252"/>
      <c r="BP52" s="270"/>
      <c r="BQ52" s="830"/>
      <c r="BR52" s="828"/>
      <c r="BS52" s="270"/>
      <c r="BT52" s="830"/>
    </row>
    <row r="53" spans="1:72" x14ac:dyDescent="0.25">
      <c r="A53" s="741">
        <v>2</v>
      </c>
      <c r="B53" s="548" t="s">
        <v>5</v>
      </c>
      <c r="C53" s="243"/>
      <c r="D53" s="243"/>
      <c r="E53" s="243"/>
      <c r="F53" s="243"/>
      <c r="G53" s="244"/>
      <c r="H53" s="243"/>
      <c r="I53" s="243"/>
      <c r="J53" s="243"/>
      <c r="K53" s="243"/>
      <c r="L53" s="244"/>
      <c r="M53" s="245"/>
      <c r="N53" s="243"/>
      <c r="O53" s="243"/>
      <c r="P53" s="243"/>
      <c r="Q53" s="243"/>
      <c r="R53" s="266"/>
      <c r="S53" s="267"/>
      <c r="T53" s="267"/>
      <c r="U53" s="243"/>
      <c r="V53" s="243"/>
      <c r="W53" s="286"/>
      <c r="X53" s="283"/>
      <c r="Y53" s="283"/>
      <c r="Z53" s="247"/>
      <c r="AA53" s="284"/>
      <c r="AB53" s="285"/>
      <c r="AC53" s="247"/>
      <c r="AD53" s="313"/>
      <c r="AE53" s="758"/>
      <c r="AF53" s="828"/>
      <c r="AG53" s="313"/>
      <c r="AH53" s="757"/>
      <c r="AI53" s="247"/>
      <c r="AJ53" s="313"/>
      <c r="AK53" s="829"/>
      <c r="AL53" s="828"/>
      <c r="AM53" s="830"/>
      <c r="AN53" s="252"/>
      <c r="AO53" s="828"/>
      <c r="AP53" s="313"/>
      <c r="AQ53" s="252"/>
      <c r="AR53" s="828"/>
      <c r="AS53" s="830"/>
      <c r="AT53" s="252"/>
      <c r="AU53" s="828"/>
      <c r="AV53" s="830"/>
      <c r="AW53" s="252"/>
      <c r="AX53" s="828"/>
      <c r="AY53" s="830"/>
      <c r="AZ53" s="252"/>
      <c r="BA53" s="270"/>
      <c r="BB53" s="830"/>
      <c r="BC53" s="252"/>
      <c r="BD53" s="270"/>
      <c r="BE53" s="271"/>
      <c r="BF53" s="278"/>
      <c r="BG53" s="279"/>
      <c r="BH53" s="279"/>
      <c r="BI53" s="252"/>
      <c r="BJ53" s="270"/>
      <c r="BK53" s="830"/>
      <c r="BL53" s="252"/>
      <c r="BM53" s="270"/>
      <c r="BN53" s="830"/>
      <c r="BO53" s="252"/>
      <c r="BP53" s="270"/>
      <c r="BQ53" s="830"/>
      <c r="BR53" s="828"/>
      <c r="BS53" s="270"/>
      <c r="BT53" s="830"/>
    </row>
    <row r="54" spans="1:72" x14ac:dyDescent="0.25">
      <c r="A54" s="741" t="s">
        <v>4</v>
      </c>
      <c r="B54" s="548"/>
      <c r="C54" s="243"/>
      <c r="D54" s="243"/>
      <c r="E54" s="243"/>
      <c r="F54" s="243"/>
      <c r="G54" s="244"/>
      <c r="H54" s="243"/>
      <c r="I54" s="243"/>
      <c r="J54" s="243"/>
      <c r="K54" s="243"/>
      <c r="L54" s="244"/>
      <c r="M54" s="245"/>
      <c r="N54" s="243"/>
      <c r="O54" s="243"/>
      <c r="P54" s="243"/>
      <c r="Q54" s="243"/>
      <c r="R54" s="266"/>
      <c r="S54" s="267"/>
      <c r="T54" s="267"/>
      <c r="U54" s="243"/>
      <c r="V54" s="243"/>
      <c r="W54" s="286"/>
      <c r="X54" s="283"/>
      <c r="Y54" s="283"/>
      <c r="Z54" s="247"/>
      <c r="AA54" s="284"/>
      <c r="AB54" s="285"/>
      <c r="AC54" s="247"/>
      <c r="AD54" s="313"/>
      <c r="AE54" s="758"/>
      <c r="AF54" s="828"/>
      <c r="AG54" s="313"/>
      <c r="AH54" s="757"/>
      <c r="AI54" s="247"/>
      <c r="AJ54" s="313"/>
      <c r="AK54" s="829"/>
      <c r="AL54" s="828"/>
      <c r="AM54" s="830"/>
      <c r="AN54" s="252"/>
      <c r="AO54" s="828"/>
      <c r="AP54" s="313"/>
      <c r="AQ54" s="252"/>
      <c r="AR54" s="828"/>
      <c r="AS54" s="830"/>
      <c r="AT54" s="252"/>
      <c r="AU54" s="828"/>
      <c r="AV54" s="830"/>
      <c r="AW54" s="252"/>
      <c r="AX54" s="828"/>
      <c r="AY54" s="830"/>
      <c r="AZ54" s="252"/>
      <c r="BA54" s="270"/>
      <c r="BB54" s="830"/>
      <c r="BC54" s="252"/>
      <c r="BD54" s="270"/>
      <c r="BE54" s="271"/>
      <c r="BF54" s="278"/>
      <c r="BG54" s="279"/>
      <c r="BH54" s="279"/>
      <c r="BI54" s="252"/>
      <c r="BJ54" s="270"/>
      <c r="BK54" s="830"/>
      <c r="BL54" s="252"/>
      <c r="BM54" s="270"/>
      <c r="BN54" s="830"/>
      <c r="BO54" s="252"/>
      <c r="BP54" s="270"/>
      <c r="BQ54" s="830"/>
      <c r="BR54" s="828"/>
      <c r="BS54" s="270"/>
      <c r="BT54" s="830"/>
    </row>
    <row r="55" spans="1:72" ht="31.5" x14ac:dyDescent="0.25">
      <c r="A55" s="740" t="s">
        <v>145</v>
      </c>
      <c r="B55" s="839" t="s">
        <v>146</v>
      </c>
      <c r="C55" s="243"/>
      <c r="D55" s="243"/>
      <c r="E55" s="243"/>
      <c r="F55" s="243"/>
      <c r="G55" s="244"/>
      <c r="H55" s="243"/>
      <c r="I55" s="243"/>
      <c r="J55" s="243"/>
      <c r="K55" s="243"/>
      <c r="L55" s="244"/>
      <c r="M55" s="245"/>
      <c r="N55" s="243"/>
      <c r="O55" s="243"/>
      <c r="P55" s="243"/>
      <c r="Q55" s="243"/>
      <c r="R55" s="266"/>
      <c r="S55" s="267"/>
      <c r="T55" s="267"/>
      <c r="U55" s="243"/>
      <c r="V55" s="243"/>
      <c r="W55" s="286"/>
      <c r="X55" s="283"/>
      <c r="Y55" s="283"/>
      <c r="Z55" s="247"/>
      <c r="AA55" s="284"/>
      <c r="AB55" s="285"/>
      <c r="AC55" s="247"/>
      <c r="AD55" s="313"/>
      <c r="AE55" s="758"/>
      <c r="AF55" s="828"/>
      <c r="AG55" s="313"/>
      <c r="AH55" s="757"/>
      <c r="AI55" s="247"/>
      <c r="AJ55" s="313"/>
      <c r="AK55" s="829"/>
      <c r="AL55" s="828"/>
      <c r="AM55" s="830"/>
      <c r="AN55" s="252"/>
      <c r="AO55" s="828"/>
      <c r="AP55" s="313"/>
      <c r="AQ55" s="252"/>
      <c r="AR55" s="828"/>
      <c r="AS55" s="830"/>
      <c r="AT55" s="252"/>
      <c r="AU55" s="828"/>
      <c r="AV55" s="830"/>
      <c r="AW55" s="252"/>
      <c r="AX55" s="828"/>
      <c r="AY55" s="830"/>
      <c r="AZ55" s="252"/>
      <c r="BA55" s="270"/>
      <c r="BB55" s="830"/>
      <c r="BC55" s="252"/>
      <c r="BD55" s="270"/>
      <c r="BE55" s="271"/>
      <c r="BF55" s="278"/>
      <c r="BG55" s="279"/>
      <c r="BH55" s="279"/>
      <c r="BI55" s="252"/>
      <c r="BJ55" s="270"/>
      <c r="BK55" s="830"/>
      <c r="BL55" s="252"/>
      <c r="BM55" s="270"/>
      <c r="BN55" s="830"/>
      <c r="BO55" s="252"/>
      <c r="BP55" s="270"/>
      <c r="BQ55" s="830"/>
      <c r="BR55" s="828"/>
      <c r="BS55" s="270"/>
      <c r="BT55" s="830"/>
    </row>
    <row r="56" spans="1:72" x14ac:dyDescent="0.25">
      <c r="A56" s="741">
        <v>1</v>
      </c>
      <c r="B56" s="548" t="s">
        <v>3</v>
      </c>
      <c r="C56" s="243"/>
      <c r="D56" s="243"/>
      <c r="E56" s="243"/>
      <c r="F56" s="243"/>
      <c r="G56" s="244"/>
      <c r="H56" s="243"/>
      <c r="I56" s="243"/>
      <c r="J56" s="243"/>
      <c r="K56" s="243"/>
      <c r="L56" s="244"/>
      <c r="M56" s="245"/>
      <c r="N56" s="243"/>
      <c r="O56" s="243"/>
      <c r="P56" s="243"/>
      <c r="Q56" s="243"/>
      <c r="R56" s="266"/>
      <c r="S56" s="267"/>
      <c r="T56" s="267"/>
      <c r="U56" s="243"/>
      <c r="V56" s="243"/>
      <c r="W56" s="286"/>
      <c r="X56" s="283"/>
      <c r="Y56" s="283"/>
      <c r="Z56" s="247"/>
      <c r="AA56" s="284"/>
      <c r="AB56" s="285"/>
      <c r="AC56" s="247"/>
      <c r="AD56" s="313"/>
      <c r="AE56" s="758"/>
      <c r="AF56" s="828"/>
      <c r="AG56" s="313"/>
      <c r="AH56" s="757"/>
      <c r="AI56" s="247"/>
      <c r="AJ56" s="313"/>
      <c r="AK56" s="829"/>
      <c r="AL56" s="828"/>
      <c r="AM56" s="830"/>
      <c r="AN56" s="252"/>
      <c r="AO56" s="828"/>
      <c r="AP56" s="313"/>
      <c r="AQ56" s="252"/>
      <c r="AR56" s="828"/>
      <c r="AS56" s="830"/>
      <c r="AT56" s="252"/>
      <c r="AU56" s="828"/>
      <c r="AV56" s="830"/>
      <c r="AW56" s="252"/>
      <c r="AX56" s="828"/>
      <c r="AY56" s="830"/>
      <c r="AZ56" s="252"/>
      <c r="BA56" s="270"/>
      <c r="BB56" s="830"/>
      <c r="BC56" s="252"/>
      <c r="BD56" s="270"/>
      <c r="BE56" s="271"/>
      <c r="BF56" s="278"/>
      <c r="BG56" s="279"/>
      <c r="BH56" s="279"/>
      <c r="BI56" s="252"/>
      <c r="BJ56" s="270"/>
      <c r="BK56" s="830"/>
      <c r="BL56" s="252"/>
      <c r="BM56" s="270"/>
      <c r="BN56" s="830"/>
      <c r="BO56" s="252"/>
      <c r="BP56" s="270"/>
      <c r="BQ56" s="830"/>
      <c r="BR56" s="828"/>
      <c r="BS56" s="270"/>
      <c r="BT56" s="830"/>
    </row>
    <row r="57" spans="1:72" x14ac:dyDescent="0.25">
      <c r="A57" s="741">
        <v>2</v>
      </c>
      <c r="B57" s="548" t="s">
        <v>5</v>
      </c>
      <c r="C57" s="243"/>
      <c r="D57" s="243"/>
      <c r="E57" s="243"/>
      <c r="F57" s="243"/>
      <c r="G57" s="244"/>
      <c r="H57" s="243"/>
      <c r="I57" s="243"/>
      <c r="J57" s="243"/>
      <c r="K57" s="243"/>
      <c r="L57" s="244"/>
      <c r="M57" s="245"/>
      <c r="N57" s="243"/>
      <c r="O57" s="243"/>
      <c r="P57" s="243"/>
      <c r="Q57" s="243"/>
      <c r="R57" s="305"/>
      <c r="S57" s="306"/>
      <c r="T57" s="306"/>
      <c r="U57" s="243"/>
      <c r="V57" s="243"/>
      <c r="W57" s="286"/>
      <c r="X57" s="283"/>
      <c r="Y57" s="283"/>
      <c r="Z57" s="247"/>
      <c r="AA57" s="284"/>
      <c r="AB57" s="285"/>
      <c r="AC57" s="247"/>
      <c r="AD57" s="313"/>
      <c r="AE57" s="758"/>
      <c r="AF57" s="828"/>
      <c r="AG57" s="313"/>
      <c r="AH57" s="757"/>
      <c r="AI57" s="247"/>
      <c r="AJ57" s="313"/>
      <c r="AK57" s="829"/>
      <c r="AL57" s="828"/>
      <c r="AM57" s="830"/>
      <c r="AN57" s="252"/>
      <c r="AO57" s="828"/>
      <c r="AP57" s="313"/>
      <c r="AQ57" s="252"/>
      <c r="AR57" s="828"/>
      <c r="AS57" s="830"/>
      <c r="AT57" s="252"/>
      <c r="AU57" s="828"/>
      <c r="AV57" s="830"/>
      <c r="AW57" s="252"/>
      <c r="AX57" s="828"/>
      <c r="AY57" s="830"/>
      <c r="AZ57" s="252"/>
      <c r="BA57" s="270"/>
      <c r="BB57" s="830"/>
      <c r="BC57" s="252"/>
      <c r="BD57" s="270"/>
      <c r="BE57" s="271"/>
      <c r="BF57" s="278"/>
      <c r="BG57" s="279"/>
      <c r="BH57" s="279"/>
      <c r="BI57" s="252"/>
      <c r="BJ57" s="270"/>
      <c r="BK57" s="830"/>
      <c r="BL57" s="252"/>
      <c r="BM57" s="270"/>
      <c r="BN57" s="830"/>
      <c r="BO57" s="252"/>
      <c r="BP57" s="270"/>
      <c r="BQ57" s="830"/>
      <c r="BR57" s="828"/>
      <c r="BS57" s="270"/>
      <c r="BT57" s="830"/>
    </row>
    <row r="58" spans="1:72" x14ac:dyDescent="0.25">
      <c r="A58" s="741" t="s">
        <v>4</v>
      </c>
      <c r="B58" s="548"/>
      <c r="C58" s="243"/>
      <c r="D58" s="243"/>
      <c r="E58" s="243"/>
      <c r="F58" s="243"/>
      <c r="G58" s="244"/>
      <c r="H58" s="243"/>
      <c r="I58" s="243"/>
      <c r="J58" s="243"/>
      <c r="K58" s="243"/>
      <c r="L58" s="244"/>
      <c r="M58" s="245"/>
      <c r="N58" s="243"/>
      <c r="O58" s="243"/>
      <c r="P58" s="243"/>
      <c r="Q58" s="243"/>
      <c r="R58" s="305"/>
      <c r="S58" s="306"/>
      <c r="T58" s="306"/>
      <c r="U58" s="243"/>
      <c r="V58" s="243"/>
      <c r="W58" s="286"/>
      <c r="X58" s="283"/>
      <c r="Y58" s="283"/>
      <c r="Z58" s="247"/>
      <c r="AA58" s="284"/>
      <c r="AB58" s="285"/>
      <c r="AC58" s="247"/>
      <c r="AD58" s="313"/>
      <c r="AE58" s="758"/>
      <c r="AF58" s="828"/>
      <c r="AG58" s="313"/>
      <c r="AH58" s="757"/>
      <c r="AI58" s="247"/>
      <c r="AJ58" s="313"/>
      <c r="AK58" s="829"/>
      <c r="AL58" s="828"/>
      <c r="AM58" s="830"/>
      <c r="AN58" s="252"/>
      <c r="AO58" s="828"/>
      <c r="AP58" s="313"/>
      <c r="AQ58" s="252"/>
      <c r="AR58" s="828"/>
      <c r="AS58" s="830"/>
      <c r="AT58" s="252"/>
      <c r="AU58" s="828"/>
      <c r="AV58" s="830"/>
      <c r="AW58" s="252"/>
      <c r="AX58" s="828"/>
      <c r="AY58" s="830"/>
      <c r="AZ58" s="252"/>
      <c r="BA58" s="270"/>
      <c r="BB58" s="830"/>
      <c r="BC58" s="252"/>
      <c r="BD58" s="270"/>
      <c r="BE58" s="271"/>
      <c r="BF58" s="278"/>
      <c r="BG58" s="279"/>
      <c r="BH58" s="279"/>
      <c r="BI58" s="252"/>
      <c r="BJ58" s="270"/>
      <c r="BK58" s="830"/>
      <c r="BL58" s="252"/>
      <c r="BM58" s="270"/>
      <c r="BN58" s="830"/>
      <c r="BO58" s="252"/>
      <c r="BP58" s="270"/>
      <c r="BQ58" s="830"/>
      <c r="BR58" s="828"/>
      <c r="BS58" s="270"/>
      <c r="BT58" s="830"/>
    </row>
    <row r="59" spans="1:72" ht="63" x14ac:dyDescent="0.25">
      <c r="A59" s="740" t="s">
        <v>147</v>
      </c>
      <c r="B59" s="839" t="s">
        <v>148</v>
      </c>
      <c r="C59" s="243"/>
      <c r="D59" s="243"/>
      <c r="E59" s="243"/>
      <c r="F59" s="243"/>
      <c r="G59" s="244"/>
      <c r="H59" s="243"/>
      <c r="I59" s="243"/>
      <c r="J59" s="243"/>
      <c r="K59" s="243"/>
      <c r="L59" s="244"/>
      <c r="M59" s="245"/>
      <c r="N59" s="243"/>
      <c r="O59" s="243"/>
      <c r="P59" s="243"/>
      <c r="Q59" s="243"/>
      <c r="R59" s="245"/>
      <c r="S59" s="243"/>
      <c r="T59" s="243"/>
      <c r="U59" s="243"/>
      <c r="V59" s="243"/>
      <c r="W59" s="286"/>
      <c r="X59" s="283"/>
      <c r="Y59" s="283"/>
      <c r="Z59" s="247"/>
      <c r="AA59" s="284"/>
      <c r="AB59" s="285"/>
      <c r="AC59" s="247"/>
      <c r="AD59" s="313"/>
      <c r="AE59" s="758"/>
      <c r="AF59" s="828"/>
      <c r="AG59" s="313"/>
      <c r="AH59" s="757"/>
      <c r="AI59" s="247"/>
      <c r="AJ59" s="313"/>
      <c r="AK59" s="829"/>
      <c r="AL59" s="828"/>
      <c r="AM59" s="830"/>
      <c r="AN59" s="252"/>
      <c r="AO59" s="828"/>
      <c r="AP59" s="313"/>
      <c r="AQ59" s="252"/>
      <c r="AR59" s="828"/>
      <c r="AS59" s="830"/>
      <c r="AT59" s="252"/>
      <c r="AU59" s="828"/>
      <c r="AV59" s="830"/>
      <c r="AW59" s="252"/>
      <c r="AX59" s="828"/>
      <c r="AY59" s="830"/>
      <c r="AZ59" s="252"/>
      <c r="BA59" s="270"/>
      <c r="BB59" s="830"/>
      <c r="BC59" s="252"/>
      <c r="BD59" s="270"/>
      <c r="BE59" s="271"/>
      <c r="BF59" s="278"/>
      <c r="BG59" s="279"/>
      <c r="BH59" s="279"/>
      <c r="BI59" s="252"/>
      <c r="BJ59" s="270"/>
      <c r="BK59" s="830"/>
      <c r="BL59" s="252"/>
      <c r="BM59" s="270"/>
      <c r="BN59" s="830"/>
      <c r="BO59" s="252"/>
      <c r="BP59" s="270"/>
      <c r="BQ59" s="830"/>
      <c r="BR59" s="828"/>
      <c r="BS59" s="270"/>
      <c r="BT59" s="830"/>
    </row>
    <row r="60" spans="1:72" ht="32.25" customHeight="1" x14ac:dyDescent="0.25">
      <c r="A60" s="741">
        <v>1</v>
      </c>
      <c r="B60" s="548" t="s">
        <v>3</v>
      </c>
      <c r="C60" s="826"/>
      <c r="D60" s="247"/>
      <c r="E60" s="826"/>
      <c r="F60" s="247"/>
      <c r="G60" s="827"/>
      <c r="H60" s="834"/>
      <c r="I60" s="247"/>
      <c r="J60" s="826"/>
      <c r="K60" s="247"/>
      <c r="L60" s="827"/>
      <c r="M60" s="834"/>
      <c r="N60" s="247"/>
      <c r="O60" s="826"/>
      <c r="P60" s="247"/>
      <c r="Q60" s="827"/>
      <c r="R60" s="834"/>
      <c r="S60" s="247"/>
      <c r="T60" s="826"/>
      <c r="U60" s="247"/>
      <c r="V60" s="827"/>
      <c r="W60" s="834"/>
      <c r="X60" s="247"/>
      <c r="Y60" s="826"/>
      <c r="Z60" s="247"/>
      <c r="AA60" s="827"/>
      <c r="AB60" s="1036"/>
      <c r="AC60" s="1037"/>
      <c r="AD60" s="1038"/>
      <c r="AE60" s="1036"/>
      <c r="AF60" s="1037"/>
      <c r="AG60" s="1038"/>
      <c r="AH60" s="1036"/>
      <c r="AI60" s="1037"/>
      <c r="AJ60" s="1038"/>
      <c r="AK60" s="1036"/>
      <c r="AL60" s="1037"/>
      <c r="AM60" s="1038"/>
      <c r="AN60" s="1036"/>
      <c r="AO60" s="1037"/>
      <c r="AP60" s="1038"/>
      <c r="AQ60" s="252"/>
      <c r="AR60" s="828"/>
      <c r="AS60" s="830"/>
      <c r="AT60" s="252"/>
      <c r="AU60" s="828"/>
      <c r="AV60" s="830"/>
      <c r="AW60" s="252"/>
      <c r="AX60" s="828"/>
      <c r="AY60" s="830"/>
      <c r="AZ60" s="252"/>
      <c r="BA60" s="270"/>
      <c r="BB60" s="830"/>
      <c r="BC60" s="252"/>
      <c r="BD60" s="270"/>
      <c r="BE60" s="271"/>
      <c r="BF60" s="278"/>
      <c r="BG60" s="279"/>
      <c r="BH60" s="279"/>
      <c r="BI60" s="252"/>
      <c r="BJ60" s="270"/>
      <c r="BK60" s="830"/>
      <c r="BL60" s="252"/>
      <c r="BM60" s="270"/>
      <c r="BN60" s="830"/>
      <c r="BO60" s="252"/>
      <c r="BP60" s="270"/>
      <c r="BQ60" s="830"/>
      <c r="BR60" s="828"/>
      <c r="BS60" s="270"/>
      <c r="BT60" s="830"/>
    </row>
    <row r="61" spans="1:72" x14ac:dyDescent="0.25">
      <c r="A61" s="741">
        <v>2</v>
      </c>
      <c r="B61" s="548" t="s">
        <v>5</v>
      </c>
      <c r="C61" s="243"/>
      <c r="D61" s="243"/>
      <c r="E61" s="243"/>
      <c r="F61" s="243"/>
      <c r="G61" s="244"/>
      <c r="H61" s="243"/>
      <c r="I61" s="243"/>
      <c r="J61" s="243"/>
      <c r="K61" s="243"/>
      <c r="L61" s="244"/>
      <c r="M61" s="245"/>
      <c r="N61" s="243"/>
      <c r="O61" s="243"/>
      <c r="P61" s="243"/>
      <c r="Q61" s="243"/>
      <c r="R61" s="245"/>
      <c r="S61" s="243"/>
      <c r="T61" s="243"/>
      <c r="U61" s="243"/>
      <c r="V61" s="243"/>
      <c r="W61" s="245"/>
      <c r="X61" s="243"/>
      <c r="Y61" s="243"/>
      <c r="Z61" s="243"/>
      <c r="AA61" s="244"/>
      <c r="AB61" s="243"/>
      <c r="AC61" s="247"/>
      <c r="AD61" s="313"/>
      <c r="AE61" s="758"/>
      <c r="AF61" s="828"/>
      <c r="AG61" s="313"/>
      <c r="AH61" s="757"/>
      <c r="AI61" s="247"/>
      <c r="AJ61" s="313"/>
      <c r="AK61" s="829"/>
      <c r="AL61" s="828"/>
      <c r="AM61" s="766"/>
      <c r="AN61" s="252"/>
      <c r="AO61" s="828"/>
      <c r="AP61" s="313"/>
      <c r="AQ61" s="252"/>
      <c r="AR61" s="828"/>
      <c r="AS61" s="830"/>
      <c r="AT61" s="252"/>
      <c r="AU61" s="828"/>
      <c r="AV61" s="830"/>
      <c r="AW61" s="252"/>
      <c r="AX61" s="828"/>
      <c r="AY61" s="830"/>
      <c r="AZ61" s="252"/>
      <c r="BA61" s="270"/>
      <c r="BB61" s="830"/>
      <c r="BC61" s="252"/>
      <c r="BD61" s="270"/>
      <c r="BE61" s="271"/>
      <c r="BF61" s="278"/>
      <c r="BG61" s="279"/>
      <c r="BH61" s="279"/>
      <c r="BI61" s="252"/>
      <c r="BJ61" s="270"/>
      <c r="BK61" s="830"/>
      <c r="BL61" s="252"/>
      <c r="BM61" s="270"/>
      <c r="BN61" s="830"/>
      <c r="BO61" s="252"/>
      <c r="BP61" s="270"/>
      <c r="BQ61" s="830"/>
      <c r="BR61" s="828"/>
      <c r="BS61" s="270"/>
      <c r="BT61" s="830"/>
    </row>
    <row r="62" spans="1:72" x14ac:dyDescent="0.25">
      <c r="A62" s="741" t="s">
        <v>4</v>
      </c>
      <c r="B62" s="548"/>
      <c r="C62" s="243"/>
      <c r="D62" s="243"/>
      <c r="E62" s="243"/>
      <c r="F62" s="243"/>
      <c r="G62" s="244"/>
      <c r="H62" s="243"/>
      <c r="I62" s="243"/>
      <c r="J62" s="243"/>
      <c r="K62" s="243"/>
      <c r="L62" s="244"/>
      <c r="M62" s="245"/>
      <c r="N62" s="243"/>
      <c r="O62" s="243"/>
      <c r="P62" s="243"/>
      <c r="Q62" s="243"/>
      <c r="R62" s="245"/>
      <c r="S62" s="243"/>
      <c r="T62" s="243"/>
      <c r="U62" s="243"/>
      <c r="V62" s="243"/>
      <c r="W62" s="245"/>
      <c r="X62" s="243"/>
      <c r="Y62" s="243"/>
      <c r="Z62" s="243"/>
      <c r="AA62" s="244"/>
      <c r="AB62" s="243"/>
      <c r="AC62" s="247"/>
      <c r="AD62" s="313"/>
      <c r="AE62" s="758"/>
      <c r="AF62" s="828"/>
      <c r="AG62" s="313"/>
      <c r="AH62" s="757"/>
      <c r="AI62" s="247"/>
      <c r="AJ62" s="313"/>
      <c r="AK62" s="829"/>
      <c r="AL62" s="828"/>
      <c r="AM62" s="766"/>
      <c r="AN62" s="252"/>
      <c r="AO62" s="828"/>
      <c r="AP62" s="313"/>
      <c r="AQ62" s="252"/>
      <c r="AR62" s="828"/>
      <c r="AS62" s="830"/>
      <c r="AT62" s="252"/>
      <c r="AU62" s="828"/>
      <c r="AV62" s="830"/>
      <c r="AW62" s="252"/>
      <c r="AX62" s="828"/>
      <c r="AY62" s="830"/>
      <c r="AZ62" s="252"/>
      <c r="BA62" s="270"/>
      <c r="BB62" s="830"/>
      <c r="BC62" s="252"/>
      <c r="BD62" s="270"/>
      <c r="BE62" s="271"/>
      <c r="BF62" s="278"/>
      <c r="BG62" s="279"/>
      <c r="BH62" s="279"/>
      <c r="BI62" s="252"/>
      <c r="BJ62" s="270"/>
      <c r="BK62" s="830"/>
      <c r="BL62" s="252"/>
      <c r="BM62" s="270"/>
      <c r="BN62" s="830"/>
      <c r="BO62" s="252"/>
      <c r="BP62" s="270"/>
      <c r="BQ62" s="830"/>
      <c r="BR62" s="828"/>
      <c r="BS62" s="270"/>
      <c r="BT62" s="830"/>
    </row>
    <row r="63" spans="1:72" x14ac:dyDescent="0.25">
      <c r="A63" s="301"/>
      <c r="B63" s="301"/>
      <c r="C63" s="243"/>
      <c r="D63" s="243"/>
      <c r="E63" s="243"/>
      <c r="F63" s="243"/>
      <c r="G63" s="244"/>
      <c r="H63" s="243"/>
      <c r="I63" s="243"/>
      <c r="J63" s="243"/>
      <c r="K63" s="243"/>
      <c r="L63" s="244"/>
      <c r="M63" s="245"/>
      <c r="N63" s="243"/>
      <c r="O63" s="243"/>
      <c r="P63" s="243"/>
      <c r="Q63" s="243"/>
      <c r="R63" s="245"/>
      <c r="S63" s="243"/>
      <c r="T63" s="243"/>
      <c r="U63" s="243"/>
      <c r="V63" s="243"/>
      <c r="W63" s="245"/>
      <c r="X63" s="243"/>
      <c r="Y63" s="243"/>
      <c r="Z63" s="243"/>
      <c r="AA63" s="244"/>
      <c r="AB63" s="243"/>
      <c r="AC63" s="247"/>
      <c r="AD63" s="313"/>
      <c r="AE63" s="758"/>
      <c r="AF63" s="828"/>
      <c r="AG63" s="313"/>
      <c r="AH63" s="757"/>
      <c r="AI63" s="247"/>
      <c r="AJ63" s="313"/>
      <c r="AK63" s="829"/>
      <c r="AL63" s="828"/>
      <c r="AM63" s="766"/>
      <c r="AN63" s="252"/>
      <c r="AO63" s="828"/>
      <c r="AP63" s="313"/>
      <c r="AQ63" s="252"/>
      <c r="AR63" s="828"/>
      <c r="AS63" s="830"/>
      <c r="AT63" s="252"/>
      <c r="AU63" s="828"/>
      <c r="AV63" s="830"/>
      <c r="AW63" s="252"/>
      <c r="AX63" s="828"/>
      <c r="AY63" s="830"/>
      <c r="AZ63" s="252"/>
      <c r="BA63" s="270"/>
      <c r="BB63" s="830"/>
      <c r="BC63" s="252"/>
      <c r="BD63" s="270"/>
      <c r="BE63" s="271"/>
      <c r="BF63" s="278"/>
      <c r="BG63" s="279"/>
      <c r="BH63" s="279"/>
      <c r="BI63" s="252"/>
      <c r="BJ63" s="270"/>
      <c r="BK63" s="830"/>
      <c r="BL63" s="252"/>
      <c r="BM63" s="270"/>
      <c r="BN63" s="830"/>
      <c r="BO63" s="252"/>
      <c r="BP63" s="270"/>
      <c r="BQ63" s="830"/>
      <c r="BR63" s="828"/>
      <c r="BS63" s="270"/>
      <c r="BT63" s="830"/>
    </row>
    <row r="64" spans="1:72" x14ac:dyDescent="0.25">
      <c r="A64" s="742"/>
      <c r="B64" s="4"/>
      <c r="C64" s="243"/>
      <c r="D64" s="243"/>
      <c r="E64" s="243"/>
      <c r="F64" s="243"/>
      <c r="G64" s="244"/>
      <c r="H64" s="243"/>
      <c r="I64" s="243"/>
      <c r="J64" s="243"/>
      <c r="K64" s="243"/>
      <c r="L64" s="244"/>
      <c r="M64" s="245"/>
      <c r="N64" s="243"/>
      <c r="O64" s="243"/>
      <c r="P64" s="243"/>
      <c r="Q64" s="243"/>
      <c r="R64" s="312"/>
      <c r="S64" s="247"/>
      <c r="T64" s="282"/>
      <c r="U64" s="247"/>
      <c r="V64" s="210"/>
      <c r="W64" s="312"/>
      <c r="X64" s="247"/>
      <c r="Y64" s="282"/>
      <c r="Z64" s="247"/>
      <c r="AA64" s="210"/>
      <c r="AB64" s="637"/>
      <c r="AC64" s="247"/>
      <c r="AD64" s="313"/>
      <c r="AE64" s="758"/>
      <c r="AF64" s="828"/>
      <c r="AG64" s="313"/>
      <c r="AH64" s="757"/>
      <c r="AI64" s="247"/>
      <c r="AJ64" s="313"/>
      <c r="AK64" s="829"/>
      <c r="AL64" s="828"/>
      <c r="AM64" s="766"/>
      <c r="AN64" s="252"/>
      <c r="AO64" s="828"/>
      <c r="AP64" s="313"/>
      <c r="AQ64" s="252"/>
      <c r="AR64" s="828"/>
      <c r="AS64" s="830"/>
      <c r="AT64" s="252"/>
      <c r="AU64" s="828"/>
      <c r="AV64" s="830"/>
      <c r="AW64" s="252"/>
      <c r="AX64" s="828"/>
      <c r="AY64" s="830"/>
      <c r="AZ64" s="252"/>
      <c r="BA64" s="270"/>
      <c r="BB64" s="830"/>
      <c r="BC64" s="252"/>
      <c r="BD64" s="270"/>
      <c r="BE64" s="271"/>
      <c r="BF64" s="319"/>
      <c r="BG64" s="320"/>
      <c r="BH64" s="320"/>
      <c r="BI64" s="252"/>
      <c r="BJ64" s="270"/>
      <c r="BK64" s="830"/>
      <c r="BL64" s="252"/>
      <c r="BM64" s="270"/>
      <c r="BN64" s="830"/>
      <c r="BO64" s="252"/>
      <c r="BP64" s="270"/>
      <c r="BQ64" s="830"/>
      <c r="BR64" s="767"/>
      <c r="BS64" s="768"/>
      <c r="BT64" s="769"/>
    </row>
    <row r="65" spans="1:72" x14ac:dyDescent="0.25">
      <c r="A65" s="740" t="s">
        <v>149</v>
      </c>
      <c r="B65" s="839" t="s">
        <v>150</v>
      </c>
      <c r="C65" s="243"/>
      <c r="D65" s="243"/>
      <c r="E65" s="243"/>
      <c r="F65" s="243"/>
      <c r="G65" s="244"/>
      <c r="H65" s="243"/>
      <c r="I65" s="243"/>
      <c r="J65" s="243"/>
      <c r="K65" s="243"/>
      <c r="L65" s="244"/>
      <c r="M65" s="245"/>
      <c r="N65" s="243"/>
      <c r="O65" s="243"/>
      <c r="P65" s="243"/>
      <c r="Q65" s="243"/>
      <c r="R65" s="312"/>
      <c r="S65" s="247"/>
      <c r="T65" s="282"/>
      <c r="U65" s="247"/>
      <c r="V65" s="210"/>
      <c r="W65" s="312"/>
      <c r="X65" s="247"/>
      <c r="Y65" s="282"/>
      <c r="Z65" s="247"/>
      <c r="AA65" s="210"/>
      <c r="AB65" s="832">
        <f>AB71</f>
        <v>16.609999999999992</v>
      </c>
      <c r="AC65" s="247" t="s">
        <v>98</v>
      </c>
      <c r="AD65" s="761">
        <f>AD71</f>
        <v>0.63</v>
      </c>
      <c r="AE65" s="832">
        <f>AE71</f>
        <v>21.659999999999986</v>
      </c>
      <c r="AF65" s="247" t="s">
        <v>98</v>
      </c>
      <c r="AG65" s="761">
        <f>AG71</f>
        <v>0.05</v>
      </c>
      <c r="AH65" s="832">
        <f>AH71</f>
        <v>25.580000000000009</v>
      </c>
      <c r="AI65" s="247" t="s">
        <v>98</v>
      </c>
      <c r="AJ65" s="761">
        <f>AJ71</f>
        <v>1.8299999999999998</v>
      </c>
      <c r="AK65" s="832">
        <f>AK71</f>
        <v>0</v>
      </c>
      <c r="AL65" s="247"/>
      <c r="AM65" s="766"/>
      <c r="AN65" s="832">
        <f>AN71</f>
        <v>63.850000000000016</v>
      </c>
      <c r="AO65" s="247" t="s">
        <v>98</v>
      </c>
      <c r="AP65" s="761">
        <f>AP71</f>
        <v>2.5100000000000002</v>
      </c>
      <c r="AQ65" s="252"/>
      <c r="AR65" s="828"/>
      <c r="AS65" s="830"/>
      <c r="AT65" s="252"/>
      <c r="AU65" s="828"/>
      <c r="AV65" s="830"/>
      <c r="AW65" s="252"/>
      <c r="AX65" s="828"/>
      <c r="AY65" s="830"/>
      <c r="AZ65" s="252"/>
      <c r="BA65" s="270"/>
      <c r="BB65" s="830"/>
      <c r="BC65" s="252"/>
      <c r="BD65" s="270"/>
      <c r="BE65" s="271"/>
      <c r="BF65" s="278"/>
      <c r="BG65" s="279"/>
      <c r="BH65" s="279"/>
      <c r="BI65" s="252"/>
      <c r="BJ65" s="270"/>
      <c r="BK65" s="830"/>
      <c r="BL65" s="252"/>
      <c r="BM65" s="270"/>
      <c r="BN65" s="830"/>
      <c r="BO65" s="252"/>
      <c r="BP65" s="270"/>
      <c r="BQ65" s="830"/>
      <c r="BR65" s="828"/>
      <c r="BS65" s="270"/>
      <c r="BT65" s="830"/>
    </row>
    <row r="66" spans="1:72" ht="31.5" x14ac:dyDescent="0.25">
      <c r="A66" s="740" t="s">
        <v>151</v>
      </c>
      <c r="B66" s="839" t="s">
        <v>12</v>
      </c>
      <c r="C66" s="243"/>
      <c r="D66" s="243"/>
      <c r="E66" s="243"/>
      <c r="F66" s="243"/>
      <c r="G66" s="244"/>
      <c r="H66" s="243"/>
      <c r="I66" s="243"/>
      <c r="J66" s="243"/>
      <c r="K66" s="243"/>
      <c r="L66" s="244"/>
      <c r="M66" s="245"/>
      <c r="N66" s="243"/>
      <c r="O66" s="243"/>
      <c r="P66" s="243"/>
      <c r="Q66" s="243"/>
      <c r="R66" s="312"/>
      <c r="S66" s="247"/>
      <c r="T66" s="282"/>
      <c r="U66" s="247"/>
      <c r="V66" s="210"/>
      <c r="W66" s="312"/>
      <c r="X66" s="247"/>
      <c r="Y66" s="282"/>
      <c r="Z66" s="247"/>
      <c r="AA66" s="210"/>
      <c r="AB66" s="637"/>
      <c r="AC66" s="247"/>
      <c r="AD66" s="313"/>
      <c r="AE66" s="758"/>
      <c r="AF66" s="828"/>
      <c r="AG66" s="313"/>
      <c r="AH66" s="757"/>
      <c r="AI66" s="247"/>
      <c r="AJ66" s="313"/>
      <c r="AK66" s="829"/>
      <c r="AL66" s="828"/>
      <c r="AM66" s="766"/>
      <c r="AN66" s="252"/>
      <c r="AO66" s="828"/>
      <c r="AP66" s="313"/>
      <c r="AQ66" s="252"/>
      <c r="AR66" s="828"/>
      <c r="AS66" s="830"/>
      <c r="AT66" s="252"/>
      <c r="AU66" s="828"/>
      <c r="AV66" s="830"/>
      <c r="AW66" s="252"/>
      <c r="AX66" s="828"/>
      <c r="AY66" s="830"/>
      <c r="AZ66" s="252"/>
      <c r="BA66" s="270"/>
      <c r="BB66" s="830"/>
      <c r="BC66" s="252"/>
      <c r="BD66" s="270"/>
      <c r="BE66" s="271"/>
      <c r="BF66" s="278"/>
      <c r="BG66" s="279"/>
      <c r="BH66" s="279"/>
      <c r="BI66" s="252"/>
      <c r="BJ66" s="270"/>
      <c r="BK66" s="830"/>
      <c r="BL66" s="252"/>
      <c r="BM66" s="270"/>
      <c r="BN66" s="830"/>
      <c r="BO66" s="252"/>
      <c r="BP66" s="270"/>
      <c r="BQ66" s="830"/>
      <c r="BR66" s="828"/>
      <c r="BS66" s="270"/>
      <c r="BT66" s="830"/>
    </row>
    <row r="67" spans="1:72" x14ac:dyDescent="0.25">
      <c r="A67" s="741">
        <v>1</v>
      </c>
      <c r="B67" s="548" t="s">
        <v>3</v>
      </c>
      <c r="C67" s="243"/>
      <c r="D67" s="243"/>
      <c r="E67" s="243"/>
      <c r="F67" s="243"/>
      <c r="G67" s="244"/>
      <c r="H67" s="243"/>
      <c r="I67" s="243"/>
      <c r="J67" s="243"/>
      <c r="K67" s="243"/>
      <c r="L67" s="244"/>
      <c r="M67" s="245"/>
      <c r="N67" s="243"/>
      <c r="O67" s="243"/>
      <c r="P67" s="243"/>
      <c r="Q67" s="243"/>
      <c r="R67" s="312"/>
      <c r="S67" s="247"/>
      <c r="T67" s="282"/>
      <c r="U67" s="247"/>
      <c r="V67" s="210"/>
      <c r="W67" s="312"/>
      <c r="X67" s="247"/>
      <c r="Y67" s="282"/>
      <c r="Z67" s="247"/>
      <c r="AA67" s="210"/>
      <c r="AB67" s="637"/>
      <c r="AC67" s="247"/>
      <c r="AD67" s="313"/>
      <c r="AE67" s="758"/>
      <c r="AF67" s="828"/>
      <c r="AG67" s="313"/>
      <c r="AH67" s="757"/>
      <c r="AI67" s="247"/>
      <c r="AJ67" s="313"/>
      <c r="AK67" s="829"/>
      <c r="AL67" s="828"/>
      <c r="AM67" s="766"/>
      <c r="AN67" s="252"/>
      <c r="AO67" s="828"/>
      <c r="AP67" s="313"/>
      <c r="AQ67" s="252"/>
      <c r="AR67" s="828"/>
      <c r="AS67" s="830"/>
      <c r="AT67" s="252"/>
      <c r="AU67" s="828"/>
      <c r="AV67" s="830"/>
      <c r="AW67" s="252"/>
      <c r="AX67" s="828"/>
      <c r="AY67" s="830"/>
      <c r="AZ67" s="252"/>
      <c r="BA67" s="270"/>
      <c r="BB67" s="830"/>
      <c r="BC67" s="252"/>
      <c r="BD67" s="270"/>
      <c r="BE67" s="271"/>
      <c r="BF67" s="278"/>
      <c r="BG67" s="279"/>
      <c r="BH67" s="279"/>
      <c r="BI67" s="252"/>
      <c r="BJ67" s="270"/>
      <c r="BK67" s="830"/>
      <c r="BL67" s="252"/>
      <c r="BM67" s="270"/>
      <c r="BN67" s="830"/>
      <c r="BO67" s="252"/>
      <c r="BP67" s="270"/>
      <c r="BQ67" s="830"/>
      <c r="BR67" s="828"/>
      <c r="BS67" s="270"/>
      <c r="BT67" s="830"/>
    </row>
    <row r="68" spans="1:72" x14ac:dyDescent="0.25">
      <c r="A68" s="741">
        <v>2</v>
      </c>
      <c r="B68" s="548" t="s">
        <v>5</v>
      </c>
      <c r="C68" s="243"/>
      <c r="D68" s="243"/>
      <c r="E68" s="243"/>
      <c r="F68" s="243"/>
      <c r="G68" s="244"/>
      <c r="H68" s="243"/>
      <c r="I68" s="243"/>
      <c r="J68" s="243"/>
      <c r="K68" s="243"/>
      <c r="L68" s="244"/>
      <c r="M68" s="245"/>
      <c r="N68" s="243"/>
      <c r="O68" s="243"/>
      <c r="P68" s="243"/>
      <c r="Q68" s="243"/>
      <c r="R68" s="312"/>
      <c r="S68" s="247"/>
      <c r="T68" s="282"/>
      <c r="U68" s="247"/>
      <c r="V68" s="210"/>
      <c r="W68" s="312"/>
      <c r="X68" s="247"/>
      <c r="Y68" s="282"/>
      <c r="Z68" s="247"/>
      <c r="AA68" s="210"/>
      <c r="AB68" s="637"/>
      <c r="AC68" s="637"/>
      <c r="AD68" s="313"/>
      <c r="AE68" s="758"/>
      <c r="AF68" s="828"/>
      <c r="AG68" s="313"/>
      <c r="AH68" s="757"/>
      <c r="AI68" s="247"/>
      <c r="AJ68" s="313"/>
      <c r="AK68" s="829"/>
      <c r="AL68" s="828"/>
      <c r="AM68" s="766"/>
      <c r="AN68" s="252"/>
      <c r="AO68" s="828"/>
      <c r="AP68" s="313"/>
      <c r="AQ68" s="252"/>
      <c r="AR68" s="828"/>
      <c r="AS68" s="830"/>
      <c r="AT68" s="252"/>
      <c r="AU68" s="828"/>
      <c r="AV68" s="830"/>
      <c r="AW68" s="252"/>
      <c r="AX68" s="828"/>
      <c r="AY68" s="830"/>
      <c r="AZ68" s="252"/>
      <c r="BA68" s="270"/>
      <c r="BB68" s="830"/>
      <c r="BC68" s="252"/>
      <c r="BD68" s="270"/>
      <c r="BE68" s="271"/>
      <c r="BF68" s="278"/>
      <c r="BG68" s="279"/>
      <c r="BH68" s="279"/>
      <c r="BI68" s="252"/>
      <c r="BJ68" s="270"/>
      <c r="BK68" s="830"/>
      <c r="BL68" s="252"/>
      <c r="BM68" s="270"/>
      <c r="BN68" s="830"/>
      <c r="BO68" s="252"/>
      <c r="BP68" s="270"/>
      <c r="BQ68" s="830"/>
      <c r="BR68" s="828"/>
      <c r="BS68" s="270"/>
      <c r="BT68" s="830"/>
    </row>
    <row r="69" spans="1:72" x14ac:dyDescent="0.25">
      <c r="A69" s="741"/>
      <c r="B69" s="548"/>
      <c r="C69" s="243"/>
      <c r="D69" s="243"/>
      <c r="E69" s="243"/>
      <c r="F69" s="243"/>
      <c r="G69" s="244"/>
      <c r="H69" s="243"/>
      <c r="I69" s="243"/>
      <c r="J69" s="243"/>
      <c r="K69" s="243"/>
      <c r="L69" s="244"/>
      <c r="M69" s="245"/>
      <c r="N69" s="243"/>
      <c r="O69" s="243"/>
      <c r="P69" s="243"/>
      <c r="Q69" s="243"/>
      <c r="R69" s="312"/>
      <c r="S69" s="247"/>
      <c r="T69" s="282"/>
      <c r="U69" s="247"/>
      <c r="V69" s="637"/>
      <c r="W69" s="312"/>
      <c r="X69" s="247"/>
      <c r="Y69" s="282"/>
      <c r="Z69" s="247"/>
      <c r="AA69" s="210"/>
      <c r="AB69" s="637"/>
      <c r="AC69" s="637"/>
      <c r="AD69" s="313"/>
      <c r="AE69" s="758"/>
      <c r="AF69" s="828"/>
      <c r="AG69" s="313"/>
      <c r="AH69" s="757"/>
      <c r="AI69" s="247"/>
      <c r="AJ69" s="313"/>
      <c r="AK69" s="829"/>
      <c r="AL69" s="828"/>
      <c r="AM69" s="766"/>
      <c r="AN69" s="252"/>
      <c r="AO69" s="828"/>
      <c r="AP69" s="313"/>
      <c r="AQ69" s="252"/>
      <c r="AR69" s="828"/>
      <c r="AS69" s="830"/>
      <c r="AT69" s="252"/>
      <c r="AU69" s="828"/>
      <c r="AV69" s="830"/>
      <c r="AW69" s="252"/>
      <c r="AX69" s="828"/>
      <c r="AY69" s="830"/>
      <c r="AZ69" s="252"/>
      <c r="BA69" s="270"/>
      <c r="BB69" s="830"/>
      <c r="BC69" s="252"/>
      <c r="BD69" s="270"/>
      <c r="BE69" s="271"/>
      <c r="BF69" s="278"/>
      <c r="BG69" s="279"/>
      <c r="BH69" s="279"/>
      <c r="BI69" s="252"/>
      <c r="BJ69" s="270"/>
      <c r="BK69" s="830"/>
      <c r="BL69" s="252"/>
      <c r="BM69" s="270"/>
      <c r="BN69" s="830"/>
      <c r="BO69" s="252"/>
      <c r="BP69" s="270"/>
      <c r="BQ69" s="830"/>
      <c r="BR69" s="828"/>
      <c r="BS69" s="270"/>
      <c r="BT69" s="830"/>
    </row>
    <row r="70" spans="1:72" x14ac:dyDescent="0.25">
      <c r="A70" s="741" t="s">
        <v>4</v>
      </c>
      <c r="B70" s="549"/>
      <c r="C70" s="243"/>
      <c r="D70" s="243"/>
      <c r="E70" s="243"/>
      <c r="F70" s="243"/>
      <c r="G70" s="244"/>
      <c r="H70" s="243"/>
      <c r="I70" s="243"/>
      <c r="J70" s="243"/>
      <c r="K70" s="243"/>
      <c r="L70" s="244"/>
      <c r="M70" s="245"/>
      <c r="N70" s="243"/>
      <c r="O70" s="243"/>
      <c r="P70" s="243"/>
      <c r="Q70" s="243"/>
      <c r="R70" s="245"/>
      <c r="S70" s="247"/>
      <c r="T70" s="243"/>
      <c r="U70" s="247"/>
      <c r="V70" s="243"/>
      <c r="W70" s="245"/>
      <c r="X70" s="247"/>
      <c r="Y70" s="243"/>
      <c r="Z70" s="247"/>
      <c r="AA70" s="244"/>
      <c r="AB70" s="637"/>
      <c r="AC70" s="637"/>
      <c r="AD70" s="313"/>
      <c r="AE70" s="770"/>
      <c r="AF70" s="247"/>
      <c r="AG70" s="210"/>
      <c r="AH70" s="759"/>
      <c r="AI70" s="247"/>
      <c r="AJ70" s="281"/>
      <c r="AK70" s="829"/>
      <c r="AL70" s="828"/>
      <c r="AM70" s="766"/>
      <c r="AN70" s="288"/>
      <c r="AO70" s="247"/>
      <c r="AP70" s="210"/>
      <c r="AQ70" s="252"/>
      <c r="AR70" s="828"/>
      <c r="AS70" s="830"/>
      <c r="AT70" s="252"/>
      <c r="AU70" s="828"/>
      <c r="AV70" s="830"/>
      <c r="AW70" s="252"/>
      <c r="AX70" s="828"/>
      <c r="AY70" s="830"/>
      <c r="AZ70" s="252"/>
      <c r="BA70" s="270"/>
      <c r="BB70" s="830"/>
      <c r="BC70" s="252"/>
      <c r="BD70" s="270"/>
      <c r="BE70" s="271"/>
      <c r="BF70" s="278"/>
      <c r="BG70" s="279"/>
      <c r="BH70" s="279"/>
      <c r="BI70" s="252"/>
      <c r="BJ70" s="270"/>
      <c r="BK70" s="830"/>
      <c r="BL70" s="252"/>
      <c r="BM70" s="270"/>
      <c r="BN70" s="830"/>
      <c r="BO70" s="252"/>
      <c r="BP70" s="270"/>
      <c r="BQ70" s="830"/>
      <c r="BR70" s="828"/>
      <c r="BS70" s="270"/>
      <c r="BT70" s="830"/>
    </row>
    <row r="71" spans="1:72" x14ac:dyDescent="0.25">
      <c r="A71" s="740" t="s">
        <v>152</v>
      </c>
      <c r="B71" s="839" t="s">
        <v>153</v>
      </c>
      <c r="C71" s="243"/>
      <c r="D71" s="243"/>
      <c r="E71" s="243"/>
      <c r="F71" s="243"/>
      <c r="G71" s="244"/>
      <c r="H71" s="243"/>
      <c r="I71" s="243"/>
      <c r="J71" s="243"/>
      <c r="K71" s="243"/>
      <c r="L71" s="244"/>
      <c r="M71" s="245"/>
      <c r="N71" s="243"/>
      <c r="O71" s="243"/>
      <c r="P71" s="243"/>
      <c r="Q71" s="243"/>
      <c r="R71" s="245"/>
      <c r="S71" s="243"/>
      <c r="T71" s="243"/>
      <c r="U71" s="243"/>
      <c r="V71" s="243"/>
      <c r="W71" s="245"/>
      <c r="X71" s="243"/>
      <c r="Y71" s="243"/>
      <c r="Z71" s="243"/>
      <c r="AA71" s="268"/>
      <c r="AB71" s="832">
        <f>SUM(AB72:AB435)</f>
        <v>16.609999999999992</v>
      </c>
      <c r="AC71" s="247" t="s">
        <v>98</v>
      </c>
      <c r="AD71" s="761">
        <f>SUM(AD72:AD435)</f>
        <v>0.63</v>
      </c>
      <c r="AE71" s="832">
        <f>SUM(AE72:AE435)</f>
        <v>21.659999999999986</v>
      </c>
      <c r="AF71" s="247" t="s">
        <v>98</v>
      </c>
      <c r="AG71" s="761">
        <f>SUM(AG72:AG435)</f>
        <v>0.05</v>
      </c>
      <c r="AH71" s="832">
        <f>SUM(AH72:AH435)</f>
        <v>25.580000000000009</v>
      </c>
      <c r="AI71" s="247" t="s">
        <v>98</v>
      </c>
      <c r="AJ71" s="761">
        <f>SUM(AJ72:AJ435)</f>
        <v>1.8299999999999998</v>
      </c>
      <c r="AK71" s="829"/>
      <c r="AL71" s="828"/>
      <c r="AM71" s="830"/>
      <c r="AN71" s="832">
        <f>SUM(AN72:AN435)</f>
        <v>63.850000000000016</v>
      </c>
      <c r="AO71" s="247" t="s">
        <v>98</v>
      </c>
      <c r="AP71" s="761">
        <f>SUM(AP72:AP435)</f>
        <v>2.5100000000000002</v>
      </c>
      <c r="AQ71" s="252"/>
      <c r="AR71" s="828"/>
      <c r="AS71" s="830"/>
      <c r="AT71" s="252"/>
      <c r="AU71" s="828"/>
      <c r="AV71" s="830"/>
      <c r="AW71" s="252"/>
      <c r="AX71" s="828"/>
      <c r="AY71" s="830"/>
      <c r="AZ71" s="252"/>
      <c r="BA71" s="270"/>
      <c r="BB71" s="830"/>
      <c r="BC71" s="252"/>
      <c r="BD71" s="270"/>
      <c r="BE71" s="271"/>
      <c r="BF71" s="278"/>
      <c r="BG71" s="279"/>
      <c r="BH71" s="279"/>
      <c r="BI71" s="252"/>
      <c r="BJ71" s="270"/>
      <c r="BK71" s="830"/>
      <c r="BL71" s="252"/>
      <c r="BM71" s="270"/>
      <c r="BN71" s="830"/>
      <c r="BO71" s="252"/>
      <c r="BP71" s="270"/>
      <c r="BQ71" s="830"/>
      <c r="BR71" s="828"/>
      <c r="BS71" s="270"/>
      <c r="BT71" s="830"/>
    </row>
    <row r="72" spans="1:72" x14ac:dyDescent="0.25">
      <c r="A72" s="742">
        <v>1</v>
      </c>
      <c r="B72" s="46" t="s">
        <v>120</v>
      </c>
      <c r="C72" s="243"/>
      <c r="D72" s="243"/>
      <c r="E72" s="243"/>
      <c r="F72" s="243"/>
      <c r="G72" s="244"/>
      <c r="H72" s="243"/>
      <c r="I72" s="243"/>
      <c r="J72" s="243"/>
      <c r="K72" s="243"/>
      <c r="L72" s="244"/>
      <c r="M72" s="245"/>
      <c r="N72" s="243"/>
      <c r="O72" s="243"/>
      <c r="P72" s="243"/>
      <c r="Q72" s="243"/>
      <c r="R72" s="245"/>
      <c r="S72" s="243"/>
      <c r="T72" s="243"/>
      <c r="U72" s="243"/>
      <c r="V72" s="243"/>
      <c r="W72" s="245"/>
      <c r="X72" s="243"/>
      <c r="Y72" s="243"/>
      <c r="Z72" s="243"/>
      <c r="AA72" s="268"/>
      <c r="AB72" s="243"/>
      <c r="AC72" s="247"/>
      <c r="AD72" s="313"/>
      <c r="AE72" s="758"/>
      <c r="AF72" s="828"/>
      <c r="AG72" s="313"/>
      <c r="AH72" s="757"/>
      <c r="AI72" s="247"/>
      <c r="AJ72" s="313"/>
      <c r="AK72" s="829"/>
      <c r="AL72" s="828"/>
      <c r="AM72" s="766"/>
      <c r="AN72" s="252"/>
      <c r="AO72" s="828"/>
      <c r="AP72" s="313"/>
      <c r="AQ72" s="252"/>
      <c r="AR72" s="828"/>
      <c r="AS72" s="830"/>
      <c r="AT72" s="252"/>
      <c r="AU72" s="828"/>
      <c r="AV72" s="830"/>
      <c r="AW72" s="252"/>
      <c r="AX72" s="828"/>
      <c r="AY72" s="830"/>
      <c r="AZ72" s="252"/>
      <c r="BA72" s="270"/>
      <c r="BB72" s="830"/>
      <c r="BC72" s="252"/>
      <c r="BD72" s="270"/>
      <c r="BE72" s="271"/>
      <c r="BF72" s="278"/>
      <c r="BG72" s="279"/>
      <c r="BH72" s="279"/>
      <c r="BI72" s="252"/>
      <c r="BJ72" s="270"/>
      <c r="BK72" s="830"/>
      <c r="BL72" s="252"/>
      <c r="BM72" s="270"/>
      <c r="BN72" s="830"/>
      <c r="BO72" s="252"/>
      <c r="BP72" s="270"/>
      <c r="BQ72" s="830"/>
      <c r="BR72" s="828"/>
      <c r="BS72" s="270"/>
      <c r="BT72" s="830"/>
    </row>
    <row r="73" spans="1:72" ht="63" x14ac:dyDescent="0.25">
      <c r="A73" s="742">
        <v>2</v>
      </c>
      <c r="B73" s="550" t="s">
        <v>212</v>
      </c>
      <c r="C73" s="243"/>
      <c r="D73" s="243"/>
      <c r="E73" s="243"/>
      <c r="F73" s="243"/>
      <c r="G73" s="244"/>
      <c r="H73" s="243"/>
      <c r="I73" s="243"/>
      <c r="J73" s="243"/>
      <c r="K73" s="243"/>
      <c r="L73" s="244"/>
      <c r="M73" s="245"/>
      <c r="N73" s="243"/>
      <c r="O73" s="243"/>
      <c r="P73" s="243"/>
      <c r="Q73" s="243"/>
      <c r="R73" s="245"/>
      <c r="S73" s="243"/>
      <c r="T73" s="243"/>
      <c r="U73" s="243"/>
      <c r="V73" s="243"/>
      <c r="W73" s="245"/>
      <c r="X73" s="243"/>
      <c r="Y73" s="243"/>
      <c r="Z73" s="243"/>
      <c r="AA73" s="268"/>
      <c r="AB73" s="771"/>
      <c r="AC73" s="247"/>
      <c r="AD73" s="313"/>
      <c r="AE73" s="757"/>
      <c r="AF73" s="828"/>
      <c r="AG73" s="313"/>
      <c r="AH73" s="757"/>
      <c r="AI73" s="247"/>
      <c r="AJ73" s="313"/>
      <c r="AK73" s="829"/>
      <c r="AL73" s="828"/>
      <c r="AM73" s="766"/>
      <c r="AN73" s="252">
        <f>AB73+AE73+AH73</f>
        <v>0</v>
      </c>
      <c r="AO73" s="247"/>
      <c r="AP73" s="313">
        <f>AD73+AG73+AJ73</f>
        <v>0</v>
      </c>
      <c r="AQ73" s="252"/>
      <c r="AR73" s="828"/>
      <c r="AS73" s="830"/>
      <c r="AT73" s="252"/>
      <c r="AU73" s="828"/>
      <c r="AV73" s="830"/>
      <c r="AW73" s="252"/>
      <c r="AX73" s="828"/>
      <c r="AY73" s="830"/>
      <c r="AZ73" s="252"/>
      <c r="BA73" s="270"/>
      <c r="BB73" s="830"/>
      <c r="BC73" s="252"/>
      <c r="BD73" s="270"/>
      <c r="BE73" s="271"/>
      <c r="BF73" s="278"/>
      <c r="BG73" s="279"/>
      <c r="BH73" s="279"/>
      <c r="BI73" s="252"/>
      <c r="BJ73" s="270"/>
      <c r="BK73" s="830"/>
      <c r="BL73" s="252"/>
      <c r="BM73" s="270"/>
      <c r="BN73" s="830"/>
      <c r="BO73" s="252"/>
      <c r="BP73" s="270"/>
      <c r="BQ73" s="830"/>
      <c r="BR73" s="828"/>
      <c r="BS73" s="270"/>
      <c r="BT73" s="830"/>
    </row>
    <row r="74" spans="1:72" x14ac:dyDescent="0.25">
      <c r="A74" s="742">
        <v>3</v>
      </c>
      <c r="B74" s="47" t="s">
        <v>213</v>
      </c>
      <c r="C74" s="243"/>
      <c r="D74" s="772"/>
      <c r="E74" s="772"/>
      <c r="F74" s="772"/>
      <c r="G74" s="773"/>
      <c r="H74" s="772"/>
      <c r="I74" s="772"/>
      <c r="J74" s="772"/>
      <c r="K74" s="772"/>
      <c r="L74" s="773"/>
      <c r="M74" s="772"/>
      <c r="N74" s="772"/>
      <c r="O74" s="772"/>
      <c r="P74" s="772"/>
      <c r="Q74" s="772"/>
      <c r="R74" s="772"/>
      <c r="S74" s="772"/>
      <c r="T74" s="772"/>
      <c r="U74" s="772"/>
      <c r="V74" s="772"/>
      <c r="W74" s="774"/>
      <c r="X74" s="772"/>
      <c r="Y74" s="772"/>
      <c r="Z74" s="772"/>
      <c r="AA74" s="775"/>
      <c r="AB74" s="771"/>
      <c r="AC74" s="247"/>
      <c r="AD74" s="313"/>
      <c r="AE74" s="757"/>
      <c r="AF74" s="828"/>
      <c r="AG74" s="313"/>
      <c r="AH74" s="757"/>
      <c r="AI74" s="247"/>
      <c r="AJ74" s="313"/>
      <c r="AK74" s="829"/>
      <c r="AL74" s="828"/>
      <c r="AM74" s="766"/>
      <c r="AN74" s="252">
        <f t="shared" ref="AN74:AN137" si="4">AB74+AE74+AH74</f>
        <v>0</v>
      </c>
      <c r="AO74" s="247"/>
      <c r="AP74" s="313">
        <f t="shared" ref="AP74:AP137" si="5">AD74+AG74+AJ74</f>
        <v>0</v>
      </c>
      <c r="AQ74" s="776"/>
      <c r="AR74" s="767"/>
      <c r="AS74" s="769"/>
      <c r="AT74" s="776"/>
      <c r="AU74" s="767"/>
      <c r="AV74" s="769"/>
      <c r="AW74" s="776"/>
      <c r="AX74" s="767"/>
      <c r="AY74" s="769"/>
      <c r="AZ74" s="776"/>
      <c r="BA74" s="768"/>
      <c r="BB74" s="769"/>
      <c r="BC74" s="776"/>
      <c r="BD74" s="768"/>
      <c r="BE74" s="777"/>
      <c r="BF74" s="319"/>
      <c r="BG74" s="320"/>
      <c r="BH74" s="320"/>
      <c r="BI74" s="776"/>
      <c r="BJ74" s="768"/>
      <c r="BK74" s="769"/>
      <c r="BL74" s="776"/>
      <c r="BM74" s="768"/>
      <c r="BN74" s="769"/>
      <c r="BO74" s="776"/>
      <c r="BP74" s="768"/>
      <c r="BQ74" s="769"/>
      <c r="BR74" s="767"/>
      <c r="BS74" s="768"/>
      <c r="BT74" s="769"/>
    </row>
    <row r="75" spans="1:72" ht="94.5" x14ac:dyDescent="0.25">
      <c r="A75" s="742">
        <v>4</v>
      </c>
      <c r="B75" s="465" t="s">
        <v>214</v>
      </c>
      <c r="C75" s="243"/>
      <c r="D75" s="772"/>
      <c r="E75" s="772"/>
      <c r="F75" s="772"/>
      <c r="G75" s="773"/>
      <c r="H75" s="772"/>
      <c r="I75" s="772"/>
      <c r="J75" s="772"/>
      <c r="K75" s="772"/>
      <c r="L75" s="773"/>
      <c r="M75" s="772"/>
      <c r="N75" s="772"/>
      <c r="O75" s="772"/>
      <c r="P75" s="772"/>
      <c r="Q75" s="772"/>
      <c r="R75" s="772"/>
      <c r="S75" s="772"/>
      <c r="T75" s="772"/>
      <c r="U75" s="772"/>
      <c r="V75" s="772"/>
      <c r="W75" s="774"/>
      <c r="X75" s="772"/>
      <c r="Y75" s="772"/>
      <c r="Z75" s="772"/>
      <c r="AA75" s="775"/>
      <c r="AB75" s="771"/>
      <c r="AC75" s="247"/>
      <c r="AD75" s="313"/>
      <c r="AE75" s="757"/>
      <c r="AF75" s="828"/>
      <c r="AG75" s="313"/>
      <c r="AH75" s="757"/>
      <c r="AI75" s="247"/>
      <c r="AJ75" s="313"/>
      <c r="AK75" s="829"/>
      <c r="AL75" s="828"/>
      <c r="AM75" s="766"/>
      <c r="AN75" s="252">
        <f t="shared" si="4"/>
        <v>0</v>
      </c>
      <c r="AO75" s="247"/>
      <c r="AP75" s="313">
        <f t="shared" si="5"/>
        <v>0</v>
      </c>
      <c r="AQ75" s="776"/>
      <c r="AR75" s="767"/>
      <c r="AS75" s="769"/>
      <c r="AT75" s="776"/>
      <c r="AU75" s="767"/>
      <c r="AV75" s="769"/>
      <c r="AW75" s="776"/>
      <c r="AX75" s="767"/>
      <c r="AY75" s="769"/>
      <c r="AZ75" s="776"/>
      <c r="BA75" s="768"/>
      <c r="BB75" s="769"/>
      <c r="BC75" s="776"/>
      <c r="BD75" s="768"/>
      <c r="BE75" s="777"/>
      <c r="BF75" s="319"/>
      <c r="BG75" s="320"/>
      <c r="BH75" s="320"/>
      <c r="BI75" s="776"/>
      <c r="BJ75" s="768"/>
      <c r="BK75" s="769"/>
      <c r="BL75" s="776"/>
      <c r="BM75" s="768"/>
      <c r="BN75" s="769"/>
      <c r="BO75" s="776"/>
      <c r="BP75" s="768"/>
      <c r="BQ75" s="769"/>
      <c r="BR75" s="767"/>
      <c r="BS75" s="768"/>
      <c r="BT75" s="769"/>
    </row>
    <row r="76" spans="1:72" x14ac:dyDescent="0.25">
      <c r="A76" s="742">
        <v>5</v>
      </c>
      <c r="B76" s="51" t="s">
        <v>215</v>
      </c>
      <c r="C76" s="826"/>
      <c r="D76" s="772"/>
      <c r="E76" s="772"/>
      <c r="F76" s="772"/>
      <c r="G76" s="773"/>
      <c r="H76" s="772"/>
      <c r="I76" s="772"/>
      <c r="J76" s="772"/>
      <c r="K76" s="772"/>
      <c r="L76" s="773"/>
      <c r="M76" s="772"/>
      <c r="N76" s="772"/>
      <c r="O76" s="772"/>
      <c r="P76" s="772"/>
      <c r="Q76" s="772"/>
      <c r="R76" s="772"/>
      <c r="S76" s="772"/>
      <c r="T76" s="772"/>
      <c r="U76" s="772"/>
      <c r="V76" s="772"/>
      <c r="W76" s="774"/>
      <c r="X76" s="772"/>
      <c r="Y76" s="772"/>
      <c r="Z76" s="772"/>
      <c r="AA76" s="775"/>
      <c r="AB76" s="771"/>
      <c r="AC76" s="247"/>
      <c r="AD76" s="313"/>
      <c r="AE76" s="757"/>
      <c r="AF76" s="828"/>
      <c r="AG76" s="313"/>
      <c r="AH76" s="757"/>
      <c r="AI76" s="247"/>
      <c r="AJ76" s="313"/>
      <c r="AK76" s="829"/>
      <c r="AL76" s="828"/>
      <c r="AM76" s="766"/>
      <c r="AN76" s="252">
        <f t="shared" si="4"/>
        <v>0</v>
      </c>
      <c r="AO76" s="247"/>
      <c r="AP76" s="313">
        <f t="shared" si="5"/>
        <v>0</v>
      </c>
      <c r="AQ76" s="776"/>
      <c r="AR76" s="767"/>
      <c r="AS76" s="769"/>
      <c r="AT76" s="776"/>
      <c r="AU76" s="767"/>
      <c r="AV76" s="769"/>
      <c r="AW76" s="776"/>
      <c r="AX76" s="767"/>
      <c r="AY76" s="769"/>
      <c r="AZ76" s="776"/>
      <c r="BA76" s="768"/>
      <c r="BB76" s="769"/>
      <c r="BC76" s="776"/>
      <c r="BD76" s="768"/>
      <c r="BE76" s="777"/>
      <c r="BF76" s="319"/>
      <c r="BG76" s="320"/>
      <c r="BH76" s="320"/>
      <c r="BI76" s="776"/>
      <c r="BJ76" s="768"/>
      <c r="BK76" s="769"/>
      <c r="BL76" s="776"/>
      <c r="BM76" s="768"/>
      <c r="BN76" s="769"/>
      <c r="BO76" s="776"/>
      <c r="BP76" s="768"/>
      <c r="BQ76" s="769"/>
      <c r="BR76" s="767"/>
      <c r="BS76" s="768"/>
      <c r="BT76" s="769"/>
    </row>
    <row r="77" spans="1:72" ht="63" x14ac:dyDescent="0.25">
      <c r="A77" s="742">
        <v>6</v>
      </c>
      <c r="B77" s="550" t="s">
        <v>216</v>
      </c>
      <c r="C77" s="243"/>
      <c r="D77" s="772"/>
      <c r="E77" s="772"/>
      <c r="F77" s="772"/>
      <c r="G77" s="773"/>
      <c r="H77" s="772"/>
      <c r="I77" s="772"/>
      <c r="J77" s="772"/>
      <c r="K77" s="772"/>
      <c r="L77" s="773"/>
      <c r="M77" s="772"/>
      <c r="N77" s="772"/>
      <c r="O77" s="772"/>
      <c r="P77" s="772"/>
      <c r="Q77" s="772"/>
      <c r="R77" s="772"/>
      <c r="S77" s="772"/>
      <c r="T77" s="772"/>
      <c r="U77" s="772"/>
      <c r="V77" s="772"/>
      <c r="W77" s="774"/>
      <c r="X77" s="772"/>
      <c r="Y77" s="772"/>
      <c r="Z77" s="772"/>
      <c r="AA77" s="775"/>
      <c r="AB77" s="771"/>
      <c r="AC77" s="247"/>
      <c r="AD77" s="313"/>
      <c r="AE77" s="757"/>
      <c r="AF77" s="828"/>
      <c r="AG77" s="313"/>
      <c r="AH77" s="757"/>
      <c r="AI77" s="247"/>
      <c r="AJ77" s="313"/>
      <c r="AK77" s="829"/>
      <c r="AL77" s="828"/>
      <c r="AM77" s="766"/>
      <c r="AN77" s="252">
        <f t="shared" si="4"/>
        <v>0</v>
      </c>
      <c r="AO77" s="247"/>
      <c r="AP77" s="313">
        <f t="shared" si="5"/>
        <v>0</v>
      </c>
      <c r="AQ77" s="776"/>
      <c r="AR77" s="767"/>
      <c r="AS77" s="769"/>
      <c r="AT77" s="776"/>
      <c r="AU77" s="767"/>
      <c r="AV77" s="769"/>
      <c r="AW77" s="776"/>
      <c r="AX77" s="767"/>
      <c r="AY77" s="769"/>
      <c r="AZ77" s="776"/>
      <c r="BA77" s="768"/>
      <c r="BB77" s="769"/>
      <c r="BC77" s="776"/>
      <c r="BD77" s="768"/>
      <c r="BE77" s="777"/>
      <c r="BF77" s="319"/>
      <c r="BG77" s="320"/>
      <c r="BH77" s="320"/>
      <c r="BI77" s="776"/>
      <c r="BJ77" s="768"/>
      <c r="BK77" s="769"/>
      <c r="BL77" s="776"/>
      <c r="BM77" s="768"/>
      <c r="BN77" s="769"/>
      <c r="BO77" s="776"/>
      <c r="BP77" s="768"/>
      <c r="BQ77" s="769"/>
      <c r="BR77" s="767"/>
      <c r="BS77" s="768"/>
      <c r="BT77" s="769"/>
    </row>
    <row r="78" spans="1:72" x14ac:dyDescent="0.25">
      <c r="A78" s="742">
        <v>7</v>
      </c>
      <c r="B78" s="52" t="s">
        <v>124</v>
      </c>
      <c r="C78" s="243"/>
      <c r="D78" s="772"/>
      <c r="E78" s="772"/>
      <c r="F78" s="772"/>
      <c r="G78" s="773"/>
      <c r="H78" s="772"/>
      <c r="I78" s="772"/>
      <c r="J78" s="772"/>
      <c r="K78" s="772"/>
      <c r="L78" s="773"/>
      <c r="M78" s="772"/>
      <c r="N78" s="772"/>
      <c r="O78" s="772"/>
      <c r="P78" s="772"/>
      <c r="Q78" s="772"/>
      <c r="R78" s="772"/>
      <c r="S78" s="772"/>
      <c r="T78" s="772"/>
      <c r="U78" s="772"/>
      <c r="V78" s="772"/>
      <c r="W78" s="774"/>
      <c r="X78" s="772"/>
      <c r="Y78" s="772"/>
      <c r="Z78" s="772"/>
      <c r="AA78" s="775"/>
      <c r="AB78" s="771"/>
      <c r="AC78" s="247"/>
      <c r="AD78" s="313"/>
      <c r="AE78" s="757"/>
      <c r="AF78" s="828"/>
      <c r="AG78" s="313"/>
      <c r="AH78" s="757"/>
      <c r="AI78" s="247"/>
      <c r="AJ78" s="313"/>
      <c r="AK78" s="829"/>
      <c r="AL78" s="828"/>
      <c r="AM78" s="766"/>
      <c r="AN78" s="252">
        <f t="shared" si="4"/>
        <v>0</v>
      </c>
      <c r="AO78" s="247"/>
      <c r="AP78" s="313">
        <f t="shared" si="5"/>
        <v>0</v>
      </c>
      <c r="AQ78" s="776"/>
      <c r="AR78" s="767"/>
      <c r="AS78" s="769"/>
      <c r="AT78" s="776"/>
      <c r="AU78" s="767"/>
      <c r="AV78" s="769"/>
      <c r="AW78" s="776"/>
      <c r="AX78" s="767"/>
      <c r="AY78" s="769"/>
      <c r="AZ78" s="776"/>
      <c r="BA78" s="768"/>
      <c r="BB78" s="769"/>
      <c r="BC78" s="776"/>
      <c r="BD78" s="768"/>
      <c r="BE78" s="777"/>
      <c r="BF78" s="319"/>
      <c r="BG78" s="320"/>
      <c r="BH78" s="320"/>
      <c r="BI78" s="776"/>
      <c r="BJ78" s="768"/>
      <c r="BK78" s="769"/>
      <c r="BL78" s="776"/>
      <c r="BM78" s="768"/>
      <c r="BN78" s="769"/>
      <c r="BO78" s="776"/>
      <c r="BP78" s="768"/>
      <c r="BQ78" s="769"/>
      <c r="BR78" s="767"/>
      <c r="BS78" s="768"/>
      <c r="BT78" s="769"/>
    </row>
    <row r="79" spans="1:72" ht="63" x14ac:dyDescent="0.25">
      <c r="A79" s="742">
        <v>8</v>
      </c>
      <c r="B79" s="552" t="s">
        <v>217</v>
      </c>
      <c r="C79" s="243"/>
      <c r="D79" s="772"/>
      <c r="E79" s="772"/>
      <c r="F79" s="772"/>
      <c r="G79" s="773"/>
      <c r="H79" s="772"/>
      <c r="I79" s="772"/>
      <c r="J79" s="772"/>
      <c r="K79" s="772"/>
      <c r="L79" s="773"/>
      <c r="M79" s="772"/>
      <c r="N79" s="772"/>
      <c r="O79" s="772"/>
      <c r="P79" s="772"/>
      <c r="Q79" s="772"/>
      <c r="R79" s="772"/>
      <c r="S79" s="772"/>
      <c r="T79" s="772"/>
      <c r="U79" s="772"/>
      <c r="V79" s="772"/>
      <c r="W79" s="774"/>
      <c r="X79" s="772"/>
      <c r="Y79" s="772"/>
      <c r="Z79" s="772"/>
      <c r="AA79" s="775"/>
      <c r="AB79" s="771"/>
      <c r="AC79" s="247"/>
      <c r="AD79" s="313"/>
      <c r="AE79" s="757"/>
      <c r="AF79" s="828"/>
      <c r="AG79" s="313"/>
      <c r="AH79" s="757"/>
      <c r="AI79" s="247"/>
      <c r="AJ79" s="313"/>
      <c r="AK79" s="829"/>
      <c r="AL79" s="828"/>
      <c r="AM79" s="766"/>
      <c r="AN79" s="252">
        <f t="shared" si="4"/>
        <v>0</v>
      </c>
      <c r="AO79" s="247"/>
      <c r="AP79" s="313">
        <f t="shared" si="5"/>
        <v>0</v>
      </c>
      <c r="AQ79" s="776"/>
      <c r="AR79" s="767"/>
      <c r="AS79" s="769"/>
      <c r="AT79" s="776"/>
      <c r="AU79" s="767"/>
      <c r="AV79" s="769"/>
      <c r="AW79" s="776"/>
      <c r="AX79" s="767"/>
      <c r="AY79" s="769"/>
      <c r="AZ79" s="776"/>
      <c r="BA79" s="768"/>
      <c r="BB79" s="769"/>
      <c r="BC79" s="776"/>
      <c r="BD79" s="768"/>
      <c r="BE79" s="777"/>
      <c r="BF79" s="319"/>
      <c r="BG79" s="320"/>
      <c r="BH79" s="320"/>
      <c r="BI79" s="776"/>
      <c r="BJ79" s="768"/>
      <c r="BK79" s="769"/>
      <c r="BL79" s="776"/>
      <c r="BM79" s="768"/>
      <c r="BN79" s="769"/>
      <c r="BO79" s="776"/>
      <c r="BP79" s="768"/>
      <c r="BQ79" s="769"/>
      <c r="BR79" s="767"/>
      <c r="BS79" s="768"/>
      <c r="BT79" s="769"/>
    </row>
    <row r="80" spans="1:72" x14ac:dyDescent="0.25">
      <c r="A80" s="742">
        <v>9</v>
      </c>
      <c r="B80" s="4" t="s">
        <v>218</v>
      </c>
      <c r="C80" s="243"/>
      <c r="D80" s="772"/>
      <c r="E80" s="772"/>
      <c r="F80" s="772"/>
      <c r="G80" s="773"/>
      <c r="H80" s="772"/>
      <c r="I80" s="772"/>
      <c r="J80" s="772"/>
      <c r="K80" s="772"/>
      <c r="L80" s="773"/>
      <c r="M80" s="772"/>
      <c r="N80" s="772"/>
      <c r="O80" s="772"/>
      <c r="P80" s="772"/>
      <c r="Q80" s="772"/>
      <c r="R80" s="772"/>
      <c r="S80" s="772"/>
      <c r="T80" s="772"/>
      <c r="U80" s="772"/>
      <c r="V80" s="772"/>
      <c r="W80" s="774"/>
      <c r="X80" s="772"/>
      <c r="Y80" s="772"/>
      <c r="Z80" s="772"/>
      <c r="AA80" s="775"/>
      <c r="AB80" s="771"/>
      <c r="AC80" s="247"/>
      <c r="AD80" s="313"/>
      <c r="AE80" s="757"/>
      <c r="AF80" s="828"/>
      <c r="AG80" s="313"/>
      <c r="AH80" s="757"/>
      <c r="AI80" s="247"/>
      <c r="AJ80" s="313"/>
      <c r="AK80" s="829"/>
      <c r="AL80" s="828"/>
      <c r="AM80" s="766"/>
      <c r="AN80" s="252">
        <f t="shared" si="4"/>
        <v>0</v>
      </c>
      <c r="AO80" s="247"/>
      <c r="AP80" s="313">
        <f t="shared" si="5"/>
        <v>0</v>
      </c>
      <c r="AQ80" s="776"/>
      <c r="AR80" s="767"/>
      <c r="AS80" s="769"/>
      <c r="AT80" s="776"/>
      <c r="AU80" s="767"/>
      <c r="AV80" s="769"/>
      <c r="AW80" s="776"/>
      <c r="AX80" s="767"/>
      <c r="AY80" s="769"/>
      <c r="AZ80" s="776"/>
      <c r="BA80" s="768"/>
      <c r="BB80" s="769"/>
      <c r="BC80" s="776"/>
      <c r="BD80" s="768"/>
      <c r="BE80" s="777"/>
      <c r="BF80" s="319"/>
      <c r="BG80" s="320"/>
      <c r="BH80" s="320"/>
      <c r="BI80" s="776"/>
      <c r="BJ80" s="768"/>
      <c r="BK80" s="769"/>
      <c r="BL80" s="776"/>
      <c r="BM80" s="768"/>
      <c r="BN80" s="769"/>
      <c r="BO80" s="776"/>
      <c r="BP80" s="768"/>
      <c r="BQ80" s="769"/>
      <c r="BR80" s="767"/>
      <c r="BS80" s="768"/>
      <c r="BT80" s="769"/>
    </row>
    <row r="81" spans="1:72" ht="47.25" x14ac:dyDescent="0.25">
      <c r="A81" s="742">
        <v>10</v>
      </c>
      <c r="B81" s="513" t="s">
        <v>219</v>
      </c>
      <c r="C81" s="243"/>
      <c r="D81" s="772"/>
      <c r="E81" s="772"/>
      <c r="F81" s="772"/>
      <c r="G81" s="773"/>
      <c r="H81" s="772"/>
      <c r="I81" s="772"/>
      <c r="J81" s="772"/>
      <c r="K81" s="772"/>
      <c r="L81" s="773"/>
      <c r="M81" s="772"/>
      <c r="N81" s="772"/>
      <c r="O81" s="772"/>
      <c r="P81" s="772"/>
      <c r="Q81" s="772"/>
      <c r="R81" s="772"/>
      <c r="S81" s="772"/>
      <c r="T81" s="772"/>
      <c r="U81" s="772"/>
      <c r="V81" s="772"/>
      <c r="W81" s="774"/>
      <c r="X81" s="772"/>
      <c r="Y81" s="772"/>
      <c r="Z81" s="772"/>
      <c r="AA81" s="775"/>
      <c r="AB81" s="771"/>
      <c r="AC81" s="247"/>
      <c r="AD81" s="313"/>
      <c r="AE81" s="757"/>
      <c r="AF81" s="828"/>
      <c r="AG81" s="313"/>
      <c r="AH81" s="757"/>
      <c r="AI81" s="247"/>
      <c r="AJ81" s="313"/>
      <c r="AK81" s="829"/>
      <c r="AL81" s="828"/>
      <c r="AM81" s="766"/>
      <c r="AN81" s="252">
        <f t="shared" si="4"/>
        <v>0</v>
      </c>
      <c r="AO81" s="247"/>
      <c r="AP81" s="313">
        <f t="shared" si="5"/>
        <v>0</v>
      </c>
      <c r="AQ81" s="776"/>
      <c r="AR81" s="767"/>
      <c r="AS81" s="769"/>
      <c r="AT81" s="776"/>
      <c r="AU81" s="767"/>
      <c r="AV81" s="769"/>
      <c r="AW81" s="776"/>
      <c r="AX81" s="767"/>
      <c r="AY81" s="769"/>
      <c r="AZ81" s="776"/>
      <c r="BA81" s="768"/>
      <c r="BB81" s="769"/>
      <c r="BC81" s="776"/>
      <c r="BD81" s="768"/>
      <c r="BE81" s="777"/>
      <c r="BF81" s="319"/>
      <c r="BG81" s="320"/>
      <c r="BH81" s="320"/>
      <c r="BI81" s="776"/>
      <c r="BJ81" s="768"/>
      <c r="BK81" s="769"/>
      <c r="BL81" s="776"/>
      <c r="BM81" s="768"/>
      <c r="BN81" s="769"/>
      <c r="BO81" s="776"/>
      <c r="BP81" s="768"/>
      <c r="BQ81" s="769"/>
      <c r="BR81" s="767"/>
      <c r="BS81" s="768"/>
      <c r="BT81" s="769"/>
    </row>
    <row r="82" spans="1:72" x14ac:dyDescent="0.25">
      <c r="A82" s="742">
        <v>11</v>
      </c>
      <c r="B82" s="4" t="s">
        <v>129</v>
      </c>
      <c r="C82" s="243"/>
      <c r="D82" s="772"/>
      <c r="E82" s="772"/>
      <c r="F82" s="772"/>
      <c r="G82" s="773"/>
      <c r="H82" s="772"/>
      <c r="I82" s="772"/>
      <c r="J82" s="772"/>
      <c r="K82" s="772"/>
      <c r="L82" s="773"/>
      <c r="M82" s="772"/>
      <c r="N82" s="772"/>
      <c r="O82" s="772"/>
      <c r="P82" s="772"/>
      <c r="Q82" s="772"/>
      <c r="R82" s="772"/>
      <c r="S82" s="772"/>
      <c r="T82" s="772"/>
      <c r="U82" s="772"/>
      <c r="V82" s="772"/>
      <c r="W82" s="774"/>
      <c r="X82" s="772"/>
      <c r="Y82" s="772"/>
      <c r="Z82" s="772"/>
      <c r="AA82" s="775"/>
      <c r="AB82" s="771"/>
      <c r="AC82" s="247"/>
      <c r="AD82" s="313"/>
      <c r="AE82" s="757"/>
      <c r="AF82" s="828"/>
      <c r="AG82" s="313"/>
      <c r="AH82" s="757"/>
      <c r="AI82" s="247"/>
      <c r="AJ82" s="313"/>
      <c r="AK82" s="829"/>
      <c r="AL82" s="828"/>
      <c r="AM82" s="766"/>
      <c r="AN82" s="252">
        <f t="shared" si="4"/>
        <v>0</v>
      </c>
      <c r="AO82" s="247"/>
      <c r="AP82" s="313">
        <f t="shared" si="5"/>
        <v>0</v>
      </c>
      <c r="AQ82" s="776"/>
      <c r="AR82" s="767"/>
      <c r="AS82" s="769"/>
      <c r="AT82" s="776"/>
      <c r="AU82" s="767"/>
      <c r="AV82" s="769"/>
      <c r="AW82" s="776"/>
      <c r="AX82" s="767"/>
      <c r="AY82" s="769"/>
      <c r="AZ82" s="776"/>
      <c r="BA82" s="768"/>
      <c r="BB82" s="769"/>
      <c r="BC82" s="776"/>
      <c r="BD82" s="768"/>
      <c r="BE82" s="777"/>
      <c r="BF82" s="319"/>
      <c r="BG82" s="320"/>
      <c r="BH82" s="320"/>
      <c r="BI82" s="776"/>
      <c r="BJ82" s="768"/>
      <c r="BK82" s="769"/>
      <c r="BL82" s="776"/>
      <c r="BM82" s="768"/>
      <c r="BN82" s="769"/>
      <c r="BO82" s="776"/>
      <c r="BP82" s="768"/>
      <c r="BQ82" s="769"/>
      <c r="BR82" s="767"/>
      <c r="BS82" s="768"/>
      <c r="BT82" s="769"/>
    </row>
    <row r="83" spans="1:72" ht="63" x14ac:dyDescent="0.25">
      <c r="A83" s="742">
        <v>12</v>
      </c>
      <c r="B83" s="553" t="s">
        <v>220</v>
      </c>
      <c r="C83" s="243"/>
      <c r="D83" s="772"/>
      <c r="E83" s="772"/>
      <c r="F83" s="772"/>
      <c r="G83" s="773"/>
      <c r="H83" s="772"/>
      <c r="I83" s="772"/>
      <c r="J83" s="772"/>
      <c r="K83" s="772"/>
      <c r="L83" s="773"/>
      <c r="M83" s="772"/>
      <c r="N83" s="772"/>
      <c r="O83" s="772"/>
      <c r="P83" s="772"/>
      <c r="Q83" s="772"/>
      <c r="R83" s="772"/>
      <c r="S83" s="772"/>
      <c r="T83" s="772"/>
      <c r="U83" s="772"/>
      <c r="V83" s="772"/>
      <c r="W83" s="774"/>
      <c r="X83" s="772"/>
      <c r="Y83" s="772"/>
      <c r="Z83" s="772"/>
      <c r="AA83" s="775"/>
      <c r="AB83" s="771"/>
      <c r="AC83" s="247"/>
      <c r="AD83" s="313"/>
      <c r="AE83" s="757"/>
      <c r="AF83" s="828"/>
      <c r="AG83" s="313"/>
      <c r="AH83" s="757"/>
      <c r="AI83" s="247"/>
      <c r="AJ83" s="313"/>
      <c r="AK83" s="829"/>
      <c r="AL83" s="828"/>
      <c r="AM83" s="766"/>
      <c r="AN83" s="252">
        <f t="shared" si="4"/>
        <v>0</v>
      </c>
      <c r="AO83" s="247"/>
      <c r="AP83" s="313">
        <f t="shared" si="5"/>
        <v>0</v>
      </c>
      <c r="AQ83" s="776"/>
      <c r="AR83" s="767"/>
      <c r="AS83" s="769"/>
      <c r="AT83" s="776"/>
      <c r="AU83" s="767"/>
      <c r="AV83" s="769"/>
      <c r="AW83" s="776"/>
      <c r="AX83" s="767"/>
      <c r="AY83" s="769"/>
      <c r="AZ83" s="776"/>
      <c r="BA83" s="768"/>
      <c r="BB83" s="769"/>
      <c r="BC83" s="776"/>
      <c r="BD83" s="768"/>
      <c r="BE83" s="777"/>
      <c r="BF83" s="319"/>
      <c r="BG83" s="320"/>
      <c r="BH83" s="320"/>
      <c r="BI83" s="776"/>
      <c r="BJ83" s="768"/>
      <c r="BK83" s="769"/>
      <c r="BL83" s="776"/>
      <c r="BM83" s="768"/>
      <c r="BN83" s="769"/>
      <c r="BO83" s="776"/>
      <c r="BP83" s="768"/>
      <c r="BQ83" s="769"/>
      <c r="BR83" s="767"/>
      <c r="BS83" s="768"/>
      <c r="BT83" s="769"/>
    </row>
    <row r="84" spans="1:72" x14ac:dyDescent="0.25">
      <c r="A84" s="742">
        <v>13</v>
      </c>
      <c r="B84" s="4" t="s">
        <v>125</v>
      </c>
      <c r="C84" s="243"/>
      <c r="D84" s="772"/>
      <c r="E84" s="772"/>
      <c r="F84" s="772"/>
      <c r="G84" s="773"/>
      <c r="H84" s="772"/>
      <c r="I84" s="772"/>
      <c r="J84" s="772"/>
      <c r="K84" s="772"/>
      <c r="L84" s="773"/>
      <c r="M84" s="772"/>
      <c r="N84" s="772"/>
      <c r="O84" s="772"/>
      <c r="P84" s="772"/>
      <c r="Q84" s="772"/>
      <c r="R84" s="772"/>
      <c r="S84" s="772"/>
      <c r="T84" s="772"/>
      <c r="U84" s="772"/>
      <c r="V84" s="772"/>
      <c r="W84" s="774"/>
      <c r="X84" s="772"/>
      <c r="Y84" s="772"/>
      <c r="Z84" s="772"/>
      <c r="AA84" s="775"/>
      <c r="AB84" s="771"/>
      <c r="AC84" s="247"/>
      <c r="AD84" s="313"/>
      <c r="AE84" s="757"/>
      <c r="AF84" s="828"/>
      <c r="AG84" s="313"/>
      <c r="AH84" s="757"/>
      <c r="AI84" s="247"/>
      <c r="AJ84" s="313"/>
      <c r="AK84" s="829"/>
      <c r="AL84" s="828"/>
      <c r="AM84" s="766"/>
      <c r="AN84" s="252">
        <f t="shared" si="4"/>
        <v>0</v>
      </c>
      <c r="AO84" s="247"/>
      <c r="AP84" s="313">
        <f t="shared" si="5"/>
        <v>0</v>
      </c>
      <c r="AQ84" s="776"/>
      <c r="AR84" s="767"/>
      <c r="AS84" s="769"/>
      <c r="AT84" s="776"/>
      <c r="AU84" s="767"/>
      <c r="AV84" s="769"/>
      <c r="AW84" s="776"/>
      <c r="AX84" s="767"/>
      <c r="AY84" s="769"/>
      <c r="AZ84" s="776"/>
      <c r="BA84" s="768"/>
      <c r="BB84" s="769"/>
      <c r="BC84" s="776"/>
      <c r="BD84" s="768"/>
      <c r="BE84" s="777"/>
      <c r="BF84" s="319"/>
      <c r="BG84" s="320"/>
      <c r="BH84" s="320"/>
      <c r="BI84" s="776"/>
      <c r="BJ84" s="768"/>
      <c r="BK84" s="769"/>
      <c r="BL84" s="776"/>
      <c r="BM84" s="768"/>
      <c r="BN84" s="769"/>
      <c r="BO84" s="776"/>
      <c r="BP84" s="768"/>
      <c r="BQ84" s="769"/>
      <c r="BR84" s="767"/>
      <c r="BS84" s="768"/>
      <c r="BT84" s="769"/>
    </row>
    <row r="85" spans="1:72" ht="63" x14ac:dyDescent="0.25">
      <c r="A85" s="742">
        <v>14</v>
      </c>
      <c r="B85" s="553" t="s">
        <v>221</v>
      </c>
      <c r="C85" s="243"/>
      <c r="D85" s="772"/>
      <c r="E85" s="772"/>
      <c r="F85" s="772"/>
      <c r="G85" s="773"/>
      <c r="H85" s="772"/>
      <c r="I85" s="772"/>
      <c r="J85" s="772"/>
      <c r="K85" s="772"/>
      <c r="L85" s="773"/>
      <c r="M85" s="772"/>
      <c r="N85" s="772"/>
      <c r="O85" s="772"/>
      <c r="P85" s="772"/>
      <c r="Q85" s="772"/>
      <c r="R85" s="772"/>
      <c r="S85" s="772"/>
      <c r="T85" s="772"/>
      <c r="U85" s="772"/>
      <c r="V85" s="772"/>
      <c r="W85" s="774"/>
      <c r="X85" s="772"/>
      <c r="Y85" s="772"/>
      <c r="Z85" s="772"/>
      <c r="AA85" s="775"/>
      <c r="AB85" s="771"/>
      <c r="AC85" s="247"/>
      <c r="AD85" s="313"/>
      <c r="AE85" s="757"/>
      <c r="AF85" s="828"/>
      <c r="AG85" s="313"/>
      <c r="AH85" s="757"/>
      <c r="AI85" s="247"/>
      <c r="AJ85" s="313"/>
      <c r="AK85" s="829"/>
      <c r="AL85" s="828"/>
      <c r="AM85" s="766"/>
      <c r="AN85" s="252">
        <f t="shared" si="4"/>
        <v>0</v>
      </c>
      <c r="AO85" s="247"/>
      <c r="AP85" s="313">
        <f t="shared" si="5"/>
        <v>0</v>
      </c>
      <c r="AQ85" s="776"/>
      <c r="AR85" s="767"/>
      <c r="AS85" s="769"/>
      <c r="AT85" s="776"/>
      <c r="AU85" s="767"/>
      <c r="AV85" s="769"/>
      <c r="AW85" s="776"/>
      <c r="AX85" s="767"/>
      <c r="AY85" s="769"/>
      <c r="AZ85" s="776"/>
      <c r="BA85" s="768"/>
      <c r="BB85" s="769"/>
      <c r="BC85" s="776"/>
      <c r="BD85" s="768"/>
      <c r="BE85" s="777"/>
      <c r="BF85" s="319"/>
      <c r="BG85" s="320"/>
      <c r="BH85" s="320"/>
      <c r="BI85" s="776"/>
      <c r="BJ85" s="768"/>
      <c r="BK85" s="769"/>
      <c r="BL85" s="776"/>
      <c r="BM85" s="768"/>
      <c r="BN85" s="769"/>
      <c r="BO85" s="776"/>
      <c r="BP85" s="768"/>
      <c r="BQ85" s="769"/>
      <c r="BR85" s="767"/>
      <c r="BS85" s="768"/>
      <c r="BT85" s="769"/>
    </row>
    <row r="86" spans="1:72" x14ac:dyDescent="0.25">
      <c r="A86" s="742">
        <v>15</v>
      </c>
      <c r="B86" s="54" t="s">
        <v>222</v>
      </c>
      <c r="C86" s="243"/>
      <c r="D86" s="772"/>
      <c r="E86" s="772"/>
      <c r="F86" s="772"/>
      <c r="G86" s="773"/>
      <c r="H86" s="772"/>
      <c r="I86" s="772"/>
      <c r="J86" s="772"/>
      <c r="K86" s="772"/>
      <c r="L86" s="773"/>
      <c r="M86" s="772"/>
      <c r="N86" s="772"/>
      <c r="O86" s="772"/>
      <c r="P86" s="772"/>
      <c r="Q86" s="772"/>
      <c r="R86" s="772"/>
      <c r="S86" s="772"/>
      <c r="T86" s="772"/>
      <c r="U86" s="772"/>
      <c r="V86" s="772"/>
      <c r="W86" s="774"/>
      <c r="X86" s="772"/>
      <c r="Y86" s="772"/>
      <c r="Z86" s="772"/>
      <c r="AA86" s="775"/>
      <c r="AB86" s="771"/>
      <c r="AC86" s="247"/>
      <c r="AD86" s="313"/>
      <c r="AE86" s="757"/>
      <c r="AF86" s="828"/>
      <c r="AG86" s="313"/>
      <c r="AH86" s="757"/>
      <c r="AI86" s="247"/>
      <c r="AJ86" s="313"/>
      <c r="AK86" s="829"/>
      <c r="AL86" s="828"/>
      <c r="AM86" s="766"/>
      <c r="AN86" s="252">
        <f t="shared" si="4"/>
        <v>0</v>
      </c>
      <c r="AO86" s="247"/>
      <c r="AP86" s="313">
        <f t="shared" si="5"/>
        <v>0</v>
      </c>
      <c r="AQ86" s="776"/>
      <c r="AR86" s="767"/>
      <c r="AS86" s="769"/>
      <c r="AT86" s="776"/>
      <c r="AU86" s="767"/>
      <c r="AV86" s="769"/>
      <c r="AW86" s="776"/>
      <c r="AX86" s="767"/>
      <c r="AY86" s="769"/>
      <c r="AZ86" s="776"/>
      <c r="BA86" s="768"/>
      <c r="BB86" s="769"/>
      <c r="BC86" s="776"/>
      <c r="BD86" s="768"/>
      <c r="BE86" s="777"/>
      <c r="BF86" s="319"/>
      <c r="BG86" s="320"/>
      <c r="BH86" s="320"/>
      <c r="BI86" s="776"/>
      <c r="BJ86" s="768"/>
      <c r="BK86" s="769"/>
      <c r="BL86" s="776"/>
      <c r="BM86" s="768"/>
      <c r="BN86" s="769"/>
      <c r="BO86" s="776"/>
      <c r="BP86" s="768"/>
      <c r="BQ86" s="769"/>
      <c r="BR86" s="767"/>
      <c r="BS86" s="768"/>
      <c r="BT86" s="769"/>
    </row>
    <row r="87" spans="1:72" ht="63" x14ac:dyDescent="0.25">
      <c r="A87" s="742">
        <v>16</v>
      </c>
      <c r="B87" s="553" t="s">
        <v>223</v>
      </c>
      <c r="C87" s="243"/>
      <c r="D87" s="772"/>
      <c r="E87" s="772"/>
      <c r="F87" s="772"/>
      <c r="G87" s="773"/>
      <c r="H87" s="772"/>
      <c r="I87" s="772"/>
      <c r="J87" s="772"/>
      <c r="K87" s="772"/>
      <c r="L87" s="773"/>
      <c r="M87" s="772"/>
      <c r="N87" s="772"/>
      <c r="O87" s="772"/>
      <c r="P87" s="772"/>
      <c r="Q87" s="772"/>
      <c r="R87" s="772"/>
      <c r="S87" s="772"/>
      <c r="T87" s="772"/>
      <c r="U87" s="772"/>
      <c r="V87" s="772"/>
      <c r="W87" s="774"/>
      <c r="X87" s="772"/>
      <c r="Y87" s="772"/>
      <c r="Z87" s="772"/>
      <c r="AA87" s="775"/>
      <c r="AB87" s="771"/>
      <c r="AC87" s="247"/>
      <c r="AD87" s="313"/>
      <c r="AE87" s="757"/>
      <c r="AF87" s="828"/>
      <c r="AG87" s="313"/>
      <c r="AH87" s="757"/>
      <c r="AI87" s="247"/>
      <c r="AJ87" s="313"/>
      <c r="AK87" s="829"/>
      <c r="AL87" s="828"/>
      <c r="AM87" s="766"/>
      <c r="AN87" s="252">
        <f t="shared" si="4"/>
        <v>0</v>
      </c>
      <c r="AO87" s="247"/>
      <c r="AP87" s="313">
        <f t="shared" si="5"/>
        <v>0</v>
      </c>
      <c r="AQ87" s="776"/>
      <c r="AR87" s="767"/>
      <c r="AS87" s="769"/>
      <c r="AT87" s="776"/>
      <c r="AU87" s="767"/>
      <c r="AV87" s="769"/>
      <c r="AW87" s="776"/>
      <c r="AX87" s="767"/>
      <c r="AY87" s="769"/>
      <c r="AZ87" s="776"/>
      <c r="BA87" s="768"/>
      <c r="BB87" s="769"/>
      <c r="BC87" s="776"/>
      <c r="BD87" s="768"/>
      <c r="BE87" s="777"/>
      <c r="BF87" s="319"/>
      <c r="BG87" s="320"/>
      <c r="BH87" s="320"/>
      <c r="BI87" s="776"/>
      <c r="BJ87" s="768"/>
      <c r="BK87" s="769"/>
      <c r="BL87" s="776"/>
      <c r="BM87" s="768"/>
      <c r="BN87" s="769"/>
      <c r="BO87" s="776"/>
      <c r="BP87" s="768"/>
      <c r="BQ87" s="769"/>
      <c r="BR87" s="767"/>
      <c r="BS87" s="768"/>
      <c r="BT87" s="769"/>
    </row>
    <row r="88" spans="1:72" x14ac:dyDescent="0.25">
      <c r="A88" s="742">
        <v>17</v>
      </c>
      <c r="B88" s="4" t="s">
        <v>126</v>
      </c>
      <c r="C88" s="243"/>
      <c r="D88" s="772"/>
      <c r="E88" s="772"/>
      <c r="F88" s="772"/>
      <c r="G88" s="773"/>
      <c r="H88" s="772"/>
      <c r="I88" s="772"/>
      <c r="J88" s="772"/>
      <c r="K88" s="772"/>
      <c r="L88" s="773"/>
      <c r="M88" s="772"/>
      <c r="N88" s="772"/>
      <c r="O88" s="772"/>
      <c r="P88" s="772"/>
      <c r="Q88" s="772"/>
      <c r="R88" s="772"/>
      <c r="S88" s="772"/>
      <c r="T88" s="772"/>
      <c r="U88" s="772"/>
      <c r="V88" s="772"/>
      <c r="W88" s="774"/>
      <c r="X88" s="772"/>
      <c r="Y88" s="772"/>
      <c r="Z88" s="772"/>
      <c r="AA88" s="775"/>
      <c r="AB88" s="771"/>
      <c r="AC88" s="247"/>
      <c r="AD88" s="313"/>
      <c r="AE88" s="757"/>
      <c r="AF88" s="828"/>
      <c r="AG88" s="313"/>
      <c r="AH88" s="757"/>
      <c r="AI88" s="247"/>
      <c r="AJ88" s="313"/>
      <c r="AK88" s="829"/>
      <c r="AL88" s="828"/>
      <c r="AM88" s="766"/>
      <c r="AN88" s="252">
        <f t="shared" si="4"/>
        <v>0</v>
      </c>
      <c r="AO88" s="247"/>
      <c r="AP88" s="313">
        <f t="shared" si="5"/>
        <v>0</v>
      </c>
      <c r="AQ88" s="776"/>
      <c r="AR88" s="767"/>
      <c r="AS88" s="769"/>
      <c r="AT88" s="776"/>
      <c r="AU88" s="767"/>
      <c r="AV88" s="769"/>
      <c r="AW88" s="776"/>
      <c r="AX88" s="767"/>
      <c r="AY88" s="769"/>
      <c r="AZ88" s="776"/>
      <c r="BA88" s="768"/>
      <c r="BB88" s="769"/>
      <c r="BC88" s="776"/>
      <c r="BD88" s="768"/>
      <c r="BE88" s="777"/>
      <c r="BF88" s="319"/>
      <c r="BG88" s="320"/>
      <c r="BH88" s="320"/>
      <c r="BI88" s="776"/>
      <c r="BJ88" s="768"/>
      <c r="BK88" s="769"/>
      <c r="BL88" s="776"/>
      <c r="BM88" s="768"/>
      <c r="BN88" s="769"/>
      <c r="BO88" s="776"/>
      <c r="BP88" s="768"/>
      <c r="BQ88" s="769"/>
      <c r="BR88" s="767"/>
      <c r="BS88" s="768"/>
      <c r="BT88" s="769"/>
    </row>
    <row r="89" spans="1:72" ht="63" x14ac:dyDescent="0.25">
      <c r="A89" s="742">
        <v>18</v>
      </c>
      <c r="B89" s="553" t="s">
        <v>224</v>
      </c>
      <c r="C89" s="243"/>
      <c r="D89" s="772"/>
      <c r="E89" s="772"/>
      <c r="F89" s="772"/>
      <c r="G89" s="773"/>
      <c r="H89" s="772"/>
      <c r="I89" s="772"/>
      <c r="J89" s="772"/>
      <c r="K89" s="772"/>
      <c r="L89" s="773"/>
      <c r="M89" s="772"/>
      <c r="N89" s="772"/>
      <c r="O89" s="772"/>
      <c r="P89" s="772"/>
      <c r="Q89" s="772"/>
      <c r="R89" s="772"/>
      <c r="S89" s="772"/>
      <c r="T89" s="772"/>
      <c r="U89" s="772"/>
      <c r="V89" s="772"/>
      <c r="W89" s="774"/>
      <c r="X89" s="772"/>
      <c r="Y89" s="772"/>
      <c r="Z89" s="772"/>
      <c r="AA89" s="775"/>
      <c r="AB89" s="771"/>
      <c r="AC89" s="247"/>
      <c r="AD89" s="313"/>
      <c r="AE89" s="757"/>
      <c r="AF89" s="828"/>
      <c r="AG89" s="313"/>
      <c r="AH89" s="757"/>
      <c r="AI89" s="247"/>
      <c r="AJ89" s="313"/>
      <c r="AK89" s="829"/>
      <c r="AL89" s="828"/>
      <c r="AM89" s="766"/>
      <c r="AN89" s="252">
        <f t="shared" si="4"/>
        <v>0</v>
      </c>
      <c r="AO89" s="247"/>
      <c r="AP89" s="313">
        <f t="shared" si="5"/>
        <v>0</v>
      </c>
      <c r="AQ89" s="776"/>
      <c r="AR89" s="767"/>
      <c r="AS89" s="769"/>
      <c r="AT89" s="776"/>
      <c r="AU89" s="767"/>
      <c r="AV89" s="769"/>
      <c r="AW89" s="776"/>
      <c r="AX89" s="767"/>
      <c r="AY89" s="769"/>
      <c r="AZ89" s="776"/>
      <c r="BA89" s="768"/>
      <c r="BB89" s="769"/>
      <c r="BC89" s="776"/>
      <c r="BD89" s="768"/>
      <c r="BE89" s="777"/>
      <c r="BF89" s="319"/>
      <c r="BG89" s="320"/>
      <c r="BH89" s="320"/>
      <c r="BI89" s="776"/>
      <c r="BJ89" s="768"/>
      <c r="BK89" s="769"/>
      <c r="BL89" s="776"/>
      <c r="BM89" s="768"/>
      <c r="BN89" s="769"/>
      <c r="BO89" s="776"/>
      <c r="BP89" s="768"/>
      <c r="BQ89" s="769"/>
      <c r="BR89" s="767"/>
      <c r="BS89" s="768"/>
      <c r="BT89" s="769"/>
    </row>
    <row r="90" spans="1:72" x14ac:dyDescent="0.25">
      <c r="A90" s="742">
        <v>19</v>
      </c>
      <c r="B90" s="54" t="s">
        <v>128</v>
      </c>
      <c r="C90" s="243"/>
      <c r="D90" s="772"/>
      <c r="E90" s="772"/>
      <c r="F90" s="772"/>
      <c r="G90" s="773"/>
      <c r="H90" s="772"/>
      <c r="I90" s="772"/>
      <c r="J90" s="772"/>
      <c r="K90" s="772"/>
      <c r="L90" s="773"/>
      <c r="M90" s="772"/>
      <c r="N90" s="772"/>
      <c r="O90" s="772"/>
      <c r="P90" s="772"/>
      <c r="Q90" s="772"/>
      <c r="R90" s="772"/>
      <c r="S90" s="772"/>
      <c r="T90" s="772"/>
      <c r="U90" s="772"/>
      <c r="V90" s="772"/>
      <c r="W90" s="774"/>
      <c r="X90" s="772"/>
      <c r="Y90" s="772"/>
      <c r="Z90" s="772"/>
      <c r="AA90" s="775"/>
      <c r="AB90" s="771"/>
      <c r="AC90" s="247"/>
      <c r="AD90" s="313"/>
      <c r="AE90" s="757"/>
      <c r="AF90" s="828"/>
      <c r="AG90" s="313"/>
      <c r="AH90" s="757"/>
      <c r="AI90" s="247"/>
      <c r="AJ90" s="313"/>
      <c r="AK90" s="829"/>
      <c r="AL90" s="828"/>
      <c r="AM90" s="766"/>
      <c r="AN90" s="252">
        <f t="shared" si="4"/>
        <v>0</v>
      </c>
      <c r="AO90" s="247"/>
      <c r="AP90" s="313">
        <f t="shared" si="5"/>
        <v>0</v>
      </c>
      <c r="AQ90" s="776"/>
      <c r="AR90" s="767"/>
      <c r="AS90" s="769"/>
      <c r="AT90" s="776"/>
      <c r="AU90" s="767"/>
      <c r="AV90" s="769"/>
      <c r="AW90" s="776"/>
      <c r="AX90" s="767"/>
      <c r="AY90" s="769"/>
      <c r="AZ90" s="776"/>
      <c r="BA90" s="768"/>
      <c r="BB90" s="769"/>
      <c r="BC90" s="776"/>
      <c r="BD90" s="768"/>
      <c r="BE90" s="777"/>
      <c r="BF90" s="319"/>
      <c r="BG90" s="320"/>
      <c r="BH90" s="320"/>
      <c r="BI90" s="776"/>
      <c r="BJ90" s="768"/>
      <c r="BK90" s="769"/>
      <c r="BL90" s="776"/>
      <c r="BM90" s="768"/>
      <c r="BN90" s="769"/>
      <c r="BO90" s="776"/>
      <c r="BP90" s="768"/>
      <c r="BQ90" s="769"/>
      <c r="BR90" s="767"/>
      <c r="BS90" s="768"/>
      <c r="BT90" s="769"/>
    </row>
    <row r="91" spans="1:72" ht="63" x14ac:dyDescent="0.25">
      <c r="A91" s="742">
        <v>20</v>
      </c>
      <c r="B91" s="513" t="s">
        <v>225</v>
      </c>
      <c r="C91" s="243"/>
      <c r="D91" s="772"/>
      <c r="E91" s="772"/>
      <c r="F91" s="772"/>
      <c r="G91" s="773"/>
      <c r="H91" s="772"/>
      <c r="I91" s="772"/>
      <c r="J91" s="772"/>
      <c r="K91" s="772"/>
      <c r="L91" s="773"/>
      <c r="M91" s="772"/>
      <c r="N91" s="772"/>
      <c r="O91" s="772"/>
      <c r="P91" s="772"/>
      <c r="Q91" s="772"/>
      <c r="R91" s="772"/>
      <c r="S91" s="772"/>
      <c r="T91" s="772"/>
      <c r="U91" s="772"/>
      <c r="V91" s="772"/>
      <c r="W91" s="774"/>
      <c r="X91" s="772"/>
      <c r="Y91" s="772"/>
      <c r="Z91" s="772"/>
      <c r="AA91" s="775"/>
      <c r="AB91" s="771"/>
      <c r="AC91" s="247"/>
      <c r="AD91" s="313"/>
      <c r="AE91" s="757"/>
      <c r="AF91" s="828"/>
      <c r="AG91" s="313"/>
      <c r="AH91" s="757"/>
      <c r="AI91" s="247"/>
      <c r="AJ91" s="313"/>
      <c r="AK91" s="829"/>
      <c r="AL91" s="828"/>
      <c r="AM91" s="766"/>
      <c r="AN91" s="252">
        <f t="shared" si="4"/>
        <v>0</v>
      </c>
      <c r="AO91" s="247"/>
      <c r="AP91" s="313">
        <f t="shared" si="5"/>
        <v>0</v>
      </c>
      <c r="AQ91" s="776"/>
      <c r="AR91" s="767"/>
      <c r="AS91" s="769"/>
      <c r="AT91" s="776"/>
      <c r="AU91" s="767"/>
      <c r="AV91" s="769"/>
      <c r="AW91" s="776"/>
      <c r="AX91" s="767"/>
      <c r="AY91" s="769"/>
      <c r="AZ91" s="776"/>
      <c r="BA91" s="768"/>
      <c r="BB91" s="769"/>
      <c r="BC91" s="776"/>
      <c r="BD91" s="768"/>
      <c r="BE91" s="777"/>
      <c r="BF91" s="319"/>
      <c r="BG91" s="320"/>
      <c r="BH91" s="320"/>
      <c r="BI91" s="776"/>
      <c r="BJ91" s="768"/>
      <c r="BK91" s="769"/>
      <c r="BL91" s="776"/>
      <c r="BM91" s="768"/>
      <c r="BN91" s="769"/>
      <c r="BO91" s="776"/>
      <c r="BP91" s="768"/>
      <c r="BQ91" s="769"/>
      <c r="BR91" s="767"/>
      <c r="BS91" s="768"/>
      <c r="BT91" s="769"/>
    </row>
    <row r="92" spans="1:72" x14ac:dyDescent="0.25">
      <c r="A92" s="742">
        <v>21</v>
      </c>
      <c r="B92" s="55" t="s">
        <v>130</v>
      </c>
      <c r="C92" s="243"/>
      <c r="D92" s="772"/>
      <c r="E92" s="772"/>
      <c r="F92" s="772"/>
      <c r="G92" s="773"/>
      <c r="H92" s="772"/>
      <c r="I92" s="772"/>
      <c r="J92" s="772"/>
      <c r="K92" s="772"/>
      <c r="L92" s="773"/>
      <c r="M92" s="772"/>
      <c r="N92" s="772"/>
      <c r="O92" s="772"/>
      <c r="P92" s="772"/>
      <c r="Q92" s="772"/>
      <c r="R92" s="772"/>
      <c r="S92" s="772"/>
      <c r="T92" s="772"/>
      <c r="U92" s="772"/>
      <c r="V92" s="772"/>
      <c r="W92" s="774"/>
      <c r="X92" s="772"/>
      <c r="Y92" s="772"/>
      <c r="Z92" s="772"/>
      <c r="AA92" s="775"/>
      <c r="AB92" s="771"/>
      <c r="AC92" s="247"/>
      <c r="AD92" s="313"/>
      <c r="AE92" s="757"/>
      <c r="AF92" s="828"/>
      <c r="AG92" s="313"/>
      <c r="AH92" s="757"/>
      <c r="AI92" s="247"/>
      <c r="AJ92" s="313"/>
      <c r="AK92" s="829"/>
      <c r="AL92" s="828"/>
      <c r="AM92" s="766"/>
      <c r="AN92" s="252">
        <f t="shared" si="4"/>
        <v>0</v>
      </c>
      <c r="AO92" s="247"/>
      <c r="AP92" s="313">
        <f t="shared" si="5"/>
        <v>0</v>
      </c>
      <c r="AQ92" s="776"/>
      <c r="AR92" s="767"/>
      <c r="AS92" s="769"/>
      <c r="AT92" s="776"/>
      <c r="AU92" s="767"/>
      <c r="AV92" s="769"/>
      <c r="AW92" s="776"/>
      <c r="AX92" s="767"/>
      <c r="AY92" s="769"/>
      <c r="AZ92" s="776"/>
      <c r="BA92" s="768"/>
      <c r="BB92" s="769"/>
      <c r="BC92" s="776"/>
      <c r="BD92" s="768"/>
      <c r="BE92" s="777"/>
      <c r="BF92" s="319"/>
      <c r="BG92" s="320"/>
      <c r="BH92" s="320"/>
      <c r="BI92" s="776"/>
      <c r="BJ92" s="768"/>
      <c r="BK92" s="769"/>
      <c r="BL92" s="776"/>
      <c r="BM92" s="768"/>
      <c r="BN92" s="769"/>
      <c r="BO92" s="776"/>
      <c r="BP92" s="768"/>
      <c r="BQ92" s="769"/>
      <c r="BR92" s="767"/>
      <c r="BS92" s="768"/>
      <c r="BT92" s="769"/>
    </row>
    <row r="93" spans="1:72" ht="78.75" x14ac:dyDescent="0.25">
      <c r="A93" s="742">
        <v>22</v>
      </c>
      <c r="B93" s="553" t="s">
        <v>226</v>
      </c>
      <c r="C93" s="243"/>
      <c r="D93" s="772"/>
      <c r="E93" s="772"/>
      <c r="F93" s="772"/>
      <c r="G93" s="773"/>
      <c r="H93" s="772"/>
      <c r="I93" s="772"/>
      <c r="J93" s="772"/>
      <c r="K93" s="772"/>
      <c r="L93" s="773"/>
      <c r="M93" s="772"/>
      <c r="N93" s="772"/>
      <c r="O93" s="772"/>
      <c r="P93" s="772"/>
      <c r="Q93" s="772"/>
      <c r="R93" s="772"/>
      <c r="S93" s="772"/>
      <c r="T93" s="772"/>
      <c r="U93" s="772"/>
      <c r="V93" s="772"/>
      <c r="W93" s="774"/>
      <c r="X93" s="772"/>
      <c r="Y93" s="772"/>
      <c r="Z93" s="772"/>
      <c r="AA93" s="775"/>
      <c r="AB93" s="771"/>
      <c r="AC93" s="247"/>
      <c r="AD93" s="313"/>
      <c r="AE93" s="757"/>
      <c r="AF93" s="828"/>
      <c r="AG93" s="313"/>
      <c r="AH93" s="757"/>
      <c r="AI93" s="247"/>
      <c r="AJ93" s="313"/>
      <c r="AK93" s="829"/>
      <c r="AL93" s="828"/>
      <c r="AM93" s="766"/>
      <c r="AN93" s="252">
        <f t="shared" si="4"/>
        <v>0</v>
      </c>
      <c r="AO93" s="247"/>
      <c r="AP93" s="313">
        <f t="shared" si="5"/>
        <v>0</v>
      </c>
      <c r="AQ93" s="776"/>
      <c r="AR93" s="767"/>
      <c r="AS93" s="769"/>
      <c r="AT93" s="776"/>
      <c r="AU93" s="767"/>
      <c r="AV93" s="769"/>
      <c r="AW93" s="776"/>
      <c r="AX93" s="767"/>
      <c r="AY93" s="769"/>
      <c r="AZ93" s="776"/>
      <c r="BA93" s="768"/>
      <c r="BB93" s="769"/>
      <c r="BC93" s="776"/>
      <c r="BD93" s="768"/>
      <c r="BE93" s="777"/>
      <c r="BF93" s="319"/>
      <c r="BG93" s="320"/>
      <c r="BH93" s="320"/>
      <c r="BI93" s="776"/>
      <c r="BJ93" s="768"/>
      <c r="BK93" s="769"/>
      <c r="BL93" s="776"/>
      <c r="BM93" s="768"/>
      <c r="BN93" s="769"/>
      <c r="BO93" s="776"/>
      <c r="BP93" s="768"/>
      <c r="BQ93" s="769"/>
      <c r="BR93" s="767"/>
      <c r="BS93" s="768"/>
      <c r="BT93" s="769"/>
    </row>
    <row r="94" spans="1:72" x14ac:dyDescent="0.25">
      <c r="A94" s="742">
        <v>23</v>
      </c>
      <c r="B94" s="54" t="s">
        <v>131</v>
      </c>
      <c r="C94" s="243"/>
      <c r="D94" s="772"/>
      <c r="E94" s="772"/>
      <c r="F94" s="772"/>
      <c r="G94" s="773"/>
      <c r="H94" s="772"/>
      <c r="I94" s="772"/>
      <c r="J94" s="772"/>
      <c r="K94" s="772"/>
      <c r="L94" s="773"/>
      <c r="M94" s="772"/>
      <c r="N94" s="772"/>
      <c r="O94" s="772"/>
      <c r="P94" s="772"/>
      <c r="Q94" s="772"/>
      <c r="R94" s="772"/>
      <c r="S94" s="772"/>
      <c r="T94" s="772"/>
      <c r="U94" s="772"/>
      <c r="V94" s="772"/>
      <c r="W94" s="774"/>
      <c r="X94" s="772"/>
      <c r="Y94" s="772"/>
      <c r="Z94" s="772"/>
      <c r="AA94" s="775"/>
      <c r="AB94" s="771"/>
      <c r="AC94" s="247"/>
      <c r="AD94" s="313"/>
      <c r="AE94" s="757"/>
      <c r="AF94" s="828"/>
      <c r="AG94" s="313"/>
      <c r="AH94" s="757"/>
      <c r="AI94" s="247"/>
      <c r="AJ94" s="313"/>
      <c r="AK94" s="829"/>
      <c r="AL94" s="828"/>
      <c r="AM94" s="766"/>
      <c r="AN94" s="252">
        <f t="shared" si="4"/>
        <v>0</v>
      </c>
      <c r="AO94" s="247"/>
      <c r="AP94" s="313">
        <f t="shared" si="5"/>
        <v>0</v>
      </c>
      <c r="AQ94" s="776"/>
      <c r="AR94" s="767"/>
      <c r="AS94" s="769"/>
      <c r="AT94" s="776"/>
      <c r="AU94" s="767"/>
      <c r="AV94" s="769"/>
      <c r="AW94" s="776"/>
      <c r="AX94" s="767"/>
      <c r="AY94" s="769"/>
      <c r="AZ94" s="776"/>
      <c r="BA94" s="768"/>
      <c r="BB94" s="769"/>
      <c r="BC94" s="776"/>
      <c r="BD94" s="768"/>
      <c r="BE94" s="777"/>
      <c r="BF94" s="319"/>
      <c r="BG94" s="320"/>
      <c r="BH94" s="320"/>
      <c r="BI94" s="776"/>
      <c r="BJ94" s="768"/>
      <c r="BK94" s="769"/>
      <c r="BL94" s="776"/>
      <c r="BM94" s="768"/>
      <c r="BN94" s="769"/>
      <c r="BO94" s="776"/>
      <c r="BP94" s="768"/>
      <c r="BQ94" s="769"/>
      <c r="BR94" s="767"/>
      <c r="BS94" s="768"/>
      <c r="BT94" s="769"/>
    </row>
    <row r="95" spans="1:72" ht="47.25" x14ac:dyDescent="0.25">
      <c r="A95" s="742">
        <v>24</v>
      </c>
      <c r="B95" s="553" t="s">
        <v>227</v>
      </c>
      <c r="C95" s="243"/>
      <c r="D95" s="772"/>
      <c r="E95" s="772"/>
      <c r="F95" s="772"/>
      <c r="G95" s="773"/>
      <c r="H95" s="772"/>
      <c r="I95" s="772"/>
      <c r="J95" s="772"/>
      <c r="K95" s="772"/>
      <c r="L95" s="773"/>
      <c r="M95" s="772"/>
      <c r="N95" s="772"/>
      <c r="O95" s="772"/>
      <c r="P95" s="772"/>
      <c r="Q95" s="772"/>
      <c r="R95" s="772"/>
      <c r="S95" s="772"/>
      <c r="T95" s="772"/>
      <c r="U95" s="772"/>
      <c r="V95" s="772"/>
      <c r="W95" s="774"/>
      <c r="X95" s="772"/>
      <c r="Y95" s="772"/>
      <c r="Z95" s="772"/>
      <c r="AA95" s="775"/>
      <c r="AB95" s="771"/>
      <c r="AC95" s="247"/>
      <c r="AD95" s="313"/>
      <c r="AE95" s="757"/>
      <c r="AF95" s="828"/>
      <c r="AG95" s="313"/>
      <c r="AH95" s="757"/>
      <c r="AI95" s="247"/>
      <c r="AJ95" s="313"/>
      <c r="AK95" s="829"/>
      <c r="AL95" s="828"/>
      <c r="AM95" s="766"/>
      <c r="AN95" s="252">
        <f t="shared" si="4"/>
        <v>0</v>
      </c>
      <c r="AO95" s="247"/>
      <c r="AP95" s="313">
        <f t="shared" si="5"/>
        <v>0</v>
      </c>
      <c r="AQ95" s="776"/>
      <c r="AR95" s="767"/>
      <c r="AS95" s="769"/>
      <c r="AT95" s="776"/>
      <c r="AU95" s="767"/>
      <c r="AV95" s="769"/>
      <c r="AW95" s="776"/>
      <c r="AX95" s="767"/>
      <c r="AY95" s="769"/>
      <c r="AZ95" s="776"/>
      <c r="BA95" s="768"/>
      <c r="BB95" s="769"/>
      <c r="BC95" s="776"/>
      <c r="BD95" s="768"/>
      <c r="BE95" s="777"/>
      <c r="BF95" s="319"/>
      <c r="BG95" s="320"/>
      <c r="BH95" s="320"/>
      <c r="BI95" s="776"/>
      <c r="BJ95" s="768"/>
      <c r="BK95" s="769"/>
      <c r="BL95" s="776"/>
      <c r="BM95" s="768"/>
      <c r="BN95" s="769"/>
      <c r="BO95" s="776"/>
      <c r="BP95" s="768"/>
      <c r="BQ95" s="769"/>
      <c r="BR95" s="767"/>
      <c r="BS95" s="768"/>
      <c r="BT95" s="769"/>
    </row>
    <row r="96" spans="1:72" ht="47.25" x14ac:dyDescent="0.25">
      <c r="A96" s="742">
        <v>25</v>
      </c>
      <c r="B96" s="553" t="s">
        <v>228</v>
      </c>
      <c r="C96" s="243"/>
      <c r="D96" s="772"/>
      <c r="E96" s="772"/>
      <c r="F96" s="772"/>
      <c r="G96" s="773"/>
      <c r="H96" s="772"/>
      <c r="I96" s="772"/>
      <c r="J96" s="772"/>
      <c r="K96" s="772"/>
      <c r="L96" s="773"/>
      <c r="M96" s="772"/>
      <c r="N96" s="772"/>
      <c r="O96" s="772"/>
      <c r="P96" s="772"/>
      <c r="Q96" s="772"/>
      <c r="R96" s="772"/>
      <c r="S96" s="772"/>
      <c r="T96" s="772"/>
      <c r="U96" s="772"/>
      <c r="V96" s="772"/>
      <c r="W96" s="774"/>
      <c r="X96" s="772"/>
      <c r="Y96" s="772"/>
      <c r="Z96" s="772"/>
      <c r="AA96" s="775"/>
      <c r="AB96" s="771"/>
      <c r="AC96" s="247"/>
      <c r="AD96" s="313"/>
      <c r="AE96" s="757"/>
      <c r="AF96" s="828"/>
      <c r="AG96" s="313"/>
      <c r="AH96" s="757"/>
      <c r="AI96" s="247"/>
      <c r="AJ96" s="313"/>
      <c r="AK96" s="829"/>
      <c r="AL96" s="828"/>
      <c r="AM96" s="766"/>
      <c r="AN96" s="252">
        <f t="shared" si="4"/>
        <v>0</v>
      </c>
      <c r="AO96" s="247"/>
      <c r="AP96" s="313">
        <f t="shared" si="5"/>
        <v>0</v>
      </c>
      <c r="AQ96" s="776"/>
      <c r="AR96" s="767"/>
      <c r="AS96" s="769"/>
      <c r="AT96" s="776"/>
      <c r="AU96" s="767"/>
      <c r="AV96" s="769"/>
      <c r="AW96" s="776"/>
      <c r="AX96" s="767"/>
      <c r="AY96" s="769"/>
      <c r="AZ96" s="776"/>
      <c r="BA96" s="768"/>
      <c r="BB96" s="769"/>
      <c r="BC96" s="776"/>
      <c r="BD96" s="768"/>
      <c r="BE96" s="777"/>
      <c r="BF96" s="319"/>
      <c r="BG96" s="320"/>
      <c r="BH96" s="320"/>
      <c r="BI96" s="776"/>
      <c r="BJ96" s="768"/>
      <c r="BK96" s="769"/>
      <c r="BL96" s="776"/>
      <c r="BM96" s="768"/>
      <c r="BN96" s="769"/>
      <c r="BO96" s="776"/>
      <c r="BP96" s="768"/>
      <c r="BQ96" s="769"/>
      <c r="BR96" s="767"/>
      <c r="BS96" s="768"/>
      <c r="BT96" s="769"/>
    </row>
    <row r="97" spans="1:72" x14ac:dyDescent="0.25">
      <c r="A97" s="742">
        <v>26</v>
      </c>
      <c r="B97" s="47" t="s">
        <v>229</v>
      </c>
      <c r="C97" s="243"/>
      <c r="D97" s="772"/>
      <c r="E97" s="772"/>
      <c r="F97" s="772"/>
      <c r="G97" s="773"/>
      <c r="H97" s="772"/>
      <c r="I97" s="772"/>
      <c r="J97" s="772"/>
      <c r="K97" s="772"/>
      <c r="L97" s="773"/>
      <c r="M97" s="772"/>
      <c r="N97" s="772"/>
      <c r="O97" s="772"/>
      <c r="P97" s="772"/>
      <c r="Q97" s="772"/>
      <c r="R97" s="772"/>
      <c r="S97" s="772"/>
      <c r="T97" s="772"/>
      <c r="U97" s="772"/>
      <c r="V97" s="772"/>
      <c r="W97" s="774"/>
      <c r="X97" s="772"/>
      <c r="Y97" s="772"/>
      <c r="Z97" s="772"/>
      <c r="AA97" s="775"/>
      <c r="AB97" s="771"/>
      <c r="AC97" s="247"/>
      <c r="AD97" s="313"/>
      <c r="AE97" s="757"/>
      <c r="AF97" s="828"/>
      <c r="AG97" s="313"/>
      <c r="AH97" s="757"/>
      <c r="AI97" s="247"/>
      <c r="AJ97" s="313"/>
      <c r="AK97" s="829"/>
      <c r="AL97" s="828"/>
      <c r="AM97" s="766"/>
      <c r="AN97" s="252">
        <f t="shared" si="4"/>
        <v>0</v>
      </c>
      <c r="AO97" s="247"/>
      <c r="AP97" s="313">
        <f t="shared" si="5"/>
        <v>0</v>
      </c>
      <c r="AQ97" s="776"/>
      <c r="AR97" s="767"/>
      <c r="AS97" s="769"/>
      <c r="AT97" s="776"/>
      <c r="AU97" s="767"/>
      <c r="AV97" s="769"/>
      <c r="AW97" s="776"/>
      <c r="AX97" s="767"/>
      <c r="AY97" s="769"/>
      <c r="AZ97" s="776"/>
      <c r="BA97" s="768"/>
      <c r="BB97" s="769"/>
      <c r="BC97" s="776"/>
      <c r="BD97" s="768"/>
      <c r="BE97" s="777"/>
      <c r="BF97" s="319"/>
      <c r="BG97" s="320"/>
      <c r="BH97" s="320"/>
      <c r="BI97" s="776"/>
      <c r="BJ97" s="768"/>
      <c r="BK97" s="769"/>
      <c r="BL97" s="776"/>
      <c r="BM97" s="768"/>
      <c r="BN97" s="769"/>
      <c r="BO97" s="776"/>
      <c r="BP97" s="768"/>
      <c r="BQ97" s="769"/>
      <c r="BR97" s="767"/>
      <c r="BS97" s="768"/>
      <c r="BT97" s="769"/>
    </row>
    <row r="98" spans="1:72" ht="47.25" x14ac:dyDescent="0.25">
      <c r="A98" s="742">
        <v>27</v>
      </c>
      <c r="B98" s="553" t="s">
        <v>230</v>
      </c>
      <c r="C98" s="243"/>
      <c r="D98" s="772"/>
      <c r="E98" s="772"/>
      <c r="F98" s="772"/>
      <c r="G98" s="773"/>
      <c r="H98" s="772"/>
      <c r="I98" s="772"/>
      <c r="J98" s="772"/>
      <c r="K98" s="772"/>
      <c r="L98" s="773"/>
      <c r="M98" s="772"/>
      <c r="N98" s="772"/>
      <c r="O98" s="772"/>
      <c r="P98" s="772"/>
      <c r="Q98" s="772"/>
      <c r="R98" s="772"/>
      <c r="S98" s="772"/>
      <c r="T98" s="772"/>
      <c r="U98" s="772"/>
      <c r="V98" s="772"/>
      <c r="W98" s="774"/>
      <c r="X98" s="772"/>
      <c r="Y98" s="772"/>
      <c r="Z98" s="772"/>
      <c r="AA98" s="775"/>
      <c r="AB98" s="771"/>
      <c r="AC98" s="247"/>
      <c r="AD98" s="313"/>
      <c r="AE98" s="757"/>
      <c r="AF98" s="828"/>
      <c r="AG98" s="313"/>
      <c r="AH98" s="757"/>
      <c r="AI98" s="247"/>
      <c r="AJ98" s="313"/>
      <c r="AK98" s="829"/>
      <c r="AL98" s="828"/>
      <c r="AM98" s="766"/>
      <c r="AN98" s="252">
        <f t="shared" si="4"/>
        <v>0</v>
      </c>
      <c r="AO98" s="247"/>
      <c r="AP98" s="313">
        <f t="shared" si="5"/>
        <v>0</v>
      </c>
      <c r="AQ98" s="776"/>
      <c r="AR98" s="767"/>
      <c r="AS98" s="769"/>
      <c r="AT98" s="776"/>
      <c r="AU98" s="767"/>
      <c r="AV98" s="769"/>
      <c r="AW98" s="776"/>
      <c r="AX98" s="767"/>
      <c r="AY98" s="769"/>
      <c r="AZ98" s="776"/>
      <c r="BA98" s="768"/>
      <c r="BB98" s="769"/>
      <c r="BC98" s="776"/>
      <c r="BD98" s="768"/>
      <c r="BE98" s="777"/>
      <c r="BF98" s="319"/>
      <c r="BG98" s="320"/>
      <c r="BH98" s="320"/>
      <c r="BI98" s="776"/>
      <c r="BJ98" s="768"/>
      <c r="BK98" s="769"/>
      <c r="BL98" s="776"/>
      <c r="BM98" s="768"/>
      <c r="BN98" s="769"/>
      <c r="BO98" s="776"/>
      <c r="BP98" s="768"/>
      <c r="BQ98" s="769"/>
      <c r="BR98" s="767"/>
      <c r="BS98" s="768"/>
      <c r="BT98" s="769"/>
    </row>
    <row r="99" spans="1:72" ht="63" x14ac:dyDescent="0.25">
      <c r="A99" s="742">
        <v>28</v>
      </c>
      <c r="B99" s="553" t="s">
        <v>231</v>
      </c>
      <c r="C99" s="243"/>
      <c r="D99" s="772"/>
      <c r="E99" s="772"/>
      <c r="F99" s="772"/>
      <c r="G99" s="773"/>
      <c r="H99" s="772"/>
      <c r="I99" s="772"/>
      <c r="J99" s="772"/>
      <c r="K99" s="772"/>
      <c r="L99" s="773"/>
      <c r="M99" s="772"/>
      <c r="N99" s="772"/>
      <c r="O99" s="772"/>
      <c r="P99" s="772"/>
      <c r="Q99" s="772"/>
      <c r="R99" s="772"/>
      <c r="S99" s="772"/>
      <c r="T99" s="772"/>
      <c r="U99" s="772"/>
      <c r="V99" s="772"/>
      <c r="W99" s="774"/>
      <c r="X99" s="772"/>
      <c r="Y99" s="772"/>
      <c r="Z99" s="772"/>
      <c r="AA99" s="775"/>
      <c r="AB99" s="771"/>
      <c r="AC99" s="247"/>
      <c r="AD99" s="313"/>
      <c r="AE99" s="757"/>
      <c r="AF99" s="828"/>
      <c r="AG99" s="313"/>
      <c r="AH99" s="757"/>
      <c r="AI99" s="247"/>
      <c r="AJ99" s="313"/>
      <c r="AK99" s="829"/>
      <c r="AL99" s="828"/>
      <c r="AM99" s="766"/>
      <c r="AN99" s="252">
        <f t="shared" si="4"/>
        <v>0</v>
      </c>
      <c r="AO99" s="247"/>
      <c r="AP99" s="313">
        <f t="shared" si="5"/>
        <v>0</v>
      </c>
      <c r="AQ99" s="776"/>
      <c r="AR99" s="767"/>
      <c r="AS99" s="769"/>
      <c r="AT99" s="776"/>
      <c r="AU99" s="767"/>
      <c r="AV99" s="769"/>
      <c r="AW99" s="776"/>
      <c r="AX99" s="767"/>
      <c r="AY99" s="769"/>
      <c r="AZ99" s="776"/>
      <c r="BA99" s="768"/>
      <c r="BB99" s="769"/>
      <c r="BC99" s="776"/>
      <c r="BD99" s="768"/>
      <c r="BE99" s="777"/>
      <c r="BF99" s="319"/>
      <c r="BG99" s="320"/>
      <c r="BH99" s="320"/>
      <c r="BI99" s="776"/>
      <c r="BJ99" s="768"/>
      <c r="BK99" s="769"/>
      <c r="BL99" s="776"/>
      <c r="BM99" s="768"/>
      <c r="BN99" s="769"/>
      <c r="BO99" s="776"/>
      <c r="BP99" s="768"/>
      <c r="BQ99" s="769"/>
      <c r="BR99" s="767"/>
      <c r="BS99" s="768"/>
      <c r="BT99" s="769"/>
    </row>
    <row r="100" spans="1:72" ht="78.75" x14ac:dyDescent="0.25">
      <c r="A100" s="742">
        <v>29</v>
      </c>
      <c r="B100" s="553" t="s">
        <v>232</v>
      </c>
      <c r="C100" s="243"/>
      <c r="D100" s="772"/>
      <c r="E100" s="772"/>
      <c r="F100" s="772"/>
      <c r="G100" s="773"/>
      <c r="H100" s="772"/>
      <c r="I100" s="772"/>
      <c r="J100" s="772"/>
      <c r="K100" s="772"/>
      <c r="L100" s="773"/>
      <c r="M100" s="772"/>
      <c r="N100" s="772"/>
      <c r="O100" s="772"/>
      <c r="P100" s="772"/>
      <c r="Q100" s="772"/>
      <c r="R100" s="772"/>
      <c r="S100" s="772"/>
      <c r="T100" s="772"/>
      <c r="U100" s="772"/>
      <c r="V100" s="772"/>
      <c r="W100" s="774"/>
      <c r="X100" s="772"/>
      <c r="Y100" s="772"/>
      <c r="Z100" s="772"/>
      <c r="AA100" s="775"/>
      <c r="AB100" s="771"/>
      <c r="AC100" s="247"/>
      <c r="AD100" s="313"/>
      <c r="AE100" s="757"/>
      <c r="AF100" s="828"/>
      <c r="AG100" s="313"/>
      <c r="AH100" s="757"/>
      <c r="AI100" s="247"/>
      <c r="AJ100" s="313"/>
      <c r="AK100" s="829"/>
      <c r="AL100" s="828"/>
      <c r="AM100" s="766"/>
      <c r="AN100" s="252">
        <f t="shared" si="4"/>
        <v>0</v>
      </c>
      <c r="AO100" s="247"/>
      <c r="AP100" s="313">
        <f t="shared" si="5"/>
        <v>0</v>
      </c>
      <c r="AQ100" s="776"/>
      <c r="AR100" s="767"/>
      <c r="AS100" s="769"/>
      <c r="AT100" s="776"/>
      <c r="AU100" s="767"/>
      <c r="AV100" s="769"/>
      <c r="AW100" s="776"/>
      <c r="AX100" s="767"/>
      <c r="AY100" s="769"/>
      <c r="AZ100" s="776"/>
      <c r="BA100" s="768"/>
      <c r="BB100" s="769"/>
      <c r="BC100" s="776"/>
      <c r="BD100" s="768"/>
      <c r="BE100" s="777"/>
      <c r="BF100" s="319"/>
      <c r="BG100" s="320"/>
      <c r="BH100" s="320"/>
      <c r="BI100" s="776"/>
      <c r="BJ100" s="768"/>
      <c r="BK100" s="769"/>
      <c r="BL100" s="776"/>
      <c r="BM100" s="768"/>
      <c r="BN100" s="769"/>
      <c r="BO100" s="776"/>
      <c r="BP100" s="768"/>
      <c r="BQ100" s="769"/>
      <c r="BR100" s="767"/>
      <c r="BS100" s="768"/>
      <c r="BT100" s="769"/>
    </row>
    <row r="101" spans="1:72" x14ac:dyDescent="0.25">
      <c r="A101" s="742">
        <v>30</v>
      </c>
      <c r="B101" s="47" t="s">
        <v>233</v>
      </c>
      <c r="C101" s="243"/>
      <c r="D101" s="772"/>
      <c r="E101" s="772"/>
      <c r="F101" s="772"/>
      <c r="G101" s="773"/>
      <c r="H101" s="772"/>
      <c r="I101" s="772"/>
      <c r="J101" s="772"/>
      <c r="K101" s="772"/>
      <c r="L101" s="773"/>
      <c r="M101" s="772"/>
      <c r="N101" s="772"/>
      <c r="O101" s="772"/>
      <c r="P101" s="772"/>
      <c r="Q101" s="772"/>
      <c r="R101" s="772"/>
      <c r="S101" s="772"/>
      <c r="T101" s="772"/>
      <c r="U101" s="772"/>
      <c r="V101" s="772"/>
      <c r="W101" s="774"/>
      <c r="X101" s="772"/>
      <c r="Y101" s="772"/>
      <c r="Z101" s="772"/>
      <c r="AA101" s="775"/>
      <c r="AB101" s="771"/>
      <c r="AC101" s="247"/>
      <c r="AD101" s="313"/>
      <c r="AE101" s="757"/>
      <c r="AF101" s="828"/>
      <c r="AG101" s="313"/>
      <c r="AH101" s="757"/>
      <c r="AI101" s="247"/>
      <c r="AJ101" s="313"/>
      <c r="AK101" s="829"/>
      <c r="AL101" s="828"/>
      <c r="AM101" s="766"/>
      <c r="AN101" s="252">
        <f t="shared" si="4"/>
        <v>0</v>
      </c>
      <c r="AO101" s="247"/>
      <c r="AP101" s="313">
        <f t="shared" si="5"/>
        <v>0</v>
      </c>
      <c r="AQ101" s="776"/>
      <c r="AR101" s="767"/>
      <c r="AS101" s="769"/>
      <c r="AT101" s="776"/>
      <c r="AU101" s="767"/>
      <c r="AV101" s="769"/>
      <c r="AW101" s="776"/>
      <c r="AX101" s="767"/>
      <c r="AY101" s="769"/>
      <c r="AZ101" s="776"/>
      <c r="BA101" s="768"/>
      <c r="BB101" s="769"/>
      <c r="BC101" s="776"/>
      <c r="BD101" s="768"/>
      <c r="BE101" s="777"/>
      <c r="BF101" s="319"/>
      <c r="BG101" s="320"/>
      <c r="BH101" s="320"/>
      <c r="BI101" s="776"/>
      <c r="BJ101" s="768"/>
      <c r="BK101" s="769"/>
      <c r="BL101" s="776"/>
      <c r="BM101" s="768"/>
      <c r="BN101" s="769"/>
      <c r="BO101" s="776"/>
      <c r="BP101" s="768"/>
      <c r="BQ101" s="769"/>
      <c r="BR101" s="767"/>
      <c r="BS101" s="768"/>
      <c r="BT101" s="769"/>
    </row>
    <row r="102" spans="1:72" ht="78.75" x14ac:dyDescent="0.25">
      <c r="A102" s="742">
        <v>31</v>
      </c>
      <c r="B102" s="513" t="s">
        <v>234</v>
      </c>
      <c r="C102" s="243"/>
      <c r="D102" s="772"/>
      <c r="E102" s="772"/>
      <c r="F102" s="772"/>
      <c r="G102" s="773"/>
      <c r="H102" s="772"/>
      <c r="I102" s="772"/>
      <c r="J102" s="772"/>
      <c r="K102" s="772"/>
      <c r="L102" s="773"/>
      <c r="M102" s="772"/>
      <c r="N102" s="772"/>
      <c r="O102" s="772"/>
      <c r="P102" s="772"/>
      <c r="Q102" s="772"/>
      <c r="R102" s="772"/>
      <c r="S102" s="772"/>
      <c r="T102" s="772"/>
      <c r="U102" s="772"/>
      <c r="V102" s="772"/>
      <c r="W102" s="774"/>
      <c r="X102" s="772"/>
      <c r="Y102" s="772"/>
      <c r="Z102" s="772"/>
      <c r="AA102" s="775"/>
      <c r="AB102" s="771"/>
      <c r="AC102" s="247"/>
      <c r="AD102" s="313"/>
      <c r="AE102" s="757"/>
      <c r="AF102" s="828"/>
      <c r="AG102" s="313"/>
      <c r="AH102" s="757"/>
      <c r="AI102" s="247"/>
      <c r="AJ102" s="313"/>
      <c r="AK102" s="829"/>
      <c r="AL102" s="828"/>
      <c r="AM102" s="766"/>
      <c r="AN102" s="252">
        <f t="shared" si="4"/>
        <v>0</v>
      </c>
      <c r="AO102" s="247"/>
      <c r="AP102" s="313">
        <f t="shared" si="5"/>
        <v>0</v>
      </c>
      <c r="AQ102" s="776"/>
      <c r="AR102" s="767"/>
      <c r="AS102" s="769"/>
      <c r="AT102" s="776"/>
      <c r="AU102" s="767"/>
      <c r="AV102" s="769"/>
      <c r="AW102" s="776"/>
      <c r="AX102" s="767"/>
      <c r="AY102" s="769"/>
      <c r="AZ102" s="776"/>
      <c r="BA102" s="768"/>
      <c r="BB102" s="769"/>
      <c r="BC102" s="776"/>
      <c r="BD102" s="768"/>
      <c r="BE102" s="777"/>
      <c r="BF102" s="319"/>
      <c r="BG102" s="320"/>
      <c r="BH102" s="320"/>
      <c r="BI102" s="776"/>
      <c r="BJ102" s="768"/>
      <c r="BK102" s="769"/>
      <c r="BL102" s="776"/>
      <c r="BM102" s="768"/>
      <c r="BN102" s="769"/>
      <c r="BO102" s="776"/>
      <c r="BP102" s="768"/>
      <c r="BQ102" s="769"/>
      <c r="BR102" s="767"/>
      <c r="BS102" s="768"/>
      <c r="BT102" s="769"/>
    </row>
    <row r="103" spans="1:72" ht="63" x14ac:dyDescent="0.25">
      <c r="A103" s="742">
        <v>32</v>
      </c>
      <c r="B103" s="513" t="s">
        <v>235</v>
      </c>
      <c r="C103" s="243"/>
      <c r="D103" s="772"/>
      <c r="E103" s="772"/>
      <c r="F103" s="772"/>
      <c r="G103" s="773"/>
      <c r="H103" s="772"/>
      <c r="I103" s="772"/>
      <c r="J103" s="772"/>
      <c r="K103" s="772"/>
      <c r="L103" s="773"/>
      <c r="M103" s="772"/>
      <c r="N103" s="772"/>
      <c r="O103" s="772"/>
      <c r="P103" s="772"/>
      <c r="Q103" s="772"/>
      <c r="R103" s="772"/>
      <c r="S103" s="772"/>
      <c r="T103" s="772"/>
      <c r="U103" s="772"/>
      <c r="V103" s="772"/>
      <c r="W103" s="774"/>
      <c r="X103" s="772"/>
      <c r="Y103" s="772"/>
      <c r="Z103" s="772"/>
      <c r="AA103" s="775"/>
      <c r="AB103" s="771"/>
      <c r="AC103" s="247"/>
      <c r="AD103" s="313"/>
      <c r="AE103" s="757"/>
      <c r="AF103" s="828"/>
      <c r="AG103" s="313"/>
      <c r="AH103" s="757"/>
      <c r="AI103" s="247"/>
      <c r="AJ103" s="313"/>
      <c r="AK103" s="829"/>
      <c r="AL103" s="828"/>
      <c r="AM103" s="766"/>
      <c r="AN103" s="252">
        <f t="shared" si="4"/>
        <v>0</v>
      </c>
      <c r="AO103" s="247"/>
      <c r="AP103" s="313">
        <f t="shared" si="5"/>
        <v>0</v>
      </c>
      <c r="AQ103" s="776"/>
      <c r="AR103" s="767"/>
      <c r="AS103" s="769"/>
      <c r="AT103" s="776"/>
      <c r="AU103" s="767"/>
      <c r="AV103" s="769"/>
      <c r="AW103" s="776"/>
      <c r="AX103" s="767"/>
      <c r="AY103" s="769"/>
      <c r="AZ103" s="776"/>
      <c r="BA103" s="768"/>
      <c r="BB103" s="769"/>
      <c r="BC103" s="776"/>
      <c r="BD103" s="768"/>
      <c r="BE103" s="777"/>
      <c r="BF103" s="319"/>
      <c r="BG103" s="320"/>
      <c r="BH103" s="320"/>
      <c r="BI103" s="776"/>
      <c r="BJ103" s="768"/>
      <c r="BK103" s="769"/>
      <c r="BL103" s="776"/>
      <c r="BM103" s="768"/>
      <c r="BN103" s="769"/>
      <c r="BO103" s="776"/>
      <c r="BP103" s="768"/>
      <c r="BQ103" s="769"/>
      <c r="BR103" s="767"/>
      <c r="BS103" s="768"/>
      <c r="BT103" s="769"/>
    </row>
    <row r="104" spans="1:72" ht="78.75" x14ac:dyDescent="0.25">
      <c r="A104" s="742">
        <v>33</v>
      </c>
      <c r="B104" s="513" t="s">
        <v>236</v>
      </c>
      <c r="C104" s="243"/>
      <c r="D104" s="772"/>
      <c r="E104" s="772"/>
      <c r="F104" s="772"/>
      <c r="G104" s="773"/>
      <c r="H104" s="772"/>
      <c r="I104" s="772"/>
      <c r="J104" s="772"/>
      <c r="K104" s="772"/>
      <c r="L104" s="773"/>
      <c r="M104" s="772"/>
      <c r="N104" s="772"/>
      <c r="O104" s="772"/>
      <c r="P104" s="772"/>
      <c r="Q104" s="772"/>
      <c r="R104" s="772"/>
      <c r="S104" s="772"/>
      <c r="T104" s="772"/>
      <c r="U104" s="772"/>
      <c r="V104" s="772"/>
      <c r="W104" s="774"/>
      <c r="X104" s="772"/>
      <c r="Y104" s="772"/>
      <c r="Z104" s="772"/>
      <c r="AA104" s="775"/>
      <c r="AB104" s="771"/>
      <c r="AC104" s="247"/>
      <c r="AD104" s="313"/>
      <c r="AE104" s="757"/>
      <c r="AF104" s="828"/>
      <c r="AG104" s="313"/>
      <c r="AH104" s="757"/>
      <c r="AI104" s="247"/>
      <c r="AJ104" s="313"/>
      <c r="AK104" s="829"/>
      <c r="AL104" s="828"/>
      <c r="AM104" s="766"/>
      <c r="AN104" s="252">
        <f t="shared" si="4"/>
        <v>0</v>
      </c>
      <c r="AO104" s="247"/>
      <c r="AP104" s="313">
        <f t="shared" si="5"/>
        <v>0</v>
      </c>
      <c r="AQ104" s="776"/>
      <c r="AR104" s="767"/>
      <c r="AS104" s="769"/>
      <c r="AT104" s="776"/>
      <c r="AU104" s="767"/>
      <c r="AV104" s="769"/>
      <c r="AW104" s="776"/>
      <c r="AX104" s="767"/>
      <c r="AY104" s="769"/>
      <c r="AZ104" s="776"/>
      <c r="BA104" s="768"/>
      <c r="BB104" s="769"/>
      <c r="BC104" s="776"/>
      <c r="BD104" s="768"/>
      <c r="BE104" s="777"/>
      <c r="BF104" s="319"/>
      <c r="BG104" s="320"/>
      <c r="BH104" s="320"/>
      <c r="BI104" s="776"/>
      <c r="BJ104" s="768"/>
      <c r="BK104" s="769"/>
      <c r="BL104" s="776"/>
      <c r="BM104" s="768"/>
      <c r="BN104" s="769"/>
      <c r="BO104" s="776"/>
      <c r="BP104" s="768"/>
      <c r="BQ104" s="769"/>
      <c r="BR104" s="767"/>
      <c r="BS104" s="768"/>
      <c r="BT104" s="769"/>
    </row>
    <row r="105" spans="1:72" ht="78.75" x14ac:dyDescent="0.25">
      <c r="A105" s="742">
        <v>34</v>
      </c>
      <c r="B105" s="513" t="s">
        <v>237</v>
      </c>
      <c r="C105" s="243"/>
      <c r="D105" s="772"/>
      <c r="E105" s="772"/>
      <c r="F105" s="772"/>
      <c r="G105" s="773"/>
      <c r="H105" s="772"/>
      <c r="I105" s="772"/>
      <c r="J105" s="772"/>
      <c r="K105" s="772"/>
      <c r="L105" s="773"/>
      <c r="M105" s="772"/>
      <c r="N105" s="772"/>
      <c r="O105" s="772"/>
      <c r="P105" s="772"/>
      <c r="Q105" s="772"/>
      <c r="R105" s="772"/>
      <c r="S105" s="772"/>
      <c r="T105" s="772"/>
      <c r="U105" s="772"/>
      <c r="V105" s="772"/>
      <c r="W105" s="774"/>
      <c r="X105" s="772"/>
      <c r="Y105" s="772"/>
      <c r="Z105" s="772"/>
      <c r="AA105" s="775"/>
      <c r="AB105" s="771"/>
      <c r="AC105" s="247"/>
      <c r="AD105" s="313"/>
      <c r="AE105" s="757"/>
      <c r="AF105" s="828"/>
      <c r="AG105" s="313"/>
      <c r="AH105" s="757"/>
      <c r="AI105" s="247"/>
      <c r="AJ105" s="313"/>
      <c r="AK105" s="829"/>
      <c r="AL105" s="828"/>
      <c r="AM105" s="766"/>
      <c r="AN105" s="252">
        <f t="shared" si="4"/>
        <v>0</v>
      </c>
      <c r="AO105" s="247"/>
      <c r="AP105" s="313">
        <f t="shared" si="5"/>
        <v>0</v>
      </c>
      <c r="AQ105" s="776"/>
      <c r="AR105" s="767"/>
      <c r="AS105" s="769"/>
      <c r="AT105" s="776"/>
      <c r="AU105" s="767"/>
      <c r="AV105" s="769"/>
      <c r="AW105" s="776"/>
      <c r="AX105" s="767"/>
      <c r="AY105" s="769"/>
      <c r="AZ105" s="776"/>
      <c r="BA105" s="768"/>
      <c r="BB105" s="769"/>
      <c r="BC105" s="776"/>
      <c r="BD105" s="768"/>
      <c r="BE105" s="777"/>
      <c r="BF105" s="319"/>
      <c r="BG105" s="320"/>
      <c r="BH105" s="320"/>
      <c r="BI105" s="776"/>
      <c r="BJ105" s="768"/>
      <c r="BK105" s="769"/>
      <c r="BL105" s="776"/>
      <c r="BM105" s="768"/>
      <c r="BN105" s="769"/>
      <c r="BO105" s="776"/>
      <c r="BP105" s="768"/>
      <c r="BQ105" s="769"/>
      <c r="BR105" s="767"/>
      <c r="BS105" s="768"/>
      <c r="BT105" s="769"/>
    </row>
    <row r="106" spans="1:72" ht="78.75" x14ac:dyDescent="0.25">
      <c r="A106" s="742">
        <v>35</v>
      </c>
      <c r="B106" s="513" t="s">
        <v>238</v>
      </c>
      <c r="C106" s="243"/>
      <c r="D106" s="772"/>
      <c r="E106" s="772"/>
      <c r="F106" s="772"/>
      <c r="G106" s="773"/>
      <c r="H106" s="772"/>
      <c r="I106" s="772"/>
      <c r="J106" s="772"/>
      <c r="K106" s="772"/>
      <c r="L106" s="773"/>
      <c r="M106" s="772"/>
      <c r="N106" s="772"/>
      <c r="O106" s="772"/>
      <c r="P106" s="772"/>
      <c r="Q106" s="772"/>
      <c r="R106" s="772"/>
      <c r="S106" s="772"/>
      <c r="T106" s="772"/>
      <c r="U106" s="772"/>
      <c r="V106" s="772"/>
      <c r="W106" s="774"/>
      <c r="X106" s="772"/>
      <c r="Y106" s="772"/>
      <c r="Z106" s="772"/>
      <c r="AA106" s="775"/>
      <c r="AB106" s="771"/>
      <c r="AC106" s="247"/>
      <c r="AD106" s="313"/>
      <c r="AE106" s="757"/>
      <c r="AF106" s="828"/>
      <c r="AG106" s="313"/>
      <c r="AH106" s="757"/>
      <c r="AI106" s="247"/>
      <c r="AJ106" s="313"/>
      <c r="AK106" s="829"/>
      <c r="AL106" s="828"/>
      <c r="AM106" s="766"/>
      <c r="AN106" s="252">
        <f t="shared" si="4"/>
        <v>0</v>
      </c>
      <c r="AO106" s="247"/>
      <c r="AP106" s="313">
        <f t="shared" si="5"/>
        <v>0</v>
      </c>
      <c r="AQ106" s="776"/>
      <c r="AR106" s="767"/>
      <c r="AS106" s="769"/>
      <c r="AT106" s="776"/>
      <c r="AU106" s="767"/>
      <c r="AV106" s="769"/>
      <c r="AW106" s="776"/>
      <c r="AX106" s="767"/>
      <c r="AY106" s="769"/>
      <c r="AZ106" s="776"/>
      <c r="BA106" s="768"/>
      <c r="BB106" s="769"/>
      <c r="BC106" s="776"/>
      <c r="BD106" s="768"/>
      <c r="BE106" s="777"/>
      <c r="BF106" s="319"/>
      <c r="BG106" s="320"/>
      <c r="BH106" s="320"/>
      <c r="BI106" s="776"/>
      <c r="BJ106" s="768"/>
      <c r="BK106" s="769"/>
      <c r="BL106" s="776"/>
      <c r="BM106" s="768"/>
      <c r="BN106" s="769"/>
      <c r="BO106" s="776"/>
      <c r="BP106" s="768"/>
      <c r="BQ106" s="769"/>
      <c r="BR106" s="767"/>
      <c r="BS106" s="768"/>
      <c r="BT106" s="769"/>
    </row>
    <row r="107" spans="1:72" x14ac:dyDescent="0.25">
      <c r="A107" s="742">
        <v>36</v>
      </c>
      <c r="B107" s="4" t="s">
        <v>132</v>
      </c>
      <c r="C107" s="243"/>
      <c r="D107" s="772"/>
      <c r="E107" s="772"/>
      <c r="F107" s="772"/>
      <c r="G107" s="773"/>
      <c r="H107" s="772"/>
      <c r="I107" s="772"/>
      <c r="J107" s="772"/>
      <c r="K107" s="772"/>
      <c r="L107" s="773"/>
      <c r="M107" s="772"/>
      <c r="N107" s="772"/>
      <c r="O107" s="772"/>
      <c r="P107" s="772"/>
      <c r="Q107" s="772"/>
      <c r="R107" s="772"/>
      <c r="S107" s="772"/>
      <c r="T107" s="772"/>
      <c r="U107" s="772"/>
      <c r="V107" s="772"/>
      <c r="W107" s="774"/>
      <c r="X107" s="772"/>
      <c r="Y107" s="772"/>
      <c r="Z107" s="772"/>
      <c r="AA107" s="775"/>
      <c r="AB107" s="771"/>
      <c r="AC107" s="247"/>
      <c r="AD107" s="313"/>
      <c r="AE107" s="757"/>
      <c r="AF107" s="828"/>
      <c r="AG107" s="313"/>
      <c r="AH107" s="757"/>
      <c r="AI107" s="247"/>
      <c r="AJ107" s="313"/>
      <c r="AK107" s="829"/>
      <c r="AL107" s="828"/>
      <c r="AM107" s="766"/>
      <c r="AN107" s="252">
        <f t="shared" si="4"/>
        <v>0</v>
      </c>
      <c r="AO107" s="247"/>
      <c r="AP107" s="313">
        <f t="shared" si="5"/>
        <v>0</v>
      </c>
      <c r="AQ107" s="776"/>
      <c r="AR107" s="767"/>
      <c r="AS107" s="769"/>
      <c r="AT107" s="776"/>
      <c r="AU107" s="767"/>
      <c r="AV107" s="769"/>
      <c r="AW107" s="776"/>
      <c r="AX107" s="767"/>
      <c r="AY107" s="769"/>
      <c r="AZ107" s="776"/>
      <c r="BA107" s="768"/>
      <c r="BB107" s="769"/>
      <c r="BC107" s="776"/>
      <c r="BD107" s="768"/>
      <c r="BE107" s="777"/>
      <c r="BF107" s="319"/>
      <c r="BG107" s="320"/>
      <c r="BH107" s="320"/>
      <c r="BI107" s="776"/>
      <c r="BJ107" s="768"/>
      <c r="BK107" s="769"/>
      <c r="BL107" s="776"/>
      <c r="BM107" s="768"/>
      <c r="BN107" s="769"/>
      <c r="BO107" s="776"/>
      <c r="BP107" s="768"/>
      <c r="BQ107" s="769"/>
      <c r="BR107" s="767"/>
      <c r="BS107" s="768"/>
      <c r="BT107" s="769"/>
    </row>
    <row r="108" spans="1:72" ht="47.25" x14ac:dyDescent="0.25">
      <c r="A108" s="742">
        <v>37</v>
      </c>
      <c r="B108" s="554" t="s">
        <v>239</v>
      </c>
      <c r="C108" s="243"/>
      <c r="D108" s="772"/>
      <c r="E108" s="772"/>
      <c r="F108" s="772"/>
      <c r="G108" s="773"/>
      <c r="H108" s="772"/>
      <c r="I108" s="772"/>
      <c r="J108" s="772"/>
      <c r="K108" s="772"/>
      <c r="L108" s="773"/>
      <c r="M108" s="772"/>
      <c r="N108" s="772"/>
      <c r="O108" s="772"/>
      <c r="P108" s="772"/>
      <c r="Q108" s="772"/>
      <c r="R108" s="772"/>
      <c r="S108" s="772"/>
      <c r="T108" s="772"/>
      <c r="U108" s="772"/>
      <c r="V108" s="772"/>
      <c r="W108" s="774"/>
      <c r="X108" s="772"/>
      <c r="Y108" s="772"/>
      <c r="Z108" s="772"/>
      <c r="AA108" s="775"/>
      <c r="AB108" s="771"/>
      <c r="AC108" s="247"/>
      <c r="AD108" s="313"/>
      <c r="AE108" s="757"/>
      <c r="AF108" s="828"/>
      <c r="AG108" s="313"/>
      <c r="AH108" s="757"/>
      <c r="AI108" s="247"/>
      <c r="AJ108" s="313"/>
      <c r="AK108" s="829"/>
      <c r="AL108" s="828"/>
      <c r="AM108" s="766"/>
      <c r="AN108" s="252">
        <f t="shared" si="4"/>
        <v>0</v>
      </c>
      <c r="AO108" s="247"/>
      <c r="AP108" s="313">
        <f t="shared" si="5"/>
        <v>0</v>
      </c>
      <c r="AQ108" s="776"/>
      <c r="AR108" s="767"/>
      <c r="AS108" s="769"/>
      <c r="AT108" s="776"/>
      <c r="AU108" s="767"/>
      <c r="AV108" s="769"/>
      <c r="AW108" s="776"/>
      <c r="AX108" s="767"/>
      <c r="AY108" s="769"/>
      <c r="AZ108" s="776"/>
      <c r="BA108" s="768"/>
      <c r="BB108" s="769"/>
      <c r="BC108" s="776"/>
      <c r="BD108" s="768"/>
      <c r="BE108" s="777"/>
      <c r="BF108" s="319"/>
      <c r="BG108" s="320"/>
      <c r="BH108" s="320"/>
      <c r="BI108" s="776"/>
      <c r="BJ108" s="768"/>
      <c r="BK108" s="769"/>
      <c r="BL108" s="776"/>
      <c r="BM108" s="768"/>
      <c r="BN108" s="769"/>
      <c r="BO108" s="776"/>
      <c r="BP108" s="768"/>
      <c r="BQ108" s="769"/>
      <c r="BR108" s="767"/>
      <c r="BS108" s="768"/>
      <c r="BT108" s="769"/>
    </row>
    <row r="109" spans="1:72" x14ac:dyDescent="0.25">
      <c r="A109" s="742">
        <v>38</v>
      </c>
      <c r="B109" s="45" t="s">
        <v>133</v>
      </c>
      <c r="C109" s="243"/>
      <c r="D109" s="772"/>
      <c r="E109" s="772"/>
      <c r="F109" s="772"/>
      <c r="G109" s="773"/>
      <c r="H109" s="772"/>
      <c r="I109" s="772"/>
      <c r="J109" s="772"/>
      <c r="K109" s="772"/>
      <c r="L109" s="773"/>
      <c r="M109" s="772"/>
      <c r="N109" s="772"/>
      <c r="O109" s="772"/>
      <c r="P109" s="772"/>
      <c r="Q109" s="772"/>
      <c r="R109" s="772"/>
      <c r="S109" s="772"/>
      <c r="T109" s="772"/>
      <c r="U109" s="772"/>
      <c r="V109" s="772"/>
      <c r="W109" s="774"/>
      <c r="X109" s="772"/>
      <c r="Y109" s="772"/>
      <c r="Z109" s="772"/>
      <c r="AA109" s="775"/>
      <c r="AB109" s="771"/>
      <c r="AC109" s="247"/>
      <c r="AD109" s="313"/>
      <c r="AE109" s="757"/>
      <c r="AF109" s="828"/>
      <c r="AG109" s="313"/>
      <c r="AH109" s="757"/>
      <c r="AI109" s="247"/>
      <c r="AJ109" s="313"/>
      <c r="AK109" s="829"/>
      <c r="AL109" s="828"/>
      <c r="AM109" s="766"/>
      <c r="AN109" s="252">
        <f t="shared" si="4"/>
        <v>0</v>
      </c>
      <c r="AO109" s="247"/>
      <c r="AP109" s="313">
        <f t="shared" si="5"/>
        <v>0</v>
      </c>
      <c r="AQ109" s="776"/>
      <c r="AR109" s="767"/>
      <c r="AS109" s="769"/>
      <c r="AT109" s="776"/>
      <c r="AU109" s="767"/>
      <c r="AV109" s="769"/>
      <c r="AW109" s="776"/>
      <c r="AX109" s="767"/>
      <c r="AY109" s="769"/>
      <c r="AZ109" s="776"/>
      <c r="BA109" s="768"/>
      <c r="BB109" s="769"/>
      <c r="BC109" s="776"/>
      <c r="BD109" s="768"/>
      <c r="BE109" s="777"/>
      <c r="BF109" s="319"/>
      <c r="BG109" s="320"/>
      <c r="BH109" s="320"/>
      <c r="BI109" s="776"/>
      <c r="BJ109" s="768"/>
      <c r="BK109" s="769"/>
      <c r="BL109" s="776"/>
      <c r="BM109" s="768"/>
      <c r="BN109" s="769"/>
      <c r="BO109" s="776"/>
      <c r="BP109" s="768"/>
      <c r="BQ109" s="769"/>
      <c r="BR109" s="767"/>
      <c r="BS109" s="768"/>
      <c r="BT109" s="769"/>
    </row>
    <row r="110" spans="1:72" ht="63" x14ac:dyDescent="0.25">
      <c r="A110" s="742">
        <v>39</v>
      </c>
      <c r="B110" s="554" t="s">
        <v>240</v>
      </c>
      <c r="C110" s="243"/>
      <c r="D110" s="772"/>
      <c r="E110" s="772"/>
      <c r="F110" s="772"/>
      <c r="G110" s="773"/>
      <c r="H110" s="772"/>
      <c r="I110" s="772"/>
      <c r="J110" s="772"/>
      <c r="K110" s="772"/>
      <c r="L110" s="773"/>
      <c r="M110" s="772"/>
      <c r="N110" s="772"/>
      <c r="O110" s="772"/>
      <c r="P110" s="772"/>
      <c r="Q110" s="772"/>
      <c r="R110" s="772"/>
      <c r="S110" s="772"/>
      <c r="T110" s="772"/>
      <c r="U110" s="772"/>
      <c r="V110" s="772"/>
      <c r="W110" s="774"/>
      <c r="X110" s="772"/>
      <c r="Y110" s="772"/>
      <c r="Z110" s="772"/>
      <c r="AA110" s="775"/>
      <c r="AB110" s="771"/>
      <c r="AC110" s="247"/>
      <c r="AD110" s="313"/>
      <c r="AE110" s="757"/>
      <c r="AF110" s="828"/>
      <c r="AG110" s="313"/>
      <c r="AH110" s="757"/>
      <c r="AI110" s="247"/>
      <c r="AJ110" s="313"/>
      <c r="AK110" s="829"/>
      <c r="AL110" s="828"/>
      <c r="AM110" s="766"/>
      <c r="AN110" s="252">
        <f t="shared" si="4"/>
        <v>0</v>
      </c>
      <c r="AO110" s="247"/>
      <c r="AP110" s="313">
        <f t="shared" si="5"/>
        <v>0</v>
      </c>
      <c r="AQ110" s="776"/>
      <c r="AR110" s="767"/>
      <c r="AS110" s="769"/>
      <c r="AT110" s="776"/>
      <c r="AU110" s="767"/>
      <c r="AV110" s="769"/>
      <c r="AW110" s="776"/>
      <c r="AX110" s="767"/>
      <c r="AY110" s="769"/>
      <c r="AZ110" s="776"/>
      <c r="BA110" s="768"/>
      <c r="BB110" s="769"/>
      <c r="BC110" s="776"/>
      <c r="BD110" s="768"/>
      <c r="BE110" s="777"/>
      <c r="BF110" s="319"/>
      <c r="BG110" s="320"/>
      <c r="BH110" s="320"/>
      <c r="BI110" s="776"/>
      <c r="BJ110" s="768"/>
      <c r="BK110" s="769"/>
      <c r="BL110" s="776"/>
      <c r="BM110" s="768"/>
      <c r="BN110" s="769"/>
      <c r="BO110" s="776"/>
      <c r="BP110" s="768"/>
      <c r="BQ110" s="769"/>
      <c r="BR110" s="767"/>
      <c r="BS110" s="768"/>
      <c r="BT110" s="769"/>
    </row>
    <row r="111" spans="1:72" x14ac:dyDescent="0.25">
      <c r="A111" s="742">
        <v>40</v>
      </c>
      <c r="B111" s="47" t="s">
        <v>134</v>
      </c>
      <c r="C111" s="243"/>
      <c r="D111" s="772"/>
      <c r="E111" s="772"/>
      <c r="F111" s="772"/>
      <c r="G111" s="773"/>
      <c r="H111" s="772"/>
      <c r="I111" s="772"/>
      <c r="J111" s="772"/>
      <c r="K111" s="772"/>
      <c r="L111" s="773"/>
      <c r="M111" s="772"/>
      <c r="N111" s="772"/>
      <c r="O111" s="772"/>
      <c r="P111" s="772"/>
      <c r="Q111" s="772"/>
      <c r="R111" s="772"/>
      <c r="S111" s="772"/>
      <c r="T111" s="772"/>
      <c r="U111" s="772"/>
      <c r="V111" s="772"/>
      <c r="W111" s="774"/>
      <c r="X111" s="772"/>
      <c r="Y111" s="772"/>
      <c r="Z111" s="772"/>
      <c r="AA111" s="775"/>
      <c r="AB111" s="771"/>
      <c r="AC111" s="247"/>
      <c r="AD111" s="313"/>
      <c r="AE111" s="757"/>
      <c r="AF111" s="828"/>
      <c r="AG111" s="313"/>
      <c r="AH111" s="757"/>
      <c r="AI111" s="247"/>
      <c r="AJ111" s="313"/>
      <c r="AK111" s="829"/>
      <c r="AL111" s="828"/>
      <c r="AM111" s="766"/>
      <c r="AN111" s="252">
        <f t="shared" si="4"/>
        <v>0</v>
      </c>
      <c r="AO111" s="247"/>
      <c r="AP111" s="313">
        <f t="shared" si="5"/>
        <v>0</v>
      </c>
      <c r="AQ111" s="776"/>
      <c r="AR111" s="767"/>
      <c r="AS111" s="769"/>
      <c r="AT111" s="776"/>
      <c r="AU111" s="767"/>
      <c r="AV111" s="769"/>
      <c r="AW111" s="776"/>
      <c r="AX111" s="767"/>
      <c r="AY111" s="769"/>
      <c r="AZ111" s="776"/>
      <c r="BA111" s="768"/>
      <c r="BB111" s="769"/>
      <c r="BC111" s="776"/>
      <c r="BD111" s="768"/>
      <c r="BE111" s="777"/>
      <c r="BF111" s="319"/>
      <c r="BG111" s="320"/>
      <c r="BH111" s="320"/>
      <c r="BI111" s="776"/>
      <c r="BJ111" s="768"/>
      <c r="BK111" s="769"/>
      <c r="BL111" s="776"/>
      <c r="BM111" s="768"/>
      <c r="BN111" s="769"/>
      <c r="BO111" s="776"/>
      <c r="BP111" s="768"/>
      <c r="BQ111" s="769"/>
      <c r="BR111" s="767"/>
      <c r="BS111" s="768"/>
      <c r="BT111" s="769"/>
    </row>
    <row r="112" spans="1:72" ht="126" x14ac:dyDescent="0.25">
      <c r="A112" s="742">
        <v>41</v>
      </c>
      <c r="B112" s="554" t="s">
        <v>241</v>
      </c>
      <c r="C112" s="243"/>
      <c r="D112" s="772"/>
      <c r="E112" s="772"/>
      <c r="F112" s="772"/>
      <c r="G112" s="773"/>
      <c r="H112" s="772"/>
      <c r="I112" s="772"/>
      <c r="J112" s="772"/>
      <c r="K112" s="772"/>
      <c r="L112" s="773"/>
      <c r="M112" s="772"/>
      <c r="N112" s="772"/>
      <c r="O112" s="772"/>
      <c r="P112" s="772"/>
      <c r="Q112" s="772"/>
      <c r="R112" s="772"/>
      <c r="S112" s="772"/>
      <c r="T112" s="772"/>
      <c r="U112" s="772"/>
      <c r="V112" s="772"/>
      <c r="W112" s="774"/>
      <c r="X112" s="772"/>
      <c r="Y112" s="772"/>
      <c r="Z112" s="772"/>
      <c r="AA112" s="775"/>
      <c r="AB112" s="771"/>
      <c r="AC112" s="247"/>
      <c r="AD112" s="313"/>
      <c r="AE112" s="757"/>
      <c r="AF112" s="828"/>
      <c r="AG112" s="313"/>
      <c r="AH112" s="757"/>
      <c r="AI112" s="247"/>
      <c r="AJ112" s="313"/>
      <c r="AK112" s="829"/>
      <c r="AL112" s="828"/>
      <c r="AM112" s="766"/>
      <c r="AN112" s="252">
        <f t="shared" si="4"/>
        <v>0</v>
      </c>
      <c r="AO112" s="247"/>
      <c r="AP112" s="313">
        <f t="shared" si="5"/>
        <v>0</v>
      </c>
      <c r="AQ112" s="776"/>
      <c r="AR112" s="767"/>
      <c r="AS112" s="769"/>
      <c r="AT112" s="776"/>
      <c r="AU112" s="767"/>
      <c r="AV112" s="769"/>
      <c r="AW112" s="776"/>
      <c r="AX112" s="767"/>
      <c r="AY112" s="769"/>
      <c r="AZ112" s="776"/>
      <c r="BA112" s="768"/>
      <c r="BB112" s="769"/>
      <c r="BC112" s="776"/>
      <c r="BD112" s="768"/>
      <c r="BE112" s="777"/>
      <c r="BF112" s="319"/>
      <c r="BG112" s="320"/>
      <c r="BH112" s="320"/>
      <c r="BI112" s="776"/>
      <c r="BJ112" s="768"/>
      <c r="BK112" s="769"/>
      <c r="BL112" s="776"/>
      <c r="BM112" s="768"/>
      <c r="BN112" s="769"/>
      <c r="BO112" s="776"/>
      <c r="BP112" s="768"/>
      <c r="BQ112" s="769"/>
      <c r="BR112" s="767"/>
      <c r="BS112" s="768"/>
      <c r="BT112" s="769"/>
    </row>
    <row r="113" spans="1:72" x14ac:dyDescent="0.25">
      <c r="A113" s="742">
        <v>42</v>
      </c>
      <c r="B113" s="47" t="s">
        <v>135</v>
      </c>
      <c r="C113" s="243"/>
      <c r="D113" s="772"/>
      <c r="E113" s="772"/>
      <c r="F113" s="772"/>
      <c r="G113" s="773"/>
      <c r="H113" s="772"/>
      <c r="I113" s="772"/>
      <c r="J113" s="772"/>
      <c r="K113" s="772"/>
      <c r="L113" s="773"/>
      <c r="M113" s="772"/>
      <c r="N113" s="772"/>
      <c r="O113" s="772"/>
      <c r="P113" s="772"/>
      <c r="Q113" s="772"/>
      <c r="R113" s="772"/>
      <c r="S113" s="772"/>
      <c r="T113" s="772"/>
      <c r="U113" s="772"/>
      <c r="V113" s="772"/>
      <c r="W113" s="774"/>
      <c r="X113" s="772"/>
      <c r="Y113" s="772"/>
      <c r="Z113" s="772"/>
      <c r="AA113" s="775"/>
      <c r="AB113" s="771"/>
      <c r="AC113" s="247"/>
      <c r="AD113" s="313"/>
      <c r="AE113" s="757"/>
      <c r="AF113" s="828"/>
      <c r="AG113" s="313"/>
      <c r="AH113" s="757"/>
      <c r="AI113" s="247"/>
      <c r="AJ113" s="313"/>
      <c r="AK113" s="829"/>
      <c r="AL113" s="828"/>
      <c r="AM113" s="766"/>
      <c r="AN113" s="252">
        <f t="shared" si="4"/>
        <v>0</v>
      </c>
      <c r="AO113" s="247"/>
      <c r="AP113" s="313">
        <f t="shared" si="5"/>
        <v>0</v>
      </c>
      <c r="AQ113" s="776"/>
      <c r="AR113" s="767"/>
      <c r="AS113" s="769"/>
      <c r="AT113" s="776"/>
      <c r="AU113" s="767"/>
      <c r="AV113" s="769"/>
      <c r="AW113" s="776"/>
      <c r="AX113" s="767"/>
      <c r="AY113" s="769"/>
      <c r="AZ113" s="776"/>
      <c r="BA113" s="768"/>
      <c r="BB113" s="769"/>
      <c r="BC113" s="776"/>
      <c r="BD113" s="768"/>
      <c r="BE113" s="777"/>
      <c r="BF113" s="319"/>
      <c r="BG113" s="320"/>
      <c r="BH113" s="320"/>
      <c r="BI113" s="776"/>
      <c r="BJ113" s="768"/>
      <c r="BK113" s="769"/>
      <c r="BL113" s="776"/>
      <c r="BM113" s="768"/>
      <c r="BN113" s="769"/>
      <c r="BO113" s="776"/>
      <c r="BP113" s="768"/>
      <c r="BQ113" s="769"/>
      <c r="BR113" s="767"/>
      <c r="BS113" s="768"/>
      <c r="BT113" s="769"/>
    </row>
    <row r="114" spans="1:72" ht="47.25" x14ac:dyDescent="0.25">
      <c r="A114" s="742">
        <v>43</v>
      </c>
      <c r="B114" s="465" t="s">
        <v>242</v>
      </c>
      <c r="C114" s="243"/>
      <c r="D114" s="772"/>
      <c r="E114" s="772"/>
      <c r="F114" s="772"/>
      <c r="G114" s="773"/>
      <c r="H114" s="772"/>
      <c r="I114" s="772"/>
      <c r="J114" s="772"/>
      <c r="K114" s="772"/>
      <c r="L114" s="773"/>
      <c r="M114" s="772"/>
      <c r="N114" s="772"/>
      <c r="O114" s="772"/>
      <c r="P114" s="772"/>
      <c r="Q114" s="772"/>
      <c r="R114" s="772"/>
      <c r="S114" s="772"/>
      <c r="T114" s="772"/>
      <c r="U114" s="772"/>
      <c r="V114" s="772"/>
      <c r="W114" s="774"/>
      <c r="X114" s="772"/>
      <c r="Y114" s="772"/>
      <c r="Z114" s="772"/>
      <c r="AA114" s="775"/>
      <c r="AB114" s="771"/>
      <c r="AC114" s="247"/>
      <c r="AD114" s="313"/>
      <c r="AE114" s="757"/>
      <c r="AF114" s="828"/>
      <c r="AG114" s="313"/>
      <c r="AH114" s="757"/>
      <c r="AI114" s="247"/>
      <c r="AJ114" s="313"/>
      <c r="AK114" s="829"/>
      <c r="AL114" s="828"/>
      <c r="AM114" s="766"/>
      <c r="AN114" s="252">
        <f t="shared" si="4"/>
        <v>0</v>
      </c>
      <c r="AO114" s="247"/>
      <c r="AP114" s="313">
        <f t="shared" si="5"/>
        <v>0</v>
      </c>
      <c r="AQ114" s="776"/>
      <c r="AR114" s="767"/>
      <c r="AS114" s="769"/>
      <c r="AT114" s="776"/>
      <c r="AU114" s="767"/>
      <c r="AV114" s="769"/>
      <c r="AW114" s="776"/>
      <c r="AX114" s="767"/>
      <c r="AY114" s="769"/>
      <c r="AZ114" s="776"/>
      <c r="BA114" s="768"/>
      <c r="BB114" s="769"/>
      <c r="BC114" s="776"/>
      <c r="BD114" s="768"/>
      <c r="BE114" s="777"/>
      <c r="BF114" s="319"/>
      <c r="BG114" s="320"/>
      <c r="BH114" s="320"/>
      <c r="BI114" s="776"/>
      <c r="BJ114" s="768"/>
      <c r="BK114" s="769"/>
      <c r="BL114" s="776"/>
      <c r="BM114" s="768"/>
      <c r="BN114" s="769"/>
      <c r="BO114" s="776"/>
      <c r="BP114" s="768"/>
      <c r="BQ114" s="769"/>
      <c r="BR114" s="767"/>
      <c r="BS114" s="768"/>
      <c r="BT114" s="769"/>
    </row>
    <row r="115" spans="1:72" ht="47.25" x14ac:dyDescent="0.25">
      <c r="A115" s="742">
        <v>44</v>
      </c>
      <c r="B115" s="465" t="s">
        <v>243</v>
      </c>
      <c r="C115" s="243"/>
      <c r="D115" s="772"/>
      <c r="E115" s="772"/>
      <c r="F115" s="772"/>
      <c r="G115" s="773"/>
      <c r="H115" s="772"/>
      <c r="I115" s="772"/>
      <c r="J115" s="772"/>
      <c r="K115" s="772"/>
      <c r="L115" s="773"/>
      <c r="M115" s="772"/>
      <c r="N115" s="772"/>
      <c r="O115" s="772"/>
      <c r="P115" s="772"/>
      <c r="Q115" s="772"/>
      <c r="R115" s="772"/>
      <c r="S115" s="772"/>
      <c r="T115" s="772"/>
      <c r="U115" s="772"/>
      <c r="V115" s="772"/>
      <c r="W115" s="774"/>
      <c r="X115" s="772"/>
      <c r="Y115" s="772"/>
      <c r="Z115" s="772"/>
      <c r="AA115" s="775"/>
      <c r="AB115" s="771"/>
      <c r="AC115" s="247"/>
      <c r="AD115" s="313"/>
      <c r="AE115" s="757"/>
      <c r="AF115" s="828"/>
      <c r="AG115" s="313"/>
      <c r="AH115" s="757"/>
      <c r="AI115" s="247"/>
      <c r="AJ115" s="313"/>
      <c r="AK115" s="829"/>
      <c r="AL115" s="828"/>
      <c r="AM115" s="766"/>
      <c r="AN115" s="252">
        <f t="shared" si="4"/>
        <v>0</v>
      </c>
      <c r="AO115" s="247"/>
      <c r="AP115" s="313">
        <f t="shared" si="5"/>
        <v>0</v>
      </c>
      <c r="AQ115" s="776"/>
      <c r="AR115" s="767"/>
      <c r="AS115" s="769"/>
      <c r="AT115" s="776"/>
      <c r="AU115" s="767"/>
      <c r="AV115" s="769"/>
      <c r="AW115" s="776"/>
      <c r="AX115" s="767"/>
      <c r="AY115" s="769"/>
      <c r="AZ115" s="776"/>
      <c r="BA115" s="768"/>
      <c r="BB115" s="769"/>
      <c r="BC115" s="776"/>
      <c r="BD115" s="768"/>
      <c r="BE115" s="777"/>
      <c r="BF115" s="319"/>
      <c r="BG115" s="320"/>
      <c r="BH115" s="320"/>
      <c r="BI115" s="776"/>
      <c r="BJ115" s="768"/>
      <c r="BK115" s="769"/>
      <c r="BL115" s="776"/>
      <c r="BM115" s="768"/>
      <c r="BN115" s="769"/>
      <c r="BO115" s="776"/>
      <c r="BP115" s="768"/>
      <c r="BQ115" s="769"/>
      <c r="BR115" s="767"/>
      <c r="BS115" s="768"/>
      <c r="BT115" s="769"/>
    </row>
    <row r="116" spans="1:72" ht="47.25" x14ac:dyDescent="0.25">
      <c r="A116" s="742">
        <v>45</v>
      </c>
      <c r="B116" s="465" t="s">
        <v>244</v>
      </c>
      <c r="C116" s="243"/>
      <c r="D116" s="772"/>
      <c r="E116" s="772"/>
      <c r="F116" s="772"/>
      <c r="G116" s="773"/>
      <c r="H116" s="772"/>
      <c r="I116" s="772"/>
      <c r="J116" s="772"/>
      <c r="K116" s="772"/>
      <c r="L116" s="773"/>
      <c r="M116" s="772"/>
      <c r="N116" s="772"/>
      <c r="O116" s="772"/>
      <c r="P116" s="772"/>
      <c r="Q116" s="772"/>
      <c r="R116" s="772"/>
      <c r="S116" s="772"/>
      <c r="T116" s="772"/>
      <c r="U116" s="772"/>
      <c r="V116" s="772"/>
      <c r="W116" s="774"/>
      <c r="X116" s="772"/>
      <c r="Y116" s="772"/>
      <c r="Z116" s="772"/>
      <c r="AA116" s="775"/>
      <c r="AB116" s="771"/>
      <c r="AC116" s="247"/>
      <c r="AD116" s="313"/>
      <c r="AE116" s="757"/>
      <c r="AF116" s="828"/>
      <c r="AG116" s="313"/>
      <c r="AH116" s="757"/>
      <c r="AI116" s="247"/>
      <c r="AJ116" s="313"/>
      <c r="AK116" s="829"/>
      <c r="AL116" s="828"/>
      <c r="AM116" s="766"/>
      <c r="AN116" s="252">
        <f t="shared" si="4"/>
        <v>0</v>
      </c>
      <c r="AO116" s="247"/>
      <c r="AP116" s="313">
        <f t="shared" si="5"/>
        <v>0</v>
      </c>
      <c r="AQ116" s="776"/>
      <c r="AR116" s="767"/>
      <c r="AS116" s="769"/>
      <c r="AT116" s="776"/>
      <c r="AU116" s="767"/>
      <c r="AV116" s="769"/>
      <c r="AW116" s="776"/>
      <c r="AX116" s="767"/>
      <c r="AY116" s="769"/>
      <c r="AZ116" s="776"/>
      <c r="BA116" s="768"/>
      <c r="BB116" s="769"/>
      <c r="BC116" s="776"/>
      <c r="BD116" s="768"/>
      <c r="BE116" s="777"/>
      <c r="BF116" s="319"/>
      <c r="BG116" s="320"/>
      <c r="BH116" s="320"/>
      <c r="BI116" s="776"/>
      <c r="BJ116" s="768"/>
      <c r="BK116" s="769"/>
      <c r="BL116" s="776"/>
      <c r="BM116" s="768"/>
      <c r="BN116" s="769"/>
      <c r="BO116" s="776"/>
      <c r="BP116" s="768"/>
      <c r="BQ116" s="769"/>
      <c r="BR116" s="767"/>
      <c r="BS116" s="768"/>
      <c r="BT116" s="769"/>
    </row>
    <row r="117" spans="1:72" x14ac:dyDescent="0.25">
      <c r="A117" s="742">
        <v>46</v>
      </c>
      <c r="B117" s="47" t="s">
        <v>245</v>
      </c>
      <c r="C117" s="243"/>
      <c r="D117" s="772"/>
      <c r="E117" s="772"/>
      <c r="F117" s="772"/>
      <c r="G117" s="773"/>
      <c r="H117" s="772"/>
      <c r="I117" s="772"/>
      <c r="J117" s="772"/>
      <c r="K117" s="772"/>
      <c r="L117" s="773"/>
      <c r="M117" s="772"/>
      <c r="N117" s="772"/>
      <c r="O117" s="772"/>
      <c r="P117" s="772"/>
      <c r="Q117" s="772"/>
      <c r="R117" s="772"/>
      <c r="S117" s="772"/>
      <c r="T117" s="772"/>
      <c r="U117" s="772"/>
      <c r="V117" s="772"/>
      <c r="W117" s="774"/>
      <c r="X117" s="772"/>
      <c r="Y117" s="772"/>
      <c r="Z117" s="772"/>
      <c r="AA117" s="775"/>
      <c r="AB117" s="771"/>
      <c r="AC117" s="247"/>
      <c r="AD117" s="313"/>
      <c r="AE117" s="757"/>
      <c r="AF117" s="828"/>
      <c r="AG117" s="313"/>
      <c r="AH117" s="757"/>
      <c r="AI117" s="247"/>
      <c r="AJ117" s="313"/>
      <c r="AK117" s="829"/>
      <c r="AL117" s="828"/>
      <c r="AM117" s="766"/>
      <c r="AN117" s="252">
        <f t="shared" si="4"/>
        <v>0</v>
      </c>
      <c r="AO117" s="247"/>
      <c r="AP117" s="313">
        <f t="shared" si="5"/>
        <v>0</v>
      </c>
      <c r="AQ117" s="776"/>
      <c r="AR117" s="767"/>
      <c r="AS117" s="769"/>
      <c r="AT117" s="776"/>
      <c r="AU117" s="767"/>
      <c r="AV117" s="769"/>
      <c r="AW117" s="776"/>
      <c r="AX117" s="767"/>
      <c r="AY117" s="769"/>
      <c r="AZ117" s="776"/>
      <c r="BA117" s="768"/>
      <c r="BB117" s="769"/>
      <c r="BC117" s="776"/>
      <c r="BD117" s="768"/>
      <c r="BE117" s="777"/>
      <c r="BF117" s="319"/>
      <c r="BG117" s="320"/>
      <c r="BH117" s="320"/>
      <c r="BI117" s="776"/>
      <c r="BJ117" s="768"/>
      <c r="BK117" s="769"/>
      <c r="BL117" s="776"/>
      <c r="BM117" s="768"/>
      <c r="BN117" s="769"/>
      <c r="BO117" s="776"/>
      <c r="BP117" s="768"/>
      <c r="BQ117" s="769"/>
      <c r="BR117" s="767"/>
      <c r="BS117" s="768"/>
      <c r="BT117" s="769"/>
    </row>
    <row r="118" spans="1:72" ht="47.25" x14ac:dyDescent="0.25">
      <c r="A118" s="742">
        <v>47</v>
      </c>
      <c r="B118" s="513" t="s">
        <v>246</v>
      </c>
      <c r="C118" s="243"/>
      <c r="D118" s="772"/>
      <c r="E118" s="772"/>
      <c r="F118" s="772"/>
      <c r="G118" s="773"/>
      <c r="H118" s="772"/>
      <c r="I118" s="772"/>
      <c r="J118" s="772"/>
      <c r="K118" s="772"/>
      <c r="L118" s="773"/>
      <c r="M118" s="772"/>
      <c r="N118" s="772"/>
      <c r="O118" s="772"/>
      <c r="P118" s="772"/>
      <c r="Q118" s="772"/>
      <c r="R118" s="772"/>
      <c r="S118" s="772"/>
      <c r="T118" s="772"/>
      <c r="U118" s="772"/>
      <c r="V118" s="772"/>
      <c r="W118" s="774"/>
      <c r="X118" s="772"/>
      <c r="Y118" s="772"/>
      <c r="Z118" s="772"/>
      <c r="AA118" s="775"/>
      <c r="AB118" s="771"/>
      <c r="AC118" s="247"/>
      <c r="AD118" s="313"/>
      <c r="AE118" s="757"/>
      <c r="AF118" s="828"/>
      <c r="AG118" s="313"/>
      <c r="AH118" s="757"/>
      <c r="AI118" s="247"/>
      <c r="AJ118" s="313"/>
      <c r="AK118" s="829"/>
      <c r="AL118" s="828"/>
      <c r="AM118" s="766"/>
      <c r="AN118" s="252">
        <f t="shared" si="4"/>
        <v>0</v>
      </c>
      <c r="AO118" s="247"/>
      <c r="AP118" s="313">
        <f t="shared" si="5"/>
        <v>0</v>
      </c>
      <c r="AQ118" s="776"/>
      <c r="AR118" s="767"/>
      <c r="AS118" s="769"/>
      <c r="AT118" s="776"/>
      <c r="AU118" s="767"/>
      <c r="AV118" s="769"/>
      <c r="AW118" s="776"/>
      <c r="AX118" s="767"/>
      <c r="AY118" s="769"/>
      <c r="AZ118" s="776"/>
      <c r="BA118" s="768"/>
      <c r="BB118" s="769"/>
      <c r="BC118" s="776"/>
      <c r="BD118" s="768"/>
      <c r="BE118" s="777"/>
      <c r="BF118" s="319"/>
      <c r="BG118" s="320"/>
      <c r="BH118" s="320"/>
      <c r="BI118" s="776"/>
      <c r="BJ118" s="768"/>
      <c r="BK118" s="769"/>
      <c r="BL118" s="776"/>
      <c r="BM118" s="768"/>
      <c r="BN118" s="769"/>
      <c r="BO118" s="776"/>
      <c r="BP118" s="768"/>
      <c r="BQ118" s="769"/>
      <c r="BR118" s="767"/>
      <c r="BS118" s="768"/>
      <c r="BT118" s="769"/>
    </row>
    <row r="119" spans="1:72" x14ac:dyDescent="0.25">
      <c r="A119" s="742">
        <v>48</v>
      </c>
      <c r="B119" s="4" t="s">
        <v>247</v>
      </c>
      <c r="C119" s="243"/>
      <c r="D119" s="772"/>
      <c r="E119" s="772"/>
      <c r="F119" s="772"/>
      <c r="G119" s="773"/>
      <c r="H119" s="772"/>
      <c r="I119" s="772"/>
      <c r="J119" s="772"/>
      <c r="K119" s="772"/>
      <c r="L119" s="773"/>
      <c r="M119" s="772"/>
      <c r="N119" s="772"/>
      <c r="O119" s="772"/>
      <c r="P119" s="772"/>
      <c r="Q119" s="772"/>
      <c r="R119" s="772"/>
      <c r="S119" s="772"/>
      <c r="T119" s="772"/>
      <c r="U119" s="772"/>
      <c r="V119" s="772"/>
      <c r="W119" s="774"/>
      <c r="X119" s="772"/>
      <c r="Y119" s="772"/>
      <c r="Z119" s="772"/>
      <c r="AA119" s="775"/>
      <c r="AB119" s="771"/>
      <c r="AC119" s="247"/>
      <c r="AD119" s="313"/>
      <c r="AE119" s="757"/>
      <c r="AF119" s="828"/>
      <c r="AG119" s="313"/>
      <c r="AH119" s="757"/>
      <c r="AI119" s="247"/>
      <c r="AJ119" s="313"/>
      <c r="AK119" s="829"/>
      <c r="AL119" s="828"/>
      <c r="AM119" s="766"/>
      <c r="AN119" s="252">
        <f t="shared" si="4"/>
        <v>0</v>
      </c>
      <c r="AO119" s="247"/>
      <c r="AP119" s="313">
        <f t="shared" si="5"/>
        <v>0</v>
      </c>
      <c r="AQ119" s="776"/>
      <c r="AR119" s="767"/>
      <c r="AS119" s="769"/>
      <c r="AT119" s="776"/>
      <c r="AU119" s="767"/>
      <c r="AV119" s="769"/>
      <c r="AW119" s="776"/>
      <c r="AX119" s="767"/>
      <c r="AY119" s="769"/>
      <c r="AZ119" s="776"/>
      <c r="BA119" s="768"/>
      <c r="BB119" s="769"/>
      <c r="BC119" s="776"/>
      <c r="BD119" s="768"/>
      <c r="BE119" s="777"/>
      <c r="BF119" s="319"/>
      <c r="BG119" s="320"/>
      <c r="BH119" s="320"/>
      <c r="BI119" s="776"/>
      <c r="BJ119" s="768"/>
      <c r="BK119" s="769"/>
      <c r="BL119" s="776"/>
      <c r="BM119" s="768"/>
      <c r="BN119" s="769"/>
      <c r="BO119" s="776"/>
      <c r="BP119" s="768"/>
      <c r="BQ119" s="769"/>
      <c r="BR119" s="767"/>
      <c r="BS119" s="768"/>
      <c r="BT119" s="769"/>
    </row>
    <row r="120" spans="1:72" ht="110.25" x14ac:dyDescent="0.25">
      <c r="A120" s="742">
        <v>49</v>
      </c>
      <c r="B120" s="513" t="s">
        <v>248</v>
      </c>
      <c r="C120" s="243"/>
      <c r="D120" s="772"/>
      <c r="E120" s="772"/>
      <c r="F120" s="772"/>
      <c r="G120" s="773"/>
      <c r="H120" s="772"/>
      <c r="I120" s="772"/>
      <c r="J120" s="772"/>
      <c r="K120" s="772"/>
      <c r="L120" s="773"/>
      <c r="M120" s="772"/>
      <c r="N120" s="772"/>
      <c r="O120" s="772"/>
      <c r="P120" s="772"/>
      <c r="Q120" s="772"/>
      <c r="R120" s="772"/>
      <c r="S120" s="772"/>
      <c r="T120" s="772"/>
      <c r="U120" s="772"/>
      <c r="V120" s="772"/>
      <c r="W120" s="774"/>
      <c r="X120" s="772"/>
      <c r="Y120" s="772"/>
      <c r="Z120" s="772"/>
      <c r="AA120" s="775"/>
      <c r="AB120" s="771"/>
      <c r="AC120" s="247"/>
      <c r="AD120" s="313"/>
      <c r="AE120" s="757"/>
      <c r="AF120" s="828"/>
      <c r="AG120" s="313"/>
      <c r="AH120" s="757"/>
      <c r="AI120" s="247"/>
      <c r="AJ120" s="313"/>
      <c r="AK120" s="829"/>
      <c r="AL120" s="828"/>
      <c r="AM120" s="766"/>
      <c r="AN120" s="252">
        <f t="shared" si="4"/>
        <v>0</v>
      </c>
      <c r="AO120" s="247"/>
      <c r="AP120" s="313">
        <f t="shared" si="5"/>
        <v>0</v>
      </c>
      <c r="AQ120" s="776"/>
      <c r="AR120" s="767"/>
      <c r="AS120" s="769"/>
      <c r="AT120" s="776"/>
      <c r="AU120" s="767"/>
      <c r="AV120" s="769"/>
      <c r="AW120" s="776"/>
      <c r="AX120" s="767"/>
      <c r="AY120" s="769"/>
      <c r="AZ120" s="776"/>
      <c r="BA120" s="768"/>
      <c r="BB120" s="769"/>
      <c r="BC120" s="776"/>
      <c r="BD120" s="768"/>
      <c r="BE120" s="777"/>
      <c r="BF120" s="319"/>
      <c r="BG120" s="320"/>
      <c r="BH120" s="320"/>
      <c r="BI120" s="776"/>
      <c r="BJ120" s="768"/>
      <c r="BK120" s="769"/>
      <c r="BL120" s="776"/>
      <c r="BM120" s="768"/>
      <c r="BN120" s="769"/>
      <c r="BO120" s="776"/>
      <c r="BP120" s="768"/>
      <c r="BQ120" s="769"/>
      <c r="BR120" s="767"/>
      <c r="BS120" s="768"/>
      <c r="BT120" s="769"/>
    </row>
    <row r="121" spans="1:72" ht="94.5" x14ac:dyDescent="0.25">
      <c r="A121" s="742">
        <v>50</v>
      </c>
      <c r="B121" s="513" t="s">
        <v>249</v>
      </c>
      <c r="C121" s="243"/>
      <c r="D121" s="772"/>
      <c r="E121" s="772"/>
      <c r="F121" s="772"/>
      <c r="G121" s="773"/>
      <c r="H121" s="772"/>
      <c r="I121" s="772"/>
      <c r="J121" s="772"/>
      <c r="K121" s="772"/>
      <c r="L121" s="773"/>
      <c r="M121" s="772"/>
      <c r="N121" s="772"/>
      <c r="O121" s="772"/>
      <c r="P121" s="772"/>
      <c r="Q121" s="772"/>
      <c r="R121" s="772"/>
      <c r="S121" s="772"/>
      <c r="T121" s="772"/>
      <c r="U121" s="772"/>
      <c r="V121" s="772"/>
      <c r="W121" s="774"/>
      <c r="X121" s="772"/>
      <c r="Y121" s="772"/>
      <c r="Z121" s="772"/>
      <c r="AA121" s="775"/>
      <c r="AB121" s="771"/>
      <c r="AC121" s="247"/>
      <c r="AD121" s="313"/>
      <c r="AE121" s="757"/>
      <c r="AF121" s="828"/>
      <c r="AG121" s="313"/>
      <c r="AH121" s="757"/>
      <c r="AI121" s="247"/>
      <c r="AJ121" s="313"/>
      <c r="AK121" s="829"/>
      <c r="AL121" s="828"/>
      <c r="AM121" s="766"/>
      <c r="AN121" s="252">
        <f t="shared" si="4"/>
        <v>0</v>
      </c>
      <c r="AO121" s="247"/>
      <c r="AP121" s="313">
        <f t="shared" si="5"/>
        <v>0</v>
      </c>
      <c r="AQ121" s="776"/>
      <c r="AR121" s="767"/>
      <c r="AS121" s="769"/>
      <c r="AT121" s="776"/>
      <c r="AU121" s="767"/>
      <c r="AV121" s="769"/>
      <c r="AW121" s="776"/>
      <c r="AX121" s="767"/>
      <c r="AY121" s="769"/>
      <c r="AZ121" s="776"/>
      <c r="BA121" s="768"/>
      <c r="BB121" s="769"/>
      <c r="BC121" s="776"/>
      <c r="BD121" s="768"/>
      <c r="BE121" s="777"/>
      <c r="BF121" s="319"/>
      <c r="BG121" s="320"/>
      <c r="BH121" s="320"/>
      <c r="BI121" s="776"/>
      <c r="BJ121" s="768"/>
      <c r="BK121" s="769"/>
      <c r="BL121" s="776"/>
      <c r="BM121" s="768"/>
      <c r="BN121" s="769"/>
      <c r="BO121" s="776"/>
      <c r="BP121" s="768"/>
      <c r="BQ121" s="769"/>
      <c r="BR121" s="767"/>
      <c r="BS121" s="768"/>
      <c r="BT121" s="769"/>
    </row>
    <row r="122" spans="1:72" x14ac:dyDescent="0.25">
      <c r="A122" s="742">
        <v>51</v>
      </c>
      <c r="B122" s="4" t="s">
        <v>140</v>
      </c>
      <c r="C122" s="243"/>
      <c r="D122" s="772"/>
      <c r="E122" s="772"/>
      <c r="F122" s="772"/>
      <c r="G122" s="773"/>
      <c r="H122" s="772"/>
      <c r="I122" s="772"/>
      <c r="J122" s="772"/>
      <c r="K122" s="772"/>
      <c r="L122" s="773"/>
      <c r="M122" s="772"/>
      <c r="N122" s="772"/>
      <c r="O122" s="772"/>
      <c r="P122" s="772"/>
      <c r="Q122" s="772"/>
      <c r="R122" s="772"/>
      <c r="S122" s="772"/>
      <c r="T122" s="772"/>
      <c r="U122" s="772"/>
      <c r="V122" s="772"/>
      <c r="W122" s="774"/>
      <c r="X122" s="772"/>
      <c r="Y122" s="772"/>
      <c r="Z122" s="772"/>
      <c r="AA122" s="775"/>
      <c r="AB122" s="771"/>
      <c r="AC122" s="247"/>
      <c r="AD122" s="313"/>
      <c r="AE122" s="757"/>
      <c r="AF122" s="828"/>
      <c r="AG122" s="313"/>
      <c r="AH122" s="757"/>
      <c r="AI122" s="247"/>
      <c r="AJ122" s="313"/>
      <c r="AK122" s="829"/>
      <c r="AL122" s="828"/>
      <c r="AM122" s="766"/>
      <c r="AN122" s="252">
        <f t="shared" si="4"/>
        <v>0</v>
      </c>
      <c r="AO122" s="247"/>
      <c r="AP122" s="313">
        <f t="shared" si="5"/>
        <v>0</v>
      </c>
      <c r="AQ122" s="776"/>
      <c r="AR122" s="767"/>
      <c r="AS122" s="769"/>
      <c r="AT122" s="776"/>
      <c r="AU122" s="767"/>
      <c r="AV122" s="769"/>
      <c r="AW122" s="776"/>
      <c r="AX122" s="767"/>
      <c r="AY122" s="769"/>
      <c r="AZ122" s="776"/>
      <c r="BA122" s="768"/>
      <c r="BB122" s="769"/>
      <c r="BC122" s="776"/>
      <c r="BD122" s="768"/>
      <c r="BE122" s="777"/>
      <c r="BF122" s="319"/>
      <c r="BG122" s="320"/>
      <c r="BH122" s="320"/>
      <c r="BI122" s="776"/>
      <c r="BJ122" s="768"/>
      <c r="BK122" s="769"/>
      <c r="BL122" s="776"/>
      <c r="BM122" s="768"/>
      <c r="BN122" s="769"/>
      <c r="BO122" s="776"/>
      <c r="BP122" s="768"/>
      <c r="BQ122" s="769"/>
      <c r="BR122" s="767"/>
      <c r="BS122" s="768"/>
      <c r="BT122" s="769"/>
    </row>
    <row r="123" spans="1:72" ht="63" x14ac:dyDescent="0.25">
      <c r="A123" s="742">
        <v>52</v>
      </c>
      <c r="B123" s="554" t="s">
        <v>250</v>
      </c>
      <c r="C123" s="243"/>
      <c r="D123" s="772"/>
      <c r="E123" s="772"/>
      <c r="F123" s="772"/>
      <c r="G123" s="773"/>
      <c r="H123" s="772"/>
      <c r="I123" s="772"/>
      <c r="J123" s="772"/>
      <c r="K123" s="772"/>
      <c r="L123" s="773"/>
      <c r="M123" s="772"/>
      <c r="N123" s="772"/>
      <c r="O123" s="772"/>
      <c r="P123" s="772"/>
      <c r="Q123" s="772"/>
      <c r="R123" s="772"/>
      <c r="S123" s="772"/>
      <c r="T123" s="772"/>
      <c r="U123" s="772"/>
      <c r="V123" s="772"/>
      <c r="W123" s="774"/>
      <c r="X123" s="772"/>
      <c r="Y123" s="772"/>
      <c r="Z123" s="772"/>
      <c r="AA123" s="775"/>
      <c r="AB123" s="771"/>
      <c r="AC123" s="247"/>
      <c r="AD123" s="313"/>
      <c r="AE123" s="757"/>
      <c r="AF123" s="828"/>
      <c r="AG123" s="313"/>
      <c r="AH123" s="757"/>
      <c r="AI123" s="247"/>
      <c r="AJ123" s="313"/>
      <c r="AK123" s="829"/>
      <c r="AL123" s="828"/>
      <c r="AM123" s="766"/>
      <c r="AN123" s="252">
        <f t="shared" si="4"/>
        <v>0</v>
      </c>
      <c r="AO123" s="247"/>
      <c r="AP123" s="313">
        <f t="shared" si="5"/>
        <v>0</v>
      </c>
      <c r="AQ123" s="776"/>
      <c r="AR123" s="767"/>
      <c r="AS123" s="769"/>
      <c r="AT123" s="776"/>
      <c r="AU123" s="767"/>
      <c r="AV123" s="769"/>
      <c r="AW123" s="776"/>
      <c r="AX123" s="767"/>
      <c r="AY123" s="769"/>
      <c r="AZ123" s="776"/>
      <c r="BA123" s="768"/>
      <c r="BB123" s="769"/>
      <c r="BC123" s="776"/>
      <c r="BD123" s="768"/>
      <c r="BE123" s="777"/>
      <c r="BF123" s="319"/>
      <c r="BG123" s="320"/>
      <c r="BH123" s="320"/>
      <c r="BI123" s="776"/>
      <c r="BJ123" s="768"/>
      <c r="BK123" s="769"/>
      <c r="BL123" s="776"/>
      <c r="BM123" s="768"/>
      <c r="BN123" s="769"/>
      <c r="BO123" s="776"/>
      <c r="BP123" s="768"/>
      <c r="BQ123" s="769"/>
      <c r="BR123" s="767"/>
      <c r="BS123" s="768"/>
      <c r="BT123" s="769"/>
    </row>
    <row r="124" spans="1:72" x14ac:dyDescent="0.25">
      <c r="A124" s="742">
        <v>53</v>
      </c>
      <c r="B124" s="47" t="s">
        <v>251</v>
      </c>
      <c r="C124" s="243"/>
      <c r="D124" s="772"/>
      <c r="E124" s="772"/>
      <c r="F124" s="772"/>
      <c r="G124" s="773"/>
      <c r="H124" s="772"/>
      <c r="I124" s="772"/>
      <c r="J124" s="772"/>
      <c r="K124" s="772"/>
      <c r="L124" s="773"/>
      <c r="M124" s="772"/>
      <c r="N124" s="772"/>
      <c r="O124" s="772"/>
      <c r="P124" s="772"/>
      <c r="Q124" s="772"/>
      <c r="R124" s="772"/>
      <c r="S124" s="772"/>
      <c r="T124" s="772"/>
      <c r="U124" s="772"/>
      <c r="V124" s="772"/>
      <c r="W124" s="774"/>
      <c r="X124" s="772"/>
      <c r="Y124" s="772"/>
      <c r="Z124" s="772"/>
      <c r="AA124" s="775"/>
      <c r="AB124" s="771"/>
      <c r="AC124" s="247"/>
      <c r="AD124" s="313"/>
      <c r="AE124" s="757"/>
      <c r="AF124" s="828"/>
      <c r="AG124" s="313"/>
      <c r="AH124" s="757"/>
      <c r="AI124" s="247"/>
      <c r="AJ124" s="313"/>
      <c r="AK124" s="829"/>
      <c r="AL124" s="828"/>
      <c r="AM124" s="766"/>
      <c r="AN124" s="252">
        <f t="shared" si="4"/>
        <v>0</v>
      </c>
      <c r="AO124" s="247"/>
      <c r="AP124" s="313">
        <f t="shared" si="5"/>
        <v>0</v>
      </c>
      <c r="AQ124" s="776"/>
      <c r="AR124" s="767"/>
      <c r="AS124" s="769"/>
      <c r="AT124" s="776"/>
      <c r="AU124" s="767"/>
      <c r="AV124" s="769"/>
      <c r="AW124" s="776"/>
      <c r="AX124" s="767"/>
      <c r="AY124" s="769"/>
      <c r="AZ124" s="776"/>
      <c r="BA124" s="768"/>
      <c r="BB124" s="769"/>
      <c r="BC124" s="776"/>
      <c r="BD124" s="768"/>
      <c r="BE124" s="777"/>
      <c r="BF124" s="319"/>
      <c r="BG124" s="320"/>
      <c r="BH124" s="320"/>
      <c r="BI124" s="776"/>
      <c r="BJ124" s="768"/>
      <c r="BK124" s="769"/>
      <c r="BL124" s="776"/>
      <c r="BM124" s="768"/>
      <c r="BN124" s="769"/>
      <c r="BO124" s="776"/>
      <c r="BP124" s="768"/>
      <c r="BQ124" s="769"/>
      <c r="BR124" s="767"/>
      <c r="BS124" s="768"/>
      <c r="BT124" s="769"/>
    </row>
    <row r="125" spans="1:72" ht="78.75" x14ac:dyDescent="0.25">
      <c r="A125" s="742">
        <v>54</v>
      </c>
      <c r="B125" s="554" t="s">
        <v>252</v>
      </c>
      <c r="C125" s="243"/>
      <c r="D125" s="772"/>
      <c r="E125" s="772"/>
      <c r="F125" s="772"/>
      <c r="G125" s="773"/>
      <c r="H125" s="772"/>
      <c r="I125" s="772"/>
      <c r="J125" s="772"/>
      <c r="K125" s="772"/>
      <c r="L125" s="773"/>
      <c r="M125" s="772"/>
      <c r="N125" s="772"/>
      <c r="O125" s="772"/>
      <c r="P125" s="772"/>
      <c r="Q125" s="772"/>
      <c r="R125" s="772"/>
      <c r="S125" s="772"/>
      <c r="T125" s="772"/>
      <c r="U125" s="772"/>
      <c r="V125" s="772"/>
      <c r="W125" s="774"/>
      <c r="X125" s="772"/>
      <c r="Y125" s="772"/>
      <c r="Z125" s="772"/>
      <c r="AA125" s="775"/>
      <c r="AB125" s="771"/>
      <c r="AC125" s="247"/>
      <c r="AD125" s="313"/>
      <c r="AE125" s="757"/>
      <c r="AF125" s="828"/>
      <c r="AG125" s="313"/>
      <c r="AH125" s="757"/>
      <c r="AI125" s="247"/>
      <c r="AJ125" s="313"/>
      <c r="AK125" s="829"/>
      <c r="AL125" s="828"/>
      <c r="AM125" s="766"/>
      <c r="AN125" s="252">
        <f t="shared" si="4"/>
        <v>0</v>
      </c>
      <c r="AO125" s="247"/>
      <c r="AP125" s="313">
        <f t="shared" si="5"/>
        <v>0</v>
      </c>
      <c r="AQ125" s="776"/>
      <c r="AR125" s="767"/>
      <c r="AS125" s="769"/>
      <c r="AT125" s="776"/>
      <c r="AU125" s="767"/>
      <c r="AV125" s="769"/>
      <c r="AW125" s="776"/>
      <c r="AX125" s="767"/>
      <c r="AY125" s="769"/>
      <c r="AZ125" s="776"/>
      <c r="BA125" s="768"/>
      <c r="BB125" s="769"/>
      <c r="BC125" s="776"/>
      <c r="BD125" s="768"/>
      <c r="BE125" s="777"/>
      <c r="BF125" s="319"/>
      <c r="BG125" s="320"/>
      <c r="BH125" s="320"/>
      <c r="BI125" s="776"/>
      <c r="BJ125" s="768"/>
      <c r="BK125" s="769"/>
      <c r="BL125" s="776"/>
      <c r="BM125" s="768"/>
      <c r="BN125" s="769"/>
      <c r="BO125" s="776"/>
      <c r="BP125" s="768"/>
      <c r="BQ125" s="769"/>
      <c r="BR125" s="767"/>
      <c r="BS125" s="768"/>
      <c r="BT125" s="769"/>
    </row>
    <row r="126" spans="1:72" ht="63" x14ac:dyDescent="0.25">
      <c r="A126" s="742">
        <v>55</v>
      </c>
      <c r="B126" s="778" t="s">
        <v>253</v>
      </c>
      <c r="C126" s="779"/>
      <c r="D126" s="772"/>
      <c r="E126" s="772"/>
      <c r="F126" s="772"/>
      <c r="G126" s="773"/>
      <c r="H126" s="772"/>
      <c r="I126" s="772"/>
      <c r="J126" s="772"/>
      <c r="K126" s="772"/>
      <c r="L126" s="773"/>
      <c r="M126" s="772"/>
      <c r="N126" s="772"/>
      <c r="O126" s="772"/>
      <c r="P126" s="772"/>
      <c r="Q126" s="772"/>
      <c r="R126" s="772"/>
      <c r="S126" s="772"/>
      <c r="T126" s="772"/>
      <c r="U126" s="772"/>
      <c r="V126" s="772"/>
      <c r="W126" s="774"/>
      <c r="X126" s="772"/>
      <c r="Y126" s="772"/>
      <c r="Z126" s="772"/>
      <c r="AA126" s="775"/>
      <c r="AB126" s="771">
        <v>0.63</v>
      </c>
      <c r="AC126" s="247" t="s">
        <v>98</v>
      </c>
      <c r="AD126" s="313">
        <v>0</v>
      </c>
      <c r="AE126" s="757"/>
      <c r="AF126" s="828"/>
      <c r="AG126" s="313"/>
      <c r="AH126" s="757"/>
      <c r="AJ126" s="313"/>
      <c r="AK126" s="829"/>
      <c r="AL126" s="828"/>
      <c r="AM126" s="766"/>
      <c r="AN126" s="252">
        <f t="shared" si="4"/>
        <v>0.63</v>
      </c>
      <c r="AO126" s="247" t="s">
        <v>98</v>
      </c>
      <c r="AP126" s="313">
        <f t="shared" si="5"/>
        <v>0</v>
      </c>
      <c r="AQ126" s="776"/>
      <c r="AR126" s="767"/>
      <c r="AS126" s="769"/>
      <c r="AT126" s="776"/>
      <c r="AU126" s="767"/>
      <c r="AV126" s="769"/>
      <c r="AW126" s="776"/>
      <c r="AX126" s="767"/>
      <c r="AY126" s="769"/>
      <c r="AZ126" s="776"/>
      <c r="BA126" s="768"/>
      <c r="BB126" s="769"/>
      <c r="BC126" s="776"/>
      <c r="BD126" s="768"/>
      <c r="BE126" s="777"/>
      <c r="BF126" s="319"/>
      <c r="BG126" s="320"/>
      <c r="BH126" s="320"/>
      <c r="BI126" s="776"/>
      <c r="BJ126" s="768"/>
      <c r="BK126" s="769"/>
      <c r="BL126" s="776"/>
      <c r="BM126" s="768"/>
      <c r="BN126" s="769"/>
      <c r="BO126" s="776"/>
      <c r="BP126" s="768"/>
      <c r="BQ126" s="769"/>
      <c r="BR126" s="767"/>
      <c r="BS126" s="768"/>
      <c r="BT126" s="769"/>
    </row>
    <row r="127" spans="1:72" ht="63" x14ac:dyDescent="0.25">
      <c r="A127" s="742">
        <v>56</v>
      </c>
      <c r="B127" s="778" t="s">
        <v>254</v>
      </c>
      <c r="C127" s="279"/>
      <c r="D127" s="772"/>
      <c r="E127" s="772"/>
      <c r="F127" s="772"/>
      <c r="G127" s="773"/>
      <c r="H127" s="772"/>
      <c r="I127" s="772"/>
      <c r="J127" s="772"/>
      <c r="K127" s="772"/>
      <c r="L127" s="773"/>
      <c r="M127" s="772"/>
      <c r="N127" s="772"/>
      <c r="O127" s="772"/>
      <c r="P127" s="772"/>
      <c r="Q127" s="772"/>
      <c r="R127" s="772"/>
      <c r="S127" s="772"/>
      <c r="T127" s="772"/>
      <c r="U127" s="772"/>
      <c r="V127" s="772"/>
      <c r="W127" s="774"/>
      <c r="X127" s="772"/>
      <c r="Y127" s="772"/>
      <c r="Z127" s="772"/>
      <c r="AA127" s="775"/>
      <c r="AB127" s="771">
        <v>0.63</v>
      </c>
      <c r="AC127" s="247" t="s">
        <v>98</v>
      </c>
      <c r="AD127" s="313">
        <v>0</v>
      </c>
      <c r="AE127" s="757"/>
      <c r="AF127" s="828"/>
      <c r="AG127" s="313"/>
      <c r="AH127" s="757"/>
      <c r="AI127" s="247"/>
      <c r="AJ127" s="313"/>
      <c r="AK127" s="829"/>
      <c r="AL127" s="828"/>
      <c r="AM127" s="766"/>
      <c r="AN127" s="252">
        <f t="shared" si="4"/>
        <v>0.63</v>
      </c>
      <c r="AO127" s="247" t="s">
        <v>98</v>
      </c>
      <c r="AP127" s="313">
        <f t="shared" si="5"/>
        <v>0</v>
      </c>
      <c r="AQ127" s="776"/>
      <c r="AR127" s="767"/>
      <c r="AS127" s="769"/>
      <c r="AT127" s="776"/>
      <c r="AU127" s="767"/>
      <c r="AV127" s="769"/>
      <c r="AW127" s="776"/>
      <c r="AX127" s="767"/>
      <c r="AY127" s="769"/>
      <c r="AZ127" s="776"/>
      <c r="BA127" s="768"/>
      <c r="BB127" s="769"/>
      <c r="BC127" s="776"/>
      <c r="BD127" s="768"/>
      <c r="BE127" s="777"/>
      <c r="BF127" s="319"/>
      <c r="BG127" s="320"/>
      <c r="BH127" s="320"/>
      <c r="BI127" s="776"/>
      <c r="BJ127" s="768"/>
      <c r="BK127" s="769"/>
      <c r="BL127" s="776"/>
      <c r="BM127" s="768"/>
      <c r="BN127" s="769"/>
      <c r="BO127" s="776"/>
      <c r="BP127" s="768"/>
      <c r="BQ127" s="769"/>
      <c r="BR127" s="767"/>
      <c r="BS127" s="768"/>
      <c r="BT127" s="769"/>
    </row>
    <row r="128" spans="1:72" ht="78.75" x14ac:dyDescent="0.25">
      <c r="A128" s="742">
        <v>57</v>
      </c>
      <c r="B128" s="778" t="s">
        <v>255</v>
      </c>
      <c r="C128" s="279"/>
      <c r="D128" s="772"/>
      <c r="E128" s="772"/>
      <c r="F128" s="772"/>
      <c r="G128" s="773"/>
      <c r="H128" s="772"/>
      <c r="I128" s="772"/>
      <c r="J128" s="772"/>
      <c r="K128" s="772"/>
      <c r="L128" s="773"/>
      <c r="M128" s="772"/>
      <c r="N128" s="772"/>
      <c r="O128" s="772"/>
      <c r="P128" s="772"/>
      <c r="Q128" s="772"/>
      <c r="R128" s="772"/>
      <c r="S128" s="772"/>
      <c r="T128" s="772"/>
      <c r="U128" s="772"/>
      <c r="V128" s="772"/>
      <c r="W128" s="774"/>
      <c r="X128" s="772"/>
      <c r="Y128" s="772"/>
      <c r="Z128" s="772"/>
      <c r="AA128" s="775"/>
      <c r="AB128" s="771">
        <v>0.15</v>
      </c>
      <c r="AC128" s="247" t="s">
        <v>98</v>
      </c>
      <c r="AD128" s="313">
        <v>0</v>
      </c>
      <c r="AE128" s="757"/>
      <c r="AF128" s="828"/>
      <c r="AG128" s="313"/>
      <c r="AH128" s="757"/>
      <c r="AI128" s="247"/>
      <c r="AJ128" s="313"/>
      <c r="AK128" s="829"/>
      <c r="AL128" s="828"/>
      <c r="AM128" s="766"/>
      <c r="AN128" s="252">
        <f t="shared" si="4"/>
        <v>0.15</v>
      </c>
      <c r="AO128" s="247" t="s">
        <v>98</v>
      </c>
      <c r="AP128" s="313">
        <f t="shared" si="5"/>
        <v>0</v>
      </c>
      <c r="AQ128" s="776"/>
      <c r="AR128" s="767"/>
      <c r="AS128" s="769"/>
      <c r="AT128" s="776"/>
      <c r="AU128" s="767"/>
      <c r="AV128" s="769"/>
      <c r="AW128" s="776"/>
      <c r="AX128" s="767"/>
      <c r="AY128" s="769"/>
      <c r="AZ128" s="776"/>
      <c r="BA128" s="768"/>
      <c r="BB128" s="769"/>
      <c r="BC128" s="776"/>
      <c r="BD128" s="768"/>
      <c r="BE128" s="777"/>
      <c r="BF128" s="319"/>
      <c r="BG128" s="320"/>
      <c r="BH128" s="320"/>
      <c r="BI128" s="776"/>
      <c r="BJ128" s="768"/>
      <c r="BK128" s="769"/>
      <c r="BL128" s="776"/>
      <c r="BM128" s="768"/>
      <c r="BN128" s="769"/>
      <c r="BO128" s="776"/>
      <c r="BP128" s="768"/>
      <c r="BQ128" s="769"/>
      <c r="BR128" s="767"/>
      <c r="BS128" s="768"/>
      <c r="BT128" s="769"/>
    </row>
    <row r="129" spans="1:72" ht="63" x14ac:dyDescent="0.25">
      <c r="A129" s="742">
        <v>58</v>
      </c>
      <c r="B129" s="554" t="s">
        <v>256</v>
      </c>
      <c r="C129" s="279"/>
      <c r="D129" s="772"/>
      <c r="E129" s="772"/>
      <c r="F129" s="772"/>
      <c r="G129" s="773"/>
      <c r="H129" s="772"/>
      <c r="I129" s="772"/>
      <c r="J129" s="772"/>
      <c r="K129" s="772"/>
      <c r="L129" s="773"/>
      <c r="M129" s="772"/>
      <c r="N129" s="772"/>
      <c r="O129" s="772"/>
      <c r="P129" s="772"/>
      <c r="Q129" s="772"/>
      <c r="R129" s="772"/>
      <c r="S129" s="772"/>
      <c r="T129" s="772"/>
      <c r="U129" s="772"/>
      <c r="V129" s="772"/>
      <c r="W129" s="774"/>
      <c r="X129" s="772"/>
      <c r="Y129" s="772"/>
      <c r="Z129" s="772"/>
      <c r="AA129" s="775"/>
      <c r="AB129" s="771">
        <v>0.82</v>
      </c>
      <c r="AC129" s="247" t="s">
        <v>98</v>
      </c>
      <c r="AD129" s="313">
        <v>0</v>
      </c>
      <c r="AE129" s="757"/>
      <c r="AF129" s="828"/>
      <c r="AG129" s="313"/>
      <c r="AH129" s="757"/>
      <c r="AI129" s="247"/>
      <c r="AJ129" s="313"/>
      <c r="AK129" s="829"/>
      <c r="AL129" s="828"/>
      <c r="AM129" s="766"/>
      <c r="AN129" s="252">
        <f t="shared" si="4"/>
        <v>0.82</v>
      </c>
      <c r="AO129" s="247" t="s">
        <v>98</v>
      </c>
      <c r="AP129" s="313">
        <f t="shared" si="5"/>
        <v>0</v>
      </c>
      <c r="AQ129" s="776"/>
      <c r="AR129" s="767"/>
      <c r="AS129" s="769"/>
      <c r="AT129" s="776"/>
      <c r="AU129" s="767"/>
      <c r="AV129" s="769"/>
      <c r="AW129" s="776"/>
      <c r="AX129" s="767"/>
      <c r="AY129" s="769"/>
      <c r="AZ129" s="776"/>
      <c r="BA129" s="768"/>
      <c r="BB129" s="769"/>
      <c r="BC129" s="776"/>
      <c r="BD129" s="768"/>
      <c r="BE129" s="777"/>
      <c r="BF129" s="319"/>
      <c r="BG129" s="320"/>
      <c r="BH129" s="320"/>
      <c r="BI129" s="776"/>
      <c r="BJ129" s="768"/>
      <c r="BK129" s="769"/>
      <c r="BL129" s="776"/>
      <c r="BM129" s="768"/>
      <c r="BN129" s="769"/>
      <c r="BO129" s="776"/>
      <c r="BP129" s="768"/>
      <c r="BQ129" s="769"/>
      <c r="BR129" s="767"/>
      <c r="BS129" s="768"/>
      <c r="BT129" s="769"/>
    </row>
    <row r="130" spans="1:72" ht="47.25" x14ac:dyDescent="0.25">
      <c r="A130" s="742">
        <v>59</v>
      </c>
      <c r="B130" s="554" t="s">
        <v>257</v>
      </c>
      <c r="C130" s="279"/>
      <c r="D130" s="772"/>
      <c r="E130" s="772"/>
      <c r="F130" s="772"/>
      <c r="G130" s="773"/>
      <c r="H130" s="772"/>
      <c r="I130" s="772"/>
      <c r="J130" s="772"/>
      <c r="K130" s="772"/>
      <c r="L130" s="773"/>
      <c r="M130" s="772"/>
      <c r="N130" s="772"/>
      <c r="O130" s="772"/>
      <c r="P130" s="772"/>
      <c r="Q130" s="772"/>
      <c r="R130" s="772"/>
      <c r="S130" s="772"/>
      <c r="T130" s="772"/>
      <c r="U130" s="772"/>
      <c r="V130" s="772"/>
      <c r="W130" s="774"/>
      <c r="X130" s="772"/>
      <c r="Y130" s="772"/>
      <c r="Z130" s="772"/>
      <c r="AA130" s="775"/>
      <c r="AB130" s="771">
        <v>0.06</v>
      </c>
      <c r="AC130" s="247" t="s">
        <v>98</v>
      </c>
      <c r="AD130" s="313">
        <v>0</v>
      </c>
      <c r="AE130" s="757"/>
      <c r="AF130" s="828"/>
      <c r="AG130" s="313"/>
      <c r="AH130" s="757"/>
      <c r="AI130" s="247"/>
      <c r="AJ130" s="313"/>
      <c r="AK130" s="829"/>
      <c r="AL130" s="828"/>
      <c r="AM130" s="766"/>
      <c r="AN130" s="252">
        <f t="shared" si="4"/>
        <v>0.06</v>
      </c>
      <c r="AO130" s="247" t="s">
        <v>98</v>
      </c>
      <c r="AP130" s="313">
        <f t="shared" si="5"/>
        <v>0</v>
      </c>
      <c r="AQ130" s="776"/>
      <c r="AR130" s="767"/>
      <c r="AS130" s="769"/>
      <c r="AT130" s="776"/>
      <c r="AU130" s="767"/>
      <c r="AV130" s="769"/>
      <c r="AW130" s="776"/>
      <c r="AX130" s="767"/>
      <c r="AY130" s="769"/>
      <c r="AZ130" s="776"/>
      <c r="BA130" s="768"/>
      <c r="BB130" s="769"/>
      <c r="BC130" s="776"/>
      <c r="BD130" s="768"/>
      <c r="BE130" s="777"/>
      <c r="BF130" s="319"/>
      <c r="BG130" s="320"/>
      <c r="BH130" s="320"/>
      <c r="BI130" s="776"/>
      <c r="BJ130" s="768"/>
      <c r="BK130" s="769"/>
      <c r="BL130" s="776"/>
      <c r="BM130" s="768"/>
      <c r="BN130" s="769"/>
      <c r="BO130" s="776"/>
      <c r="BP130" s="768"/>
      <c r="BQ130" s="769"/>
      <c r="BR130" s="767"/>
      <c r="BS130" s="768"/>
      <c r="BT130" s="769"/>
    </row>
    <row r="131" spans="1:72" ht="63" x14ac:dyDescent="0.25">
      <c r="A131" s="742">
        <v>60</v>
      </c>
      <c r="B131" s="554" t="s">
        <v>258</v>
      </c>
      <c r="C131" s="279"/>
      <c r="D131" s="772"/>
      <c r="E131" s="772"/>
      <c r="F131" s="772"/>
      <c r="G131" s="773"/>
      <c r="H131" s="772"/>
      <c r="I131" s="772"/>
      <c r="J131" s="772"/>
      <c r="K131" s="772"/>
      <c r="L131" s="773"/>
      <c r="M131" s="772"/>
      <c r="N131" s="772"/>
      <c r="O131" s="772"/>
      <c r="P131" s="772"/>
      <c r="Q131" s="772"/>
      <c r="R131" s="772"/>
      <c r="S131" s="772"/>
      <c r="T131" s="772"/>
      <c r="U131" s="772"/>
      <c r="V131" s="772"/>
      <c r="W131" s="774"/>
      <c r="X131" s="772"/>
      <c r="Y131" s="772"/>
      <c r="Z131" s="772"/>
      <c r="AA131" s="775"/>
      <c r="AB131" s="771">
        <v>0.41</v>
      </c>
      <c r="AC131" s="247" t="s">
        <v>98</v>
      </c>
      <c r="AD131" s="313">
        <v>0</v>
      </c>
      <c r="AE131" s="757"/>
      <c r="AF131" s="828"/>
      <c r="AG131" s="313"/>
      <c r="AH131" s="757"/>
      <c r="AI131" s="247"/>
      <c r="AJ131" s="313"/>
      <c r="AK131" s="829"/>
      <c r="AL131" s="828"/>
      <c r="AM131" s="766"/>
      <c r="AN131" s="252">
        <f t="shared" si="4"/>
        <v>0.41</v>
      </c>
      <c r="AO131" s="247" t="s">
        <v>98</v>
      </c>
      <c r="AP131" s="313">
        <f t="shared" si="5"/>
        <v>0</v>
      </c>
      <c r="AQ131" s="776"/>
      <c r="AR131" s="767"/>
      <c r="AS131" s="769"/>
      <c r="AT131" s="776"/>
      <c r="AU131" s="767"/>
      <c r="AV131" s="769"/>
      <c r="AW131" s="776"/>
      <c r="AX131" s="767"/>
      <c r="AY131" s="769"/>
      <c r="AZ131" s="776"/>
      <c r="BA131" s="768"/>
      <c r="BB131" s="769"/>
      <c r="BC131" s="776"/>
      <c r="BD131" s="768"/>
      <c r="BE131" s="777"/>
      <c r="BF131" s="319"/>
      <c r="BG131" s="320"/>
      <c r="BH131" s="320"/>
      <c r="BI131" s="776"/>
      <c r="BJ131" s="768"/>
      <c r="BK131" s="769"/>
      <c r="BL131" s="776"/>
      <c r="BM131" s="768"/>
      <c r="BN131" s="769"/>
      <c r="BO131" s="776"/>
      <c r="BP131" s="768"/>
      <c r="BQ131" s="769"/>
      <c r="BR131" s="767"/>
      <c r="BS131" s="768"/>
      <c r="BT131" s="769"/>
    </row>
    <row r="132" spans="1:72" ht="63" x14ac:dyDescent="0.25">
      <c r="A132" s="742">
        <v>61</v>
      </c>
      <c r="B132" s="554" t="s">
        <v>259</v>
      </c>
      <c r="C132" s="279"/>
      <c r="D132" s="772"/>
      <c r="E132" s="772"/>
      <c r="F132" s="772"/>
      <c r="G132" s="773"/>
      <c r="H132" s="772"/>
      <c r="I132" s="772"/>
      <c r="J132" s="772"/>
      <c r="K132" s="772"/>
      <c r="L132" s="773"/>
      <c r="M132" s="772"/>
      <c r="N132" s="772"/>
      <c r="O132" s="772"/>
      <c r="P132" s="772"/>
      <c r="Q132" s="772"/>
      <c r="R132" s="772"/>
      <c r="S132" s="772"/>
      <c r="T132" s="772"/>
      <c r="U132" s="772"/>
      <c r="V132" s="772"/>
      <c r="W132" s="774"/>
      <c r="X132" s="772"/>
      <c r="Y132" s="772"/>
      <c r="Z132" s="772"/>
      <c r="AA132" s="775"/>
      <c r="AB132" s="771">
        <v>0.21</v>
      </c>
      <c r="AC132" s="247" t="s">
        <v>98</v>
      </c>
      <c r="AD132" s="313">
        <v>0</v>
      </c>
      <c r="AE132" s="757"/>
      <c r="AF132" s="828"/>
      <c r="AG132" s="313"/>
      <c r="AH132" s="757"/>
      <c r="AI132" s="247"/>
      <c r="AJ132" s="313"/>
      <c r="AK132" s="829"/>
      <c r="AL132" s="828"/>
      <c r="AM132" s="766"/>
      <c r="AN132" s="252">
        <f t="shared" si="4"/>
        <v>0.21</v>
      </c>
      <c r="AO132" s="247" t="s">
        <v>98</v>
      </c>
      <c r="AP132" s="313">
        <f t="shared" si="5"/>
        <v>0</v>
      </c>
      <c r="AQ132" s="776"/>
      <c r="AR132" s="767"/>
      <c r="AS132" s="769"/>
      <c r="AT132" s="776"/>
      <c r="AU132" s="767"/>
      <c r="AV132" s="769"/>
      <c r="AW132" s="776"/>
      <c r="AX132" s="767"/>
      <c r="AY132" s="769"/>
      <c r="AZ132" s="776"/>
      <c r="BA132" s="768"/>
      <c r="BB132" s="769"/>
      <c r="BC132" s="776"/>
      <c r="BD132" s="768"/>
      <c r="BE132" s="777"/>
      <c r="BF132" s="319"/>
      <c r="BG132" s="320"/>
      <c r="BH132" s="320"/>
      <c r="BI132" s="776"/>
      <c r="BJ132" s="768"/>
      <c r="BK132" s="769"/>
      <c r="BL132" s="776"/>
      <c r="BM132" s="768"/>
      <c r="BN132" s="769"/>
      <c r="BO132" s="776"/>
      <c r="BP132" s="768"/>
      <c r="BQ132" s="769"/>
      <c r="BR132" s="767"/>
      <c r="BS132" s="768"/>
      <c r="BT132" s="769"/>
    </row>
    <row r="133" spans="1:72" ht="78.75" x14ac:dyDescent="0.25">
      <c r="A133" s="742">
        <v>62</v>
      </c>
      <c r="B133" s="554" t="s">
        <v>260</v>
      </c>
      <c r="C133" s="279"/>
      <c r="D133" s="772"/>
      <c r="E133" s="772"/>
      <c r="F133" s="772"/>
      <c r="G133" s="773"/>
      <c r="H133" s="772"/>
      <c r="I133" s="772"/>
      <c r="J133" s="772"/>
      <c r="K133" s="772"/>
      <c r="L133" s="773"/>
      <c r="M133" s="772"/>
      <c r="N133" s="772"/>
      <c r="O133" s="772"/>
      <c r="P133" s="772"/>
      <c r="Q133" s="772"/>
      <c r="R133" s="772"/>
      <c r="S133" s="772"/>
      <c r="T133" s="772"/>
      <c r="U133" s="772"/>
      <c r="V133" s="772"/>
      <c r="W133" s="774"/>
      <c r="X133" s="772"/>
      <c r="Y133" s="772"/>
      <c r="Z133" s="772"/>
      <c r="AA133" s="775"/>
      <c r="AB133" s="771">
        <v>0.06</v>
      </c>
      <c r="AC133" s="247" t="s">
        <v>98</v>
      </c>
      <c r="AD133" s="313">
        <v>0</v>
      </c>
      <c r="AE133" s="757"/>
      <c r="AF133" s="828"/>
      <c r="AG133" s="313"/>
      <c r="AH133" s="757"/>
      <c r="AI133" s="247"/>
      <c r="AJ133" s="313"/>
      <c r="AK133" s="829"/>
      <c r="AL133" s="828"/>
      <c r="AM133" s="766"/>
      <c r="AN133" s="252">
        <f t="shared" si="4"/>
        <v>0.06</v>
      </c>
      <c r="AO133" s="247" t="s">
        <v>98</v>
      </c>
      <c r="AP133" s="313">
        <f t="shared" si="5"/>
        <v>0</v>
      </c>
      <c r="AQ133" s="776"/>
      <c r="AR133" s="767"/>
      <c r="AS133" s="769"/>
      <c r="AT133" s="776"/>
      <c r="AU133" s="767"/>
      <c r="AV133" s="769"/>
      <c r="AW133" s="776"/>
      <c r="AX133" s="767"/>
      <c r="AY133" s="769"/>
      <c r="AZ133" s="776"/>
      <c r="BA133" s="768"/>
      <c r="BB133" s="769"/>
      <c r="BC133" s="776"/>
      <c r="BD133" s="768"/>
      <c r="BE133" s="777"/>
      <c r="BF133" s="319"/>
      <c r="BG133" s="320"/>
      <c r="BH133" s="320"/>
      <c r="BI133" s="776"/>
      <c r="BJ133" s="768"/>
      <c r="BK133" s="769"/>
      <c r="BL133" s="776"/>
      <c r="BM133" s="768"/>
      <c r="BN133" s="769"/>
      <c r="BO133" s="776"/>
      <c r="BP133" s="768"/>
      <c r="BQ133" s="769"/>
      <c r="BR133" s="767"/>
      <c r="BS133" s="768"/>
      <c r="BT133" s="769"/>
    </row>
    <row r="134" spans="1:72" ht="126" x14ac:dyDescent="0.25">
      <c r="A134" s="742">
        <v>63</v>
      </c>
      <c r="B134" s="554" t="s">
        <v>261</v>
      </c>
      <c r="C134" s="279"/>
      <c r="D134" s="772"/>
      <c r="E134" s="772"/>
      <c r="F134" s="772"/>
      <c r="G134" s="773"/>
      <c r="H134" s="772"/>
      <c r="I134" s="772"/>
      <c r="J134" s="772"/>
      <c r="K134" s="772"/>
      <c r="L134" s="773"/>
      <c r="M134" s="772"/>
      <c r="N134" s="772"/>
      <c r="O134" s="772"/>
      <c r="P134" s="772"/>
      <c r="Q134" s="772"/>
      <c r="R134" s="772"/>
      <c r="S134" s="772"/>
      <c r="T134" s="772"/>
      <c r="U134" s="772"/>
      <c r="V134" s="772"/>
      <c r="W134" s="774"/>
      <c r="X134" s="772"/>
      <c r="Y134" s="772"/>
      <c r="Z134" s="772"/>
      <c r="AA134" s="775"/>
      <c r="AB134" s="771">
        <v>0.21</v>
      </c>
      <c r="AC134" s="247" t="s">
        <v>98</v>
      </c>
      <c r="AD134" s="313">
        <v>0</v>
      </c>
      <c r="AE134" s="757"/>
      <c r="AF134" s="828"/>
      <c r="AG134" s="313"/>
      <c r="AH134" s="757"/>
      <c r="AI134" s="247"/>
      <c r="AJ134" s="313"/>
      <c r="AK134" s="829"/>
      <c r="AL134" s="828"/>
      <c r="AM134" s="766"/>
      <c r="AN134" s="252">
        <f t="shared" si="4"/>
        <v>0.21</v>
      </c>
      <c r="AO134" s="247" t="s">
        <v>98</v>
      </c>
      <c r="AP134" s="313">
        <f t="shared" si="5"/>
        <v>0</v>
      </c>
      <c r="AQ134" s="776"/>
      <c r="AR134" s="767"/>
      <c r="AS134" s="769"/>
      <c r="AT134" s="776"/>
      <c r="AU134" s="767"/>
      <c r="AV134" s="769"/>
      <c r="AW134" s="776"/>
      <c r="AX134" s="767"/>
      <c r="AY134" s="769"/>
      <c r="AZ134" s="776"/>
      <c r="BA134" s="768"/>
      <c r="BB134" s="769"/>
      <c r="BC134" s="776"/>
      <c r="BD134" s="768"/>
      <c r="BE134" s="777"/>
      <c r="BF134" s="319"/>
      <c r="BG134" s="320"/>
      <c r="BH134" s="320"/>
      <c r="BI134" s="776"/>
      <c r="BJ134" s="768"/>
      <c r="BK134" s="769"/>
      <c r="BL134" s="776"/>
      <c r="BM134" s="768"/>
      <c r="BN134" s="769"/>
      <c r="BO134" s="776"/>
      <c r="BP134" s="768"/>
      <c r="BQ134" s="769"/>
      <c r="BR134" s="767"/>
      <c r="BS134" s="768"/>
      <c r="BT134" s="769"/>
    </row>
    <row r="135" spans="1:72" ht="94.5" x14ac:dyDescent="0.25">
      <c r="A135" s="742">
        <v>64</v>
      </c>
      <c r="B135" s="554" t="s">
        <v>262</v>
      </c>
      <c r="C135" s="279"/>
      <c r="D135" s="772"/>
      <c r="E135" s="772"/>
      <c r="F135" s="772"/>
      <c r="G135" s="773"/>
      <c r="H135" s="772"/>
      <c r="I135" s="772"/>
      <c r="J135" s="772"/>
      <c r="K135" s="772"/>
      <c r="L135" s="773"/>
      <c r="M135" s="772"/>
      <c r="N135" s="772"/>
      <c r="O135" s="772"/>
      <c r="P135" s="772"/>
      <c r="Q135" s="772"/>
      <c r="R135" s="772"/>
      <c r="S135" s="772"/>
      <c r="T135" s="772"/>
      <c r="U135" s="772"/>
      <c r="V135" s="772"/>
      <c r="W135" s="774"/>
      <c r="X135" s="772"/>
      <c r="Y135" s="772"/>
      <c r="Z135" s="772"/>
      <c r="AA135" s="775"/>
      <c r="AB135" s="771">
        <v>0.48</v>
      </c>
      <c r="AC135" s="247" t="s">
        <v>98</v>
      </c>
      <c r="AD135" s="313">
        <v>0</v>
      </c>
      <c r="AE135" s="757"/>
      <c r="AF135" s="828"/>
      <c r="AG135" s="313"/>
      <c r="AH135" s="757"/>
      <c r="AI135" s="247"/>
      <c r="AJ135" s="313"/>
      <c r="AK135" s="829"/>
      <c r="AL135" s="828"/>
      <c r="AM135" s="766"/>
      <c r="AN135" s="252">
        <f t="shared" si="4"/>
        <v>0.48</v>
      </c>
      <c r="AO135" s="247" t="s">
        <v>98</v>
      </c>
      <c r="AP135" s="313">
        <f t="shared" si="5"/>
        <v>0</v>
      </c>
      <c r="AQ135" s="776"/>
      <c r="AR135" s="767"/>
      <c r="AS135" s="769"/>
      <c r="AT135" s="776"/>
      <c r="AU135" s="767"/>
      <c r="AV135" s="769"/>
      <c r="AW135" s="776"/>
      <c r="AX135" s="767"/>
      <c r="AY135" s="769"/>
      <c r="AZ135" s="776"/>
      <c r="BA135" s="768"/>
      <c r="BB135" s="769"/>
      <c r="BC135" s="776"/>
      <c r="BD135" s="768"/>
      <c r="BE135" s="777"/>
      <c r="BF135" s="319"/>
      <c r="BG135" s="320"/>
      <c r="BH135" s="320"/>
      <c r="BI135" s="776"/>
      <c r="BJ135" s="768"/>
      <c r="BK135" s="769"/>
      <c r="BL135" s="776"/>
      <c r="BM135" s="768"/>
      <c r="BN135" s="769"/>
      <c r="BO135" s="776"/>
      <c r="BP135" s="768"/>
      <c r="BQ135" s="769"/>
      <c r="BR135" s="767"/>
      <c r="BS135" s="768"/>
      <c r="BT135" s="769"/>
    </row>
    <row r="136" spans="1:72" ht="63" x14ac:dyDescent="0.25">
      <c r="A136" s="742">
        <v>65</v>
      </c>
      <c r="B136" s="554" t="s">
        <v>263</v>
      </c>
      <c r="C136" s="279"/>
      <c r="D136" s="772"/>
      <c r="E136" s="772"/>
      <c r="F136" s="772"/>
      <c r="G136" s="773"/>
      <c r="H136" s="772"/>
      <c r="I136" s="772"/>
      <c r="J136" s="772"/>
      <c r="K136" s="772"/>
      <c r="L136" s="773"/>
      <c r="M136" s="772"/>
      <c r="N136" s="772"/>
      <c r="O136" s="772"/>
      <c r="P136" s="772"/>
      <c r="Q136" s="772"/>
      <c r="R136" s="772"/>
      <c r="S136" s="772"/>
      <c r="T136" s="772"/>
      <c r="U136" s="772"/>
      <c r="V136" s="772"/>
      <c r="W136" s="774"/>
      <c r="X136" s="772"/>
      <c r="Y136" s="772"/>
      <c r="Z136" s="772"/>
      <c r="AA136" s="775"/>
      <c r="AB136" s="771">
        <v>0.62</v>
      </c>
      <c r="AC136" s="247" t="s">
        <v>98</v>
      </c>
      <c r="AD136" s="313">
        <v>0</v>
      </c>
      <c r="AE136" s="757"/>
      <c r="AF136" s="828"/>
      <c r="AG136" s="313"/>
      <c r="AH136" s="757"/>
      <c r="AI136" s="247"/>
      <c r="AJ136" s="313"/>
      <c r="AK136" s="829"/>
      <c r="AL136" s="828"/>
      <c r="AM136" s="766"/>
      <c r="AN136" s="252">
        <f t="shared" si="4"/>
        <v>0.62</v>
      </c>
      <c r="AO136" s="247" t="s">
        <v>98</v>
      </c>
      <c r="AP136" s="313">
        <f t="shared" si="5"/>
        <v>0</v>
      </c>
      <c r="AQ136" s="776"/>
      <c r="AR136" s="767"/>
      <c r="AS136" s="769"/>
      <c r="AT136" s="776"/>
      <c r="AU136" s="767"/>
      <c r="AV136" s="769"/>
      <c r="AW136" s="776"/>
      <c r="AX136" s="767"/>
      <c r="AY136" s="769"/>
      <c r="AZ136" s="776"/>
      <c r="BA136" s="768"/>
      <c r="BB136" s="769"/>
      <c r="BC136" s="776"/>
      <c r="BD136" s="768"/>
      <c r="BE136" s="777"/>
      <c r="BF136" s="319"/>
      <c r="BG136" s="320"/>
      <c r="BH136" s="320"/>
      <c r="BI136" s="776"/>
      <c r="BJ136" s="768"/>
      <c r="BK136" s="769"/>
      <c r="BL136" s="776"/>
      <c r="BM136" s="768"/>
      <c r="BN136" s="769"/>
      <c r="BO136" s="776"/>
      <c r="BP136" s="768"/>
      <c r="BQ136" s="769"/>
      <c r="BR136" s="767"/>
      <c r="BS136" s="768"/>
      <c r="BT136" s="769"/>
    </row>
    <row r="137" spans="1:72" ht="78.75" x14ac:dyDescent="0.25">
      <c r="A137" s="742">
        <v>66</v>
      </c>
      <c r="B137" s="554" t="s">
        <v>264</v>
      </c>
      <c r="C137" s="279"/>
      <c r="D137" s="772"/>
      <c r="E137" s="772"/>
      <c r="F137" s="772"/>
      <c r="G137" s="773"/>
      <c r="H137" s="772"/>
      <c r="I137" s="772"/>
      <c r="J137" s="772"/>
      <c r="K137" s="772"/>
      <c r="L137" s="773"/>
      <c r="M137" s="772"/>
      <c r="N137" s="772"/>
      <c r="O137" s="772"/>
      <c r="P137" s="772"/>
      <c r="Q137" s="772"/>
      <c r="R137" s="772"/>
      <c r="S137" s="772"/>
      <c r="T137" s="772"/>
      <c r="U137" s="772"/>
      <c r="V137" s="772"/>
      <c r="W137" s="774"/>
      <c r="X137" s="772"/>
      <c r="Y137" s="772"/>
      <c r="Z137" s="772"/>
      <c r="AA137" s="775"/>
      <c r="AB137" s="771">
        <v>0.16</v>
      </c>
      <c r="AC137" s="247" t="s">
        <v>98</v>
      </c>
      <c r="AD137" s="313">
        <v>0</v>
      </c>
      <c r="AE137" s="757"/>
      <c r="AF137" s="828"/>
      <c r="AG137" s="313"/>
      <c r="AH137" s="757"/>
      <c r="AI137" s="247"/>
      <c r="AJ137" s="313"/>
      <c r="AK137" s="829"/>
      <c r="AL137" s="828"/>
      <c r="AM137" s="766"/>
      <c r="AN137" s="252">
        <f t="shared" si="4"/>
        <v>0.16</v>
      </c>
      <c r="AO137" s="247" t="s">
        <v>98</v>
      </c>
      <c r="AP137" s="313">
        <f t="shared" si="5"/>
        <v>0</v>
      </c>
      <c r="AQ137" s="776"/>
      <c r="AR137" s="767"/>
      <c r="AS137" s="769"/>
      <c r="AT137" s="776"/>
      <c r="AU137" s="767"/>
      <c r="AV137" s="769"/>
      <c r="AW137" s="776"/>
      <c r="AX137" s="767"/>
      <c r="AY137" s="769"/>
      <c r="AZ137" s="776"/>
      <c r="BA137" s="768"/>
      <c r="BB137" s="769"/>
      <c r="BC137" s="776"/>
      <c r="BD137" s="768"/>
      <c r="BE137" s="777"/>
      <c r="BF137" s="319"/>
      <c r="BG137" s="320"/>
      <c r="BH137" s="320"/>
      <c r="BI137" s="776"/>
      <c r="BJ137" s="768"/>
      <c r="BK137" s="769"/>
      <c r="BL137" s="776"/>
      <c r="BM137" s="768"/>
      <c r="BN137" s="769"/>
      <c r="BO137" s="776"/>
      <c r="BP137" s="768"/>
      <c r="BQ137" s="769"/>
      <c r="BR137" s="767"/>
      <c r="BS137" s="768"/>
      <c r="BT137" s="769"/>
    </row>
    <row r="138" spans="1:72" ht="78.75" x14ac:dyDescent="0.25">
      <c r="A138" s="742">
        <v>67</v>
      </c>
      <c r="B138" s="554" t="s">
        <v>265</v>
      </c>
      <c r="C138" s="279"/>
      <c r="D138" s="772"/>
      <c r="E138" s="772"/>
      <c r="F138" s="772"/>
      <c r="G138" s="773"/>
      <c r="H138" s="772"/>
      <c r="I138" s="772"/>
      <c r="J138" s="772"/>
      <c r="K138" s="772"/>
      <c r="L138" s="773"/>
      <c r="M138" s="772"/>
      <c r="N138" s="772"/>
      <c r="O138" s="772"/>
      <c r="P138" s="772"/>
      <c r="Q138" s="772"/>
      <c r="R138" s="772"/>
      <c r="S138" s="772"/>
      <c r="T138" s="772"/>
      <c r="U138" s="772"/>
      <c r="V138" s="772"/>
      <c r="W138" s="774"/>
      <c r="X138" s="772"/>
      <c r="Y138" s="772"/>
      <c r="Z138" s="772"/>
      <c r="AA138" s="775"/>
      <c r="AB138" s="771">
        <v>0.35</v>
      </c>
      <c r="AC138" s="247" t="s">
        <v>98</v>
      </c>
      <c r="AD138" s="313">
        <v>0</v>
      </c>
      <c r="AE138" s="757"/>
      <c r="AF138" s="828"/>
      <c r="AG138" s="313"/>
      <c r="AH138" s="757"/>
      <c r="AI138" s="247"/>
      <c r="AJ138" s="313"/>
      <c r="AK138" s="829"/>
      <c r="AL138" s="828"/>
      <c r="AM138" s="766"/>
      <c r="AN138" s="252">
        <f t="shared" ref="AN138:AN201" si="6">AB138+AE138+AH138</f>
        <v>0.35</v>
      </c>
      <c r="AO138" s="247" t="s">
        <v>98</v>
      </c>
      <c r="AP138" s="313">
        <f t="shared" ref="AP138:AP201" si="7">AD138+AG138+AJ138</f>
        <v>0</v>
      </c>
      <c r="AQ138" s="776"/>
      <c r="AR138" s="767"/>
      <c r="AS138" s="769"/>
      <c r="AT138" s="776"/>
      <c r="AU138" s="767"/>
      <c r="AV138" s="769"/>
      <c r="AW138" s="776"/>
      <c r="AX138" s="767"/>
      <c r="AY138" s="769"/>
      <c r="AZ138" s="776"/>
      <c r="BA138" s="768"/>
      <c r="BB138" s="769"/>
      <c r="BC138" s="776"/>
      <c r="BD138" s="768"/>
      <c r="BE138" s="777"/>
      <c r="BF138" s="319"/>
      <c r="BG138" s="320"/>
      <c r="BH138" s="320"/>
      <c r="BI138" s="776"/>
      <c r="BJ138" s="768"/>
      <c r="BK138" s="769"/>
      <c r="BL138" s="776"/>
      <c r="BM138" s="768"/>
      <c r="BN138" s="769"/>
      <c r="BO138" s="776"/>
      <c r="BP138" s="768"/>
      <c r="BQ138" s="769"/>
      <c r="BR138" s="767"/>
      <c r="BS138" s="768"/>
      <c r="BT138" s="769"/>
    </row>
    <row r="139" spans="1:72" ht="63" x14ac:dyDescent="0.25">
      <c r="A139" s="742">
        <v>68</v>
      </c>
      <c r="B139" s="554" t="s">
        <v>266</v>
      </c>
      <c r="C139" s="279"/>
      <c r="D139" s="772"/>
      <c r="E139" s="772"/>
      <c r="F139" s="772"/>
      <c r="G139" s="773"/>
      <c r="H139" s="772"/>
      <c r="I139" s="772"/>
      <c r="J139" s="772"/>
      <c r="K139" s="772"/>
      <c r="L139" s="773"/>
      <c r="M139" s="772"/>
      <c r="N139" s="772"/>
      <c r="O139" s="772"/>
      <c r="P139" s="772"/>
      <c r="Q139" s="772"/>
      <c r="R139" s="772"/>
      <c r="S139" s="772"/>
      <c r="T139" s="772"/>
      <c r="U139" s="772"/>
      <c r="V139" s="772"/>
      <c r="W139" s="774"/>
      <c r="X139" s="772"/>
      <c r="Y139" s="772"/>
      <c r="Z139" s="772"/>
      <c r="AA139" s="775"/>
      <c r="AB139" s="771">
        <v>0.09</v>
      </c>
      <c r="AC139" s="247" t="s">
        <v>98</v>
      </c>
      <c r="AD139" s="313">
        <v>0</v>
      </c>
      <c r="AE139" s="757"/>
      <c r="AF139" s="828"/>
      <c r="AG139" s="313"/>
      <c r="AH139" s="757"/>
      <c r="AI139" s="247"/>
      <c r="AJ139" s="313"/>
      <c r="AK139" s="829"/>
      <c r="AL139" s="828"/>
      <c r="AM139" s="766"/>
      <c r="AN139" s="252">
        <f t="shared" si="6"/>
        <v>0.09</v>
      </c>
      <c r="AO139" s="247" t="s">
        <v>98</v>
      </c>
      <c r="AP139" s="313">
        <f t="shared" si="7"/>
        <v>0</v>
      </c>
      <c r="AQ139" s="776"/>
      <c r="AR139" s="767"/>
      <c r="AS139" s="769"/>
      <c r="AT139" s="776"/>
      <c r="AU139" s="767"/>
      <c r="AV139" s="769"/>
      <c r="AW139" s="776"/>
      <c r="AX139" s="767"/>
      <c r="AY139" s="769"/>
      <c r="AZ139" s="776"/>
      <c r="BA139" s="768"/>
      <c r="BB139" s="769"/>
      <c r="BC139" s="776"/>
      <c r="BD139" s="768"/>
      <c r="BE139" s="777"/>
      <c r="BF139" s="319"/>
      <c r="BG139" s="320"/>
      <c r="BH139" s="320"/>
      <c r="BI139" s="776"/>
      <c r="BJ139" s="768"/>
      <c r="BK139" s="769"/>
      <c r="BL139" s="776"/>
      <c r="BM139" s="768"/>
      <c r="BN139" s="769"/>
      <c r="BO139" s="776"/>
      <c r="BP139" s="768"/>
      <c r="BQ139" s="769"/>
      <c r="BR139" s="767"/>
      <c r="BS139" s="768"/>
      <c r="BT139" s="769"/>
    </row>
    <row r="140" spans="1:72" ht="63" x14ac:dyDescent="0.25">
      <c r="A140" s="742">
        <v>69</v>
      </c>
      <c r="B140" s="554" t="s">
        <v>267</v>
      </c>
      <c r="C140" s="279"/>
      <c r="D140" s="772"/>
      <c r="E140" s="772"/>
      <c r="F140" s="772"/>
      <c r="G140" s="773"/>
      <c r="H140" s="772"/>
      <c r="I140" s="772"/>
      <c r="J140" s="772"/>
      <c r="K140" s="772"/>
      <c r="L140" s="773"/>
      <c r="M140" s="772"/>
      <c r="N140" s="772"/>
      <c r="O140" s="772"/>
      <c r="P140" s="772"/>
      <c r="Q140" s="772"/>
      <c r="R140" s="772"/>
      <c r="S140" s="772"/>
      <c r="T140" s="772"/>
      <c r="U140" s="772"/>
      <c r="V140" s="772"/>
      <c r="W140" s="774"/>
      <c r="X140" s="772"/>
      <c r="Y140" s="772"/>
      <c r="Z140" s="772"/>
      <c r="AA140" s="775"/>
      <c r="AB140" s="771">
        <v>0.33</v>
      </c>
      <c r="AC140" s="247" t="s">
        <v>98</v>
      </c>
      <c r="AD140" s="313">
        <v>0</v>
      </c>
      <c r="AE140" s="757"/>
      <c r="AF140" s="828"/>
      <c r="AG140" s="313"/>
      <c r="AH140" s="757"/>
      <c r="AI140" s="247"/>
      <c r="AJ140" s="313"/>
      <c r="AK140" s="829"/>
      <c r="AL140" s="828"/>
      <c r="AM140" s="766"/>
      <c r="AN140" s="252">
        <f t="shared" si="6"/>
        <v>0.33</v>
      </c>
      <c r="AO140" s="247" t="s">
        <v>98</v>
      </c>
      <c r="AP140" s="313">
        <f t="shared" si="7"/>
        <v>0</v>
      </c>
      <c r="AQ140" s="776"/>
      <c r="AR140" s="767"/>
      <c r="AS140" s="769"/>
      <c r="AT140" s="776"/>
      <c r="AU140" s="767"/>
      <c r="AV140" s="769"/>
      <c r="AW140" s="776"/>
      <c r="AX140" s="767"/>
      <c r="AY140" s="769"/>
      <c r="AZ140" s="776"/>
      <c r="BA140" s="768"/>
      <c r="BB140" s="769"/>
      <c r="BC140" s="776"/>
      <c r="BD140" s="768"/>
      <c r="BE140" s="777"/>
      <c r="BF140" s="319"/>
      <c r="BG140" s="320"/>
      <c r="BH140" s="320"/>
      <c r="BI140" s="776"/>
      <c r="BJ140" s="768"/>
      <c r="BK140" s="769"/>
      <c r="BL140" s="776"/>
      <c r="BM140" s="768"/>
      <c r="BN140" s="769"/>
      <c r="BO140" s="776"/>
      <c r="BP140" s="768"/>
      <c r="BQ140" s="769"/>
      <c r="BR140" s="767"/>
      <c r="BS140" s="768"/>
      <c r="BT140" s="769"/>
    </row>
    <row r="141" spans="1:72" ht="63" x14ac:dyDescent="0.25">
      <c r="A141" s="742">
        <v>70</v>
      </c>
      <c r="B141" s="554" t="s">
        <v>268</v>
      </c>
      <c r="C141" s="279"/>
      <c r="D141" s="772"/>
      <c r="E141" s="772"/>
      <c r="F141" s="772"/>
      <c r="G141" s="773"/>
      <c r="H141" s="772"/>
      <c r="I141" s="772"/>
      <c r="J141" s="772"/>
      <c r="K141" s="772"/>
      <c r="L141" s="773"/>
      <c r="M141" s="772"/>
      <c r="N141" s="772"/>
      <c r="O141" s="772"/>
      <c r="P141" s="772"/>
      <c r="Q141" s="772"/>
      <c r="R141" s="772"/>
      <c r="S141" s="772"/>
      <c r="T141" s="772"/>
      <c r="U141" s="772"/>
      <c r="V141" s="772"/>
      <c r="W141" s="774"/>
      <c r="X141" s="772"/>
      <c r="Y141" s="772"/>
      <c r="Z141" s="772"/>
      <c r="AA141" s="775"/>
      <c r="AB141" s="771">
        <v>0.22</v>
      </c>
      <c r="AC141" s="247" t="s">
        <v>98</v>
      </c>
      <c r="AD141" s="313">
        <v>0</v>
      </c>
      <c r="AE141" s="757"/>
      <c r="AF141" s="828"/>
      <c r="AG141" s="313"/>
      <c r="AH141" s="757"/>
      <c r="AI141" s="247"/>
      <c r="AJ141" s="313"/>
      <c r="AK141" s="829"/>
      <c r="AL141" s="828"/>
      <c r="AM141" s="766"/>
      <c r="AN141" s="252">
        <f t="shared" si="6"/>
        <v>0.22</v>
      </c>
      <c r="AO141" s="247" t="s">
        <v>98</v>
      </c>
      <c r="AP141" s="313">
        <f t="shared" si="7"/>
        <v>0</v>
      </c>
      <c r="AQ141" s="776"/>
      <c r="AR141" s="767"/>
      <c r="AS141" s="769"/>
      <c r="AT141" s="776"/>
      <c r="AU141" s="767"/>
      <c r="AV141" s="769"/>
      <c r="AW141" s="776"/>
      <c r="AX141" s="767"/>
      <c r="AY141" s="769"/>
      <c r="AZ141" s="776"/>
      <c r="BA141" s="768"/>
      <c r="BB141" s="769"/>
      <c r="BC141" s="776"/>
      <c r="BD141" s="768"/>
      <c r="BE141" s="777"/>
      <c r="BF141" s="319"/>
      <c r="BG141" s="320"/>
      <c r="BH141" s="320"/>
      <c r="BI141" s="776"/>
      <c r="BJ141" s="768"/>
      <c r="BK141" s="769"/>
      <c r="BL141" s="776"/>
      <c r="BM141" s="768"/>
      <c r="BN141" s="769"/>
      <c r="BO141" s="776"/>
      <c r="BP141" s="768"/>
      <c r="BQ141" s="769"/>
      <c r="BR141" s="767"/>
      <c r="BS141" s="768"/>
      <c r="BT141" s="769"/>
    </row>
    <row r="142" spans="1:72" ht="63" x14ac:dyDescent="0.25">
      <c r="A142" s="742">
        <v>71</v>
      </c>
      <c r="B142" s="554" t="s">
        <v>269</v>
      </c>
      <c r="C142" s="279"/>
      <c r="D142" s="772"/>
      <c r="E142" s="772"/>
      <c r="F142" s="772"/>
      <c r="G142" s="773"/>
      <c r="H142" s="772"/>
      <c r="I142" s="772"/>
      <c r="J142" s="772"/>
      <c r="K142" s="772"/>
      <c r="L142" s="773"/>
      <c r="M142" s="772"/>
      <c r="N142" s="772"/>
      <c r="O142" s="772"/>
      <c r="P142" s="772"/>
      <c r="Q142" s="772"/>
      <c r="R142" s="772"/>
      <c r="S142" s="772"/>
      <c r="T142" s="772"/>
      <c r="U142" s="772"/>
      <c r="V142" s="772"/>
      <c r="W142" s="774"/>
      <c r="X142" s="772"/>
      <c r="Y142" s="772"/>
      <c r="Z142" s="772"/>
      <c r="AA142" s="775"/>
      <c r="AB142" s="771">
        <v>0.25</v>
      </c>
      <c r="AC142" s="247" t="s">
        <v>98</v>
      </c>
      <c r="AD142" s="313">
        <v>0</v>
      </c>
      <c r="AE142" s="757"/>
      <c r="AF142" s="828"/>
      <c r="AG142" s="313"/>
      <c r="AH142" s="757"/>
      <c r="AI142" s="247"/>
      <c r="AJ142" s="313"/>
      <c r="AK142" s="829"/>
      <c r="AL142" s="828"/>
      <c r="AM142" s="766"/>
      <c r="AN142" s="252">
        <f t="shared" si="6"/>
        <v>0.25</v>
      </c>
      <c r="AO142" s="247" t="s">
        <v>98</v>
      </c>
      <c r="AP142" s="313">
        <f t="shared" si="7"/>
        <v>0</v>
      </c>
      <c r="AQ142" s="776"/>
      <c r="AR142" s="767"/>
      <c r="AS142" s="769"/>
      <c r="AT142" s="776"/>
      <c r="AU142" s="767"/>
      <c r="AV142" s="769"/>
      <c r="AW142" s="776"/>
      <c r="AX142" s="767"/>
      <c r="AY142" s="769"/>
      <c r="AZ142" s="776"/>
      <c r="BA142" s="768"/>
      <c r="BB142" s="769"/>
      <c r="BC142" s="776"/>
      <c r="BD142" s="768"/>
      <c r="BE142" s="777"/>
      <c r="BF142" s="319"/>
      <c r="BG142" s="320"/>
      <c r="BH142" s="320"/>
      <c r="BI142" s="776"/>
      <c r="BJ142" s="768"/>
      <c r="BK142" s="769"/>
      <c r="BL142" s="776"/>
      <c r="BM142" s="768"/>
      <c r="BN142" s="769"/>
      <c r="BO142" s="776"/>
      <c r="BP142" s="768"/>
      <c r="BQ142" s="769"/>
      <c r="BR142" s="767"/>
      <c r="BS142" s="768"/>
      <c r="BT142" s="769"/>
    </row>
    <row r="143" spans="1:72" ht="126" x14ac:dyDescent="0.25">
      <c r="A143" s="742">
        <v>72</v>
      </c>
      <c r="B143" s="554" t="s">
        <v>270</v>
      </c>
      <c r="C143" s="279"/>
      <c r="D143" s="772"/>
      <c r="E143" s="772"/>
      <c r="F143" s="772"/>
      <c r="G143" s="773"/>
      <c r="H143" s="772"/>
      <c r="I143" s="772"/>
      <c r="J143" s="772"/>
      <c r="K143" s="772"/>
      <c r="L143" s="773"/>
      <c r="M143" s="772"/>
      <c r="N143" s="772"/>
      <c r="O143" s="772"/>
      <c r="P143" s="772"/>
      <c r="Q143" s="772"/>
      <c r="R143" s="772"/>
      <c r="S143" s="772"/>
      <c r="T143" s="772"/>
      <c r="U143" s="772"/>
      <c r="V143" s="772"/>
      <c r="W143" s="774"/>
      <c r="X143" s="772"/>
      <c r="Y143" s="772"/>
      <c r="Z143" s="772"/>
      <c r="AA143" s="775"/>
      <c r="AB143" s="771">
        <v>0.18</v>
      </c>
      <c r="AC143" s="247" t="s">
        <v>98</v>
      </c>
      <c r="AD143" s="313">
        <v>0</v>
      </c>
      <c r="AE143" s="757"/>
      <c r="AF143" s="828"/>
      <c r="AG143" s="313"/>
      <c r="AH143" s="757"/>
      <c r="AI143" s="247"/>
      <c r="AJ143" s="313"/>
      <c r="AK143" s="829"/>
      <c r="AL143" s="828"/>
      <c r="AM143" s="766"/>
      <c r="AN143" s="252">
        <f t="shared" si="6"/>
        <v>0.18</v>
      </c>
      <c r="AO143" s="247" t="s">
        <v>98</v>
      </c>
      <c r="AP143" s="313">
        <f t="shared" si="7"/>
        <v>0</v>
      </c>
      <c r="AQ143" s="776"/>
      <c r="AR143" s="767"/>
      <c r="AS143" s="769"/>
      <c r="AT143" s="776"/>
      <c r="AU143" s="767"/>
      <c r="AV143" s="769"/>
      <c r="AW143" s="776"/>
      <c r="AX143" s="767"/>
      <c r="AY143" s="769"/>
      <c r="AZ143" s="776"/>
      <c r="BA143" s="768"/>
      <c r="BB143" s="769"/>
      <c r="BC143" s="776"/>
      <c r="BD143" s="768"/>
      <c r="BE143" s="777"/>
      <c r="BF143" s="319"/>
      <c r="BG143" s="320"/>
      <c r="BH143" s="320"/>
      <c r="BI143" s="776"/>
      <c r="BJ143" s="768"/>
      <c r="BK143" s="769"/>
      <c r="BL143" s="776"/>
      <c r="BM143" s="768"/>
      <c r="BN143" s="769"/>
      <c r="BO143" s="776"/>
      <c r="BP143" s="768"/>
      <c r="BQ143" s="769"/>
      <c r="BR143" s="767"/>
      <c r="BS143" s="768"/>
      <c r="BT143" s="769"/>
    </row>
    <row r="144" spans="1:72" ht="63" x14ac:dyDescent="0.25">
      <c r="A144" s="742">
        <v>73</v>
      </c>
      <c r="B144" s="554" t="s">
        <v>271</v>
      </c>
      <c r="C144" s="279"/>
      <c r="D144" s="772"/>
      <c r="E144" s="772"/>
      <c r="F144" s="772"/>
      <c r="G144" s="773"/>
      <c r="H144" s="772"/>
      <c r="I144" s="772"/>
      <c r="J144" s="772"/>
      <c r="K144" s="772"/>
      <c r="L144" s="773"/>
      <c r="M144" s="772"/>
      <c r="N144" s="772"/>
      <c r="O144" s="772"/>
      <c r="P144" s="772"/>
      <c r="Q144" s="772"/>
      <c r="R144" s="772"/>
      <c r="S144" s="772"/>
      <c r="T144" s="772"/>
      <c r="U144" s="772"/>
      <c r="V144" s="772"/>
      <c r="W144" s="774"/>
      <c r="X144" s="772"/>
      <c r="Y144" s="772"/>
      <c r="Z144" s="772"/>
      <c r="AA144" s="775"/>
      <c r="AB144" s="771">
        <v>1.23</v>
      </c>
      <c r="AC144" s="247" t="s">
        <v>98</v>
      </c>
      <c r="AD144" s="313">
        <v>0</v>
      </c>
      <c r="AE144" s="757"/>
      <c r="AF144" s="828"/>
      <c r="AG144" s="313"/>
      <c r="AH144" s="757"/>
      <c r="AI144" s="247"/>
      <c r="AJ144" s="313"/>
      <c r="AK144" s="829"/>
      <c r="AL144" s="828"/>
      <c r="AM144" s="766"/>
      <c r="AN144" s="252">
        <f t="shared" si="6"/>
        <v>1.23</v>
      </c>
      <c r="AO144" s="247" t="s">
        <v>98</v>
      </c>
      <c r="AP144" s="313">
        <f t="shared" si="7"/>
        <v>0</v>
      </c>
      <c r="AQ144" s="776"/>
      <c r="AR144" s="767"/>
      <c r="AS144" s="769"/>
      <c r="AT144" s="776"/>
      <c r="AU144" s="767"/>
      <c r="AV144" s="769"/>
      <c r="AW144" s="776"/>
      <c r="AX144" s="767"/>
      <c r="AY144" s="769"/>
      <c r="AZ144" s="776"/>
      <c r="BA144" s="768"/>
      <c r="BB144" s="769"/>
      <c r="BC144" s="776"/>
      <c r="BD144" s="768"/>
      <c r="BE144" s="777"/>
      <c r="BF144" s="319"/>
      <c r="BG144" s="320"/>
      <c r="BH144" s="320"/>
      <c r="BI144" s="776"/>
      <c r="BJ144" s="768"/>
      <c r="BK144" s="769"/>
      <c r="BL144" s="776"/>
      <c r="BM144" s="768"/>
      <c r="BN144" s="769"/>
      <c r="BO144" s="776"/>
      <c r="BP144" s="768"/>
      <c r="BQ144" s="769"/>
      <c r="BR144" s="767"/>
      <c r="BS144" s="768"/>
      <c r="BT144" s="769"/>
    </row>
    <row r="145" spans="1:72" ht="63" x14ac:dyDescent="0.25">
      <c r="A145" s="742">
        <v>74</v>
      </c>
      <c r="B145" s="554" t="s">
        <v>272</v>
      </c>
      <c r="C145" s="279"/>
      <c r="D145" s="772"/>
      <c r="E145" s="772"/>
      <c r="F145" s="772"/>
      <c r="G145" s="773"/>
      <c r="H145" s="772"/>
      <c r="I145" s="772"/>
      <c r="J145" s="772"/>
      <c r="K145" s="772"/>
      <c r="L145" s="773"/>
      <c r="M145" s="772"/>
      <c r="N145" s="772"/>
      <c r="O145" s="772"/>
      <c r="P145" s="772"/>
      <c r="Q145" s="772"/>
      <c r="R145" s="772"/>
      <c r="S145" s="772"/>
      <c r="T145" s="772"/>
      <c r="U145" s="772"/>
      <c r="V145" s="772"/>
      <c r="W145" s="774"/>
      <c r="X145" s="772"/>
      <c r="Y145" s="772"/>
      <c r="Z145" s="772"/>
      <c r="AA145" s="775"/>
      <c r="AB145" s="771">
        <v>0.16</v>
      </c>
      <c r="AC145" s="247" t="s">
        <v>98</v>
      </c>
      <c r="AD145" s="313">
        <v>0</v>
      </c>
      <c r="AE145" s="757"/>
      <c r="AF145" s="828"/>
      <c r="AG145" s="313"/>
      <c r="AH145" s="757"/>
      <c r="AI145" s="247"/>
      <c r="AJ145" s="313"/>
      <c r="AK145" s="829"/>
      <c r="AL145" s="828"/>
      <c r="AM145" s="766"/>
      <c r="AN145" s="252">
        <f t="shared" si="6"/>
        <v>0.16</v>
      </c>
      <c r="AO145" s="247" t="s">
        <v>98</v>
      </c>
      <c r="AP145" s="313">
        <f t="shared" si="7"/>
        <v>0</v>
      </c>
      <c r="AQ145" s="776"/>
      <c r="AR145" s="767"/>
      <c r="AS145" s="769"/>
      <c r="AT145" s="776"/>
      <c r="AU145" s="767"/>
      <c r="AV145" s="769"/>
      <c r="AW145" s="776"/>
      <c r="AX145" s="767"/>
      <c r="AY145" s="769"/>
      <c r="AZ145" s="776"/>
      <c r="BA145" s="768"/>
      <c r="BB145" s="769"/>
      <c r="BC145" s="776"/>
      <c r="BD145" s="768"/>
      <c r="BE145" s="777"/>
      <c r="BF145" s="319"/>
      <c r="BG145" s="320"/>
      <c r="BH145" s="320"/>
      <c r="BI145" s="776"/>
      <c r="BJ145" s="768"/>
      <c r="BK145" s="769"/>
      <c r="BL145" s="776"/>
      <c r="BM145" s="768"/>
      <c r="BN145" s="769"/>
      <c r="BO145" s="776"/>
      <c r="BP145" s="768"/>
      <c r="BQ145" s="769"/>
      <c r="BR145" s="767"/>
      <c r="BS145" s="768"/>
      <c r="BT145" s="769"/>
    </row>
    <row r="146" spans="1:72" ht="63" x14ac:dyDescent="0.25">
      <c r="A146" s="742">
        <v>75</v>
      </c>
      <c r="B146" s="554" t="s">
        <v>273</v>
      </c>
      <c r="C146" s="279"/>
      <c r="D146" s="772"/>
      <c r="E146" s="772"/>
      <c r="F146" s="772"/>
      <c r="G146" s="773"/>
      <c r="H146" s="772"/>
      <c r="I146" s="772"/>
      <c r="J146" s="772"/>
      <c r="K146" s="772"/>
      <c r="L146" s="773"/>
      <c r="M146" s="772"/>
      <c r="N146" s="772"/>
      <c r="O146" s="772"/>
      <c r="P146" s="772"/>
      <c r="Q146" s="772"/>
      <c r="R146" s="772"/>
      <c r="S146" s="772"/>
      <c r="T146" s="772"/>
      <c r="U146" s="772"/>
      <c r="V146" s="772"/>
      <c r="W146" s="774"/>
      <c r="X146" s="772"/>
      <c r="Y146" s="772"/>
      <c r="Z146" s="772"/>
      <c r="AA146" s="775"/>
      <c r="AB146" s="771">
        <v>7.0000000000000007E-2</v>
      </c>
      <c r="AC146" s="247" t="s">
        <v>98</v>
      </c>
      <c r="AD146" s="313">
        <v>0</v>
      </c>
      <c r="AE146" s="757"/>
      <c r="AF146" s="828"/>
      <c r="AG146" s="313"/>
      <c r="AH146" s="757"/>
      <c r="AI146" s="247"/>
      <c r="AJ146" s="313"/>
      <c r="AK146" s="829"/>
      <c r="AL146" s="828"/>
      <c r="AM146" s="766"/>
      <c r="AN146" s="252">
        <f t="shared" si="6"/>
        <v>7.0000000000000007E-2</v>
      </c>
      <c r="AO146" s="247" t="s">
        <v>98</v>
      </c>
      <c r="AP146" s="313">
        <f t="shared" si="7"/>
        <v>0</v>
      </c>
      <c r="AQ146" s="776"/>
      <c r="AR146" s="767"/>
      <c r="AS146" s="769"/>
      <c r="AT146" s="776"/>
      <c r="AU146" s="767"/>
      <c r="AV146" s="769"/>
      <c r="AW146" s="776"/>
      <c r="AX146" s="767"/>
      <c r="AY146" s="769"/>
      <c r="AZ146" s="776"/>
      <c r="BA146" s="768"/>
      <c r="BB146" s="769"/>
      <c r="BC146" s="776"/>
      <c r="BD146" s="768"/>
      <c r="BE146" s="777"/>
      <c r="BF146" s="319"/>
      <c r="BG146" s="320"/>
      <c r="BH146" s="320"/>
      <c r="BI146" s="776"/>
      <c r="BJ146" s="768"/>
      <c r="BK146" s="769"/>
      <c r="BL146" s="776"/>
      <c r="BM146" s="768"/>
      <c r="BN146" s="769"/>
      <c r="BO146" s="776"/>
      <c r="BP146" s="768"/>
      <c r="BQ146" s="769"/>
      <c r="BR146" s="767"/>
      <c r="BS146" s="768"/>
      <c r="BT146" s="769"/>
    </row>
    <row r="147" spans="1:72" ht="47.25" x14ac:dyDescent="0.25">
      <c r="A147" s="742">
        <v>76</v>
      </c>
      <c r="B147" s="554" t="s">
        <v>274</v>
      </c>
      <c r="C147" s="279"/>
      <c r="D147" s="772"/>
      <c r="E147" s="772"/>
      <c r="F147" s="772"/>
      <c r="G147" s="773"/>
      <c r="H147" s="772"/>
      <c r="I147" s="772"/>
      <c r="J147" s="772"/>
      <c r="K147" s="772"/>
      <c r="L147" s="773"/>
      <c r="M147" s="772"/>
      <c r="N147" s="772"/>
      <c r="O147" s="772"/>
      <c r="P147" s="772"/>
      <c r="Q147" s="772"/>
      <c r="R147" s="772"/>
      <c r="S147" s="772"/>
      <c r="T147" s="772"/>
      <c r="U147" s="772"/>
      <c r="V147" s="772"/>
      <c r="W147" s="774"/>
      <c r="X147" s="772"/>
      <c r="Y147" s="772"/>
      <c r="Z147" s="772"/>
      <c r="AA147" s="775"/>
      <c r="AB147" s="771">
        <v>0.18</v>
      </c>
      <c r="AC147" s="247" t="s">
        <v>98</v>
      </c>
      <c r="AD147" s="313">
        <v>0</v>
      </c>
      <c r="AE147" s="757"/>
      <c r="AF147" s="828"/>
      <c r="AG147" s="313"/>
      <c r="AH147" s="757"/>
      <c r="AI147" s="247"/>
      <c r="AJ147" s="313"/>
      <c r="AK147" s="829"/>
      <c r="AL147" s="828"/>
      <c r="AM147" s="766"/>
      <c r="AN147" s="252">
        <f t="shared" si="6"/>
        <v>0.18</v>
      </c>
      <c r="AO147" s="247" t="s">
        <v>98</v>
      </c>
      <c r="AP147" s="313">
        <f t="shared" si="7"/>
        <v>0</v>
      </c>
      <c r="AQ147" s="776"/>
      <c r="AR147" s="767"/>
      <c r="AS147" s="769"/>
      <c r="AT147" s="776"/>
      <c r="AU147" s="767"/>
      <c r="AV147" s="769"/>
      <c r="AW147" s="776"/>
      <c r="AX147" s="767"/>
      <c r="AY147" s="769"/>
      <c r="AZ147" s="776"/>
      <c r="BA147" s="768"/>
      <c r="BB147" s="769"/>
      <c r="BC147" s="776"/>
      <c r="BD147" s="768"/>
      <c r="BE147" s="777"/>
      <c r="BF147" s="319"/>
      <c r="BG147" s="320"/>
      <c r="BH147" s="320"/>
      <c r="BI147" s="776"/>
      <c r="BJ147" s="768"/>
      <c r="BK147" s="769"/>
      <c r="BL147" s="776"/>
      <c r="BM147" s="768"/>
      <c r="BN147" s="769"/>
      <c r="BO147" s="776"/>
      <c r="BP147" s="768"/>
      <c r="BQ147" s="769"/>
      <c r="BR147" s="767"/>
      <c r="BS147" s="768"/>
      <c r="BT147" s="769"/>
    </row>
    <row r="148" spans="1:72" ht="78.75" x14ac:dyDescent="0.25">
      <c r="A148" s="742">
        <v>77</v>
      </c>
      <c r="B148" s="554" t="s">
        <v>275</v>
      </c>
      <c r="C148" s="279"/>
      <c r="D148" s="772"/>
      <c r="E148" s="772"/>
      <c r="F148" s="772"/>
      <c r="G148" s="773"/>
      <c r="H148" s="772"/>
      <c r="I148" s="772"/>
      <c r="J148" s="772"/>
      <c r="K148" s="772"/>
      <c r="L148" s="773"/>
      <c r="M148" s="772"/>
      <c r="N148" s="772"/>
      <c r="O148" s="772"/>
      <c r="P148" s="772"/>
      <c r="Q148" s="772"/>
      <c r="R148" s="772"/>
      <c r="S148" s="772"/>
      <c r="T148" s="772"/>
      <c r="U148" s="772"/>
      <c r="V148" s="772"/>
      <c r="W148" s="774"/>
      <c r="X148" s="772"/>
      <c r="Y148" s="772"/>
      <c r="Z148" s="772"/>
      <c r="AA148" s="775"/>
      <c r="AB148" s="771">
        <v>0.43</v>
      </c>
      <c r="AC148" s="247" t="s">
        <v>98</v>
      </c>
      <c r="AD148" s="313">
        <v>0</v>
      </c>
      <c r="AE148" s="757"/>
      <c r="AF148" s="828"/>
      <c r="AG148" s="313"/>
      <c r="AH148" s="757"/>
      <c r="AI148" s="247"/>
      <c r="AJ148" s="313"/>
      <c r="AK148" s="829"/>
      <c r="AL148" s="828"/>
      <c r="AM148" s="766"/>
      <c r="AN148" s="252">
        <f t="shared" si="6"/>
        <v>0.43</v>
      </c>
      <c r="AO148" s="247" t="s">
        <v>98</v>
      </c>
      <c r="AP148" s="313">
        <f t="shared" si="7"/>
        <v>0</v>
      </c>
      <c r="AQ148" s="776"/>
      <c r="AR148" s="767"/>
      <c r="AS148" s="769"/>
      <c r="AT148" s="776"/>
      <c r="AU148" s="767"/>
      <c r="AV148" s="769"/>
      <c r="AW148" s="776"/>
      <c r="AX148" s="767"/>
      <c r="AY148" s="769"/>
      <c r="AZ148" s="776"/>
      <c r="BA148" s="768"/>
      <c r="BB148" s="769"/>
      <c r="BC148" s="776"/>
      <c r="BD148" s="768"/>
      <c r="BE148" s="777"/>
      <c r="BF148" s="319"/>
      <c r="BG148" s="320"/>
      <c r="BH148" s="320"/>
      <c r="BI148" s="776"/>
      <c r="BJ148" s="768"/>
      <c r="BK148" s="769"/>
      <c r="BL148" s="776"/>
      <c r="BM148" s="768"/>
      <c r="BN148" s="769"/>
      <c r="BO148" s="776"/>
      <c r="BP148" s="768"/>
      <c r="BQ148" s="769"/>
      <c r="BR148" s="767"/>
      <c r="BS148" s="768"/>
      <c r="BT148" s="769"/>
    </row>
    <row r="149" spans="1:72" ht="78.75" x14ac:dyDescent="0.25">
      <c r="A149" s="742">
        <v>78</v>
      </c>
      <c r="B149" s="554" t="s">
        <v>276</v>
      </c>
      <c r="C149" s="279"/>
      <c r="D149" s="772"/>
      <c r="E149" s="772"/>
      <c r="F149" s="772"/>
      <c r="G149" s="773"/>
      <c r="H149" s="772"/>
      <c r="I149" s="772"/>
      <c r="J149" s="772"/>
      <c r="K149" s="772"/>
      <c r="L149" s="773"/>
      <c r="M149" s="772"/>
      <c r="N149" s="772"/>
      <c r="O149" s="772"/>
      <c r="P149" s="772"/>
      <c r="Q149" s="772"/>
      <c r="R149" s="772"/>
      <c r="S149" s="772"/>
      <c r="T149" s="772"/>
      <c r="U149" s="772"/>
      <c r="V149" s="772"/>
      <c r="W149" s="774"/>
      <c r="X149" s="772"/>
      <c r="Y149" s="772"/>
      <c r="Z149" s="772"/>
      <c r="AA149" s="775"/>
      <c r="AB149" s="771">
        <v>0.24</v>
      </c>
      <c r="AC149" s="247" t="s">
        <v>98</v>
      </c>
      <c r="AD149" s="313">
        <v>0</v>
      </c>
      <c r="AE149" s="757"/>
      <c r="AF149" s="828"/>
      <c r="AG149" s="313"/>
      <c r="AH149" s="757"/>
      <c r="AI149" s="247"/>
      <c r="AJ149" s="313"/>
      <c r="AK149" s="829"/>
      <c r="AL149" s="828"/>
      <c r="AM149" s="766"/>
      <c r="AN149" s="252">
        <f t="shared" si="6"/>
        <v>0.24</v>
      </c>
      <c r="AO149" s="247" t="s">
        <v>98</v>
      </c>
      <c r="AP149" s="313">
        <f t="shared" si="7"/>
        <v>0</v>
      </c>
      <c r="AQ149" s="776"/>
      <c r="AR149" s="767"/>
      <c r="AS149" s="769"/>
      <c r="AT149" s="776"/>
      <c r="AU149" s="767"/>
      <c r="AV149" s="769"/>
      <c r="AW149" s="776"/>
      <c r="AX149" s="767"/>
      <c r="AY149" s="769"/>
      <c r="AZ149" s="776"/>
      <c r="BA149" s="768"/>
      <c r="BB149" s="769"/>
      <c r="BC149" s="776"/>
      <c r="BD149" s="768"/>
      <c r="BE149" s="777"/>
      <c r="BF149" s="319"/>
      <c r="BG149" s="320"/>
      <c r="BH149" s="320"/>
      <c r="BI149" s="776"/>
      <c r="BJ149" s="768"/>
      <c r="BK149" s="769"/>
      <c r="BL149" s="776"/>
      <c r="BM149" s="768"/>
      <c r="BN149" s="769"/>
      <c r="BO149" s="776"/>
      <c r="BP149" s="768"/>
      <c r="BQ149" s="769"/>
      <c r="BR149" s="767"/>
      <c r="BS149" s="768"/>
      <c r="BT149" s="769"/>
    </row>
    <row r="150" spans="1:72" ht="63" x14ac:dyDescent="0.25">
      <c r="A150" s="742">
        <v>79</v>
      </c>
      <c r="B150" s="554" t="s">
        <v>335</v>
      </c>
      <c r="C150" s="279"/>
      <c r="D150" s="772"/>
      <c r="E150" s="772"/>
      <c r="F150" s="772"/>
      <c r="G150" s="773"/>
      <c r="H150" s="772"/>
      <c r="I150" s="772"/>
      <c r="J150" s="772"/>
      <c r="K150" s="772"/>
      <c r="L150" s="773"/>
      <c r="M150" s="772"/>
      <c r="N150" s="772"/>
      <c r="O150" s="772"/>
      <c r="P150" s="772"/>
      <c r="Q150" s="772"/>
      <c r="R150" s="772"/>
      <c r="S150" s="772"/>
      <c r="T150" s="772"/>
      <c r="U150" s="772"/>
      <c r="V150" s="772"/>
      <c r="W150" s="774"/>
      <c r="X150" s="772"/>
      <c r="Y150" s="772"/>
      <c r="Z150" s="772"/>
      <c r="AA150" s="775"/>
      <c r="AB150" s="771">
        <v>0.26</v>
      </c>
      <c r="AC150" s="247" t="s">
        <v>98</v>
      </c>
      <c r="AD150" s="313">
        <v>0</v>
      </c>
      <c r="AE150" s="757"/>
      <c r="AF150" s="828"/>
      <c r="AG150" s="313"/>
      <c r="AH150" s="757"/>
      <c r="AI150" s="247"/>
      <c r="AJ150" s="313"/>
      <c r="AK150" s="829"/>
      <c r="AL150" s="828"/>
      <c r="AM150" s="766"/>
      <c r="AN150" s="252">
        <f t="shared" si="6"/>
        <v>0.26</v>
      </c>
      <c r="AO150" s="247" t="s">
        <v>98</v>
      </c>
      <c r="AP150" s="313">
        <f t="shared" si="7"/>
        <v>0</v>
      </c>
      <c r="AQ150" s="776"/>
      <c r="AR150" s="767"/>
      <c r="AS150" s="769"/>
      <c r="AT150" s="776"/>
      <c r="AU150" s="767"/>
      <c r="AV150" s="769"/>
      <c r="AW150" s="776"/>
      <c r="AX150" s="767"/>
      <c r="AY150" s="769"/>
      <c r="AZ150" s="776"/>
      <c r="BA150" s="768"/>
      <c r="BB150" s="769"/>
      <c r="BC150" s="776"/>
      <c r="BD150" s="768"/>
      <c r="BE150" s="777"/>
      <c r="BF150" s="319"/>
      <c r="BG150" s="320"/>
      <c r="BH150" s="320"/>
      <c r="BI150" s="776"/>
      <c r="BJ150" s="768"/>
      <c r="BK150" s="769"/>
      <c r="BL150" s="776"/>
      <c r="BM150" s="768"/>
      <c r="BN150" s="769"/>
      <c r="BO150" s="776"/>
      <c r="BP150" s="768"/>
      <c r="BQ150" s="769"/>
      <c r="BR150" s="767"/>
      <c r="BS150" s="768"/>
      <c r="BT150" s="769"/>
    </row>
    <row r="151" spans="1:72" ht="47.25" x14ac:dyDescent="0.25">
      <c r="A151" s="742">
        <v>80</v>
      </c>
      <c r="B151" s="554" t="s">
        <v>277</v>
      </c>
      <c r="C151" s="279"/>
      <c r="D151" s="772"/>
      <c r="E151" s="772"/>
      <c r="F151" s="772"/>
      <c r="G151" s="773"/>
      <c r="H151" s="772"/>
      <c r="I151" s="772"/>
      <c r="J151" s="772"/>
      <c r="K151" s="772"/>
      <c r="L151" s="773"/>
      <c r="M151" s="772"/>
      <c r="N151" s="772"/>
      <c r="O151" s="772"/>
      <c r="P151" s="772"/>
      <c r="Q151" s="772"/>
      <c r="R151" s="772"/>
      <c r="S151" s="772"/>
      <c r="T151" s="772"/>
      <c r="U151" s="772"/>
      <c r="V151" s="772"/>
      <c r="W151" s="774"/>
      <c r="X151" s="772"/>
      <c r="Y151" s="772"/>
      <c r="Z151" s="772"/>
      <c r="AA151" s="775"/>
      <c r="AB151" s="771">
        <v>0.25</v>
      </c>
      <c r="AC151" s="247" t="s">
        <v>98</v>
      </c>
      <c r="AD151" s="313">
        <v>0</v>
      </c>
      <c r="AE151" s="757"/>
      <c r="AF151" s="828"/>
      <c r="AG151" s="313"/>
      <c r="AH151" s="757"/>
      <c r="AI151" s="247"/>
      <c r="AJ151" s="313"/>
      <c r="AK151" s="829"/>
      <c r="AL151" s="828"/>
      <c r="AM151" s="766"/>
      <c r="AN151" s="252">
        <f t="shared" si="6"/>
        <v>0.25</v>
      </c>
      <c r="AO151" s="247" t="s">
        <v>98</v>
      </c>
      <c r="AP151" s="313">
        <f t="shared" si="7"/>
        <v>0</v>
      </c>
      <c r="AQ151" s="776"/>
      <c r="AR151" s="767"/>
      <c r="AS151" s="769"/>
      <c r="AT151" s="776"/>
      <c r="AU151" s="767"/>
      <c r="AV151" s="769"/>
      <c r="AW151" s="776"/>
      <c r="AX151" s="767"/>
      <c r="AY151" s="769"/>
      <c r="AZ151" s="776"/>
      <c r="BA151" s="768"/>
      <c r="BB151" s="769"/>
      <c r="BC151" s="776"/>
      <c r="BD151" s="768"/>
      <c r="BE151" s="777"/>
      <c r="BF151" s="319"/>
      <c r="BG151" s="320"/>
      <c r="BH151" s="320"/>
      <c r="BI151" s="776"/>
      <c r="BJ151" s="768"/>
      <c r="BK151" s="769"/>
      <c r="BL151" s="776"/>
      <c r="BM151" s="768"/>
      <c r="BN151" s="769"/>
      <c r="BO151" s="776"/>
      <c r="BP151" s="768"/>
      <c r="BQ151" s="769"/>
      <c r="BR151" s="767"/>
      <c r="BS151" s="768"/>
      <c r="BT151" s="769"/>
    </row>
    <row r="152" spans="1:72" ht="63" x14ac:dyDescent="0.25">
      <c r="A152" s="742">
        <v>81</v>
      </c>
      <c r="B152" s="554" t="s">
        <v>278</v>
      </c>
      <c r="C152" s="279"/>
      <c r="D152" s="772"/>
      <c r="E152" s="772"/>
      <c r="F152" s="772"/>
      <c r="G152" s="773"/>
      <c r="H152" s="772"/>
      <c r="I152" s="772"/>
      <c r="J152" s="772"/>
      <c r="K152" s="772"/>
      <c r="L152" s="773"/>
      <c r="M152" s="772"/>
      <c r="N152" s="772"/>
      <c r="O152" s="772"/>
      <c r="P152" s="772"/>
      <c r="Q152" s="772"/>
      <c r="R152" s="772"/>
      <c r="S152" s="772"/>
      <c r="T152" s="772"/>
      <c r="U152" s="772"/>
      <c r="V152" s="772"/>
      <c r="W152" s="774"/>
      <c r="X152" s="772"/>
      <c r="Y152" s="772"/>
      <c r="Z152" s="772"/>
      <c r="AA152" s="775"/>
      <c r="AB152" s="771">
        <v>0.03</v>
      </c>
      <c r="AC152" s="247" t="s">
        <v>98</v>
      </c>
      <c r="AD152" s="313">
        <v>0</v>
      </c>
      <c r="AE152" s="757"/>
      <c r="AF152" s="828"/>
      <c r="AG152" s="313"/>
      <c r="AH152" s="757"/>
      <c r="AI152" s="247"/>
      <c r="AJ152" s="313"/>
      <c r="AK152" s="829"/>
      <c r="AL152" s="828"/>
      <c r="AM152" s="766"/>
      <c r="AN152" s="252">
        <f t="shared" si="6"/>
        <v>0.03</v>
      </c>
      <c r="AO152" s="247" t="s">
        <v>98</v>
      </c>
      <c r="AP152" s="313">
        <f t="shared" si="7"/>
        <v>0</v>
      </c>
      <c r="AQ152" s="776"/>
      <c r="AR152" s="767"/>
      <c r="AS152" s="769"/>
      <c r="AT152" s="776"/>
      <c r="AU152" s="767"/>
      <c r="AV152" s="769"/>
      <c r="AW152" s="776"/>
      <c r="AX152" s="767"/>
      <c r="AY152" s="769"/>
      <c r="AZ152" s="776"/>
      <c r="BA152" s="768"/>
      <c r="BB152" s="769"/>
      <c r="BC152" s="776"/>
      <c r="BD152" s="768"/>
      <c r="BE152" s="777"/>
      <c r="BF152" s="319"/>
      <c r="BG152" s="320"/>
      <c r="BH152" s="320"/>
      <c r="BI152" s="776"/>
      <c r="BJ152" s="768"/>
      <c r="BK152" s="769"/>
      <c r="BL152" s="776"/>
      <c r="BM152" s="768"/>
      <c r="BN152" s="769"/>
      <c r="BO152" s="776"/>
      <c r="BP152" s="768"/>
      <c r="BQ152" s="769"/>
      <c r="BR152" s="767"/>
      <c r="BS152" s="768"/>
      <c r="BT152" s="769"/>
    </row>
    <row r="153" spans="1:72" ht="63" x14ac:dyDescent="0.25">
      <c r="A153" s="742">
        <v>82</v>
      </c>
      <c r="B153" s="554" t="s">
        <v>279</v>
      </c>
      <c r="C153" s="279"/>
      <c r="D153" s="772"/>
      <c r="E153" s="772"/>
      <c r="F153" s="772"/>
      <c r="G153" s="773"/>
      <c r="H153" s="772"/>
      <c r="I153" s="772"/>
      <c r="J153" s="772"/>
      <c r="K153" s="772"/>
      <c r="L153" s="773"/>
      <c r="M153" s="772"/>
      <c r="N153" s="772"/>
      <c r="O153" s="772"/>
      <c r="P153" s="772"/>
      <c r="Q153" s="772"/>
      <c r="R153" s="772"/>
      <c r="S153" s="772"/>
      <c r="T153" s="772"/>
      <c r="U153" s="772"/>
      <c r="V153" s="772"/>
      <c r="W153" s="774"/>
      <c r="X153" s="772"/>
      <c r="Y153" s="772"/>
      <c r="Z153" s="772"/>
      <c r="AA153" s="775"/>
      <c r="AB153" s="771">
        <v>0.24</v>
      </c>
      <c r="AC153" s="247" t="s">
        <v>98</v>
      </c>
      <c r="AD153" s="313">
        <v>0</v>
      </c>
      <c r="AE153" s="757"/>
      <c r="AF153" s="828"/>
      <c r="AG153" s="313"/>
      <c r="AH153" s="757"/>
      <c r="AI153" s="247"/>
      <c r="AJ153" s="313"/>
      <c r="AK153" s="829"/>
      <c r="AL153" s="828"/>
      <c r="AM153" s="766"/>
      <c r="AN153" s="252">
        <f t="shared" si="6"/>
        <v>0.24</v>
      </c>
      <c r="AO153" s="247" t="s">
        <v>98</v>
      </c>
      <c r="AP153" s="313">
        <f t="shared" si="7"/>
        <v>0</v>
      </c>
      <c r="AQ153" s="776"/>
      <c r="AR153" s="767"/>
      <c r="AS153" s="769"/>
      <c r="AT153" s="776"/>
      <c r="AU153" s="767"/>
      <c r="AV153" s="769"/>
      <c r="AW153" s="776"/>
      <c r="AX153" s="767"/>
      <c r="AY153" s="769"/>
      <c r="AZ153" s="776"/>
      <c r="BA153" s="768"/>
      <c r="BB153" s="769"/>
      <c r="BC153" s="776"/>
      <c r="BD153" s="768"/>
      <c r="BE153" s="777"/>
      <c r="BF153" s="319"/>
      <c r="BG153" s="320"/>
      <c r="BH153" s="320"/>
      <c r="BI153" s="776"/>
      <c r="BJ153" s="768"/>
      <c r="BK153" s="769"/>
      <c r="BL153" s="776"/>
      <c r="BM153" s="768"/>
      <c r="BN153" s="769"/>
      <c r="BO153" s="776"/>
      <c r="BP153" s="768"/>
      <c r="BQ153" s="769"/>
      <c r="BR153" s="767"/>
      <c r="BS153" s="768"/>
      <c r="BT153" s="769"/>
    </row>
    <row r="154" spans="1:72" ht="78.75" x14ac:dyDescent="0.25">
      <c r="A154" s="742">
        <v>83</v>
      </c>
      <c r="B154" s="554" t="s">
        <v>280</v>
      </c>
      <c r="C154" s="279"/>
      <c r="D154" s="772"/>
      <c r="E154" s="772"/>
      <c r="F154" s="772"/>
      <c r="G154" s="773"/>
      <c r="H154" s="772"/>
      <c r="I154" s="772"/>
      <c r="J154" s="772"/>
      <c r="K154" s="772"/>
      <c r="L154" s="773"/>
      <c r="M154" s="772"/>
      <c r="N154" s="772"/>
      <c r="O154" s="772"/>
      <c r="P154" s="772"/>
      <c r="Q154" s="772"/>
      <c r="R154" s="772"/>
      <c r="S154" s="772"/>
      <c r="T154" s="772"/>
      <c r="U154" s="772"/>
      <c r="V154" s="772"/>
      <c r="W154" s="774"/>
      <c r="X154" s="772"/>
      <c r="Y154" s="772"/>
      <c r="Z154" s="772"/>
      <c r="AA154" s="775"/>
      <c r="AB154" s="771">
        <v>0.06</v>
      </c>
      <c r="AC154" s="247" t="s">
        <v>98</v>
      </c>
      <c r="AD154" s="313">
        <v>0</v>
      </c>
      <c r="AE154" s="757"/>
      <c r="AF154" s="828"/>
      <c r="AG154" s="313"/>
      <c r="AH154" s="757"/>
      <c r="AI154" s="247"/>
      <c r="AJ154" s="313"/>
      <c r="AK154" s="829"/>
      <c r="AL154" s="828"/>
      <c r="AM154" s="766"/>
      <c r="AN154" s="252">
        <f t="shared" si="6"/>
        <v>0.06</v>
      </c>
      <c r="AO154" s="247" t="s">
        <v>98</v>
      </c>
      <c r="AP154" s="313">
        <f t="shared" si="7"/>
        <v>0</v>
      </c>
      <c r="AQ154" s="776"/>
      <c r="AR154" s="767"/>
      <c r="AS154" s="769"/>
      <c r="AT154" s="776"/>
      <c r="AU154" s="767"/>
      <c r="AV154" s="769"/>
      <c r="AW154" s="776"/>
      <c r="AX154" s="767"/>
      <c r="AY154" s="769"/>
      <c r="AZ154" s="776"/>
      <c r="BA154" s="768"/>
      <c r="BB154" s="769"/>
      <c r="BC154" s="776"/>
      <c r="BD154" s="768"/>
      <c r="BE154" s="777"/>
      <c r="BF154" s="319"/>
      <c r="BG154" s="320"/>
      <c r="BH154" s="320"/>
      <c r="BI154" s="776"/>
      <c r="BJ154" s="768"/>
      <c r="BK154" s="769"/>
      <c r="BL154" s="776"/>
      <c r="BM154" s="768"/>
      <c r="BN154" s="769"/>
      <c r="BO154" s="776"/>
      <c r="BP154" s="768"/>
      <c r="BQ154" s="769"/>
      <c r="BR154" s="767"/>
      <c r="BS154" s="768"/>
      <c r="BT154" s="769"/>
    </row>
    <row r="155" spans="1:72" ht="47.25" x14ac:dyDescent="0.25">
      <c r="A155" s="742">
        <v>84</v>
      </c>
      <c r="B155" s="554" t="s">
        <v>281</v>
      </c>
      <c r="C155" s="279"/>
      <c r="D155" s="772"/>
      <c r="E155" s="772"/>
      <c r="F155" s="772"/>
      <c r="G155" s="773"/>
      <c r="H155" s="772"/>
      <c r="I155" s="772"/>
      <c r="J155" s="772"/>
      <c r="K155" s="772"/>
      <c r="L155" s="773"/>
      <c r="M155" s="772"/>
      <c r="N155" s="772"/>
      <c r="O155" s="772"/>
      <c r="P155" s="772"/>
      <c r="Q155" s="772"/>
      <c r="R155" s="772"/>
      <c r="S155" s="772"/>
      <c r="T155" s="772"/>
      <c r="U155" s="772"/>
      <c r="V155" s="772"/>
      <c r="W155" s="774"/>
      <c r="X155" s="772"/>
      <c r="Y155" s="772"/>
      <c r="Z155" s="772"/>
      <c r="AA155" s="775"/>
      <c r="AB155" s="771">
        <v>0.1</v>
      </c>
      <c r="AC155" s="247" t="s">
        <v>98</v>
      </c>
      <c r="AD155" s="313">
        <v>0</v>
      </c>
      <c r="AE155" s="757"/>
      <c r="AF155" s="828"/>
      <c r="AG155" s="313"/>
      <c r="AH155" s="757"/>
      <c r="AI155" s="247"/>
      <c r="AJ155" s="313"/>
      <c r="AK155" s="829"/>
      <c r="AL155" s="828"/>
      <c r="AM155" s="766"/>
      <c r="AN155" s="252">
        <f t="shared" si="6"/>
        <v>0.1</v>
      </c>
      <c r="AO155" s="247" t="s">
        <v>98</v>
      </c>
      <c r="AP155" s="313">
        <f t="shared" si="7"/>
        <v>0</v>
      </c>
      <c r="AQ155" s="776"/>
      <c r="AR155" s="767"/>
      <c r="AS155" s="769"/>
      <c r="AT155" s="776"/>
      <c r="AU155" s="767"/>
      <c r="AV155" s="769"/>
      <c r="AW155" s="776"/>
      <c r="AX155" s="767"/>
      <c r="AY155" s="769"/>
      <c r="AZ155" s="776"/>
      <c r="BA155" s="768"/>
      <c r="BB155" s="769"/>
      <c r="BC155" s="776"/>
      <c r="BD155" s="768"/>
      <c r="BE155" s="777"/>
      <c r="BF155" s="319"/>
      <c r="BG155" s="320"/>
      <c r="BH155" s="320"/>
      <c r="BI155" s="776"/>
      <c r="BJ155" s="768"/>
      <c r="BK155" s="769"/>
      <c r="BL155" s="776"/>
      <c r="BM155" s="768"/>
      <c r="BN155" s="769"/>
      <c r="BO155" s="776"/>
      <c r="BP155" s="768"/>
      <c r="BQ155" s="769"/>
      <c r="BR155" s="767"/>
      <c r="BS155" s="768"/>
      <c r="BT155" s="769"/>
    </row>
    <row r="156" spans="1:72" ht="63" x14ac:dyDescent="0.25">
      <c r="A156" s="742">
        <v>85</v>
      </c>
      <c r="B156" s="554" t="s">
        <v>282</v>
      </c>
      <c r="C156" s="279"/>
      <c r="D156" s="772"/>
      <c r="E156" s="772"/>
      <c r="F156" s="772"/>
      <c r="G156" s="773"/>
      <c r="H156" s="772"/>
      <c r="I156" s="772"/>
      <c r="J156" s="772"/>
      <c r="K156" s="772"/>
      <c r="L156" s="773"/>
      <c r="M156" s="772"/>
      <c r="N156" s="772"/>
      <c r="O156" s="772"/>
      <c r="P156" s="772"/>
      <c r="Q156" s="772"/>
      <c r="R156" s="772"/>
      <c r="S156" s="772"/>
      <c r="T156" s="772"/>
      <c r="U156" s="772"/>
      <c r="V156" s="772"/>
      <c r="W156" s="774"/>
      <c r="X156" s="772"/>
      <c r="Y156" s="772"/>
      <c r="Z156" s="772"/>
      <c r="AA156" s="775"/>
      <c r="AB156" s="771">
        <v>0.06</v>
      </c>
      <c r="AC156" s="247" t="s">
        <v>98</v>
      </c>
      <c r="AD156" s="313">
        <v>0</v>
      </c>
      <c r="AE156" s="757"/>
      <c r="AF156" s="828"/>
      <c r="AG156" s="313"/>
      <c r="AH156" s="757"/>
      <c r="AI156" s="247"/>
      <c r="AJ156" s="313"/>
      <c r="AK156" s="829"/>
      <c r="AL156" s="828"/>
      <c r="AM156" s="766"/>
      <c r="AN156" s="252">
        <f t="shared" si="6"/>
        <v>0.06</v>
      </c>
      <c r="AO156" s="247" t="s">
        <v>98</v>
      </c>
      <c r="AP156" s="313">
        <f t="shared" si="7"/>
        <v>0</v>
      </c>
      <c r="AQ156" s="776"/>
      <c r="AR156" s="767"/>
      <c r="AS156" s="769"/>
      <c r="AT156" s="776"/>
      <c r="AU156" s="767"/>
      <c r="AV156" s="769"/>
      <c r="AW156" s="776"/>
      <c r="AX156" s="767"/>
      <c r="AY156" s="769"/>
      <c r="AZ156" s="776"/>
      <c r="BA156" s="768"/>
      <c r="BB156" s="769"/>
      <c r="BC156" s="776"/>
      <c r="BD156" s="768"/>
      <c r="BE156" s="777"/>
      <c r="BF156" s="319"/>
      <c r="BG156" s="320"/>
      <c r="BH156" s="320"/>
      <c r="BI156" s="776"/>
      <c r="BJ156" s="768"/>
      <c r="BK156" s="769"/>
      <c r="BL156" s="776"/>
      <c r="BM156" s="768"/>
      <c r="BN156" s="769"/>
      <c r="BO156" s="776"/>
      <c r="BP156" s="768"/>
      <c r="BQ156" s="769"/>
      <c r="BR156" s="767"/>
      <c r="BS156" s="768"/>
      <c r="BT156" s="769"/>
    </row>
    <row r="157" spans="1:72" ht="63" x14ac:dyDescent="0.25">
      <c r="A157" s="742">
        <v>86</v>
      </c>
      <c r="B157" s="554" t="s">
        <v>283</v>
      </c>
      <c r="C157" s="279"/>
      <c r="D157" s="772"/>
      <c r="E157" s="772"/>
      <c r="F157" s="772"/>
      <c r="G157" s="773"/>
      <c r="H157" s="772"/>
      <c r="I157" s="772"/>
      <c r="J157" s="772"/>
      <c r="K157" s="772"/>
      <c r="L157" s="773"/>
      <c r="M157" s="772"/>
      <c r="N157" s="772"/>
      <c r="O157" s="772"/>
      <c r="P157" s="772"/>
      <c r="Q157" s="772"/>
      <c r="R157" s="772"/>
      <c r="S157" s="772"/>
      <c r="T157" s="772"/>
      <c r="U157" s="772"/>
      <c r="V157" s="772"/>
      <c r="W157" s="774"/>
      <c r="X157" s="772"/>
      <c r="Y157" s="772"/>
      <c r="Z157" s="772"/>
      <c r="AA157" s="775"/>
      <c r="AB157" s="771">
        <v>0.06</v>
      </c>
      <c r="AC157" s="247" t="s">
        <v>98</v>
      </c>
      <c r="AD157" s="313">
        <v>0</v>
      </c>
      <c r="AE157" s="757"/>
      <c r="AF157" s="828"/>
      <c r="AG157" s="313"/>
      <c r="AH157" s="757"/>
      <c r="AI157" s="247"/>
      <c r="AJ157" s="313"/>
      <c r="AK157" s="829"/>
      <c r="AL157" s="828"/>
      <c r="AM157" s="766"/>
      <c r="AN157" s="252">
        <f t="shared" si="6"/>
        <v>0.06</v>
      </c>
      <c r="AO157" s="247" t="s">
        <v>98</v>
      </c>
      <c r="AP157" s="313">
        <f t="shared" si="7"/>
        <v>0</v>
      </c>
      <c r="AQ157" s="776"/>
      <c r="AR157" s="767"/>
      <c r="AS157" s="769"/>
      <c r="AT157" s="776"/>
      <c r="AU157" s="767"/>
      <c r="AV157" s="769"/>
      <c r="AW157" s="776"/>
      <c r="AX157" s="767"/>
      <c r="AY157" s="769"/>
      <c r="AZ157" s="776"/>
      <c r="BA157" s="768"/>
      <c r="BB157" s="769"/>
      <c r="BC157" s="776"/>
      <c r="BD157" s="768"/>
      <c r="BE157" s="777"/>
      <c r="BF157" s="319"/>
      <c r="BG157" s="320"/>
      <c r="BH157" s="320"/>
      <c r="BI157" s="776"/>
      <c r="BJ157" s="768"/>
      <c r="BK157" s="769"/>
      <c r="BL157" s="776"/>
      <c r="BM157" s="768"/>
      <c r="BN157" s="769"/>
      <c r="BO157" s="776"/>
      <c r="BP157" s="768"/>
      <c r="BQ157" s="769"/>
      <c r="BR157" s="767"/>
      <c r="BS157" s="768"/>
      <c r="BT157" s="769"/>
    </row>
    <row r="158" spans="1:72" ht="78.75" x14ac:dyDescent="0.25">
      <c r="A158" s="742">
        <v>87</v>
      </c>
      <c r="B158" s="554" t="s">
        <v>284</v>
      </c>
      <c r="C158" s="279"/>
      <c r="D158" s="772"/>
      <c r="E158" s="772"/>
      <c r="F158" s="772"/>
      <c r="G158" s="773"/>
      <c r="H158" s="772"/>
      <c r="I158" s="772"/>
      <c r="J158" s="772"/>
      <c r="K158" s="772"/>
      <c r="L158" s="773"/>
      <c r="M158" s="772"/>
      <c r="N158" s="772"/>
      <c r="O158" s="772"/>
      <c r="P158" s="772"/>
      <c r="Q158" s="772"/>
      <c r="R158" s="772"/>
      <c r="S158" s="772"/>
      <c r="T158" s="772"/>
      <c r="U158" s="772"/>
      <c r="V158" s="772"/>
      <c r="W158" s="774"/>
      <c r="X158" s="772"/>
      <c r="Y158" s="772"/>
      <c r="Z158" s="772"/>
      <c r="AA158" s="775"/>
      <c r="AB158" s="771">
        <v>0.21</v>
      </c>
      <c r="AC158" s="247" t="s">
        <v>98</v>
      </c>
      <c r="AD158" s="313">
        <v>0</v>
      </c>
      <c r="AE158" s="757"/>
      <c r="AF158" s="828"/>
      <c r="AG158" s="313"/>
      <c r="AH158" s="757"/>
      <c r="AI158" s="247"/>
      <c r="AJ158" s="313"/>
      <c r="AK158" s="829"/>
      <c r="AL158" s="828"/>
      <c r="AM158" s="766"/>
      <c r="AN158" s="252">
        <f t="shared" si="6"/>
        <v>0.21</v>
      </c>
      <c r="AO158" s="247" t="s">
        <v>98</v>
      </c>
      <c r="AP158" s="313">
        <f t="shared" si="7"/>
        <v>0</v>
      </c>
      <c r="AQ158" s="776"/>
      <c r="AR158" s="767"/>
      <c r="AS158" s="769"/>
      <c r="AT158" s="776"/>
      <c r="AU158" s="767"/>
      <c r="AV158" s="769"/>
      <c r="AW158" s="776"/>
      <c r="AX158" s="767"/>
      <c r="AY158" s="769"/>
      <c r="AZ158" s="776"/>
      <c r="BA158" s="768"/>
      <c r="BB158" s="769"/>
      <c r="BC158" s="776"/>
      <c r="BD158" s="768"/>
      <c r="BE158" s="777"/>
      <c r="BF158" s="319"/>
      <c r="BG158" s="320"/>
      <c r="BH158" s="320"/>
      <c r="BI158" s="776"/>
      <c r="BJ158" s="768"/>
      <c r="BK158" s="769"/>
      <c r="BL158" s="776"/>
      <c r="BM158" s="768"/>
      <c r="BN158" s="769"/>
      <c r="BO158" s="776"/>
      <c r="BP158" s="768"/>
      <c r="BQ158" s="769"/>
      <c r="BR158" s="767"/>
      <c r="BS158" s="768"/>
      <c r="BT158" s="769"/>
    </row>
    <row r="159" spans="1:72" ht="78.75" x14ac:dyDescent="0.25">
      <c r="A159" s="742">
        <v>88</v>
      </c>
      <c r="B159" s="554" t="s">
        <v>285</v>
      </c>
      <c r="C159" s="279"/>
      <c r="D159" s="772"/>
      <c r="E159" s="772"/>
      <c r="F159" s="772"/>
      <c r="G159" s="773"/>
      <c r="H159" s="772"/>
      <c r="I159" s="772"/>
      <c r="J159" s="772"/>
      <c r="K159" s="772"/>
      <c r="L159" s="773"/>
      <c r="M159" s="772"/>
      <c r="N159" s="772"/>
      <c r="O159" s="772"/>
      <c r="P159" s="772"/>
      <c r="Q159" s="772"/>
      <c r="R159" s="772"/>
      <c r="S159" s="772"/>
      <c r="T159" s="772"/>
      <c r="U159" s="772"/>
      <c r="V159" s="772"/>
      <c r="W159" s="774"/>
      <c r="X159" s="772"/>
      <c r="Y159" s="772"/>
      <c r="Z159" s="772"/>
      <c r="AA159" s="775"/>
      <c r="AB159" s="771">
        <v>0.04</v>
      </c>
      <c r="AC159" s="247" t="s">
        <v>98</v>
      </c>
      <c r="AD159" s="313">
        <v>0</v>
      </c>
      <c r="AE159" s="757"/>
      <c r="AF159" s="828"/>
      <c r="AG159" s="313"/>
      <c r="AH159" s="757"/>
      <c r="AI159" s="247"/>
      <c r="AJ159" s="313"/>
      <c r="AK159" s="829"/>
      <c r="AL159" s="828"/>
      <c r="AM159" s="766"/>
      <c r="AN159" s="252">
        <f t="shared" si="6"/>
        <v>0.04</v>
      </c>
      <c r="AO159" s="247" t="s">
        <v>98</v>
      </c>
      <c r="AP159" s="313">
        <f t="shared" si="7"/>
        <v>0</v>
      </c>
      <c r="AQ159" s="776"/>
      <c r="AR159" s="767"/>
      <c r="AS159" s="769"/>
      <c r="AT159" s="776"/>
      <c r="AU159" s="767"/>
      <c r="AV159" s="769"/>
      <c r="AW159" s="776"/>
      <c r="AX159" s="767"/>
      <c r="AY159" s="769"/>
      <c r="AZ159" s="776"/>
      <c r="BA159" s="768"/>
      <c r="BB159" s="769"/>
      <c r="BC159" s="776"/>
      <c r="BD159" s="768"/>
      <c r="BE159" s="777"/>
      <c r="BF159" s="319"/>
      <c r="BG159" s="320"/>
      <c r="BH159" s="320"/>
      <c r="BI159" s="776"/>
      <c r="BJ159" s="768"/>
      <c r="BK159" s="769"/>
      <c r="BL159" s="776"/>
      <c r="BM159" s="768"/>
      <c r="BN159" s="769"/>
      <c r="BO159" s="776"/>
      <c r="BP159" s="768"/>
      <c r="BQ159" s="769"/>
      <c r="BR159" s="767"/>
      <c r="BS159" s="768"/>
      <c r="BT159" s="769"/>
    </row>
    <row r="160" spans="1:72" ht="63" x14ac:dyDescent="0.25">
      <c r="A160" s="742">
        <v>89</v>
      </c>
      <c r="B160" s="554" t="s">
        <v>286</v>
      </c>
      <c r="C160" s="279"/>
      <c r="D160" s="772"/>
      <c r="E160" s="772"/>
      <c r="F160" s="772"/>
      <c r="G160" s="773"/>
      <c r="H160" s="772"/>
      <c r="I160" s="772"/>
      <c r="J160" s="772"/>
      <c r="K160" s="772"/>
      <c r="L160" s="773"/>
      <c r="M160" s="772"/>
      <c r="N160" s="772"/>
      <c r="O160" s="772"/>
      <c r="P160" s="772"/>
      <c r="Q160" s="772"/>
      <c r="R160" s="772"/>
      <c r="S160" s="772"/>
      <c r="T160" s="772"/>
      <c r="U160" s="772"/>
      <c r="V160" s="772"/>
      <c r="W160" s="774"/>
      <c r="X160" s="772"/>
      <c r="Y160" s="772"/>
      <c r="Z160" s="772"/>
      <c r="AA160" s="775"/>
      <c r="AB160" s="771">
        <v>0.12</v>
      </c>
      <c r="AC160" s="247" t="s">
        <v>98</v>
      </c>
      <c r="AD160" s="313">
        <v>0</v>
      </c>
      <c r="AE160" s="757"/>
      <c r="AF160" s="828"/>
      <c r="AG160" s="313"/>
      <c r="AH160" s="757"/>
      <c r="AI160" s="247"/>
      <c r="AJ160" s="313"/>
      <c r="AK160" s="829"/>
      <c r="AL160" s="828"/>
      <c r="AM160" s="766"/>
      <c r="AN160" s="252">
        <f t="shared" si="6"/>
        <v>0.12</v>
      </c>
      <c r="AO160" s="247" t="s">
        <v>98</v>
      </c>
      <c r="AP160" s="313">
        <f t="shared" si="7"/>
        <v>0</v>
      </c>
      <c r="AQ160" s="776"/>
      <c r="AR160" s="767"/>
      <c r="AS160" s="769"/>
      <c r="AT160" s="776"/>
      <c r="AU160" s="767"/>
      <c r="AV160" s="769"/>
      <c r="AW160" s="776"/>
      <c r="AX160" s="767"/>
      <c r="AY160" s="769"/>
      <c r="AZ160" s="776"/>
      <c r="BA160" s="768"/>
      <c r="BB160" s="769"/>
      <c r="BC160" s="776"/>
      <c r="BD160" s="768"/>
      <c r="BE160" s="777"/>
      <c r="BF160" s="319"/>
      <c r="BG160" s="320"/>
      <c r="BH160" s="320"/>
      <c r="BI160" s="776"/>
      <c r="BJ160" s="768"/>
      <c r="BK160" s="769"/>
      <c r="BL160" s="776"/>
      <c r="BM160" s="768"/>
      <c r="BN160" s="769"/>
      <c r="BO160" s="776"/>
      <c r="BP160" s="768"/>
      <c r="BQ160" s="769"/>
      <c r="BR160" s="767"/>
      <c r="BS160" s="768"/>
      <c r="BT160" s="769"/>
    </row>
    <row r="161" spans="1:72" ht="63" x14ac:dyDescent="0.25">
      <c r="A161" s="742">
        <v>90</v>
      </c>
      <c r="B161" s="554" t="s">
        <v>287</v>
      </c>
      <c r="C161" s="279"/>
      <c r="D161" s="772"/>
      <c r="E161" s="772"/>
      <c r="F161" s="772"/>
      <c r="G161" s="773"/>
      <c r="H161" s="772"/>
      <c r="I161" s="772"/>
      <c r="J161" s="772"/>
      <c r="K161" s="772"/>
      <c r="L161" s="773"/>
      <c r="M161" s="772"/>
      <c r="N161" s="772"/>
      <c r="O161" s="772"/>
      <c r="P161" s="772"/>
      <c r="Q161" s="772"/>
      <c r="R161" s="772"/>
      <c r="S161" s="772"/>
      <c r="T161" s="772"/>
      <c r="U161" s="772"/>
      <c r="V161" s="772"/>
      <c r="W161" s="774"/>
      <c r="X161" s="772"/>
      <c r="Y161" s="772"/>
      <c r="Z161" s="772"/>
      <c r="AA161" s="775"/>
      <c r="AB161" s="771">
        <v>0.17</v>
      </c>
      <c r="AC161" s="247" t="s">
        <v>98</v>
      </c>
      <c r="AD161" s="313">
        <v>0</v>
      </c>
      <c r="AE161" s="757"/>
      <c r="AF161" s="828"/>
      <c r="AG161" s="313"/>
      <c r="AH161" s="757"/>
      <c r="AI161" s="247"/>
      <c r="AJ161" s="313"/>
      <c r="AK161" s="829"/>
      <c r="AL161" s="828"/>
      <c r="AM161" s="766"/>
      <c r="AN161" s="252">
        <f t="shared" si="6"/>
        <v>0.17</v>
      </c>
      <c r="AO161" s="247" t="s">
        <v>98</v>
      </c>
      <c r="AP161" s="313">
        <f t="shared" si="7"/>
        <v>0</v>
      </c>
      <c r="AQ161" s="776"/>
      <c r="AR161" s="767"/>
      <c r="AS161" s="769"/>
      <c r="AT161" s="776"/>
      <c r="AU161" s="767"/>
      <c r="AV161" s="769"/>
      <c r="AW161" s="776"/>
      <c r="AX161" s="767"/>
      <c r="AY161" s="769"/>
      <c r="AZ161" s="776"/>
      <c r="BA161" s="768"/>
      <c r="BB161" s="769"/>
      <c r="BC161" s="776"/>
      <c r="BD161" s="768"/>
      <c r="BE161" s="777"/>
      <c r="BF161" s="319"/>
      <c r="BG161" s="320"/>
      <c r="BH161" s="320"/>
      <c r="BI161" s="776"/>
      <c r="BJ161" s="768"/>
      <c r="BK161" s="769"/>
      <c r="BL161" s="776"/>
      <c r="BM161" s="768"/>
      <c r="BN161" s="769"/>
      <c r="BO161" s="776"/>
      <c r="BP161" s="768"/>
      <c r="BQ161" s="769"/>
      <c r="BR161" s="767"/>
      <c r="BS161" s="768"/>
      <c r="BT161" s="769"/>
    </row>
    <row r="162" spans="1:72" ht="63" x14ac:dyDescent="0.25">
      <c r="A162" s="742">
        <v>91</v>
      </c>
      <c r="B162" s="554" t="s">
        <v>288</v>
      </c>
      <c r="C162" s="279"/>
      <c r="D162" s="772"/>
      <c r="E162" s="772"/>
      <c r="F162" s="772"/>
      <c r="G162" s="773"/>
      <c r="H162" s="772"/>
      <c r="I162" s="772"/>
      <c r="J162" s="772"/>
      <c r="K162" s="772"/>
      <c r="L162" s="773"/>
      <c r="M162" s="772"/>
      <c r="N162" s="772"/>
      <c r="O162" s="772"/>
      <c r="P162" s="772"/>
      <c r="Q162" s="772"/>
      <c r="R162" s="772"/>
      <c r="S162" s="772"/>
      <c r="T162" s="772"/>
      <c r="U162" s="772"/>
      <c r="V162" s="772"/>
      <c r="W162" s="774"/>
      <c r="X162" s="772"/>
      <c r="Y162" s="772"/>
      <c r="Z162" s="772"/>
      <c r="AA162" s="775"/>
      <c r="AB162" s="771">
        <v>0.06</v>
      </c>
      <c r="AC162" s="247" t="s">
        <v>98</v>
      </c>
      <c r="AD162" s="313">
        <v>0</v>
      </c>
      <c r="AE162" s="757"/>
      <c r="AF162" s="828"/>
      <c r="AG162" s="313"/>
      <c r="AH162" s="757"/>
      <c r="AI162" s="247"/>
      <c r="AJ162" s="313"/>
      <c r="AK162" s="829"/>
      <c r="AL162" s="828"/>
      <c r="AM162" s="766"/>
      <c r="AN162" s="252">
        <f t="shared" si="6"/>
        <v>0.06</v>
      </c>
      <c r="AO162" s="247" t="s">
        <v>98</v>
      </c>
      <c r="AP162" s="313">
        <f t="shared" si="7"/>
        <v>0</v>
      </c>
      <c r="AQ162" s="776"/>
      <c r="AR162" s="767"/>
      <c r="AS162" s="769"/>
      <c r="AT162" s="776"/>
      <c r="AU162" s="767"/>
      <c r="AV162" s="769"/>
      <c r="AW162" s="776"/>
      <c r="AX162" s="767"/>
      <c r="AY162" s="769"/>
      <c r="AZ162" s="776"/>
      <c r="BA162" s="768"/>
      <c r="BB162" s="769"/>
      <c r="BC162" s="776"/>
      <c r="BD162" s="768"/>
      <c r="BE162" s="777"/>
      <c r="BF162" s="319"/>
      <c r="BG162" s="320"/>
      <c r="BH162" s="320"/>
      <c r="BI162" s="776"/>
      <c r="BJ162" s="768"/>
      <c r="BK162" s="769"/>
      <c r="BL162" s="776"/>
      <c r="BM162" s="768"/>
      <c r="BN162" s="769"/>
      <c r="BO162" s="776"/>
      <c r="BP162" s="768"/>
      <c r="BQ162" s="769"/>
      <c r="BR162" s="767"/>
      <c r="BS162" s="768"/>
      <c r="BT162" s="769"/>
    </row>
    <row r="163" spans="1:72" ht="63" x14ac:dyDescent="0.25">
      <c r="A163" s="742">
        <v>92</v>
      </c>
      <c r="B163" s="554" t="s">
        <v>289</v>
      </c>
      <c r="C163" s="279"/>
      <c r="D163" s="772"/>
      <c r="E163" s="772"/>
      <c r="F163" s="772"/>
      <c r="G163" s="773"/>
      <c r="H163" s="772"/>
      <c r="I163" s="772"/>
      <c r="J163" s="772"/>
      <c r="K163" s="772"/>
      <c r="L163" s="773"/>
      <c r="M163" s="772"/>
      <c r="N163" s="772"/>
      <c r="O163" s="772"/>
      <c r="P163" s="772"/>
      <c r="Q163" s="772"/>
      <c r="R163" s="772"/>
      <c r="S163" s="772"/>
      <c r="T163" s="772"/>
      <c r="U163" s="772"/>
      <c r="V163" s="772"/>
      <c r="W163" s="774"/>
      <c r="X163" s="772"/>
      <c r="Y163" s="772"/>
      <c r="Z163" s="772"/>
      <c r="AA163" s="775"/>
      <c r="AB163" s="771">
        <v>0.09</v>
      </c>
      <c r="AC163" s="247" t="s">
        <v>98</v>
      </c>
      <c r="AD163" s="313">
        <v>0</v>
      </c>
      <c r="AE163" s="757"/>
      <c r="AF163" s="828"/>
      <c r="AG163" s="313"/>
      <c r="AH163" s="757"/>
      <c r="AI163" s="247"/>
      <c r="AJ163" s="313"/>
      <c r="AK163" s="829"/>
      <c r="AL163" s="828"/>
      <c r="AM163" s="766"/>
      <c r="AN163" s="252">
        <f t="shared" si="6"/>
        <v>0.09</v>
      </c>
      <c r="AO163" s="247" t="s">
        <v>98</v>
      </c>
      <c r="AP163" s="313">
        <f t="shared" si="7"/>
        <v>0</v>
      </c>
      <c r="AQ163" s="776"/>
      <c r="AR163" s="767"/>
      <c r="AS163" s="769"/>
      <c r="AT163" s="776"/>
      <c r="AU163" s="767"/>
      <c r="AV163" s="769"/>
      <c r="AW163" s="776"/>
      <c r="AX163" s="767"/>
      <c r="AY163" s="769"/>
      <c r="AZ163" s="776"/>
      <c r="BA163" s="768"/>
      <c r="BB163" s="769"/>
      <c r="BC163" s="776"/>
      <c r="BD163" s="768"/>
      <c r="BE163" s="777"/>
      <c r="BF163" s="319"/>
      <c r="BG163" s="320"/>
      <c r="BH163" s="320"/>
      <c r="BI163" s="776"/>
      <c r="BJ163" s="768"/>
      <c r="BK163" s="769"/>
      <c r="BL163" s="776"/>
      <c r="BM163" s="768"/>
      <c r="BN163" s="769"/>
      <c r="BO163" s="776"/>
      <c r="BP163" s="768"/>
      <c r="BQ163" s="769"/>
      <c r="BR163" s="767"/>
      <c r="BS163" s="768"/>
      <c r="BT163" s="769"/>
    </row>
    <row r="164" spans="1:72" ht="94.5" x14ac:dyDescent="0.25">
      <c r="A164" s="742">
        <v>93</v>
      </c>
      <c r="B164" s="554" t="s">
        <v>290</v>
      </c>
      <c r="C164" s="279"/>
      <c r="D164" s="772"/>
      <c r="E164" s="772"/>
      <c r="F164" s="772"/>
      <c r="G164" s="773"/>
      <c r="H164" s="772"/>
      <c r="I164" s="772"/>
      <c r="J164" s="772"/>
      <c r="K164" s="772"/>
      <c r="L164" s="773"/>
      <c r="M164" s="772"/>
      <c r="N164" s="772"/>
      <c r="O164" s="772"/>
      <c r="P164" s="772"/>
      <c r="Q164" s="772"/>
      <c r="R164" s="772"/>
      <c r="S164" s="772"/>
      <c r="T164" s="772"/>
      <c r="U164" s="772"/>
      <c r="V164" s="772"/>
      <c r="W164" s="774"/>
      <c r="X164" s="772"/>
      <c r="Y164" s="772"/>
      <c r="Z164" s="772"/>
      <c r="AA164" s="775"/>
      <c r="AB164" s="771">
        <v>0.28999999999999998</v>
      </c>
      <c r="AC164" s="247" t="s">
        <v>98</v>
      </c>
      <c r="AD164" s="313">
        <v>0</v>
      </c>
      <c r="AE164" s="757"/>
      <c r="AF164" s="828"/>
      <c r="AG164" s="313"/>
      <c r="AH164" s="757"/>
      <c r="AI164" s="247"/>
      <c r="AJ164" s="313"/>
      <c r="AK164" s="829"/>
      <c r="AL164" s="828"/>
      <c r="AM164" s="766"/>
      <c r="AN164" s="252">
        <f t="shared" si="6"/>
        <v>0.28999999999999998</v>
      </c>
      <c r="AO164" s="247" t="s">
        <v>98</v>
      </c>
      <c r="AP164" s="313">
        <f t="shared" si="7"/>
        <v>0</v>
      </c>
      <c r="AQ164" s="776"/>
      <c r="AR164" s="767"/>
      <c r="AS164" s="769"/>
      <c r="AT164" s="776"/>
      <c r="AU164" s="767"/>
      <c r="AV164" s="769"/>
      <c r="AW164" s="776"/>
      <c r="AX164" s="767"/>
      <c r="AY164" s="769"/>
      <c r="AZ164" s="776"/>
      <c r="BA164" s="768"/>
      <c r="BB164" s="769"/>
      <c r="BC164" s="776"/>
      <c r="BD164" s="768"/>
      <c r="BE164" s="777"/>
      <c r="BF164" s="319"/>
      <c r="BG164" s="320"/>
      <c r="BH164" s="320"/>
      <c r="BI164" s="776"/>
      <c r="BJ164" s="768"/>
      <c r="BK164" s="769"/>
      <c r="BL164" s="776"/>
      <c r="BM164" s="768"/>
      <c r="BN164" s="769"/>
      <c r="BO164" s="776"/>
      <c r="BP164" s="768"/>
      <c r="BQ164" s="769"/>
      <c r="BR164" s="767"/>
      <c r="BS164" s="768"/>
      <c r="BT164" s="769"/>
    </row>
    <row r="165" spans="1:72" ht="78.75" x14ac:dyDescent="0.25">
      <c r="A165" s="742">
        <v>94</v>
      </c>
      <c r="B165" s="554" t="s">
        <v>291</v>
      </c>
      <c r="C165" s="279"/>
      <c r="D165" s="772"/>
      <c r="E165" s="772"/>
      <c r="F165" s="772"/>
      <c r="G165" s="773"/>
      <c r="H165" s="772"/>
      <c r="I165" s="772"/>
      <c r="J165" s="772"/>
      <c r="K165" s="772"/>
      <c r="L165" s="773"/>
      <c r="M165" s="772"/>
      <c r="N165" s="772"/>
      <c r="O165" s="772"/>
      <c r="P165" s="772"/>
      <c r="Q165" s="772"/>
      <c r="R165" s="772"/>
      <c r="S165" s="772"/>
      <c r="T165" s="772"/>
      <c r="U165" s="772"/>
      <c r="V165" s="772"/>
      <c r="W165" s="774"/>
      <c r="X165" s="772"/>
      <c r="Y165" s="772"/>
      <c r="Z165" s="772"/>
      <c r="AA165" s="775"/>
      <c r="AB165" s="771">
        <v>0.1</v>
      </c>
      <c r="AC165" s="247" t="s">
        <v>98</v>
      </c>
      <c r="AD165" s="313">
        <v>0</v>
      </c>
      <c r="AE165" s="757"/>
      <c r="AF165" s="828"/>
      <c r="AG165" s="313"/>
      <c r="AH165" s="757"/>
      <c r="AI165" s="247"/>
      <c r="AJ165" s="313"/>
      <c r="AK165" s="829"/>
      <c r="AL165" s="828"/>
      <c r="AM165" s="766"/>
      <c r="AN165" s="252">
        <f t="shared" si="6"/>
        <v>0.1</v>
      </c>
      <c r="AO165" s="247" t="s">
        <v>98</v>
      </c>
      <c r="AP165" s="313">
        <f t="shared" si="7"/>
        <v>0</v>
      </c>
      <c r="AQ165" s="776"/>
      <c r="AR165" s="767"/>
      <c r="AS165" s="769"/>
      <c r="AT165" s="776"/>
      <c r="AU165" s="767"/>
      <c r="AV165" s="769"/>
      <c r="AW165" s="776"/>
      <c r="AX165" s="767"/>
      <c r="AY165" s="769"/>
      <c r="AZ165" s="776"/>
      <c r="BA165" s="768"/>
      <c r="BB165" s="769"/>
      <c r="BC165" s="776"/>
      <c r="BD165" s="768"/>
      <c r="BE165" s="777"/>
      <c r="BF165" s="319"/>
      <c r="BG165" s="320"/>
      <c r="BH165" s="320"/>
      <c r="BI165" s="776"/>
      <c r="BJ165" s="768"/>
      <c r="BK165" s="769"/>
      <c r="BL165" s="776"/>
      <c r="BM165" s="768"/>
      <c r="BN165" s="769"/>
      <c r="BO165" s="776"/>
      <c r="BP165" s="768"/>
      <c r="BQ165" s="769"/>
      <c r="BR165" s="767"/>
      <c r="BS165" s="768"/>
      <c r="BT165" s="769"/>
    </row>
    <row r="166" spans="1:72" ht="94.5" x14ac:dyDescent="0.25">
      <c r="A166" s="742">
        <v>95</v>
      </c>
      <c r="B166" s="554" t="s">
        <v>292</v>
      </c>
      <c r="C166" s="279"/>
      <c r="D166" s="772"/>
      <c r="E166" s="772"/>
      <c r="F166" s="772"/>
      <c r="G166" s="773"/>
      <c r="H166" s="772"/>
      <c r="I166" s="772"/>
      <c r="J166" s="772"/>
      <c r="K166" s="772"/>
      <c r="L166" s="773"/>
      <c r="M166" s="772"/>
      <c r="N166" s="772"/>
      <c r="O166" s="772"/>
      <c r="P166" s="772"/>
      <c r="Q166" s="772"/>
      <c r="R166" s="772"/>
      <c r="S166" s="772"/>
      <c r="T166" s="772"/>
      <c r="U166" s="772"/>
      <c r="V166" s="772"/>
      <c r="W166" s="774"/>
      <c r="X166" s="772"/>
      <c r="Y166" s="772"/>
      <c r="Z166" s="772"/>
      <c r="AA166" s="775"/>
      <c r="AB166" s="771">
        <v>0.28000000000000003</v>
      </c>
      <c r="AC166" s="247" t="s">
        <v>98</v>
      </c>
      <c r="AD166" s="313">
        <v>0</v>
      </c>
      <c r="AE166" s="757"/>
      <c r="AF166" s="828"/>
      <c r="AG166" s="313"/>
      <c r="AH166" s="757"/>
      <c r="AI166" s="247"/>
      <c r="AJ166" s="313"/>
      <c r="AK166" s="829"/>
      <c r="AL166" s="828"/>
      <c r="AM166" s="766"/>
      <c r="AN166" s="252">
        <f t="shared" si="6"/>
        <v>0.28000000000000003</v>
      </c>
      <c r="AO166" s="247" t="s">
        <v>98</v>
      </c>
      <c r="AP166" s="313">
        <f t="shared" si="7"/>
        <v>0</v>
      </c>
      <c r="AQ166" s="776"/>
      <c r="AR166" s="767"/>
      <c r="AS166" s="769"/>
      <c r="AT166" s="776"/>
      <c r="AU166" s="767"/>
      <c r="AV166" s="769"/>
      <c r="AW166" s="776"/>
      <c r="AX166" s="767"/>
      <c r="AY166" s="769"/>
      <c r="AZ166" s="776"/>
      <c r="BA166" s="768"/>
      <c r="BB166" s="769"/>
      <c r="BC166" s="776"/>
      <c r="BD166" s="768"/>
      <c r="BE166" s="777"/>
      <c r="BF166" s="319"/>
      <c r="BG166" s="320"/>
      <c r="BH166" s="320"/>
      <c r="BI166" s="776"/>
      <c r="BJ166" s="768"/>
      <c r="BK166" s="769"/>
      <c r="BL166" s="776"/>
      <c r="BM166" s="768"/>
      <c r="BN166" s="769"/>
      <c r="BO166" s="776"/>
      <c r="BP166" s="768"/>
      <c r="BQ166" s="769"/>
      <c r="BR166" s="767"/>
      <c r="BS166" s="768"/>
      <c r="BT166" s="769"/>
    </row>
    <row r="167" spans="1:72" ht="110.25" x14ac:dyDescent="0.25">
      <c r="A167" s="742">
        <v>96</v>
      </c>
      <c r="B167" s="554" t="s">
        <v>293</v>
      </c>
      <c r="C167" s="279"/>
      <c r="D167" s="772"/>
      <c r="E167" s="772"/>
      <c r="F167" s="772"/>
      <c r="G167" s="773"/>
      <c r="H167" s="772"/>
      <c r="I167" s="772"/>
      <c r="J167" s="772"/>
      <c r="K167" s="772"/>
      <c r="L167" s="773"/>
      <c r="M167" s="772"/>
      <c r="N167" s="772"/>
      <c r="O167" s="772"/>
      <c r="P167" s="772"/>
      <c r="Q167" s="772"/>
      <c r="R167" s="772"/>
      <c r="S167" s="772"/>
      <c r="T167" s="772"/>
      <c r="U167" s="772"/>
      <c r="V167" s="772"/>
      <c r="W167" s="774"/>
      <c r="X167" s="772"/>
      <c r="Y167" s="772"/>
      <c r="Z167" s="772"/>
      <c r="AA167" s="775"/>
      <c r="AB167" s="771">
        <v>0.06</v>
      </c>
      <c r="AC167" s="247" t="s">
        <v>98</v>
      </c>
      <c r="AD167" s="313">
        <v>0</v>
      </c>
      <c r="AE167" s="757"/>
      <c r="AF167" s="828"/>
      <c r="AG167" s="313"/>
      <c r="AH167" s="757"/>
      <c r="AI167" s="247"/>
      <c r="AJ167" s="313"/>
      <c r="AK167" s="829"/>
      <c r="AL167" s="828"/>
      <c r="AM167" s="766"/>
      <c r="AN167" s="252">
        <f t="shared" si="6"/>
        <v>0.06</v>
      </c>
      <c r="AO167" s="247" t="s">
        <v>98</v>
      </c>
      <c r="AP167" s="313">
        <f t="shared" si="7"/>
        <v>0</v>
      </c>
      <c r="AQ167" s="776"/>
      <c r="AR167" s="767"/>
      <c r="AS167" s="769"/>
      <c r="AT167" s="776"/>
      <c r="AU167" s="767"/>
      <c r="AV167" s="769"/>
      <c r="AW167" s="776"/>
      <c r="AX167" s="767"/>
      <c r="AY167" s="769"/>
      <c r="AZ167" s="776"/>
      <c r="BA167" s="768"/>
      <c r="BB167" s="769"/>
      <c r="BC167" s="776"/>
      <c r="BD167" s="768"/>
      <c r="BE167" s="777"/>
      <c r="BF167" s="319"/>
      <c r="BG167" s="320"/>
      <c r="BH167" s="320"/>
      <c r="BI167" s="776"/>
      <c r="BJ167" s="768"/>
      <c r="BK167" s="769"/>
      <c r="BL167" s="776"/>
      <c r="BM167" s="768"/>
      <c r="BN167" s="769"/>
      <c r="BO167" s="776"/>
      <c r="BP167" s="768"/>
      <c r="BQ167" s="769"/>
      <c r="BR167" s="767"/>
      <c r="BS167" s="768"/>
      <c r="BT167" s="769"/>
    </row>
    <row r="168" spans="1:72" ht="94.5" x14ac:dyDescent="0.25">
      <c r="A168" s="742">
        <v>97</v>
      </c>
      <c r="B168" s="554" t="s">
        <v>294</v>
      </c>
      <c r="C168" s="279"/>
      <c r="D168" s="772"/>
      <c r="E168" s="772"/>
      <c r="F168" s="772"/>
      <c r="G168" s="773"/>
      <c r="H168" s="772"/>
      <c r="I168" s="772"/>
      <c r="J168" s="772"/>
      <c r="K168" s="772"/>
      <c r="L168" s="773"/>
      <c r="M168" s="772"/>
      <c r="N168" s="772"/>
      <c r="O168" s="772"/>
      <c r="P168" s="772"/>
      <c r="Q168" s="772"/>
      <c r="R168" s="772"/>
      <c r="S168" s="772"/>
      <c r="T168" s="772"/>
      <c r="U168" s="772"/>
      <c r="V168" s="772"/>
      <c r="W168" s="774"/>
      <c r="X168" s="772"/>
      <c r="Y168" s="772"/>
      <c r="Z168" s="772"/>
      <c r="AA168" s="775"/>
      <c r="AB168" s="771">
        <v>0.16</v>
      </c>
      <c r="AC168" s="247" t="s">
        <v>98</v>
      </c>
      <c r="AD168" s="313">
        <v>0</v>
      </c>
      <c r="AE168" s="757"/>
      <c r="AF168" s="828"/>
      <c r="AG168" s="313"/>
      <c r="AH168" s="757"/>
      <c r="AI168" s="247"/>
      <c r="AJ168" s="313"/>
      <c r="AK168" s="829"/>
      <c r="AL168" s="828"/>
      <c r="AM168" s="766"/>
      <c r="AN168" s="252">
        <f t="shared" si="6"/>
        <v>0.16</v>
      </c>
      <c r="AO168" s="247" t="s">
        <v>98</v>
      </c>
      <c r="AP168" s="313">
        <f t="shared" si="7"/>
        <v>0</v>
      </c>
      <c r="AQ168" s="776"/>
      <c r="AR168" s="767"/>
      <c r="AS168" s="769"/>
      <c r="AT168" s="776"/>
      <c r="AU168" s="767"/>
      <c r="AV168" s="769"/>
      <c r="AW168" s="776"/>
      <c r="AX168" s="767"/>
      <c r="AY168" s="769"/>
      <c r="AZ168" s="776"/>
      <c r="BA168" s="768"/>
      <c r="BB168" s="769"/>
      <c r="BC168" s="776"/>
      <c r="BD168" s="768"/>
      <c r="BE168" s="777"/>
      <c r="BF168" s="319"/>
      <c r="BG168" s="320"/>
      <c r="BH168" s="320"/>
      <c r="BI168" s="776"/>
      <c r="BJ168" s="768"/>
      <c r="BK168" s="769"/>
      <c r="BL168" s="776"/>
      <c r="BM168" s="768"/>
      <c r="BN168" s="769"/>
      <c r="BO168" s="776"/>
      <c r="BP168" s="768"/>
      <c r="BQ168" s="769"/>
      <c r="BR168" s="767"/>
      <c r="BS168" s="768"/>
      <c r="BT168" s="769"/>
    </row>
    <row r="169" spans="1:72" ht="78.75" x14ac:dyDescent="0.25">
      <c r="A169" s="742">
        <v>98</v>
      </c>
      <c r="B169" s="778" t="s">
        <v>336</v>
      </c>
      <c r="C169" s="279"/>
      <c r="D169" s="772"/>
      <c r="E169" s="772"/>
      <c r="F169" s="772"/>
      <c r="G169" s="773"/>
      <c r="H169" s="772"/>
      <c r="I169" s="772"/>
      <c r="J169" s="772"/>
      <c r="K169" s="772"/>
      <c r="L169" s="773"/>
      <c r="M169" s="772"/>
      <c r="N169" s="772"/>
      <c r="O169" s="772"/>
      <c r="P169" s="772"/>
      <c r="Q169" s="772"/>
      <c r="R169" s="772"/>
      <c r="S169" s="772"/>
      <c r="T169" s="772"/>
      <c r="U169" s="772"/>
      <c r="V169" s="772"/>
      <c r="W169" s="774"/>
      <c r="X169" s="772"/>
      <c r="Y169" s="772"/>
      <c r="Z169" s="772"/>
      <c r="AA169" s="775"/>
      <c r="AB169" s="771">
        <v>0.09</v>
      </c>
      <c r="AC169" s="247" t="s">
        <v>98</v>
      </c>
      <c r="AD169" s="313">
        <v>0</v>
      </c>
      <c r="AE169" s="757"/>
      <c r="AF169" s="828"/>
      <c r="AG169" s="313"/>
      <c r="AH169" s="757"/>
      <c r="AI169" s="247"/>
      <c r="AJ169" s="313"/>
      <c r="AK169" s="829"/>
      <c r="AL169" s="828"/>
      <c r="AM169" s="766"/>
      <c r="AN169" s="252">
        <f t="shared" si="6"/>
        <v>0.09</v>
      </c>
      <c r="AO169" s="247" t="s">
        <v>98</v>
      </c>
      <c r="AP169" s="313">
        <f t="shared" si="7"/>
        <v>0</v>
      </c>
      <c r="AQ169" s="776"/>
      <c r="AR169" s="767"/>
      <c r="AS169" s="769"/>
      <c r="AT169" s="776"/>
      <c r="AU169" s="767"/>
      <c r="AV169" s="769"/>
      <c r="AW169" s="776"/>
      <c r="AX169" s="767"/>
      <c r="AY169" s="769"/>
      <c r="AZ169" s="776"/>
      <c r="BA169" s="768"/>
      <c r="BB169" s="769"/>
      <c r="BC169" s="776"/>
      <c r="BD169" s="768"/>
      <c r="BE169" s="777"/>
      <c r="BF169" s="319"/>
      <c r="BG169" s="320"/>
      <c r="BH169" s="320"/>
      <c r="BI169" s="776"/>
      <c r="BJ169" s="768"/>
      <c r="BK169" s="769"/>
      <c r="BL169" s="776"/>
      <c r="BM169" s="768"/>
      <c r="BN169" s="769"/>
      <c r="BO169" s="776"/>
      <c r="BP169" s="768"/>
      <c r="BQ169" s="769"/>
      <c r="BR169" s="767"/>
      <c r="BS169" s="768"/>
      <c r="BT169" s="769"/>
    </row>
    <row r="170" spans="1:72" ht="94.5" x14ac:dyDescent="0.25">
      <c r="A170" s="742">
        <v>99</v>
      </c>
      <c r="B170" s="778" t="s">
        <v>337</v>
      </c>
      <c r="C170" s="279"/>
      <c r="D170" s="772"/>
      <c r="E170" s="772"/>
      <c r="F170" s="772"/>
      <c r="G170" s="773"/>
      <c r="H170" s="772"/>
      <c r="I170" s="772"/>
      <c r="J170" s="772"/>
      <c r="K170" s="772"/>
      <c r="L170" s="773"/>
      <c r="M170" s="772"/>
      <c r="N170" s="772"/>
      <c r="O170" s="772"/>
      <c r="P170" s="772"/>
      <c r="Q170" s="772"/>
      <c r="R170" s="772"/>
      <c r="S170" s="772"/>
      <c r="T170" s="772"/>
      <c r="U170" s="772"/>
      <c r="V170" s="772"/>
      <c r="W170" s="774"/>
      <c r="X170" s="772"/>
      <c r="Y170" s="772"/>
      <c r="Z170" s="772"/>
      <c r="AA170" s="775"/>
      <c r="AB170" s="771">
        <v>0.27</v>
      </c>
      <c r="AC170" s="247" t="s">
        <v>98</v>
      </c>
      <c r="AD170" s="313">
        <v>0</v>
      </c>
      <c r="AE170" s="757"/>
      <c r="AF170" s="828"/>
      <c r="AG170" s="313"/>
      <c r="AH170" s="757"/>
      <c r="AI170" s="247"/>
      <c r="AJ170" s="313"/>
      <c r="AK170" s="829"/>
      <c r="AL170" s="828"/>
      <c r="AM170" s="766"/>
      <c r="AN170" s="252">
        <f t="shared" si="6"/>
        <v>0.27</v>
      </c>
      <c r="AO170" s="247" t="s">
        <v>98</v>
      </c>
      <c r="AP170" s="313">
        <f t="shared" si="7"/>
        <v>0</v>
      </c>
      <c r="AQ170" s="776"/>
      <c r="AR170" s="767"/>
      <c r="AS170" s="769"/>
      <c r="AT170" s="776"/>
      <c r="AU170" s="767"/>
      <c r="AV170" s="769"/>
      <c r="AW170" s="776"/>
      <c r="AX170" s="767"/>
      <c r="AY170" s="769"/>
      <c r="AZ170" s="776"/>
      <c r="BA170" s="768"/>
      <c r="BB170" s="769"/>
      <c r="BC170" s="776"/>
      <c r="BD170" s="768"/>
      <c r="BE170" s="777"/>
      <c r="BF170" s="319"/>
      <c r="BG170" s="320"/>
      <c r="BH170" s="320"/>
      <c r="BI170" s="776"/>
      <c r="BJ170" s="768"/>
      <c r="BK170" s="769"/>
      <c r="BL170" s="776"/>
      <c r="BM170" s="768"/>
      <c r="BN170" s="769"/>
      <c r="BO170" s="776"/>
      <c r="BP170" s="768"/>
      <c r="BQ170" s="769"/>
      <c r="BR170" s="767"/>
      <c r="BS170" s="768"/>
      <c r="BT170" s="769"/>
    </row>
    <row r="171" spans="1:72" ht="63" x14ac:dyDescent="0.25">
      <c r="A171" s="742">
        <v>100</v>
      </c>
      <c r="B171" s="554" t="s">
        <v>295</v>
      </c>
      <c r="C171" s="279"/>
      <c r="D171" s="772"/>
      <c r="E171" s="772"/>
      <c r="F171" s="772"/>
      <c r="G171" s="773"/>
      <c r="H171" s="772"/>
      <c r="I171" s="772"/>
      <c r="J171" s="772"/>
      <c r="K171" s="772"/>
      <c r="L171" s="773"/>
      <c r="M171" s="772"/>
      <c r="N171" s="772"/>
      <c r="O171" s="772"/>
      <c r="P171" s="772"/>
      <c r="Q171" s="772"/>
      <c r="R171" s="772"/>
      <c r="S171" s="772"/>
      <c r="T171" s="772"/>
      <c r="U171" s="772"/>
      <c r="V171" s="772"/>
      <c r="W171" s="774"/>
      <c r="X171" s="772"/>
      <c r="Y171" s="772"/>
      <c r="Z171" s="772"/>
      <c r="AA171" s="775"/>
      <c r="AB171" s="771">
        <v>0.25</v>
      </c>
      <c r="AC171" s="247" t="s">
        <v>98</v>
      </c>
      <c r="AD171" s="313">
        <v>0</v>
      </c>
      <c r="AE171" s="757"/>
      <c r="AF171" s="828"/>
      <c r="AG171" s="313"/>
      <c r="AH171" s="757"/>
      <c r="AI171" s="247"/>
      <c r="AJ171" s="313"/>
      <c r="AK171" s="829"/>
      <c r="AL171" s="828"/>
      <c r="AM171" s="766"/>
      <c r="AN171" s="252">
        <f t="shared" si="6"/>
        <v>0.25</v>
      </c>
      <c r="AO171" s="247" t="s">
        <v>98</v>
      </c>
      <c r="AP171" s="313">
        <f t="shared" si="7"/>
        <v>0</v>
      </c>
      <c r="AQ171" s="776"/>
      <c r="AR171" s="767"/>
      <c r="AS171" s="769"/>
      <c r="AT171" s="776"/>
      <c r="AU171" s="767"/>
      <c r="AV171" s="769"/>
      <c r="AW171" s="776"/>
      <c r="AX171" s="767"/>
      <c r="AY171" s="769"/>
      <c r="AZ171" s="776"/>
      <c r="BA171" s="768"/>
      <c r="BB171" s="769"/>
      <c r="BC171" s="776"/>
      <c r="BD171" s="768"/>
      <c r="BE171" s="777"/>
      <c r="BF171" s="319"/>
      <c r="BG171" s="320"/>
      <c r="BH171" s="320"/>
      <c r="BI171" s="776"/>
      <c r="BJ171" s="768"/>
      <c r="BK171" s="769"/>
      <c r="BL171" s="776"/>
      <c r="BM171" s="768"/>
      <c r="BN171" s="769"/>
      <c r="BO171" s="776"/>
      <c r="BP171" s="768"/>
      <c r="BQ171" s="769"/>
      <c r="BR171" s="767"/>
      <c r="BS171" s="768"/>
      <c r="BT171" s="769"/>
    </row>
    <row r="172" spans="1:72" ht="94.5" x14ac:dyDescent="0.25">
      <c r="A172" s="742">
        <v>101</v>
      </c>
      <c r="B172" s="554" t="s">
        <v>296</v>
      </c>
      <c r="C172" s="279"/>
      <c r="D172" s="772"/>
      <c r="E172" s="772"/>
      <c r="F172" s="772"/>
      <c r="G172" s="773"/>
      <c r="H172" s="772"/>
      <c r="I172" s="772"/>
      <c r="J172" s="772"/>
      <c r="K172" s="772"/>
      <c r="L172" s="773"/>
      <c r="M172" s="772"/>
      <c r="N172" s="772"/>
      <c r="O172" s="772"/>
      <c r="P172" s="772"/>
      <c r="Q172" s="772"/>
      <c r="R172" s="772"/>
      <c r="S172" s="772"/>
      <c r="T172" s="772"/>
      <c r="U172" s="772"/>
      <c r="V172" s="772"/>
      <c r="W172" s="774"/>
      <c r="X172" s="772"/>
      <c r="Y172" s="772"/>
      <c r="Z172" s="772"/>
      <c r="AA172" s="775"/>
      <c r="AB172" s="771">
        <v>0.15</v>
      </c>
      <c r="AC172" s="247" t="s">
        <v>98</v>
      </c>
      <c r="AD172" s="313">
        <v>0</v>
      </c>
      <c r="AE172" s="757"/>
      <c r="AF172" s="828"/>
      <c r="AG172" s="313"/>
      <c r="AH172" s="757"/>
      <c r="AI172" s="247"/>
      <c r="AJ172" s="313"/>
      <c r="AK172" s="829"/>
      <c r="AL172" s="828"/>
      <c r="AM172" s="766"/>
      <c r="AN172" s="252">
        <f t="shared" si="6"/>
        <v>0.15</v>
      </c>
      <c r="AO172" s="247" t="s">
        <v>98</v>
      </c>
      <c r="AP172" s="313">
        <f t="shared" si="7"/>
        <v>0</v>
      </c>
      <c r="AQ172" s="776"/>
      <c r="AR172" s="767"/>
      <c r="AS172" s="769"/>
      <c r="AT172" s="776"/>
      <c r="AU172" s="767"/>
      <c r="AV172" s="769"/>
      <c r="AW172" s="776"/>
      <c r="AX172" s="767"/>
      <c r="AY172" s="769"/>
      <c r="AZ172" s="776"/>
      <c r="BA172" s="768"/>
      <c r="BB172" s="769"/>
      <c r="BC172" s="776"/>
      <c r="BD172" s="768"/>
      <c r="BE172" s="777"/>
      <c r="BF172" s="319"/>
      <c r="BG172" s="320"/>
      <c r="BH172" s="320"/>
      <c r="BI172" s="776"/>
      <c r="BJ172" s="768"/>
      <c r="BK172" s="769"/>
      <c r="BL172" s="776"/>
      <c r="BM172" s="768"/>
      <c r="BN172" s="769"/>
      <c r="BO172" s="776"/>
      <c r="BP172" s="768"/>
      <c r="BQ172" s="769"/>
      <c r="BR172" s="767"/>
      <c r="BS172" s="768"/>
      <c r="BT172" s="769"/>
    </row>
    <row r="173" spans="1:72" ht="94.5" x14ac:dyDescent="0.25">
      <c r="A173" s="742">
        <v>102</v>
      </c>
      <c r="B173" s="554" t="s">
        <v>297</v>
      </c>
      <c r="C173" s="279"/>
      <c r="D173" s="772"/>
      <c r="E173" s="772"/>
      <c r="F173" s="772"/>
      <c r="G173" s="773"/>
      <c r="H173" s="772"/>
      <c r="I173" s="772"/>
      <c r="J173" s="772"/>
      <c r="K173" s="772"/>
      <c r="L173" s="773"/>
      <c r="M173" s="772"/>
      <c r="N173" s="772"/>
      <c r="O173" s="772"/>
      <c r="P173" s="772"/>
      <c r="Q173" s="772"/>
      <c r="R173" s="772"/>
      <c r="S173" s="772"/>
      <c r="T173" s="772"/>
      <c r="U173" s="772"/>
      <c r="V173" s="772"/>
      <c r="W173" s="774"/>
      <c r="X173" s="772"/>
      <c r="Y173" s="772"/>
      <c r="Z173" s="772"/>
      <c r="AA173" s="775"/>
      <c r="AB173" s="771">
        <v>0.11</v>
      </c>
      <c r="AC173" s="247" t="s">
        <v>98</v>
      </c>
      <c r="AD173" s="313">
        <v>0</v>
      </c>
      <c r="AE173" s="757"/>
      <c r="AF173" s="828"/>
      <c r="AG173" s="313"/>
      <c r="AH173" s="757"/>
      <c r="AI173" s="247"/>
      <c r="AJ173" s="313"/>
      <c r="AK173" s="829"/>
      <c r="AL173" s="828"/>
      <c r="AM173" s="766"/>
      <c r="AN173" s="252">
        <f t="shared" si="6"/>
        <v>0.11</v>
      </c>
      <c r="AO173" s="247" t="s">
        <v>98</v>
      </c>
      <c r="AP173" s="313">
        <f t="shared" si="7"/>
        <v>0</v>
      </c>
      <c r="AQ173" s="776"/>
      <c r="AR173" s="767"/>
      <c r="AS173" s="769"/>
      <c r="AT173" s="776"/>
      <c r="AU173" s="767"/>
      <c r="AV173" s="769"/>
      <c r="AW173" s="776"/>
      <c r="AX173" s="767"/>
      <c r="AY173" s="769"/>
      <c r="AZ173" s="776"/>
      <c r="BA173" s="768"/>
      <c r="BB173" s="769"/>
      <c r="BC173" s="776"/>
      <c r="BD173" s="768"/>
      <c r="BE173" s="777"/>
      <c r="BF173" s="319"/>
      <c r="BG173" s="320"/>
      <c r="BH173" s="320"/>
      <c r="BI173" s="776"/>
      <c r="BJ173" s="768"/>
      <c r="BK173" s="769"/>
      <c r="BL173" s="776"/>
      <c r="BM173" s="768"/>
      <c r="BN173" s="769"/>
      <c r="BO173" s="776"/>
      <c r="BP173" s="768"/>
      <c r="BQ173" s="769"/>
      <c r="BR173" s="767"/>
      <c r="BS173" s="768"/>
      <c r="BT173" s="769"/>
    </row>
    <row r="174" spans="1:72" ht="63" x14ac:dyDescent="0.25">
      <c r="A174" s="742">
        <v>103</v>
      </c>
      <c r="B174" s="554" t="s">
        <v>298</v>
      </c>
      <c r="C174" s="279"/>
      <c r="D174" s="772"/>
      <c r="E174" s="772"/>
      <c r="F174" s="772"/>
      <c r="G174" s="773"/>
      <c r="H174" s="772"/>
      <c r="I174" s="772"/>
      <c r="J174" s="772"/>
      <c r="K174" s="772"/>
      <c r="L174" s="773"/>
      <c r="M174" s="772"/>
      <c r="N174" s="772"/>
      <c r="O174" s="772"/>
      <c r="P174" s="772"/>
      <c r="Q174" s="772"/>
      <c r="R174" s="772"/>
      <c r="S174" s="772"/>
      <c r="T174" s="772"/>
      <c r="U174" s="772"/>
      <c r="V174" s="772"/>
      <c r="W174" s="774"/>
      <c r="X174" s="772"/>
      <c r="Y174" s="772"/>
      <c r="Z174" s="772"/>
      <c r="AA174" s="775"/>
      <c r="AB174" s="771">
        <v>0.05</v>
      </c>
      <c r="AC174" s="247" t="s">
        <v>98</v>
      </c>
      <c r="AD174" s="313">
        <v>0</v>
      </c>
      <c r="AE174" s="757"/>
      <c r="AF174" s="828"/>
      <c r="AG174" s="313"/>
      <c r="AH174" s="757"/>
      <c r="AI174" s="247"/>
      <c r="AJ174" s="313"/>
      <c r="AK174" s="829"/>
      <c r="AL174" s="828"/>
      <c r="AM174" s="766"/>
      <c r="AN174" s="252">
        <f t="shared" si="6"/>
        <v>0.05</v>
      </c>
      <c r="AO174" s="247" t="s">
        <v>98</v>
      </c>
      <c r="AP174" s="313">
        <f t="shared" si="7"/>
        <v>0</v>
      </c>
      <c r="AQ174" s="776"/>
      <c r="AR174" s="767"/>
      <c r="AS174" s="769"/>
      <c r="AT174" s="776"/>
      <c r="AU174" s="767"/>
      <c r="AV174" s="769"/>
      <c r="AW174" s="776"/>
      <c r="AX174" s="767"/>
      <c r="AY174" s="769"/>
      <c r="AZ174" s="776"/>
      <c r="BA174" s="768"/>
      <c r="BB174" s="769"/>
      <c r="BC174" s="776"/>
      <c r="BD174" s="768"/>
      <c r="BE174" s="777"/>
      <c r="BF174" s="319"/>
      <c r="BG174" s="320"/>
      <c r="BH174" s="320"/>
      <c r="BI174" s="776"/>
      <c r="BJ174" s="768"/>
      <c r="BK174" s="769"/>
      <c r="BL174" s="776"/>
      <c r="BM174" s="768"/>
      <c r="BN174" s="769"/>
      <c r="BO174" s="776"/>
      <c r="BP174" s="768"/>
      <c r="BQ174" s="769"/>
      <c r="BR174" s="767"/>
      <c r="BS174" s="768"/>
      <c r="BT174" s="769"/>
    </row>
    <row r="175" spans="1:72" ht="63" x14ac:dyDescent="0.25">
      <c r="A175" s="742">
        <v>104</v>
      </c>
      <c r="B175" s="554" t="s">
        <v>299</v>
      </c>
      <c r="C175" s="279"/>
      <c r="D175" s="772"/>
      <c r="E175" s="772"/>
      <c r="F175" s="772"/>
      <c r="G175" s="773"/>
      <c r="H175" s="772"/>
      <c r="I175" s="772"/>
      <c r="J175" s="772"/>
      <c r="K175" s="772"/>
      <c r="L175" s="773"/>
      <c r="M175" s="772"/>
      <c r="N175" s="772"/>
      <c r="O175" s="772"/>
      <c r="P175" s="772"/>
      <c r="Q175" s="772"/>
      <c r="R175" s="772"/>
      <c r="S175" s="772"/>
      <c r="T175" s="772"/>
      <c r="U175" s="772"/>
      <c r="V175" s="772"/>
      <c r="W175" s="774"/>
      <c r="X175" s="772"/>
      <c r="Y175" s="772"/>
      <c r="Z175" s="772"/>
      <c r="AA175" s="775"/>
      <c r="AB175" s="771">
        <v>0.08</v>
      </c>
      <c r="AC175" s="247" t="s">
        <v>98</v>
      </c>
      <c r="AD175" s="313">
        <v>0</v>
      </c>
      <c r="AE175" s="757"/>
      <c r="AF175" s="828"/>
      <c r="AG175" s="313"/>
      <c r="AH175" s="757"/>
      <c r="AI175" s="247"/>
      <c r="AJ175" s="313"/>
      <c r="AK175" s="829"/>
      <c r="AL175" s="828"/>
      <c r="AM175" s="766"/>
      <c r="AN175" s="252">
        <f t="shared" si="6"/>
        <v>0.08</v>
      </c>
      <c r="AO175" s="247" t="s">
        <v>98</v>
      </c>
      <c r="AP175" s="313">
        <f t="shared" si="7"/>
        <v>0</v>
      </c>
      <c r="AQ175" s="776"/>
      <c r="AR175" s="767"/>
      <c r="AS175" s="769"/>
      <c r="AT175" s="776"/>
      <c r="AU175" s="767"/>
      <c r="AV175" s="769"/>
      <c r="AW175" s="776"/>
      <c r="AX175" s="767"/>
      <c r="AY175" s="769"/>
      <c r="AZ175" s="776"/>
      <c r="BA175" s="768"/>
      <c r="BB175" s="769"/>
      <c r="BC175" s="776"/>
      <c r="BD175" s="768"/>
      <c r="BE175" s="777"/>
      <c r="BF175" s="319"/>
      <c r="BG175" s="320"/>
      <c r="BH175" s="320"/>
      <c r="BI175" s="776"/>
      <c r="BJ175" s="768"/>
      <c r="BK175" s="769"/>
      <c r="BL175" s="776"/>
      <c r="BM175" s="768"/>
      <c r="BN175" s="769"/>
      <c r="BO175" s="776"/>
      <c r="BP175" s="768"/>
      <c r="BQ175" s="769"/>
      <c r="BR175" s="767"/>
      <c r="BS175" s="768"/>
      <c r="BT175" s="769"/>
    </row>
    <row r="176" spans="1:72" ht="63" x14ac:dyDescent="0.25">
      <c r="A176" s="742">
        <v>105</v>
      </c>
      <c r="B176" s="554" t="s">
        <v>300</v>
      </c>
      <c r="C176" s="279"/>
      <c r="D176" s="772"/>
      <c r="E176" s="772"/>
      <c r="F176" s="772"/>
      <c r="G176" s="773"/>
      <c r="H176" s="772"/>
      <c r="I176" s="772"/>
      <c r="J176" s="772"/>
      <c r="K176" s="772"/>
      <c r="L176" s="773"/>
      <c r="M176" s="772"/>
      <c r="N176" s="772"/>
      <c r="O176" s="772"/>
      <c r="P176" s="772"/>
      <c r="Q176" s="772"/>
      <c r="R176" s="772"/>
      <c r="S176" s="772"/>
      <c r="T176" s="772"/>
      <c r="U176" s="772"/>
      <c r="V176" s="772"/>
      <c r="W176" s="774"/>
      <c r="X176" s="772"/>
      <c r="Y176" s="772"/>
      <c r="Z176" s="772"/>
      <c r="AA176" s="775"/>
      <c r="AB176" s="771">
        <v>0.48</v>
      </c>
      <c r="AC176" s="247" t="s">
        <v>98</v>
      </c>
      <c r="AD176" s="313">
        <v>0</v>
      </c>
      <c r="AE176" s="757"/>
      <c r="AF176" s="828"/>
      <c r="AG176" s="313"/>
      <c r="AH176" s="757"/>
      <c r="AI176" s="247"/>
      <c r="AJ176" s="313"/>
      <c r="AK176" s="829"/>
      <c r="AL176" s="828"/>
      <c r="AM176" s="766"/>
      <c r="AN176" s="252">
        <f t="shared" si="6"/>
        <v>0.48</v>
      </c>
      <c r="AO176" s="247" t="s">
        <v>98</v>
      </c>
      <c r="AP176" s="313">
        <f t="shared" si="7"/>
        <v>0</v>
      </c>
      <c r="AQ176" s="776"/>
      <c r="AR176" s="767"/>
      <c r="AS176" s="769"/>
      <c r="AT176" s="776"/>
      <c r="AU176" s="767"/>
      <c r="AV176" s="769"/>
      <c r="AW176" s="776"/>
      <c r="AX176" s="767"/>
      <c r="AY176" s="769"/>
      <c r="AZ176" s="776"/>
      <c r="BA176" s="768"/>
      <c r="BB176" s="769"/>
      <c r="BC176" s="776"/>
      <c r="BD176" s="768"/>
      <c r="BE176" s="777"/>
      <c r="BF176" s="319"/>
      <c r="BG176" s="320"/>
      <c r="BH176" s="320"/>
      <c r="BI176" s="776"/>
      <c r="BJ176" s="768"/>
      <c r="BK176" s="769"/>
      <c r="BL176" s="776"/>
      <c r="BM176" s="768"/>
      <c r="BN176" s="769"/>
      <c r="BO176" s="776"/>
      <c r="BP176" s="768"/>
      <c r="BQ176" s="769"/>
      <c r="BR176" s="767"/>
      <c r="BS176" s="768"/>
      <c r="BT176" s="769"/>
    </row>
    <row r="177" spans="1:72" ht="63" x14ac:dyDescent="0.25">
      <c r="A177" s="742">
        <v>106</v>
      </c>
      <c r="B177" s="554" t="s">
        <v>301</v>
      </c>
      <c r="C177" s="279"/>
      <c r="D177" s="772"/>
      <c r="E177" s="772"/>
      <c r="F177" s="772"/>
      <c r="G177" s="773"/>
      <c r="H177" s="772"/>
      <c r="I177" s="772"/>
      <c r="J177" s="772"/>
      <c r="K177" s="772"/>
      <c r="L177" s="773"/>
      <c r="M177" s="772"/>
      <c r="N177" s="772"/>
      <c r="O177" s="772"/>
      <c r="P177" s="772"/>
      <c r="Q177" s="772"/>
      <c r="R177" s="772"/>
      <c r="S177" s="772"/>
      <c r="T177" s="772"/>
      <c r="U177" s="772"/>
      <c r="V177" s="772"/>
      <c r="W177" s="774"/>
      <c r="X177" s="772"/>
      <c r="Y177" s="772"/>
      <c r="Z177" s="772"/>
      <c r="AA177" s="775"/>
      <c r="AB177" s="771">
        <v>0.03</v>
      </c>
      <c r="AC177" s="247" t="s">
        <v>98</v>
      </c>
      <c r="AD177" s="313">
        <v>0</v>
      </c>
      <c r="AE177" s="757"/>
      <c r="AF177" s="828"/>
      <c r="AG177" s="313"/>
      <c r="AH177" s="757"/>
      <c r="AI177" s="247"/>
      <c r="AJ177" s="313"/>
      <c r="AK177" s="829"/>
      <c r="AL177" s="828"/>
      <c r="AM177" s="766"/>
      <c r="AN177" s="252">
        <f t="shared" si="6"/>
        <v>0.03</v>
      </c>
      <c r="AO177" s="247" t="s">
        <v>98</v>
      </c>
      <c r="AP177" s="313">
        <f t="shared" si="7"/>
        <v>0</v>
      </c>
      <c r="AQ177" s="776"/>
      <c r="AR177" s="767"/>
      <c r="AS177" s="769"/>
      <c r="AT177" s="776"/>
      <c r="AU177" s="767"/>
      <c r="AV177" s="769"/>
      <c r="AW177" s="776"/>
      <c r="AX177" s="767"/>
      <c r="AY177" s="769"/>
      <c r="AZ177" s="776"/>
      <c r="BA177" s="768"/>
      <c r="BB177" s="769"/>
      <c r="BC177" s="776"/>
      <c r="BD177" s="768"/>
      <c r="BE177" s="777"/>
      <c r="BF177" s="319"/>
      <c r="BG177" s="320"/>
      <c r="BH177" s="320"/>
      <c r="BI177" s="776"/>
      <c r="BJ177" s="768"/>
      <c r="BK177" s="769"/>
      <c r="BL177" s="776"/>
      <c r="BM177" s="768"/>
      <c r="BN177" s="769"/>
      <c r="BO177" s="776"/>
      <c r="BP177" s="768"/>
      <c r="BQ177" s="769"/>
      <c r="BR177" s="767"/>
      <c r="BS177" s="768"/>
      <c r="BT177" s="769"/>
    </row>
    <row r="178" spans="1:72" ht="63" x14ac:dyDescent="0.25">
      <c r="A178" s="742">
        <v>107</v>
      </c>
      <c r="B178" s="554" t="s">
        <v>302</v>
      </c>
      <c r="C178" s="279"/>
      <c r="D178" s="772"/>
      <c r="E178" s="772"/>
      <c r="F178" s="772"/>
      <c r="G178" s="773"/>
      <c r="H178" s="772"/>
      <c r="I178" s="772"/>
      <c r="J178" s="772"/>
      <c r="K178" s="772"/>
      <c r="L178" s="773"/>
      <c r="M178" s="772"/>
      <c r="N178" s="772"/>
      <c r="O178" s="772"/>
      <c r="P178" s="772"/>
      <c r="Q178" s="772"/>
      <c r="R178" s="772"/>
      <c r="S178" s="772"/>
      <c r="T178" s="772"/>
      <c r="U178" s="772"/>
      <c r="V178" s="772"/>
      <c r="W178" s="774"/>
      <c r="X178" s="772"/>
      <c r="Y178" s="772"/>
      <c r="Z178" s="772"/>
      <c r="AA178" s="775"/>
      <c r="AB178" s="771">
        <v>0.09</v>
      </c>
      <c r="AC178" s="247" t="s">
        <v>98</v>
      </c>
      <c r="AD178" s="313">
        <v>0</v>
      </c>
      <c r="AE178" s="757"/>
      <c r="AF178" s="828"/>
      <c r="AG178" s="313"/>
      <c r="AH178" s="757"/>
      <c r="AI178" s="247"/>
      <c r="AJ178" s="313"/>
      <c r="AK178" s="829"/>
      <c r="AL178" s="828"/>
      <c r="AM178" s="766"/>
      <c r="AN178" s="252">
        <f t="shared" si="6"/>
        <v>0.09</v>
      </c>
      <c r="AO178" s="247" t="s">
        <v>98</v>
      </c>
      <c r="AP178" s="313">
        <f t="shared" si="7"/>
        <v>0</v>
      </c>
      <c r="AQ178" s="776"/>
      <c r="AR178" s="767"/>
      <c r="AS178" s="769"/>
      <c r="AT178" s="776"/>
      <c r="AU178" s="767"/>
      <c r="AV178" s="769"/>
      <c r="AW178" s="776"/>
      <c r="AX178" s="767"/>
      <c r="AY178" s="769"/>
      <c r="AZ178" s="776"/>
      <c r="BA178" s="768"/>
      <c r="BB178" s="769"/>
      <c r="BC178" s="776"/>
      <c r="BD178" s="768"/>
      <c r="BE178" s="777"/>
      <c r="BF178" s="319"/>
      <c r="BG178" s="320"/>
      <c r="BH178" s="320"/>
      <c r="BI178" s="776"/>
      <c r="BJ178" s="768"/>
      <c r="BK178" s="769"/>
      <c r="BL178" s="776"/>
      <c r="BM178" s="768"/>
      <c r="BN178" s="769"/>
      <c r="BO178" s="776"/>
      <c r="BP178" s="768"/>
      <c r="BQ178" s="769"/>
      <c r="BR178" s="767"/>
      <c r="BS178" s="768"/>
      <c r="BT178" s="769"/>
    </row>
    <row r="179" spans="1:72" ht="63" x14ac:dyDescent="0.25">
      <c r="A179" s="742">
        <v>108</v>
      </c>
      <c r="B179" s="554" t="s">
        <v>303</v>
      </c>
      <c r="C179" s="279"/>
      <c r="D179" s="772"/>
      <c r="E179" s="772"/>
      <c r="F179" s="772"/>
      <c r="G179" s="773"/>
      <c r="H179" s="772"/>
      <c r="I179" s="772"/>
      <c r="J179" s="772"/>
      <c r="K179" s="772"/>
      <c r="L179" s="773"/>
      <c r="M179" s="772"/>
      <c r="N179" s="772"/>
      <c r="O179" s="772"/>
      <c r="P179" s="772"/>
      <c r="Q179" s="772"/>
      <c r="R179" s="772"/>
      <c r="S179" s="772"/>
      <c r="T179" s="772"/>
      <c r="U179" s="772"/>
      <c r="V179" s="772"/>
      <c r="W179" s="774"/>
      <c r="X179" s="772"/>
      <c r="Y179" s="772"/>
      <c r="Z179" s="772"/>
      <c r="AA179" s="775"/>
      <c r="AB179" s="771">
        <v>0.06</v>
      </c>
      <c r="AC179" s="247" t="s">
        <v>98</v>
      </c>
      <c r="AD179" s="313">
        <v>0</v>
      </c>
      <c r="AE179" s="757"/>
      <c r="AF179" s="828"/>
      <c r="AG179" s="313"/>
      <c r="AH179" s="757"/>
      <c r="AI179" s="247"/>
      <c r="AJ179" s="313"/>
      <c r="AK179" s="829"/>
      <c r="AL179" s="828"/>
      <c r="AM179" s="766"/>
      <c r="AN179" s="252">
        <f t="shared" si="6"/>
        <v>0.06</v>
      </c>
      <c r="AO179" s="247" t="s">
        <v>98</v>
      </c>
      <c r="AP179" s="313">
        <f t="shared" si="7"/>
        <v>0</v>
      </c>
      <c r="AQ179" s="776"/>
      <c r="AR179" s="767"/>
      <c r="AS179" s="769"/>
      <c r="AT179" s="776"/>
      <c r="AU179" s="767"/>
      <c r="AV179" s="769"/>
      <c r="AW179" s="776"/>
      <c r="AX179" s="767"/>
      <c r="AY179" s="769"/>
      <c r="AZ179" s="776"/>
      <c r="BA179" s="768"/>
      <c r="BB179" s="769"/>
      <c r="BC179" s="776"/>
      <c r="BD179" s="768"/>
      <c r="BE179" s="777"/>
      <c r="BF179" s="319"/>
      <c r="BG179" s="320"/>
      <c r="BH179" s="320"/>
      <c r="BI179" s="776"/>
      <c r="BJ179" s="768"/>
      <c r="BK179" s="769"/>
      <c r="BL179" s="776"/>
      <c r="BM179" s="768"/>
      <c r="BN179" s="769"/>
      <c r="BO179" s="776"/>
      <c r="BP179" s="768"/>
      <c r="BQ179" s="769"/>
      <c r="BR179" s="767"/>
      <c r="BS179" s="768"/>
      <c r="BT179" s="769"/>
    </row>
    <row r="180" spans="1:72" ht="78.75" x14ac:dyDescent="0.25">
      <c r="A180" s="742">
        <v>109</v>
      </c>
      <c r="B180" s="554" t="s">
        <v>304</v>
      </c>
      <c r="C180" s="279"/>
      <c r="D180" s="772"/>
      <c r="E180" s="772"/>
      <c r="F180" s="772"/>
      <c r="G180" s="773"/>
      <c r="H180" s="772"/>
      <c r="I180" s="772"/>
      <c r="J180" s="772"/>
      <c r="K180" s="772"/>
      <c r="L180" s="773"/>
      <c r="M180" s="772"/>
      <c r="N180" s="772"/>
      <c r="O180" s="772"/>
      <c r="P180" s="772"/>
      <c r="Q180" s="772"/>
      <c r="R180" s="772"/>
      <c r="S180" s="772"/>
      <c r="T180" s="772"/>
      <c r="U180" s="772"/>
      <c r="V180" s="772"/>
      <c r="W180" s="774"/>
      <c r="X180" s="772"/>
      <c r="Y180" s="772"/>
      <c r="Z180" s="772"/>
      <c r="AA180" s="775"/>
      <c r="AB180" s="771">
        <v>0.14000000000000001</v>
      </c>
      <c r="AC180" s="247" t="s">
        <v>98</v>
      </c>
      <c r="AD180" s="313">
        <v>0</v>
      </c>
      <c r="AE180" s="757"/>
      <c r="AF180" s="828"/>
      <c r="AG180" s="313"/>
      <c r="AH180" s="757"/>
      <c r="AI180" s="247"/>
      <c r="AJ180" s="313"/>
      <c r="AK180" s="829"/>
      <c r="AL180" s="828"/>
      <c r="AM180" s="766"/>
      <c r="AN180" s="252">
        <f t="shared" si="6"/>
        <v>0.14000000000000001</v>
      </c>
      <c r="AO180" s="247" t="s">
        <v>98</v>
      </c>
      <c r="AP180" s="313">
        <f t="shared" si="7"/>
        <v>0</v>
      </c>
      <c r="AQ180" s="776"/>
      <c r="AR180" s="767"/>
      <c r="AS180" s="769"/>
      <c r="AT180" s="776"/>
      <c r="AU180" s="767"/>
      <c r="AV180" s="769"/>
      <c r="AW180" s="776"/>
      <c r="AX180" s="767"/>
      <c r="AY180" s="769"/>
      <c r="AZ180" s="776"/>
      <c r="BA180" s="768"/>
      <c r="BB180" s="769"/>
      <c r="BC180" s="776"/>
      <c r="BD180" s="768"/>
      <c r="BE180" s="777"/>
      <c r="BF180" s="319"/>
      <c r="BG180" s="320"/>
      <c r="BH180" s="320"/>
      <c r="BI180" s="776"/>
      <c r="BJ180" s="768"/>
      <c r="BK180" s="769"/>
      <c r="BL180" s="776"/>
      <c r="BM180" s="768"/>
      <c r="BN180" s="769"/>
      <c r="BO180" s="776"/>
      <c r="BP180" s="768"/>
      <c r="BQ180" s="769"/>
      <c r="BR180" s="767"/>
      <c r="BS180" s="768"/>
      <c r="BT180" s="769"/>
    </row>
    <row r="181" spans="1:72" ht="63" x14ac:dyDescent="0.25">
      <c r="A181" s="742">
        <v>110</v>
      </c>
      <c r="B181" s="554" t="s">
        <v>305</v>
      </c>
      <c r="C181" s="279"/>
      <c r="D181" s="772"/>
      <c r="E181" s="772"/>
      <c r="F181" s="772"/>
      <c r="G181" s="773"/>
      <c r="H181" s="772"/>
      <c r="I181" s="772"/>
      <c r="J181" s="772"/>
      <c r="K181" s="772"/>
      <c r="L181" s="773"/>
      <c r="M181" s="772"/>
      <c r="N181" s="772"/>
      <c r="O181" s="772"/>
      <c r="P181" s="772"/>
      <c r="Q181" s="772"/>
      <c r="R181" s="772"/>
      <c r="S181" s="772"/>
      <c r="T181" s="772"/>
      <c r="U181" s="772"/>
      <c r="V181" s="772"/>
      <c r="W181" s="774"/>
      <c r="X181" s="772"/>
      <c r="Y181" s="772"/>
      <c r="Z181" s="772"/>
      <c r="AA181" s="775"/>
      <c r="AB181" s="771">
        <v>0.04</v>
      </c>
      <c r="AC181" s="247" t="s">
        <v>98</v>
      </c>
      <c r="AD181" s="313">
        <v>0</v>
      </c>
      <c r="AE181" s="757"/>
      <c r="AF181" s="828"/>
      <c r="AG181" s="313"/>
      <c r="AH181" s="757"/>
      <c r="AI181" s="247"/>
      <c r="AJ181" s="313"/>
      <c r="AK181" s="829"/>
      <c r="AL181" s="828"/>
      <c r="AM181" s="766"/>
      <c r="AN181" s="252">
        <f t="shared" si="6"/>
        <v>0.04</v>
      </c>
      <c r="AO181" s="247" t="s">
        <v>98</v>
      </c>
      <c r="AP181" s="313">
        <f t="shared" si="7"/>
        <v>0</v>
      </c>
      <c r="AQ181" s="776"/>
      <c r="AR181" s="767"/>
      <c r="AS181" s="769"/>
      <c r="AT181" s="776"/>
      <c r="AU181" s="767"/>
      <c r="AV181" s="769"/>
      <c r="AW181" s="776"/>
      <c r="AX181" s="767"/>
      <c r="AY181" s="769"/>
      <c r="AZ181" s="776"/>
      <c r="BA181" s="768"/>
      <c r="BB181" s="769"/>
      <c r="BC181" s="776"/>
      <c r="BD181" s="768"/>
      <c r="BE181" s="777"/>
      <c r="BF181" s="319"/>
      <c r="BG181" s="320"/>
      <c r="BH181" s="320"/>
      <c r="BI181" s="776"/>
      <c r="BJ181" s="768"/>
      <c r="BK181" s="769"/>
      <c r="BL181" s="776"/>
      <c r="BM181" s="768"/>
      <c r="BN181" s="769"/>
      <c r="BO181" s="776"/>
      <c r="BP181" s="768"/>
      <c r="BQ181" s="769"/>
      <c r="BR181" s="767"/>
      <c r="BS181" s="768"/>
      <c r="BT181" s="769"/>
    </row>
    <row r="182" spans="1:72" ht="63" x14ac:dyDescent="0.25">
      <c r="A182" s="742">
        <v>111</v>
      </c>
      <c r="B182" s="554" t="s">
        <v>306</v>
      </c>
      <c r="C182" s="279"/>
      <c r="D182" s="772"/>
      <c r="E182" s="772"/>
      <c r="F182" s="772"/>
      <c r="G182" s="773"/>
      <c r="H182" s="772"/>
      <c r="I182" s="772"/>
      <c r="J182" s="772"/>
      <c r="K182" s="772"/>
      <c r="L182" s="773"/>
      <c r="M182" s="772"/>
      <c r="N182" s="772"/>
      <c r="O182" s="772"/>
      <c r="P182" s="772"/>
      <c r="Q182" s="772"/>
      <c r="R182" s="772"/>
      <c r="S182" s="772"/>
      <c r="T182" s="772"/>
      <c r="U182" s="772"/>
      <c r="V182" s="772"/>
      <c r="W182" s="774"/>
      <c r="X182" s="772"/>
      <c r="Y182" s="772"/>
      <c r="Z182" s="772"/>
      <c r="AA182" s="775"/>
      <c r="AB182" s="771">
        <v>0.05</v>
      </c>
      <c r="AC182" s="247" t="s">
        <v>98</v>
      </c>
      <c r="AD182" s="313">
        <v>0</v>
      </c>
      <c r="AE182" s="757"/>
      <c r="AF182" s="828"/>
      <c r="AG182" s="313"/>
      <c r="AH182" s="757"/>
      <c r="AI182" s="247"/>
      <c r="AJ182" s="313"/>
      <c r="AK182" s="829"/>
      <c r="AL182" s="828"/>
      <c r="AM182" s="766"/>
      <c r="AN182" s="252">
        <f t="shared" si="6"/>
        <v>0.05</v>
      </c>
      <c r="AO182" s="247" t="s">
        <v>98</v>
      </c>
      <c r="AP182" s="313">
        <f t="shared" si="7"/>
        <v>0</v>
      </c>
      <c r="AQ182" s="776"/>
      <c r="AR182" s="767"/>
      <c r="AS182" s="769"/>
      <c r="AT182" s="776"/>
      <c r="AU182" s="767"/>
      <c r="AV182" s="769"/>
      <c r="AW182" s="776"/>
      <c r="AX182" s="767"/>
      <c r="AY182" s="769"/>
      <c r="AZ182" s="776"/>
      <c r="BA182" s="768"/>
      <c r="BB182" s="769"/>
      <c r="BC182" s="776"/>
      <c r="BD182" s="768"/>
      <c r="BE182" s="777"/>
      <c r="BF182" s="319"/>
      <c r="BG182" s="320"/>
      <c r="BH182" s="320"/>
      <c r="BI182" s="776"/>
      <c r="BJ182" s="768"/>
      <c r="BK182" s="769"/>
      <c r="BL182" s="776"/>
      <c r="BM182" s="768"/>
      <c r="BN182" s="769"/>
      <c r="BO182" s="776"/>
      <c r="BP182" s="768"/>
      <c r="BQ182" s="769"/>
      <c r="BR182" s="767"/>
      <c r="BS182" s="768"/>
      <c r="BT182" s="769"/>
    </row>
    <row r="183" spans="1:72" ht="63" x14ac:dyDescent="0.25">
      <c r="A183" s="742">
        <v>112</v>
      </c>
      <c r="B183" s="554" t="s">
        <v>307</v>
      </c>
      <c r="C183" s="279"/>
      <c r="D183" s="772"/>
      <c r="E183" s="772"/>
      <c r="F183" s="772"/>
      <c r="G183" s="773"/>
      <c r="H183" s="772"/>
      <c r="I183" s="772"/>
      <c r="J183" s="772"/>
      <c r="K183" s="772"/>
      <c r="L183" s="773"/>
      <c r="M183" s="772"/>
      <c r="N183" s="772"/>
      <c r="O183" s="772"/>
      <c r="P183" s="772"/>
      <c r="Q183" s="772"/>
      <c r="R183" s="772"/>
      <c r="S183" s="772"/>
      <c r="T183" s="772"/>
      <c r="U183" s="772"/>
      <c r="V183" s="772"/>
      <c r="W183" s="774"/>
      <c r="X183" s="772"/>
      <c r="Y183" s="772"/>
      <c r="Z183" s="772"/>
      <c r="AA183" s="775"/>
      <c r="AB183" s="771">
        <v>0.04</v>
      </c>
      <c r="AC183" s="247" t="s">
        <v>98</v>
      </c>
      <c r="AD183" s="313">
        <v>0</v>
      </c>
      <c r="AE183" s="757"/>
      <c r="AF183" s="828"/>
      <c r="AG183" s="313"/>
      <c r="AH183" s="757"/>
      <c r="AI183" s="247"/>
      <c r="AJ183" s="313"/>
      <c r="AK183" s="829"/>
      <c r="AL183" s="828"/>
      <c r="AM183" s="766"/>
      <c r="AN183" s="252">
        <f t="shared" si="6"/>
        <v>0.04</v>
      </c>
      <c r="AO183" s="247" t="s">
        <v>98</v>
      </c>
      <c r="AP183" s="313">
        <f t="shared" si="7"/>
        <v>0</v>
      </c>
      <c r="AQ183" s="776"/>
      <c r="AR183" s="767"/>
      <c r="AS183" s="769"/>
      <c r="AT183" s="776"/>
      <c r="AU183" s="767"/>
      <c r="AV183" s="769"/>
      <c r="AW183" s="776"/>
      <c r="AX183" s="767"/>
      <c r="AY183" s="769"/>
      <c r="AZ183" s="776"/>
      <c r="BA183" s="768"/>
      <c r="BB183" s="769"/>
      <c r="BC183" s="776"/>
      <c r="BD183" s="768"/>
      <c r="BE183" s="777"/>
      <c r="BF183" s="319"/>
      <c r="BG183" s="320"/>
      <c r="BH183" s="320"/>
      <c r="BI183" s="776"/>
      <c r="BJ183" s="768"/>
      <c r="BK183" s="769"/>
      <c r="BL183" s="776"/>
      <c r="BM183" s="768"/>
      <c r="BN183" s="769"/>
      <c r="BO183" s="776"/>
      <c r="BP183" s="768"/>
      <c r="BQ183" s="769"/>
      <c r="BR183" s="767"/>
      <c r="BS183" s="768"/>
      <c r="BT183" s="769"/>
    </row>
    <row r="184" spans="1:72" ht="78.75" x14ac:dyDescent="0.25">
      <c r="A184" s="742">
        <v>113</v>
      </c>
      <c r="B184" s="554" t="s">
        <v>308</v>
      </c>
      <c r="C184" s="279"/>
      <c r="D184" s="772"/>
      <c r="E184" s="772"/>
      <c r="F184" s="772"/>
      <c r="G184" s="773"/>
      <c r="H184" s="772"/>
      <c r="I184" s="772"/>
      <c r="J184" s="772"/>
      <c r="K184" s="772"/>
      <c r="L184" s="773"/>
      <c r="M184" s="772"/>
      <c r="N184" s="772"/>
      <c r="O184" s="772"/>
      <c r="P184" s="772"/>
      <c r="Q184" s="772"/>
      <c r="R184" s="772"/>
      <c r="S184" s="772"/>
      <c r="T184" s="772"/>
      <c r="U184" s="772"/>
      <c r="V184" s="772"/>
      <c r="W184" s="774"/>
      <c r="X184" s="772"/>
      <c r="Y184" s="772"/>
      <c r="Z184" s="772"/>
      <c r="AA184" s="775"/>
      <c r="AB184" s="771">
        <v>0.04</v>
      </c>
      <c r="AC184" s="247" t="s">
        <v>98</v>
      </c>
      <c r="AD184" s="313">
        <v>0</v>
      </c>
      <c r="AE184" s="757"/>
      <c r="AF184" s="828"/>
      <c r="AG184" s="313"/>
      <c r="AH184" s="757"/>
      <c r="AI184" s="247"/>
      <c r="AJ184" s="313"/>
      <c r="AK184" s="829"/>
      <c r="AL184" s="828"/>
      <c r="AM184" s="766"/>
      <c r="AN184" s="252">
        <f t="shared" si="6"/>
        <v>0.04</v>
      </c>
      <c r="AO184" s="247" t="s">
        <v>98</v>
      </c>
      <c r="AP184" s="313">
        <f t="shared" si="7"/>
        <v>0</v>
      </c>
      <c r="AQ184" s="776"/>
      <c r="AR184" s="767"/>
      <c r="AS184" s="769"/>
      <c r="AT184" s="776"/>
      <c r="AU184" s="767"/>
      <c r="AV184" s="769"/>
      <c r="AW184" s="776"/>
      <c r="AX184" s="767"/>
      <c r="AY184" s="769"/>
      <c r="AZ184" s="776"/>
      <c r="BA184" s="768"/>
      <c r="BB184" s="769"/>
      <c r="BC184" s="776"/>
      <c r="BD184" s="768"/>
      <c r="BE184" s="777"/>
      <c r="BF184" s="319"/>
      <c r="BG184" s="320"/>
      <c r="BH184" s="320"/>
      <c r="BI184" s="776"/>
      <c r="BJ184" s="768"/>
      <c r="BK184" s="769"/>
      <c r="BL184" s="776"/>
      <c r="BM184" s="768"/>
      <c r="BN184" s="769"/>
      <c r="BO184" s="776"/>
      <c r="BP184" s="768"/>
      <c r="BQ184" s="769"/>
      <c r="BR184" s="767"/>
      <c r="BS184" s="768"/>
      <c r="BT184" s="769"/>
    </row>
    <row r="185" spans="1:72" ht="78.75" x14ac:dyDescent="0.25">
      <c r="A185" s="742">
        <v>114</v>
      </c>
      <c r="B185" s="554" t="s">
        <v>309</v>
      </c>
      <c r="C185" s="279"/>
      <c r="D185" s="772"/>
      <c r="E185" s="772"/>
      <c r="F185" s="772"/>
      <c r="G185" s="773"/>
      <c r="H185" s="772"/>
      <c r="I185" s="772"/>
      <c r="J185" s="772"/>
      <c r="K185" s="772"/>
      <c r="L185" s="773"/>
      <c r="M185" s="772"/>
      <c r="N185" s="772"/>
      <c r="O185" s="772"/>
      <c r="P185" s="772"/>
      <c r="Q185" s="772"/>
      <c r="R185" s="772"/>
      <c r="S185" s="772"/>
      <c r="T185" s="772"/>
      <c r="U185" s="772"/>
      <c r="V185" s="772"/>
      <c r="W185" s="774"/>
      <c r="X185" s="772"/>
      <c r="Y185" s="772"/>
      <c r="Z185" s="772"/>
      <c r="AA185" s="775"/>
      <c r="AB185" s="771">
        <v>0.22</v>
      </c>
      <c r="AC185" s="247" t="s">
        <v>98</v>
      </c>
      <c r="AD185" s="313">
        <v>0</v>
      </c>
      <c r="AE185" s="757"/>
      <c r="AF185" s="828"/>
      <c r="AG185" s="313"/>
      <c r="AH185" s="757"/>
      <c r="AI185" s="247"/>
      <c r="AJ185" s="313"/>
      <c r="AK185" s="829"/>
      <c r="AL185" s="828"/>
      <c r="AM185" s="766"/>
      <c r="AN185" s="252">
        <f t="shared" si="6"/>
        <v>0.22</v>
      </c>
      <c r="AO185" s="247" t="s">
        <v>98</v>
      </c>
      <c r="AP185" s="313">
        <f t="shared" si="7"/>
        <v>0</v>
      </c>
      <c r="AQ185" s="776"/>
      <c r="AR185" s="767"/>
      <c r="AS185" s="769"/>
      <c r="AT185" s="776"/>
      <c r="AU185" s="767"/>
      <c r="AV185" s="769"/>
      <c r="AW185" s="776"/>
      <c r="AX185" s="767"/>
      <c r="AY185" s="769"/>
      <c r="AZ185" s="776"/>
      <c r="BA185" s="768"/>
      <c r="BB185" s="769"/>
      <c r="BC185" s="776"/>
      <c r="BD185" s="768"/>
      <c r="BE185" s="777"/>
      <c r="BF185" s="319"/>
      <c r="BG185" s="320"/>
      <c r="BH185" s="320"/>
      <c r="BI185" s="776"/>
      <c r="BJ185" s="768"/>
      <c r="BK185" s="769"/>
      <c r="BL185" s="776"/>
      <c r="BM185" s="768"/>
      <c r="BN185" s="769"/>
      <c r="BO185" s="776"/>
      <c r="BP185" s="768"/>
      <c r="BQ185" s="769"/>
      <c r="BR185" s="767"/>
      <c r="BS185" s="768"/>
      <c r="BT185" s="769"/>
    </row>
    <row r="186" spans="1:72" ht="94.5" x14ac:dyDescent="0.25">
      <c r="A186" s="742">
        <v>115</v>
      </c>
      <c r="B186" s="554" t="s">
        <v>310</v>
      </c>
      <c r="C186" s="279"/>
      <c r="D186" s="772"/>
      <c r="E186" s="772"/>
      <c r="F186" s="772"/>
      <c r="G186" s="773"/>
      <c r="H186" s="772"/>
      <c r="I186" s="772"/>
      <c r="J186" s="772"/>
      <c r="K186" s="772"/>
      <c r="L186" s="773"/>
      <c r="M186" s="772"/>
      <c r="N186" s="772"/>
      <c r="O186" s="772"/>
      <c r="P186" s="772"/>
      <c r="Q186" s="772"/>
      <c r="R186" s="772"/>
      <c r="S186" s="772"/>
      <c r="T186" s="772"/>
      <c r="U186" s="772"/>
      <c r="V186" s="772"/>
      <c r="W186" s="774"/>
      <c r="X186" s="772"/>
      <c r="Y186" s="772"/>
      <c r="Z186" s="772"/>
      <c r="AA186" s="775"/>
      <c r="AB186" s="771">
        <v>0.22</v>
      </c>
      <c r="AC186" s="247" t="s">
        <v>98</v>
      </c>
      <c r="AD186" s="313">
        <v>0</v>
      </c>
      <c r="AE186" s="757"/>
      <c r="AF186" s="828"/>
      <c r="AG186" s="313"/>
      <c r="AH186" s="757"/>
      <c r="AI186" s="247"/>
      <c r="AJ186" s="313"/>
      <c r="AK186" s="829"/>
      <c r="AL186" s="828"/>
      <c r="AM186" s="766"/>
      <c r="AN186" s="252">
        <f t="shared" si="6"/>
        <v>0.22</v>
      </c>
      <c r="AO186" s="247" t="s">
        <v>98</v>
      </c>
      <c r="AP186" s="313">
        <f t="shared" si="7"/>
        <v>0</v>
      </c>
      <c r="AQ186" s="776"/>
      <c r="AR186" s="767"/>
      <c r="AS186" s="769"/>
      <c r="AT186" s="776"/>
      <c r="AU186" s="767"/>
      <c r="AV186" s="769"/>
      <c r="AW186" s="776"/>
      <c r="AX186" s="767"/>
      <c r="AY186" s="769"/>
      <c r="AZ186" s="776"/>
      <c r="BA186" s="768"/>
      <c r="BB186" s="769"/>
      <c r="BC186" s="776"/>
      <c r="BD186" s="768"/>
      <c r="BE186" s="777"/>
      <c r="BF186" s="319"/>
      <c r="BG186" s="320"/>
      <c r="BH186" s="320"/>
      <c r="BI186" s="776"/>
      <c r="BJ186" s="768"/>
      <c r="BK186" s="769"/>
      <c r="BL186" s="776"/>
      <c r="BM186" s="768"/>
      <c r="BN186" s="769"/>
      <c r="BO186" s="776"/>
      <c r="BP186" s="768"/>
      <c r="BQ186" s="769"/>
      <c r="BR186" s="767"/>
      <c r="BS186" s="768"/>
      <c r="BT186" s="769"/>
    </row>
    <row r="187" spans="1:72" ht="78.75" x14ac:dyDescent="0.25">
      <c r="A187" s="742">
        <v>116</v>
      </c>
      <c r="B187" s="554" t="s">
        <v>311</v>
      </c>
      <c r="C187" s="279"/>
      <c r="D187" s="772"/>
      <c r="E187" s="772"/>
      <c r="F187" s="772"/>
      <c r="G187" s="773"/>
      <c r="H187" s="772"/>
      <c r="I187" s="772"/>
      <c r="J187" s="772"/>
      <c r="K187" s="772"/>
      <c r="L187" s="773"/>
      <c r="M187" s="772"/>
      <c r="N187" s="772"/>
      <c r="O187" s="772"/>
      <c r="P187" s="772"/>
      <c r="Q187" s="772"/>
      <c r="R187" s="772"/>
      <c r="S187" s="772"/>
      <c r="T187" s="772"/>
      <c r="U187" s="772"/>
      <c r="V187" s="772"/>
      <c r="W187" s="774"/>
      <c r="X187" s="772"/>
      <c r="Y187" s="772"/>
      <c r="Z187" s="772"/>
      <c r="AA187" s="775"/>
      <c r="AB187" s="771">
        <v>0.4</v>
      </c>
      <c r="AC187" s="247" t="s">
        <v>98</v>
      </c>
      <c r="AD187" s="313">
        <v>0</v>
      </c>
      <c r="AE187" s="757"/>
      <c r="AF187" s="828"/>
      <c r="AG187" s="313"/>
      <c r="AH187" s="757"/>
      <c r="AI187" s="247"/>
      <c r="AJ187" s="313"/>
      <c r="AK187" s="829"/>
      <c r="AL187" s="828"/>
      <c r="AM187" s="766"/>
      <c r="AN187" s="252">
        <f t="shared" si="6"/>
        <v>0.4</v>
      </c>
      <c r="AO187" s="247" t="s">
        <v>98</v>
      </c>
      <c r="AP187" s="313">
        <f t="shared" si="7"/>
        <v>0</v>
      </c>
      <c r="AQ187" s="776"/>
      <c r="AR187" s="767"/>
      <c r="AS187" s="769"/>
      <c r="AT187" s="776"/>
      <c r="AU187" s="767"/>
      <c r="AV187" s="769"/>
      <c r="AW187" s="776"/>
      <c r="AX187" s="767"/>
      <c r="AY187" s="769"/>
      <c r="AZ187" s="776"/>
      <c r="BA187" s="768"/>
      <c r="BB187" s="769"/>
      <c r="BC187" s="776"/>
      <c r="BD187" s="768"/>
      <c r="BE187" s="777"/>
      <c r="BF187" s="319"/>
      <c r="BG187" s="320"/>
      <c r="BH187" s="320"/>
      <c r="BI187" s="776"/>
      <c r="BJ187" s="768"/>
      <c r="BK187" s="769"/>
      <c r="BL187" s="776"/>
      <c r="BM187" s="768"/>
      <c r="BN187" s="769"/>
      <c r="BO187" s="776"/>
      <c r="BP187" s="768"/>
      <c r="BQ187" s="769"/>
      <c r="BR187" s="767"/>
      <c r="BS187" s="768"/>
      <c r="BT187" s="769"/>
    </row>
    <row r="188" spans="1:72" ht="110.25" x14ac:dyDescent="0.25">
      <c r="A188" s="742">
        <v>117</v>
      </c>
      <c r="B188" s="554" t="s">
        <v>312</v>
      </c>
      <c r="C188" s="279"/>
      <c r="D188" s="772"/>
      <c r="E188" s="772"/>
      <c r="F188" s="772"/>
      <c r="G188" s="773"/>
      <c r="H188" s="772"/>
      <c r="I188" s="772"/>
      <c r="J188" s="772"/>
      <c r="K188" s="772"/>
      <c r="L188" s="773"/>
      <c r="M188" s="772"/>
      <c r="N188" s="772"/>
      <c r="O188" s="772"/>
      <c r="P188" s="772"/>
      <c r="Q188" s="772"/>
      <c r="R188" s="772"/>
      <c r="S188" s="772"/>
      <c r="T188" s="772"/>
      <c r="U188" s="772"/>
      <c r="V188" s="772"/>
      <c r="W188" s="774"/>
      <c r="X188" s="772"/>
      <c r="Y188" s="772"/>
      <c r="Z188" s="772"/>
      <c r="AA188" s="775"/>
      <c r="AB188" s="771">
        <v>0.05</v>
      </c>
      <c r="AC188" s="247" t="s">
        <v>98</v>
      </c>
      <c r="AD188" s="313">
        <v>0</v>
      </c>
      <c r="AE188" s="757"/>
      <c r="AF188" s="828"/>
      <c r="AG188" s="313"/>
      <c r="AH188" s="757"/>
      <c r="AI188" s="247"/>
      <c r="AJ188" s="313"/>
      <c r="AK188" s="829"/>
      <c r="AL188" s="828"/>
      <c r="AM188" s="766"/>
      <c r="AN188" s="252">
        <f t="shared" si="6"/>
        <v>0.05</v>
      </c>
      <c r="AO188" s="247" t="s">
        <v>98</v>
      </c>
      <c r="AP188" s="313">
        <f t="shared" si="7"/>
        <v>0</v>
      </c>
      <c r="AQ188" s="776"/>
      <c r="AR188" s="767"/>
      <c r="AS188" s="769"/>
      <c r="AT188" s="776"/>
      <c r="AU188" s="767"/>
      <c r="AV188" s="769"/>
      <c r="AW188" s="776"/>
      <c r="AX188" s="767"/>
      <c r="AY188" s="769"/>
      <c r="AZ188" s="776"/>
      <c r="BA188" s="768"/>
      <c r="BB188" s="769"/>
      <c r="BC188" s="776"/>
      <c r="BD188" s="768"/>
      <c r="BE188" s="777"/>
      <c r="BF188" s="319"/>
      <c r="BG188" s="320"/>
      <c r="BH188" s="320"/>
      <c r="BI188" s="776"/>
      <c r="BJ188" s="768"/>
      <c r="BK188" s="769"/>
      <c r="BL188" s="776"/>
      <c r="BM188" s="768"/>
      <c r="BN188" s="769"/>
      <c r="BO188" s="776"/>
      <c r="BP188" s="768"/>
      <c r="BQ188" s="769"/>
      <c r="BR188" s="767"/>
      <c r="BS188" s="768"/>
      <c r="BT188" s="769"/>
    </row>
    <row r="189" spans="1:72" ht="110.25" x14ac:dyDescent="0.25">
      <c r="A189" s="742">
        <v>118</v>
      </c>
      <c r="B189" s="554" t="s">
        <v>313</v>
      </c>
      <c r="C189" s="279"/>
      <c r="D189" s="772"/>
      <c r="E189" s="772"/>
      <c r="F189" s="772"/>
      <c r="G189" s="773"/>
      <c r="H189" s="772"/>
      <c r="I189" s="772"/>
      <c r="J189" s="772"/>
      <c r="K189" s="772"/>
      <c r="L189" s="773"/>
      <c r="M189" s="772"/>
      <c r="N189" s="772"/>
      <c r="O189" s="772"/>
      <c r="P189" s="772"/>
      <c r="Q189" s="772"/>
      <c r="R189" s="772"/>
      <c r="S189" s="772"/>
      <c r="T189" s="772"/>
      <c r="U189" s="772"/>
      <c r="V189" s="772"/>
      <c r="W189" s="774"/>
      <c r="X189" s="772"/>
      <c r="Y189" s="772"/>
      <c r="Z189" s="772"/>
      <c r="AA189" s="775"/>
      <c r="AB189" s="771">
        <v>0.5</v>
      </c>
      <c r="AC189" s="247" t="s">
        <v>98</v>
      </c>
      <c r="AD189" s="313">
        <v>0</v>
      </c>
      <c r="AE189" s="757"/>
      <c r="AF189" s="828"/>
      <c r="AG189" s="313"/>
      <c r="AH189" s="757"/>
      <c r="AI189" s="247"/>
      <c r="AJ189" s="313"/>
      <c r="AK189" s="829"/>
      <c r="AL189" s="828"/>
      <c r="AM189" s="766"/>
      <c r="AN189" s="252">
        <f t="shared" si="6"/>
        <v>0.5</v>
      </c>
      <c r="AO189" s="247" t="s">
        <v>98</v>
      </c>
      <c r="AP189" s="313">
        <f t="shared" si="7"/>
        <v>0</v>
      </c>
      <c r="AQ189" s="776"/>
      <c r="AR189" s="767"/>
      <c r="AS189" s="769"/>
      <c r="AT189" s="776"/>
      <c r="AU189" s="767"/>
      <c r="AV189" s="769"/>
      <c r="AW189" s="776"/>
      <c r="AX189" s="767"/>
      <c r="AY189" s="769"/>
      <c r="AZ189" s="776"/>
      <c r="BA189" s="768"/>
      <c r="BB189" s="769"/>
      <c r="BC189" s="776"/>
      <c r="BD189" s="768"/>
      <c r="BE189" s="777"/>
      <c r="BF189" s="319"/>
      <c r="BG189" s="320"/>
      <c r="BH189" s="320"/>
      <c r="BI189" s="776"/>
      <c r="BJ189" s="768"/>
      <c r="BK189" s="769"/>
      <c r="BL189" s="776"/>
      <c r="BM189" s="768"/>
      <c r="BN189" s="769"/>
      <c r="BO189" s="776"/>
      <c r="BP189" s="768"/>
      <c r="BQ189" s="769"/>
      <c r="BR189" s="767"/>
      <c r="BS189" s="768"/>
      <c r="BT189" s="769"/>
    </row>
    <row r="190" spans="1:72" ht="78.75" x14ac:dyDescent="0.25">
      <c r="A190" s="742">
        <v>119</v>
      </c>
      <c r="B190" s="554" t="s">
        <v>314</v>
      </c>
      <c r="C190" s="279"/>
      <c r="D190" s="772"/>
      <c r="E190" s="772"/>
      <c r="F190" s="772"/>
      <c r="G190" s="773"/>
      <c r="H190" s="772"/>
      <c r="I190" s="772"/>
      <c r="J190" s="772"/>
      <c r="K190" s="772"/>
      <c r="L190" s="773"/>
      <c r="M190" s="772"/>
      <c r="N190" s="772"/>
      <c r="O190" s="772"/>
      <c r="P190" s="772"/>
      <c r="Q190" s="772"/>
      <c r="R190" s="772"/>
      <c r="S190" s="772"/>
      <c r="T190" s="772"/>
      <c r="U190" s="772"/>
      <c r="V190" s="772"/>
      <c r="W190" s="774"/>
      <c r="X190" s="772"/>
      <c r="Y190" s="772"/>
      <c r="Z190" s="772"/>
      <c r="AA190" s="775"/>
      <c r="AB190" s="771">
        <v>0.03</v>
      </c>
      <c r="AC190" s="247" t="s">
        <v>98</v>
      </c>
      <c r="AD190" s="313">
        <v>0.63</v>
      </c>
      <c r="AE190" s="757"/>
      <c r="AF190" s="828"/>
      <c r="AG190" s="313"/>
      <c r="AH190" s="757"/>
      <c r="AI190" s="247"/>
      <c r="AJ190" s="313"/>
      <c r="AK190" s="829"/>
      <c r="AL190" s="828"/>
      <c r="AM190" s="766"/>
      <c r="AN190" s="252">
        <f t="shared" si="6"/>
        <v>0.03</v>
      </c>
      <c r="AO190" s="247" t="s">
        <v>98</v>
      </c>
      <c r="AP190" s="313">
        <f t="shared" si="7"/>
        <v>0.63</v>
      </c>
      <c r="AQ190" s="776"/>
      <c r="AR190" s="767"/>
      <c r="AS190" s="769"/>
      <c r="AT190" s="776"/>
      <c r="AU190" s="767"/>
      <c r="AV190" s="769"/>
      <c r="AW190" s="776"/>
      <c r="AX190" s="767"/>
      <c r="AY190" s="769"/>
      <c r="AZ190" s="776"/>
      <c r="BA190" s="768"/>
      <c r="BB190" s="769"/>
      <c r="BC190" s="776"/>
      <c r="BD190" s="768"/>
      <c r="BE190" s="777"/>
      <c r="BF190" s="319"/>
      <c r="BG190" s="320"/>
      <c r="BH190" s="320"/>
      <c r="BI190" s="776"/>
      <c r="BJ190" s="768"/>
      <c r="BK190" s="769"/>
      <c r="BL190" s="776"/>
      <c r="BM190" s="768"/>
      <c r="BN190" s="769"/>
      <c r="BO190" s="776"/>
      <c r="BP190" s="768"/>
      <c r="BQ190" s="769"/>
      <c r="BR190" s="767"/>
      <c r="BS190" s="768"/>
      <c r="BT190" s="769"/>
    </row>
    <row r="191" spans="1:72" ht="63" x14ac:dyDescent="0.25">
      <c r="A191" s="742">
        <v>120</v>
      </c>
      <c r="B191" s="554" t="s">
        <v>315</v>
      </c>
      <c r="C191" s="279"/>
      <c r="D191" s="772"/>
      <c r="E191" s="772"/>
      <c r="F191" s="772"/>
      <c r="G191" s="773"/>
      <c r="H191" s="772"/>
      <c r="I191" s="772"/>
      <c r="J191" s="772"/>
      <c r="K191" s="772"/>
      <c r="L191" s="773"/>
      <c r="M191" s="772"/>
      <c r="N191" s="772"/>
      <c r="O191" s="772"/>
      <c r="P191" s="772"/>
      <c r="Q191" s="772"/>
      <c r="R191" s="772"/>
      <c r="S191" s="772"/>
      <c r="T191" s="772"/>
      <c r="U191" s="772"/>
      <c r="V191" s="772"/>
      <c r="W191" s="774"/>
      <c r="X191" s="772"/>
      <c r="Y191" s="772"/>
      <c r="Z191" s="772"/>
      <c r="AA191" s="775"/>
      <c r="AB191" s="771">
        <v>0.28000000000000003</v>
      </c>
      <c r="AC191" s="247" t="s">
        <v>98</v>
      </c>
      <c r="AD191" s="313">
        <v>0</v>
      </c>
      <c r="AE191" s="757"/>
      <c r="AF191" s="828"/>
      <c r="AG191" s="313"/>
      <c r="AH191" s="757"/>
      <c r="AI191" s="247"/>
      <c r="AJ191" s="313"/>
      <c r="AK191" s="829"/>
      <c r="AL191" s="828"/>
      <c r="AM191" s="766"/>
      <c r="AN191" s="252">
        <f t="shared" si="6"/>
        <v>0.28000000000000003</v>
      </c>
      <c r="AO191" s="247" t="s">
        <v>98</v>
      </c>
      <c r="AP191" s="313">
        <f t="shared" si="7"/>
        <v>0</v>
      </c>
      <c r="AQ191" s="776"/>
      <c r="AR191" s="767"/>
      <c r="AS191" s="769"/>
      <c r="AT191" s="776"/>
      <c r="AU191" s="767"/>
      <c r="AV191" s="769"/>
      <c r="AW191" s="776"/>
      <c r="AX191" s="767"/>
      <c r="AY191" s="769"/>
      <c r="AZ191" s="776"/>
      <c r="BA191" s="768"/>
      <c r="BB191" s="769"/>
      <c r="BC191" s="776"/>
      <c r="BD191" s="768"/>
      <c r="BE191" s="777"/>
      <c r="BF191" s="319"/>
      <c r="BG191" s="320"/>
      <c r="BH191" s="320"/>
      <c r="BI191" s="776"/>
      <c r="BJ191" s="768"/>
      <c r="BK191" s="769"/>
      <c r="BL191" s="776"/>
      <c r="BM191" s="768"/>
      <c r="BN191" s="769"/>
      <c r="BO191" s="776"/>
      <c r="BP191" s="768"/>
      <c r="BQ191" s="769"/>
      <c r="BR191" s="767"/>
      <c r="BS191" s="768"/>
      <c r="BT191" s="769"/>
    </row>
    <row r="192" spans="1:72" ht="63" x14ac:dyDescent="0.25">
      <c r="A192" s="742">
        <v>121</v>
      </c>
      <c r="B192" s="554" t="s">
        <v>316</v>
      </c>
      <c r="C192" s="279"/>
      <c r="D192" s="772"/>
      <c r="E192" s="772"/>
      <c r="F192" s="772"/>
      <c r="G192" s="773"/>
      <c r="H192" s="772"/>
      <c r="I192" s="772"/>
      <c r="J192" s="772"/>
      <c r="K192" s="772"/>
      <c r="L192" s="773"/>
      <c r="M192" s="772"/>
      <c r="N192" s="772"/>
      <c r="O192" s="772"/>
      <c r="P192" s="772"/>
      <c r="Q192" s="772"/>
      <c r="R192" s="772"/>
      <c r="S192" s="772"/>
      <c r="T192" s="772"/>
      <c r="U192" s="772"/>
      <c r="V192" s="772"/>
      <c r="W192" s="774"/>
      <c r="X192" s="772"/>
      <c r="Y192" s="772"/>
      <c r="Z192" s="772"/>
      <c r="AA192" s="775"/>
      <c r="AB192" s="771">
        <v>0.1</v>
      </c>
      <c r="AC192" s="247" t="s">
        <v>98</v>
      </c>
      <c r="AD192" s="313">
        <v>0</v>
      </c>
      <c r="AE192" s="757"/>
      <c r="AF192" s="828"/>
      <c r="AG192" s="313"/>
      <c r="AH192" s="757"/>
      <c r="AI192" s="247"/>
      <c r="AJ192" s="313"/>
      <c r="AK192" s="829"/>
      <c r="AL192" s="828"/>
      <c r="AM192" s="766"/>
      <c r="AN192" s="252">
        <f t="shared" si="6"/>
        <v>0.1</v>
      </c>
      <c r="AO192" s="247" t="s">
        <v>98</v>
      </c>
      <c r="AP192" s="313">
        <f t="shared" si="7"/>
        <v>0</v>
      </c>
      <c r="AQ192" s="776"/>
      <c r="AR192" s="767"/>
      <c r="AS192" s="769"/>
      <c r="AT192" s="776"/>
      <c r="AU192" s="767"/>
      <c r="AV192" s="769"/>
      <c r="AW192" s="776"/>
      <c r="AX192" s="767"/>
      <c r="AY192" s="769"/>
      <c r="AZ192" s="776"/>
      <c r="BA192" s="768"/>
      <c r="BB192" s="769"/>
      <c r="BC192" s="776"/>
      <c r="BD192" s="768"/>
      <c r="BE192" s="777"/>
      <c r="BF192" s="319"/>
      <c r="BG192" s="320"/>
      <c r="BH192" s="320"/>
      <c r="BI192" s="776"/>
      <c r="BJ192" s="768"/>
      <c r="BK192" s="769"/>
      <c r="BL192" s="776"/>
      <c r="BM192" s="768"/>
      <c r="BN192" s="769"/>
      <c r="BO192" s="776"/>
      <c r="BP192" s="768"/>
      <c r="BQ192" s="769"/>
      <c r="BR192" s="767"/>
      <c r="BS192" s="768"/>
      <c r="BT192" s="769"/>
    </row>
    <row r="193" spans="1:72" ht="63" x14ac:dyDescent="0.25">
      <c r="A193" s="742">
        <v>122</v>
      </c>
      <c r="B193" s="554" t="s">
        <v>317</v>
      </c>
      <c r="C193" s="279"/>
      <c r="D193" s="772"/>
      <c r="E193" s="772"/>
      <c r="F193" s="772"/>
      <c r="G193" s="773"/>
      <c r="H193" s="772"/>
      <c r="I193" s="772"/>
      <c r="J193" s="772"/>
      <c r="K193" s="772"/>
      <c r="L193" s="773"/>
      <c r="M193" s="772"/>
      <c r="N193" s="772"/>
      <c r="O193" s="772"/>
      <c r="P193" s="772"/>
      <c r="Q193" s="772"/>
      <c r="R193" s="772"/>
      <c r="S193" s="772"/>
      <c r="T193" s="772"/>
      <c r="U193" s="772"/>
      <c r="V193" s="772"/>
      <c r="W193" s="774"/>
      <c r="X193" s="772"/>
      <c r="Y193" s="772"/>
      <c r="Z193" s="772"/>
      <c r="AA193" s="775"/>
      <c r="AB193" s="771">
        <v>0.41</v>
      </c>
      <c r="AC193" s="247" t="s">
        <v>98</v>
      </c>
      <c r="AD193" s="313">
        <v>0</v>
      </c>
      <c r="AE193" s="757"/>
      <c r="AF193" s="828"/>
      <c r="AG193" s="313"/>
      <c r="AH193" s="757"/>
      <c r="AI193" s="247"/>
      <c r="AJ193" s="313"/>
      <c r="AK193" s="829"/>
      <c r="AL193" s="828"/>
      <c r="AM193" s="766"/>
      <c r="AN193" s="252">
        <f t="shared" si="6"/>
        <v>0.41</v>
      </c>
      <c r="AO193" s="247" t="s">
        <v>98</v>
      </c>
      <c r="AP193" s="313">
        <f t="shared" si="7"/>
        <v>0</v>
      </c>
      <c r="AQ193" s="776"/>
      <c r="AR193" s="767"/>
      <c r="AS193" s="769"/>
      <c r="AT193" s="776"/>
      <c r="AU193" s="767"/>
      <c r="AV193" s="769"/>
      <c r="AW193" s="776"/>
      <c r="AX193" s="767"/>
      <c r="AY193" s="769"/>
      <c r="AZ193" s="776"/>
      <c r="BA193" s="768"/>
      <c r="BB193" s="769"/>
      <c r="BC193" s="776"/>
      <c r="BD193" s="768"/>
      <c r="BE193" s="777"/>
      <c r="BF193" s="319"/>
      <c r="BG193" s="320"/>
      <c r="BH193" s="320"/>
      <c r="BI193" s="776"/>
      <c r="BJ193" s="768"/>
      <c r="BK193" s="769"/>
      <c r="BL193" s="776"/>
      <c r="BM193" s="768"/>
      <c r="BN193" s="769"/>
      <c r="BO193" s="776"/>
      <c r="BP193" s="768"/>
      <c r="BQ193" s="769"/>
      <c r="BR193" s="767"/>
      <c r="BS193" s="768"/>
      <c r="BT193" s="769"/>
    </row>
    <row r="194" spans="1:72" ht="78.75" x14ac:dyDescent="0.25">
      <c r="A194" s="742">
        <v>123</v>
      </c>
      <c r="B194" s="554" t="s">
        <v>318</v>
      </c>
      <c r="C194" s="279"/>
      <c r="D194" s="772"/>
      <c r="E194" s="772"/>
      <c r="F194" s="772"/>
      <c r="G194" s="773"/>
      <c r="H194" s="772"/>
      <c r="I194" s="772"/>
      <c r="J194" s="772"/>
      <c r="K194" s="772"/>
      <c r="L194" s="773"/>
      <c r="M194" s="772"/>
      <c r="N194" s="772"/>
      <c r="O194" s="772"/>
      <c r="P194" s="772"/>
      <c r="Q194" s="772"/>
      <c r="R194" s="772"/>
      <c r="S194" s="772"/>
      <c r="T194" s="772"/>
      <c r="U194" s="772"/>
      <c r="V194" s="772"/>
      <c r="W194" s="774"/>
      <c r="X194" s="772"/>
      <c r="Y194" s="772"/>
      <c r="Z194" s="772"/>
      <c r="AA194" s="775"/>
      <c r="AB194" s="771">
        <v>0.03</v>
      </c>
      <c r="AC194" s="247" t="s">
        <v>98</v>
      </c>
      <c r="AD194" s="313">
        <v>0</v>
      </c>
      <c r="AE194" s="757"/>
      <c r="AF194" s="828"/>
      <c r="AG194" s="313"/>
      <c r="AH194" s="757"/>
      <c r="AI194" s="247"/>
      <c r="AJ194" s="313"/>
      <c r="AK194" s="829"/>
      <c r="AL194" s="828"/>
      <c r="AM194" s="766"/>
      <c r="AN194" s="252">
        <f t="shared" si="6"/>
        <v>0.03</v>
      </c>
      <c r="AO194" s="247" t="s">
        <v>98</v>
      </c>
      <c r="AP194" s="313">
        <f t="shared" si="7"/>
        <v>0</v>
      </c>
      <c r="AQ194" s="776"/>
      <c r="AR194" s="767"/>
      <c r="AS194" s="769"/>
      <c r="AT194" s="776"/>
      <c r="AU194" s="767"/>
      <c r="AV194" s="769"/>
      <c r="AW194" s="776"/>
      <c r="AX194" s="767"/>
      <c r="AY194" s="769"/>
      <c r="AZ194" s="776"/>
      <c r="BA194" s="768"/>
      <c r="BB194" s="769"/>
      <c r="BC194" s="776"/>
      <c r="BD194" s="768"/>
      <c r="BE194" s="777"/>
      <c r="BF194" s="319"/>
      <c r="BG194" s="320"/>
      <c r="BH194" s="320"/>
      <c r="BI194" s="776"/>
      <c r="BJ194" s="768"/>
      <c r="BK194" s="769"/>
      <c r="BL194" s="776"/>
      <c r="BM194" s="768"/>
      <c r="BN194" s="769"/>
      <c r="BO194" s="776"/>
      <c r="BP194" s="768"/>
      <c r="BQ194" s="769"/>
      <c r="BR194" s="767"/>
      <c r="BS194" s="768"/>
      <c r="BT194" s="769"/>
    </row>
    <row r="195" spans="1:72" ht="78.75" x14ac:dyDescent="0.25">
      <c r="A195" s="742">
        <v>124</v>
      </c>
      <c r="B195" s="554" t="s">
        <v>319</v>
      </c>
      <c r="C195" s="279"/>
      <c r="D195" s="772"/>
      <c r="E195" s="772"/>
      <c r="F195" s="772"/>
      <c r="G195" s="773"/>
      <c r="H195" s="772"/>
      <c r="I195" s="772"/>
      <c r="J195" s="772"/>
      <c r="K195" s="772"/>
      <c r="L195" s="773"/>
      <c r="M195" s="772"/>
      <c r="N195" s="772"/>
      <c r="O195" s="772"/>
      <c r="P195" s="772"/>
      <c r="Q195" s="772"/>
      <c r="R195" s="772"/>
      <c r="S195" s="772"/>
      <c r="T195" s="772"/>
      <c r="U195" s="772"/>
      <c r="V195" s="772"/>
      <c r="W195" s="774"/>
      <c r="X195" s="772"/>
      <c r="Y195" s="772"/>
      <c r="Z195" s="772"/>
      <c r="AA195" s="775"/>
      <c r="AB195" s="771">
        <v>0.04</v>
      </c>
      <c r="AC195" s="247" t="s">
        <v>98</v>
      </c>
      <c r="AD195" s="313">
        <v>0</v>
      </c>
      <c r="AE195" s="757"/>
      <c r="AF195" s="828"/>
      <c r="AG195" s="313"/>
      <c r="AH195" s="757"/>
      <c r="AI195" s="247"/>
      <c r="AJ195" s="313"/>
      <c r="AK195" s="829"/>
      <c r="AL195" s="828"/>
      <c r="AM195" s="766"/>
      <c r="AN195" s="252">
        <f t="shared" si="6"/>
        <v>0.04</v>
      </c>
      <c r="AO195" s="247" t="s">
        <v>98</v>
      </c>
      <c r="AP195" s="313">
        <f t="shared" si="7"/>
        <v>0</v>
      </c>
      <c r="AQ195" s="776"/>
      <c r="AR195" s="767"/>
      <c r="AS195" s="769"/>
      <c r="AT195" s="776"/>
      <c r="AU195" s="767"/>
      <c r="AV195" s="769"/>
      <c r="AW195" s="776"/>
      <c r="AX195" s="767"/>
      <c r="AY195" s="769"/>
      <c r="AZ195" s="776"/>
      <c r="BA195" s="768"/>
      <c r="BB195" s="769"/>
      <c r="BC195" s="776"/>
      <c r="BD195" s="768"/>
      <c r="BE195" s="777"/>
      <c r="BF195" s="319"/>
      <c r="BG195" s="320"/>
      <c r="BH195" s="320"/>
      <c r="BI195" s="776"/>
      <c r="BJ195" s="768"/>
      <c r="BK195" s="769"/>
      <c r="BL195" s="776"/>
      <c r="BM195" s="768"/>
      <c r="BN195" s="769"/>
      <c r="BO195" s="776"/>
      <c r="BP195" s="768"/>
      <c r="BQ195" s="769"/>
      <c r="BR195" s="767"/>
      <c r="BS195" s="768"/>
      <c r="BT195" s="769"/>
    </row>
    <row r="196" spans="1:72" ht="63" x14ac:dyDescent="0.25">
      <c r="A196" s="742">
        <v>125</v>
      </c>
      <c r="B196" s="554" t="s">
        <v>320</v>
      </c>
      <c r="C196" s="279"/>
      <c r="D196" s="772"/>
      <c r="E196" s="772"/>
      <c r="F196" s="772"/>
      <c r="G196" s="773"/>
      <c r="H196" s="772"/>
      <c r="I196" s="772"/>
      <c r="J196" s="772"/>
      <c r="K196" s="772"/>
      <c r="L196" s="773"/>
      <c r="M196" s="772"/>
      <c r="N196" s="772"/>
      <c r="O196" s="772"/>
      <c r="P196" s="772"/>
      <c r="Q196" s="772"/>
      <c r="R196" s="772"/>
      <c r="S196" s="772"/>
      <c r="T196" s="772"/>
      <c r="U196" s="772"/>
      <c r="V196" s="772"/>
      <c r="W196" s="774"/>
      <c r="X196" s="772"/>
      <c r="Y196" s="772"/>
      <c r="Z196" s="772"/>
      <c r="AA196" s="775"/>
      <c r="AB196" s="771">
        <v>0.03</v>
      </c>
      <c r="AC196" s="247" t="s">
        <v>98</v>
      </c>
      <c r="AD196" s="313">
        <v>0</v>
      </c>
      <c r="AE196" s="757"/>
      <c r="AF196" s="828"/>
      <c r="AG196" s="313"/>
      <c r="AH196" s="757"/>
      <c r="AI196" s="247"/>
      <c r="AJ196" s="313"/>
      <c r="AK196" s="829"/>
      <c r="AL196" s="828"/>
      <c r="AM196" s="766"/>
      <c r="AN196" s="252">
        <f t="shared" si="6"/>
        <v>0.03</v>
      </c>
      <c r="AO196" s="247" t="s">
        <v>98</v>
      </c>
      <c r="AP196" s="313">
        <f t="shared" si="7"/>
        <v>0</v>
      </c>
      <c r="AQ196" s="776"/>
      <c r="AR196" s="767"/>
      <c r="AS196" s="769"/>
      <c r="AT196" s="776"/>
      <c r="AU196" s="767"/>
      <c r="AV196" s="769"/>
      <c r="AW196" s="776"/>
      <c r="AX196" s="767"/>
      <c r="AY196" s="769"/>
      <c r="AZ196" s="776"/>
      <c r="BA196" s="768"/>
      <c r="BB196" s="769"/>
      <c r="BC196" s="776"/>
      <c r="BD196" s="768"/>
      <c r="BE196" s="777"/>
      <c r="BF196" s="319"/>
      <c r="BG196" s="320"/>
      <c r="BH196" s="320"/>
      <c r="BI196" s="776"/>
      <c r="BJ196" s="768"/>
      <c r="BK196" s="769"/>
      <c r="BL196" s="776"/>
      <c r="BM196" s="768"/>
      <c r="BN196" s="769"/>
      <c r="BO196" s="776"/>
      <c r="BP196" s="768"/>
      <c r="BQ196" s="769"/>
      <c r="BR196" s="767"/>
      <c r="BS196" s="768"/>
      <c r="BT196" s="769"/>
    </row>
    <row r="197" spans="1:72" ht="78.75" x14ac:dyDescent="0.25">
      <c r="A197" s="742">
        <v>126</v>
      </c>
      <c r="B197" s="554" t="s">
        <v>321</v>
      </c>
      <c r="C197" s="279"/>
      <c r="D197" s="772"/>
      <c r="E197" s="772"/>
      <c r="F197" s="772"/>
      <c r="G197" s="773"/>
      <c r="H197" s="772"/>
      <c r="I197" s="772"/>
      <c r="J197" s="772"/>
      <c r="K197" s="772"/>
      <c r="L197" s="773"/>
      <c r="M197" s="772"/>
      <c r="N197" s="772"/>
      <c r="O197" s="772"/>
      <c r="P197" s="772"/>
      <c r="Q197" s="772"/>
      <c r="R197" s="772"/>
      <c r="S197" s="772"/>
      <c r="T197" s="772"/>
      <c r="U197" s="772"/>
      <c r="V197" s="772"/>
      <c r="W197" s="774"/>
      <c r="X197" s="772"/>
      <c r="Y197" s="772"/>
      <c r="Z197" s="772"/>
      <c r="AA197" s="775"/>
      <c r="AB197" s="771">
        <v>0.16</v>
      </c>
      <c r="AC197" s="247" t="s">
        <v>98</v>
      </c>
      <c r="AD197" s="313">
        <v>0</v>
      </c>
      <c r="AE197" s="757"/>
      <c r="AF197" s="828"/>
      <c r="AG197" s="313"/>
      <c r="AH197" s="757"/>
      <c r="AI197" s="247"/>
      <c r="AJ197" s="313"/>
      <c r="AK197" s="829"/>
      <c r="AL197" s="828"/>
      <c r="AM197" s="766"/>
      <c r="AN197" s="252">
        <f t="shared" si="6"/>
        <v>0.16</v>
      </c>
      <c r="AO197" s="247" t="s">
        <v>98</v>
      </c>
      <c r="AP197" s="313">
        <f t="shared" si="7"/>
        <v>0</v>
      </c>
      <c r="AQ197" s="776"/>
      <c r="AR197" s="767"/>
      <c r="AS197" s="769"/>
      <c r="AT197" s="776"/>
      <c r="AU197" s="767"/>
      <c r="AV197" s="769"/>
      <c r="AW197" s="776"/>
      <c r="AX197" s="767"/>
      <c r="AY197" s="769"/>
      <c r="AZ197" s="776"/>
      <c r="BA197" s="768"/>
      <c r="BB197" s="769"/>
      <c r="BC197" s="776"/>
      <c r="BD197" s="768"/>
      <c r="BE197" s="777"/>
      <c r="BF197" s="319"/>
      <c r="BG197" s="320"/>
      <c r="BH197" s="320"/>
      <c r="BI197" s="776"/>
      <c r="BJ197" s="768"/>
      <c r="BK197" s="769"/>
      <c r="BL197" s="776"/>
      <c r="BM197" s="768"/>
      <c r="BN197" s="769"/>
      <c r="BO197" s="776"/>
      <c r="BP197" s="768"/>
      <c r="BQ197" s="769"/>
      <c r="BR197" s="767"/>
      <c r="BS197" s="768"/>
      <c r="BT197" s="769"/>
    </row>
    <row r="198" spans="1:72" ht="78.75" x14ac:dyDescent="0.25">
      <c r="A198" s="742">
        <v>127</v>
      </c>
      <c r="B198" s="554" t="s">
        <v>322</v>
      </c>
      <c r="C198" s="279"/>
      <c r="D198" s="772"/>
      <c r="E198" s="772"/>
      <c r="F198" s="772"/>
      <c r="G198" s="773"/>
      <c r="H198" s="772"/>
      <c r="I198" s="772"/>
      <c r="J198" s="772"/>
      <c r="K198" s="772"/>
      <c r="L198" s="773"/>
      <c r="M198" s="772"/>
      <c r="N198" s="772"/>
      <c r="O198" s="772"/>
      <c r="P198" s="772"/>
      <c r="Q198" s="772"/>
      <c r="R198" s="772"/>
      <c r="S198" s="772"/>
      <c r="T198" s="772"/>
      <c r="U198" s="772"/>
      <c r="V198" s="772"/>
      <c r="W198" s="774"/>
      <c r="X198" s="772"/>
      <c r="Y198" s="772"/>
      <c r="Z198" s="772"/>
      <c r="AA198" s="775"/>
      <c r="AB198" s="771">
        <v>0.06</v>
      </c>
      <c r="AC198" s="247" t="s">
        <v>98</v>
      </c>
      <c r="AD198" s="313">
        <v>0</v>
      </c>
      <c r="AE198" s="757"/>
      <c r="AF198" s="828"/>
      <c r="AG198" s="313"/>
      <c r="AH198" s="757"/>
      <c r="AI198" s="247"/>
      <c r="AJ198" s="313"/>
      <c r="AK198" s="829"/>
      <c r="AL198" s="828"/>
      <c r="AM198" s="766"/>
      <c r="AN198" s="252">
        <f t="shared" si="6"/>
        <v>0.06</v>
      </c>
      <c r="AO198" s="247" t="s">
        <v>98</v>
      </c>
      <c r="AP198" s="313">
        <f t="shared" si="7"/>
        <v>0</v>
      </c>
      <c r="AQ198" s="776"/>
      <c r="AR198" s="767"/>
      <c r="AS198" s="769"/>
      <c r="AT198" s="776"/>
      <c r="AU198" s="767"/>
      <c r="AV198" s="769"/>
      <c r="AW198" s="776"/>
      <c r="AX198" s="767"/>
      <c r="AY198" s="769"/>
      <c r="AZ198" s="776"/>
      <c r="BA198" s="768"/>
      <c r="BB198" s="769"/>
      <c r="BC198" s="776"/>
      <c r="BD198" s="768"/>
      <c r="BE198" s="777"/>
      <c r="BF198" s="319"/>
      <c r="BG198" s="320"/>
      <c r="BH198" s="320"/>
      <c r="BI198" s="776"/>
      <c r="BJ198" s="768"/>
      <c r="BK198" s="769"/>
      <c r="BL198" s="776"/>
      <c r="BM198" s="768"/>
      <c r="BN198" s="769"/>
      <c r="BO198" s="776"/>
      <c r="BP198" s="768"/>
      <c r="BQ198" s="769"/>
      <c r="BR198" s="767"/>
      <c r="BS198" s="768"/>
      <c r="BT198" s="769"/>
    </row>
    <row r="199" spans="1:72" ht="78.75" x14ac:dyDescent="0.25">
      <c r="A199" s="742">
        <v>128</v>
      </c>
      <c r="B199" s="554" t="s">
        <v>323</v>
      </c>
      <c r="C199" s="279"/>
      <c r="D199" s="772"/>
      <c r="E199" s="772"/>
      <c r="F199" s="772"/>
      <c r="G199" s="773"/>
      <c r="H199" s="772"/>
      <c r="I199" s="772"/>
      <c r="J199" s="772"/>
      <c r="K199" s="772"/>
      <c r="L199" s="773"/>
      <c r="M199" s="772"/>
      <c r="N199" s="772"/>
      <c r="O199" s="772"/>
      <c r="P199" s="772"/>
      <c r="Q199" s="772"/>
      <c r="R199" s="772"/>
      <c r="S199" s="772"/>
      <c r="T199" s="772"/>
      <c r="U199" s="772"/>
      <c r="V199" s="772"/>
      <c r="W199" s="774"/>
      <c r="X199" s="772"/>
      <c r="Y199" s="772"/>
      <c r="Z199" s="772"/>
      <c r="AA199" s="775"/>
      <c r="AB199" s="771">
        <v>0.2</v>
      </c>
      <c r="AC199" s="247" t="s">
        <v>98</v>
      </c>
      <c r="AD199" s="313">
        <v>0</v>
      </c>
      <c r="AE199" s="757"/>
      <c r="AF199" s="828"/>
      <c r="AG199" s="313"/>
      <c r="AH199" s="757"/>
      <c r="AI199" s="247"/>
      <c r="AJ199" s="313"/>
      <c r="AK199" s="829"/>
      <c r="AL199" s="828"/>
      <c r="AM199" s="766"/>
      <c r="AN199" s="252">
        <f t="shared" si="6"/>
        <v>0.2</v>
      </c>
      <c r="AO199" s="247" t="s">
        <v>98</v>
      </c>
      <c r="AP199" s="313">
        <f t="shared" si="7"/>
        <v>0</v>
      </c>
      <c r="AQ199" s="776"/>
      <c r="AR199" s="767"/>
      <c r="AS199" s="769"/>
      <c r="AT199" s="776"/>
      <c r="AU199" s="767"/>
      <c r="AV199" s="769"/>
      <c r="AW199" s="776"/>
      <c r="AX199" s="767"/>
      <c r="AY199" s="769"/>
      <c r="AZ199" s="776"/>
      <c r="BA199" s="768"/>
      <c r="BB199" s="769"/>
      <c r="BC199" s="776"/>
      <c r="BD199" s="768"/>
      <c r="BE199" s="777"/>
      <c r="BF199" s="319"/>
      <c r="BG199" s="320"/>
      <c r="BH199" s="320"/>
      <c r="BI199" s="776"/>
      <c r="BJ199" s="768"/>
      <c r="BK199" s="769"/>
      <c r="BL199" s="776"/>
      <c r="BM199" s="768"/>
      <c r="BN199" s="769"/>
      <c r="BO199" s="776"/>
      <c r="BP199" s="768"/>
      <c r="BQ199" s="769"/>
      <c r="BR199" s="767"/>
      <c r="BS199" s="768"/>
      <c r="BT199" s="769"/>
    </row>
    <row r="200" spans="1:72" ht="78.75" x14ac:dyDescent="0.25">
      <c r="A200" s="742">
        <v>129</v>
      </c>
      <c r="B200" s="554" t="s">
        <v>324</v>
      </c>
      <c r="C200" s="279"/>
      <c r="D200" s="772"/>
      <c r="E200" s="772"/>
      <c r="F200" s="772"/>
      <c r="G200" s="773"/>
      <c r="H200" s="772"/>
      <c r="I200" s="772"/>
      <c r="J200" s="772"/>
      <c r="K200" s="772"/>
      <c r="L200" s="773"/>
      <c r="M200" s="772"/>
      <c r="N200" s="772"/>
      <c r="O200" s="772"/>
      <c r="P200" s="772"/>
      <c r="Q200" s="772"/>
      <c r="R200" s="772"/>
      <c r="S200" s="772"/>
      <c r="T200" s="772"/>
      <c r="U200" s="772"/>
      <c r="V200" s="772"/>
      <c r="W200" s="774"/>
      <c r="X200" s="772"/>
      <c r="Y200" s="772"/>
      <c r="Z200" s="772"/>
      <c r="AA200" s="775"/>
      <c r="AB200" s="771">
        <v>0.05</v>
      </c>
      <c r="AC200" s="247" t="s">
        <v>98</v>
      </c>
      <c r="AD200" s="313">
        <v>0</v>
      </c>
      <c r="AE200" s="757"/>
      <c r="AF200" s="828"/>
      <c r="AG200" s="313"/>
      <c r="AH200" s="757"/>
      <c r="AI200" s="247"/>
      <c r="AJ200" s="313"/>
      <c r="AK200" s="829"/>
      <c r="AL200" s="828"/>
      <c r="AM200" s="766"/>
      <c r="AN200" s="252">
        <f t="shared" si="6"/>
        <v>0.05</v>
      </c>
      <c r="AO200" s="247" t="s">
        <v>98</v>
      </c>
      <c r="AP200" s="313">
        <f t="shared" si="7"/>
        <v>0</v>
      </c>
      <c r="AQ200" s="776"/>
      <c r="AR200" s="767"/>
      <c r="AS200" s="769"/>
      <c r="AT200" s="776"/>
      <c r="AU200" s="767"/>
      <c r="AV200" s="769"/>
      <c r="AW200" s="776"/>
      <c r="AX200" s="767"/>
      <c r="AY200" s="769"/>
      <c r="AZ200" s="776"/>
      <c r="BA200" s="768"/>
      <c r="BB200" s="769"/>
      <c r="BC200" s="776"/>
      <c r="BD200" s="768"/>
      <c r="BE200" s="777"/>
      <c r="BF200" s="319"/>
      <c r="BG200" s="320"/>
      <c r="BH200" s="320"/>
      <c r="BI200" s="776"/>
      <c r="BJ200" s="768"/>
      <c r="BK200" s="769"/>
      <c r="BL200" s="776"/>
      <c r="BM200" s="768"/>
      <c r="BN200" s="769"/>
      <c r="BO200" s="776"/>
      <c r="BP200" s="768"/>
      <c r="BQ200" s="769"/>
      <c r="BR200" s="767"/>
      <c r="BS200" s="768"/>
      <c r="BT200" s="769"/>
    </row>
    <row r="201" spans="1:72" ht="63" x14ac:dyDescent="0.25">
      <c r="A201" s="742">
        <v>130</v>
      </c>
      <c r="B201" s="554" t="s">
        <v>325</v>
      </c>
      <c r="C201" s="279"/>
      <c r="D201" s="772"/>
      <c r="E201" s="772"/>
      <c r="F201" s="772"/>
      <c r="G201" s="773"/>
      <c r="H201" s="772"/>
      <c r="I201" s="772"/>
      <c r="J201" s="772"/>
      <c r="K201" s="772"/>
      <c r="L201" s="773"/>
      <c r="M201" s="772"/>
      <c r="N201" s="772"/>
      <c r="O201" s="772"/>
      <c r="P201" s="772"/>
      <c r="Q201" s="772"/>
      <c r="R201" s="772"/>
      <c r="S201" s="772"/>
      <c r="T201" s="772"/>
      <c r="U201" s="772"/>
      <c r="V201" s="772"/>
      <c r="W201" s="774"/>
      <c r="X201" s="772"/>
      <c r="Y201" s="772"/>
      <c r="Z201" s="772"/>
      <c r="AA201" s="775"/>
      <c r="AB201" s="771">
        <v>0.03</v>
      </c>
      <c r="AC201" s="247" t="s">
        <v>98</v>
      </c>
      <c r="AD201" s="313">
        <v>0</v>
      </c>
      <c r="AE201" s="757"/>
      <c r="AF201" s="828"/>
      <c r="AG201" s="313"/>
      <c r="AH201" s="757"/>
      <c r="AI201" s="247"/>
      <c r="AJ201" s="313"/>
      <c r="AK201" s="829"/>
      <c r="AL201" s="828"/>
      <c r="AM201" s="766"/>
      <c r="AN201" s="252">
        <f t="shared" si="6"/>
        <v>0.03</v>
      </c>
      <c r="AO201" s="247" t="s">
        <v>98</v>
      </c>
      <c r="AP201" s="313">
        <f t="shared" si="7"/>
        <v>0</v>
      </c>
      <c r="AQ201" s="776"/>
      <c r="AR201" s="767"/>
      <c r="AS201" s="769"/>
      <c r="AT201" s="776"/>
      <c r="AU201" s="767"/>
      <c r="AV201" s="769"/>
      <c r="AW201" s="776"/>
      <c r="AX201" s="767"/>
      <c r="AY201" s="769"/>
      <c r="AZ201" s="776"/>
      <c r="BA201" s="768"/>
      <c r="BB201" s="769"/>
      <c r="BC201" s="776"/>
      <c r="BD201" s="768"/>
      <c r="BE201" s="777"/>
      <c r="BF201" s="319"/>
      <c r="BG201" s="320"/>
      <c r="BH201" s="320"/>
      <c r="BI201" s="776"/>
      <c r="BJ201" s="768"/>
      <c r="BK201" s="769"/>
      <c r="BL201" s="776"/>
      <c r="BM201" s="768"/>
      <c r="BN201" s="769"/>
      <c r="BO201" s="776"/>
      <c r="BP201" s="768"/>
      <c r="BQ201" s="769"/>
      <c r="BR201" s="767"/>
      <c r="BS201" s="768"/>
      <c r="BT201" s="769"/>
    </row>
    <row r="202" spans="1:72" ht="47.25" x14ac:dyDescent="0.25">
      <c r="A202" s="742">
        <v>131</v>
      </c>
      <c r="B202" s="554" t="s">
        <v>326</v>
      </c>
      <c r="C202" s="279"/>
      <c r="D202" s="772"/>
      <c r="E202" s="772"/>
      <c r="F202" s="772"/>
      <c r="G202" s="773"/>
      <c r="H202" s="772"/>
      <c r="I202" s="772"/>
      <c r="J202" s="772"/>
      <c r="K202" s="772"/>
      <c r="L202" s="773"/>
      <c r="M202" s="772"/>
      <c r="N202" s="772"/>
      <c r="O202" s="772"/>
      <c r="P202" s="772"/>
      <c r="Q202" s="772"/>
      <c r="R202" s="772"/>
      <c r="S202" s="772"/>
      <c r="T202" s="772"/>
      <c r="U202" s="772"/>
      <c r="V202" s="772"/>
      <c r="W202" s="774"/>
      <c r="X202" s="772"/>
      <c r="Y202" s="772"/>
      <c r="Z202" s="772"/>
      <c r="AA202" s="775"/>
      <c r="AB202" s="771">
        <v>0.03</v>
      </c>
      <c r="AC202" s="247" t="s">
        <v>98</v>
      </c>
      <c r="AD202" s="313">
        <v>0</v>
      </c>
      <c r="AE202" s="757"/>
      <c r="AF202" s="828"/>
      <c r="AG202" s="313"/>
      <c r="AH202" s="757"/>
      <c r="AI202" s="247"/>
      <c r="AJ202" s="313"/>
      <c r="AK202" s="829"/>
      <c r="AL202" s="828"/>
      <c r="AM202" s="766"/>
      <c r="AN202" s="252">
        <f t="shared" ref="AN202:AN265" si="8">AB202+AE202+AH202</f>
        <v>0.03</v>
      </c>
      <c r="AO202" s="247" t="s">
        <v>98</v>
      </c>
      <c r="AP202" s="313">
        <f t="shared" ref="AP202:AP265" si="9">AD202+AG202+AJ202</f>
        <v>0</v>
      </c>
      <c r="AQ202" s="776"/>
      <c r="AR202" s="767"/>
      <c r="AS202" s="769"/>
      <c r="AT202" s="776"/>
      <c r="AU202" s="767"/>
      <c r="AV202" s="769"/>
      <c r="AW202" s="776"/>
      <c r="AX202" s="767"/>
      <c r="AY202" s="769"/>
      <c r="AZ202" s="776"/>
      <c r="BA202" s="768"/>
      <c r="BB202" s="769"/>
      <c r="BC202" s="776"/>
      <c r="BD202" s="768"/>
      <c r="BE202" s="777"/>
      <c r="BF202" s="319"/>
      <c r="BG202" s="320"/>
      <c r="BH202" s="320"/>
      <c r="BI202" s="776"/>
      <c r="BJ202" s="768"/>
      <c r="BK202" s="769"/>
      <c r="BL202" s="776"/>
      <c r="BM202" s="768"/>
      <c r="BN202" s="769"/>
      <c r="BO202" s="776"/>
      <c r="BP202" s="768"/>
      <c r="BQ202" s="769"/>
      <c r="BR202" s="767"/>
      <c r="BS202" s="768"/>
      <c r="BT202" s="769"/>
    </row>
    <row r="203" spans="1:72" ht="63" x14ac:dyDescent="0.25">
      <c r="A203" s="742">
        <v>132</v>
      </c>
      <c r="B203" s="554" t="s">
        <v>327</v>
      </c>
      <c r="C203" s="279"/>
      <c r="D203" s="772"/>
      <c r="E203" s="772"/>
      <c r="F203" s="772"/>
      <c r="G203" s="773"/>
      <c r="H203" s="772"/>
      <c r="I203" s="772"/>
      <c r="J203" s="772"/>
      <c r="K203" s="772"/>
      <c r="L203" s="773"/>
      <c r="M203" s="772"/>
      <c r="N203" s="772"/>
      <c r="O203" s="772"/>
      <c r="P203" s="772"/>
      <c r="Q203" s="772"/>
      <c r="R203" s="772"/>
      <c r="S203" s="772"/>
      <c r="T203" s="772"/>
      <c r="U203" s="772"/>
      <c r="V203" s="772"/>
      <c r="W203" s="774"/>
      <c r="X203" s="772"/>
      <c r="Y203" s="772"/>
      <c r="Z203" s="772"/>
      <c r="AA203" s="775"/>
      <c r="AB203" s="771">
        <v>0.12</v>
      </c>
      <c r="AC203" s="247" t="s">
        <v>98</v>
      </c>
      <c r="AD203" s="313">
        <v>0</v>
      </c>
      <c r="AE203" s="757"/>
      <c r="AF203" s="828"/>
      <c r="AG203" s="313"/>
      <c r="AH203" s="757"/>
      <c r="AI203" s="247"/>
      <c r="AJ203" s="313"/>
      <c r="AK203" s="829"/>
      <c r="AL203" s="828"/>
      <c r="AM203" s="766"/>
      <c r="AN203" s="252">
        <f t="shared" si="8"/>
        <v>0.12</v>
      </c>
      <c r="AO203" s="247" t="s">
        <v>98</v>
      </c>
      <c r="AP203" s="313">
        <f t="shared" si="9"/>
        <v>0</v>
      </c>
      <c r="AQ203" s="776"/>
      <c r="AR203" s="767"/>
      <c r="AS203" s="769"/>
      <c r="AT203" s="776"/>
      <c r="AU203" s="767"/>
      <c r="AV203" s="769"/>
      <c r="AW203" s="776"/>
      <c r="AX203" s="767"/>
      <c r="AY203" s="769"/>
      <c r="AZ203" s="776"/>
      <c r="BA203" s="768"/>
      <c r="BB203" s="769"/>
      <c r="BC203" s="776"/>
      <c r="BD203" s="768"/>
      <c r="BE203" s="777"/>
      <c r="BF203" s="319"/>
      <c r="BG203" s="320"/>
      <c r="BH203" s="320"/>
      <c r="BI203" s="776"/>
      <c r="BJ203" s="768"/>
      <c r="BK203" s="769"/>
      <c r="BL203" s="776"/>
      <c r="BM203" s="768"/>
      <c r="BN203" s="769"/>
      <c r="BO203" s="776"/>
      <c r="BP203" s="768"/>
      <c r="BQ203" s="769"/>
      <c r="BR203" s="767"/>
      <c r="BS203" s="768"/>
      <c r="BT203" s="769"/>
    </row>
    <row r="204" spans="1:72" ht="78.75" x14ac:dyDescent="0.25">
      <c r="A204" s="742">
        <v>133</v>
      </c>
      <c r="B204" s="554" t="s">
        <v>328</v>
      </c>
      <c r="C204" s="279"/>
      <c r="D204" s="772"/>
      <c r="E204" s="772"/>
      <c r="F204" s="772"/>
      <c r="G204" s="773"/>
      <c r="H204" s="772"/>
      <c r="I204" s="772"/>
      <c r="J204" s="772"/>
      <c r="K204" s="772"/>
      <c r="L204" s="773"/>
      <c r="M204" s="772"/>
      <c r="N204" s="772"/>
      <c r="O204" s="772"/>
      <c r="P204" s="772"/>
      <c r="Q204" s="772"/>
      <c r="R204" s="772"/>
      <c r="S204" s="772"/>
      <c r="T204" s="772"/>
      <c r="U204" s="772"/>
      <c r="V204" s="772"/>
      <c r="W204" s="774"/>
      <c r="X204" s="772"/>
      <c r="Y204" s="772"/>
      <c r="Z204" s="772"/>
      <c r="AA204" s="775"/>
      <c r="AB204" s="771">
        <v>0.08</v>
      </c>
      <c r="AC204" s="247" t="s">
        <v>98</v>
      </c>
      <c r="AD204" s="313">
        <v>0</v>
      </c>
      <c r="AE204" s="757"/>
      <c r="AF204" s="828"/>
      <c r="AG204" s="313"/>
      <c r="AH204" s="757"/>
      <c r="AI204" s="247"/>
      <c r="AJ204" s="313"/>
      <c r="AK204" s="829"/>
      <c r="AL204" s="828"/>
      <c r="AM204" s="766"/>
      <c r="AN204" s="252">
        <f t="shared" si="8"/>
        <v>0.08</v>
      </c>
      <c r="AO204" s="247" t="s">
        <v>98</v>
      </c>
      <c r="AP204" s="313">
        <f t="shared" si="9"/>
        <v>0</v>
      </c>
      <c r="AQ204" s="776"/>
      <c r="AR204" s="767"/>
      <c r="AS204" s="769"/>
      <c r="AT204" s="776"/>
      <c r="AU204" s="767"/>
      <c r="AV204" s="769"/>
      <c r="AW204" s="776"/>
      <c r="AX204" s="767"/>
      <c r="AY204" s="769"/>
      <c r="AZ204" s="776"/>
      <c r="BA204" s="768"/>
      <c r="BB204" s="769"/>
      <c r="BC204" s="776"/>
      <c r="BD204" s="768"/>
      <c r="BE204" s="777"/>
      <c r="BF204" s="319"/>
      <c r="BG204" s="320"/>
      <c r="BH204" s="320"/>
      <c r="BI204" s="776"/>
      <c r="BJ204" s="768"/>
      <c r="BK204" s="769"/>
      <c r="BL204" s="776"/>
      <c r="BM204" s="768"/>
      <c r="BN204" s="769"/>
      <c r="BO204" s="776"/>
      <c r="BP204" s="768"/>
      <c r="BQ204" s="769"/>
      <c r="BR204" s="767"/>
      <c r="BS204" s="768"/>
      <c r="BT204" s="769"/>
    </row>
    <row r="205" spans="1:72" ht="47.25" x14ac:dyDescent="0.25">
      <c r="A205" s="742">
        <v>134</v>
      </c>
      <c r="B205" s="554" t="s">
        <v>329</v>
      </c>
      <c r="C205" s="279"/>
      <c r="D205" s="772"/>
      <c r="E205" s="772"/>
      <c r="F205" s="772"/>
      <c r="G205" s="773"/>
      <c r="H205" s="772"/>
      <c r="I205" s="772"/>
      <c r="J205" s="772"/>
      <c r="K205" s="772"/>
      <c r="L205" s="773"/>
      <c r="M205" s="772"/>
      <c r="N205" s="772"/>
      <c r="O205" s="772"/>
      <c r="P205" s="772"/>
      <c r="Q205" s="772"/>
      <c r="R205" s="772"/>
      <c r="S205" s="772"/>
      <c r="T205" s="772"/>
      <c r="U205" s="772"/>
      <c r="V205" s="772"/>
      <c r="W205" s="774"/>
      <c r="X205" s="772"/>
      <c r="Y205" s="772"/>
      <c r="Z205" s="772"/>
      <c r="AA205" s="775"/>
      <c r="AB205" s="771">
        <v>0.09</v>
      </c>
      <c r="AC205" s="247" t="s">
        <v>98</v>
      </c>
      <c r="AD205" s="313">
        <v>0</v>
      </c>
      <c r="AE205" s="757"/>
      <c r="AF205" s="828"/>
      <c r="AG205" s="313"/>
      <c r="AH205" s="757"/>
      <c r="AI205" s="247"/>
      <c r="AJ205" s="313"/>
      <c r="AK205" s="829"/>
      <c r="AL205" s="828"/>
      <c r="AM205" s="766"/>
      <c r="AN205" s="252">
        <f t="shared" si="8"/>
        <v>0.09</v>
      </c>
      <c r="AO205" s="247" t="s">
        <v>98</v>
      </c>
      <c r="AP205" s="313">
        <f t="shared" si="9"/>
        <v>0</v>
      </c>
      <c r="AQ205" s="776"/>
      <c r="AR205" s="767"/>
      <c r="AS205" s="769"/>
      <c r="AT205" s="776"/>
      <c r="AU205" s="767"/>
      <c r="AV205" s="769"/>
      <c r="AW205" s="776"/>
      <c r="AX205" s="767"/>
      <c r="AY205" s="769"/>
      <c r="AZ205" s="776"/>
      <c r="BA205" s="768"/>
      <c r="BB205" s="769"/>
      <c r="BC205" s="776"/>
      <c r="BD205" s="768"/>
      <c r="BE205" s="777"/>
      <c r="BF205" s="319"/>
      <c r="BG205" s="320"/>
      <c r="BH205" s="320"/>
      <c r="BI205" s="776"/>
      <c r="BJ205" s="768"/>
      <c r="BK205" s="769"/>
      <c r="BL205" s="776"/>
      <c r="BM205" s="768"/>
      <c r="BN205" s="769"/>
      <c r="BO205" s="776"/>
      <c r="BP205" s="768"/>
      <c r="BQ205" s="769"/>
      <c r="BR205" s="767"/>
      <c r="BS205" s="768"/>
      <c r="BT205" s="769"/>
    </row>
    <row r="206" spans="1:72" ht="78.75" x14ac:dyDescent="0.25">
      <c r="A206" s="742">
        <v>135</v>
      </c>
      <c r="B206" s="554" t="s">
        <v>330</v>
      </c>
      <c r="C206" s="279"/>
      <c r="D206" s="772"/>
      <c r="E206" s="772"/>
      <c r="F206" s="772"/>
      <c r="G206" s="773"/>
      <c r="H206" s="772"/>
      <c r="I206" s="772"/>
      <c r="J206" s="772"/>
      <c r="K206" s="772"/>
      <c r="L206" s="773"/>
      <c r="M206" s="772"/>
      <c r="N206" s="772"/>
      <c r="O206" s="772"/>
      <c r="P206" s="772"/>
      <c r="Q206" s="772"/>
      <c r="R206" s="772"/>
      <c r="S206" s="772"/>
      <c r="T206" s="772"/>
      <c r="U206" s="772"/>
      <c r="V206" s="772"/>
      <c r="W206" s="774"/>
      <c r="X206" s="772"/>
      <c r="Y206" s="772"/>
      <c r="Z206" s="772"/>
      <c r="AA206" s="775"/>
      <c r="AB206" s="771">
        <v>0.03</v>
      </c>
      <c r="AC206" s="247" t="s">
        <v>98</v>
      </c>
      <c r="AD206" s="313">
        <v>0</v>
      </c>
      <c r="AE206" s="757"/>
      <c r="AF206" s="828"/>
      <c r="AG206" s="313"/>
      <c r="AH206" s="757"/>
      <c r="AI206" s="247"/>
      <c r="AJ206" s="313"/>
      <c r="AK206" s="829"/>
      <c r="AL206" s="828"/>
      <c r="AM206" s="766"/>
      <c r="AN206" s="252">
        <f t="shared" si="8"/>
        <v>0.03</v>
      </c>
      <c r="AO206" s="247" t="s">
        <v>98</v>
      </c>
      <c r="AP206" s="313">
        <f t="shared" si="9"/>
        <v>0</v>
      </c>
      <c r="AQ206" s="776"/>
      <c r="AR206" s="767"/>
      <c r="AS206" s="769"/>
      <c r="AT206" s="776"/>
      <c r="AU206" s="767"/>
      <c r="AV206" s="769"/>
      <c r="AW206" s="776"/>
      <c r="AX206" s="767"/>
      <c r="AY206" s="769"/>
      <c r="AZ206" s="776"/>
      <c r="BA206" s="768"/>
      <c r="BB206" s="769"/>
      <c r="BC206" s="776"/>
      <c r="BD206" s="768"/>
      <c r="BE206" s="777"/>
      <c r="BF206" s="319"/>
      <c r="BG206" s="320"/>
      <c r="BH206" s="320"/>
      <c r="BI206" s="776"/>
      <c r="BJ206" s="768"/>
      <c r="BK206" s="769"/>
      <c r="BL206" s="776"/>
      <c r="BM206" s="768"/>
      <c r="BN206" s="769"/>
      <c r="BO206" s="776"/>
      <c r="BP206" s="768"/>
      <c r="BQ206" s="769"/>
      <c r="BR206" s="767"/>
      <c r="BS206" s="768"/>
      <c r="BT206" s="769"/>
    </row>
    <row r="207" spans="1:72" ht="94.5" x14ac:dyDescent="0.25">
      <c r="A207" s="742">
        <v>136</v>
      </c>
      <c r="B207" s="554" t="s">
        <v>331</v>
      </c>
      <c r="C207" s="279"/>
      <c r="D207" s="772"/>
      <c r="E207" s="772"/>
      <c r="F207" s="772"/>
      <c r="G207" s="773"/>
      <c r="H207" s="772"/>
      <c r="I207" s="772"/>
      <c r="J207" s="772"/>
      <c r="K207" s="772"/>
      <c r="L207" s="773"/>
      <c r="M207" s="772"/>
      <c r="N207" s="772"/>
      <c r="O207" s="772"/>
      <c r="P207" s="772"/>
      <c r="Q207" s="772"/>
      <c r="R207" s="772"/>
      <c r="S207" s="772"/>
      <c r="T207" s="772"/>
      <c r="U207" s="772"/>
      <c r="V207" s="772"/>
      <c r="W207" s="774"/>
      <c r="X207" s="772"/>
      <c r="Y207" s="772"/>
      <c r="Z207" s="772"/>
      <c r="AA207" s="775"/>
      <c r="AB207" s="771">
        <v>7.0000000000000007E-2</v>
      </c>
      <c r="AC207" s="247" t="s">
        <v>98</v>
      </c>
      <c r="AD207" s="313">
        <v>0</v>
      </c>
      <c r="AE207" s="757"/>
      <c r="AF207" s="828"/>
      <c r="AG207" s="313"/>
      <c r="AH207" s="757"/>
      <c r="AI207" s="247"/>
      <c r="AJ207" s="313"/>
      <c r="AK207" s="829"/>
      <c r="AL207" s="828"/>
      <c r="AM207" s="766"/>
      <c r="AN207" s="252">
        <f t="shared" si="8"/>
        <v>7.0000000000000007E-2</v>
      </c>
      <c r="AO207" s="247" t="s">
        <v>98</v>
      </c>
      <c r="AP207" s="313">
        <f t="shared" si="9"/>
        <v>0</v>
      </c>
      <c r="AQ207" s="776"/>
      <c r="AR207" s="767"/>
      <c r="AS207" s="769"/>
      <c r="AT207" s="776"/>
      <c r="AU207" s="767"/>
      <c r="AV207" s="769"/>
      <c r="AW207" s="776"/>
      <c r="AX207" s="767"/>
      <c r="AY207" s="769"/>
      <c r="AZ207" s="776"/>
      <c r="BA207" s="768"/>
      <c r="BB207" s="769"/>
      <c r="BC207" s="776"/>
      <c r="BD207" s="768"/>
      <c r="BE207" s="777"/>
      <c r="BF207" s="319"/>
      <c r="BG207" s="320"/>
      <c r="BH207" s="320"/>
      <c r="BI207" s="776"/>
      <c r="BJ207" s="768"/>
      <c r="BK207" s="769"/>
      <c r="BL207" s="776"/>
      <c r="BM207" s="768"/>
      <c r="BN207" s="769"/>
      <c r="BO207" s="776"/>
      <c r="BP207" s="768"/>
      <c r="BQ207" s="769"/>
      <c r="BR207" s="767"/>
      <c r="BS207" s="768"/>
      <c r="BT207" s="769"/>
    </row>
    <row r="208" spans="1:72" ht="63" x14ac:dyDescent="0.25">
      <c r="A208" s="742">
        <v>137</v>
      </c>
      <c r="B208" s="554" t="s">
        <v>332</v>
      </c>
      <c r="C208" s="279"/>
      <c r="D208" s="772"/>
      <c r="E208" s="772"/>
      <c r="F208" s="772"/>
      <c r="G208" s="773"/>
      <c r="H208" s="772"/>
      <c r="I208" s="772"/>
      <c r="J208" s="772"/>
      <c r="K208" s="772"/>
      <c r="L208" s="773"/>
      <c r="M208" s="772"/>
      <c r="N208" s="772"/>
      <c r="O208" s="772"/>
      <c r="P208" s="772"/>
      <c r="Q208" s="772"/>
      <c r="R208" s="772"/>
      <c r="S208" s="772"/>
      <c r="T208" s="772"/>
      <c r="U208" s="772"/>
      <c r="V208" s="772"/>
      <c r="W208" s="774"/>
      <c r="X208" s="772"/>
      <c r="Y208" s="772"/>
      <c r="Z208" s="772"/>
      <c r="AA208" s="775"/>
      <c r="AB208" s="771">
        <v>0.23</v>
      </c>
      <c r="AC208" s="247" t="s">
        <v>98</v>
      </c>
      <c r="AD208" s="313">
        <v>0</v>
      </c>
      <c r="AE208" s="757"/>
      <c r="AF208" s="828"/>
      <c r="AG208" s="313"/>
      <c r="AH208" s="757"/>
      <c r="AI208" s="247"/>
      <c r="AJ208" s="313"/>
      <c r="AK208" s="829"/>
      <c r="AL208" s="828"/>
      <c r="AM208" s="766"/>
      <c r="AN208" s="252">
        <f t="shared" si="8"/>
        <v>0.23</v>
      </c>
      <c r="AO208" s="247" t="s">
        <v>98</v>
      </c>
      <c r="AP208" s="313">
        <f t="shared" si="9"/>
        <v>0</v>
      </c>
      <c r="AQ208" s="776"/>
      <c r="AR208" s="767"/>
      <c r="AS208" s="769"/>
      <c r="AT208" s="776"/>
      <c r="AU208" s="767"/>
      <c r="AV208" s="769"/>
      <c r="AW208" s="776"/>
      <c r="AX208" s="767"/>
      <c r="AY208" s="769"/>
      <c r="AZ208" s="776"/>
      <c r="BA208" s="768"/>
      <c r="BB208" s="769"/>
      <c r="BC208" s="776"/>
      <c r="BD208" s="768"/>
      <c r="BE208" s="777"/>
      <c r="BF208" s="319"/>
      <c r="BG208" s="320"/>
      <c r="BH208" s="320"/>
      <c r="BI208" s="776"/>
      <c r="BJ208" s="768"/>
      <c r="BK208" s="769"/>
      <c r="BL208" s="776"/>
      <c r="BM208" s="768"/>
      <c r="BN208" s="769"/>
      <c r="BO208" s="776"/>
      <c r="BP208" s="768"/>
      <c r="BQ208" s="769"/>
      <c r="BR208" s="767"/>
      <c r="BS208" s="768"/>
      <c r="BT208" s="769"/>
    </row>
    <row r="209" spans="1:72" ht="63" x14ac:dyDescent="0.25">
      <c r="A209" s="742">
        <v>138</v>
      </c>
      <c r="B209" s="554" t="s">
        <v>333</v>
      </c>
      <c r="C209" s="279"/>
      <c r="D209" s="772"/>
      <c r="E209" s="772"/>
      <c r="F209" s="772"/>
      <c r="G209" s="773"/>
      <c r="H209" s="772"/>
      <c r="I209" s="772"/>
      <c r="J209" s="772"/>
      <c r="K209" s="772"/>
      <c r="L209" s="773"/>
      <c r="M209" s="772"/>
      <c r="N209" s="772"/>
      <c r="O209" s="772"/>
      <c r="P209" s="772"/>
      <c r="Q209" s="772"/>
      <c r="R209" s="772"/>
      <c r="S209" s="772"/>
      <c r="T209" s="772"/>
      <c r="U209" s="772"/>
      <c r="V209" s="772"/>
      <c r="W209" s="774"/>
      <c r="X209" s="772"/>
      <c r="Y209" s="772"/>
      <c r="Z209" s="772"/>
      <c r="AA209" s="775"/>
      <c r="AB209" s="771">
        <v>0.13</v>
      </c>
      <c r="AC209" s="247" t="s">
        <v>98</v>
      </c>
      <c r="AD209" s="313">
        <v>0</v>
      </c>
      <c r="AE209" s="757"/>
      <c r="AF209" s="828"/>
      <c r="AG209" s="313"/>
      <c r="AH209" s="757"/>
      <c r="AI209" s="247"/>
      <c r="AJ209" s="313"/>
      <c r="AK209" s="829"/>
      <c r="AL209" s="828"/>
      <c r="AM209" s="766"/>
      <c r="AN209" s="252">
        <f t="shared" si="8"/>
        <v>0.13</v>
      </c>
      <c r="AO209" s="247" t="s">
        <v>98</v>
      </c>
      <c r="AP209" s="313">
        <f t="shared" si="9"/>
        <v>0</v>
      </c>
      <c r="AQ209" s="776"/>
      <c r="AR209" s="767"/>
      <c r="AS209" s="769"/>
      <c r="AT209" s="776"/>
      <c r="AU209" s="767"/>
      <c r="AV209" s="769"/>
      <c r="AW209" s="776"/>
      <c r="AX209" s="767"/>
      <c r="AY209" s="769"/>
      <c r="AZ209" s="776"/>
      <c r="BA209" s="768"/>
      <c r="BB209" s="769"/>
      <c r="BC209" s="776"/>
      <c r="BD209" s="768"/>
      <c r="BE209" s="777"/>
      <c r="BF209" s="319"/>
      <c r="BG209" s="320"/>
      <c r="BH209" s="320"/>
      <c r="BI209" s="776"/>
      <c r="BJ209" s="768"/>
      <c r="BK209" s="769"/>
      <c r="BL209" s="776"/>
      <c r="BM209" s="768"/>
      <c r="BN209" s="769"/>
      <c r="BO209" s="776"/>
      <c r="BP209" s="768"/>
      <c r="BQ209" s="769"/>
      <c r="BR209" s="767"/>
      <c r="BS209" s="768"/>
      <c r="BT209" s="769"/>
    </row>
    <row r="210" spans="1:72" ht="94.5" x14ac:dyDescent="0.25">
      <c r="A210" s="742">
        <v>139</v>
      </c>
      <c r="B210" s="554" t="s">
        <v>334</v>
      </c>
      <c r="C210" s="279"/>
      <c r="D210" s="772"/>
      <c r="E210" s="772"/>
      <c r="F210" s="772"/>
      <c r="G210" s="773"/>
      <c r="H210" s="772"/>
      <c r="I210" s="772"/>
      <c r="J210" s="772"/>
      <c r="K210" s="772"/>
      <c r="L210" s="773"/>
      <c r="M210" s="772"/>
      <c r="N210" s="772"/>
      <c r="O210" s="772"/>
      <c r="P210" s="772"/>
      <c r="Q210" s="772"/>
      <c r="R210" s="772"/>
      <c r="S210" s="772"/>
      <c r="T210" s="772"/>
      <c r="U210" s="772"/>
      <c r="V210" s="772"/>
      <c r="W210" s="774"/>
      <c r="X210" s="772"/>
      <c r="Y210" s="772"/>
      <c r="Z210" s="772"/>
      <c r="AA210" s="775"/>
      <c r="AB210" s="771">
        <v>0.24</v>
      </c>
      <c r="AC210" s="247" t="s">
        <v>98</v>
      </c>
      <c r="AD210" s="313">
        <v>0</v>
      </c>
      <c r="AE210" s="757"/>
      <c r="AF210" s="828"/>
      <c r="AG210" s="313"/>
      <c r="AH210" s="757"/>
      <c r="AI210" s="247"/>
      <c r="AJ210" s="313"/>
      <c r="AK210" s="829"/>
      <c r="AL210" s="828"/>
      <c r="AM210" s="766"/>
      <c r="AN210" s="252">
        <f t="shared" si="8"/>
        <v>0.24</v>
      </c>
      <c r="AO210" s="247" t="s">
        <v>98</v>
      </c>
      <c r="AP210" s="313">
        <f t="shared" si="9"/>
        <v>0</v>
      </c>
      <c r="AQ210" s="776"/>
      <c r="AR210" s="767"/>
      <c r="AS210" s="769"/>
      <c r="AT210" s="776"/>
      <c r="AU210" s="767"/>
      <c r="AV210" s="769"/>
      <c r="AW210" s="776"/>
      <c r="AX210" s="767"/>
      <c r="AY210" s="769"/>
      <c r="AZ210" s="776"/>
      <c r="BA210" s="768"/>
      <c r="BB210" s="769"/>
      <c r="BC210" s="776"/>
      <c r="BD210" s="768"/>
      <c r="BE210" s="777"/>
      <c r="BF210" s="319"/>
      <c r="BG210" s="320"/>
      <c r="BH210" s="320"/>
      <c r="BI210" s="776"/>
      <c r="BJ210" s="768"/>
      <c r="BK210" s="769"/>
      <c r="BL210" s="776"/>
      <c r="BM210" s="768"/>
      <c r="BN210" s="769"/>
      <c r="BO210" s="776"/>
      <c r="BP210" s="768"/>
      <c r="BQ210" s="769"/>
      <c r="BR210" s="767"/>
      <c r="BS210" s="768"/>
      <c r="BT210" s="769"/>
    </row>
    <row r="211" spans="1:72" ht="94.5" x14ac:dyDescent="0.25">
      <c r="A211" s="742">
        <v>140</v>
      </c>
      <c r="B211" s="675" t="s">
        <v>344</v>
      </c>
      <c r="C211" s="243"/>
      <c r="D211" s="772"/>
      <c r="E211" s="772"/>
      <c r="F211" s="772"/>
      <c r="G211" s="773"/>
      <c r="H211" s="772"/>
      <c r="I211" s="772"/>
      <c r="J211" s="772"/>
      <c r="K211" s="772"/>
      <c r="L211" s="773"/>
      <c r="M211" s="772"/>
      <c r="N211" s="772"/>
      <c r="O211" s="772"/>
      <c r="P211" s="772"/>
      <c r="Q211" s="772"/>
      <c r="R211" s="772"/>
      <c r="S211" s="772"/>
      <c r="T211" s="772"/>
      <c r="U211" s="772"/>
      <c r="V211" s="772"/>
      <c r="W211" s="774"/>
      <c r="X211" s="772"/>
      <c r="Y211" s="772"/>
      <c r="Z211" s="772"/>
      <c r="AA211" s="775"/>
      <c r="AB211" s="771">
        <v>0</v>
      </c>
      <c r="AC211" s="247"/>
      <c r="AD211" s="313">
        <v>0</v>
      </c>
      <c r="AE211" s="757">
        <v>0.06</v>
      </c>
      <c r="AF211" s="828"/>
      <c r="AG211" s="313"/>
      <c r="AH211" s="757"/>
      <c r="AI211" s="247"/>
      <c r="AJ211" s="313"/>
      <c r="AK211" s="829"/>
      <c r="AL211" s="828"/>
      <c r="AM211" s="766"/>
      <c r="AN211" s="252">
        <f t="shared" si="8"/>
        <v>0.06</v>
      </c>
      <c r="AO211" s="247" t="s">
        <v>98</v>
      </c>
      <c r="AP211" s="313">
        <f t="shared" si="9"/>
        <v>0</v>
      </c>
      <c r="AQ211" s="776"/>
      <c r="AR211" s="767"/>
      <c r="AS211" s="769"/>
      <c r="AT211" s="776"/>
      <c r="AU211" s="767"/>
      <c r="AV211" s="769"/>
      <c r="AW211" s="776"/>
      <c r="AX211" s="767"/>
      <c r="AY211" s="769"/>
      <c r="AZ211" s="776"/>
      <c r="BA211" s="768"/>
      <c r="BB211" s="769"/>
      <c r="BC211" s="776"/>
      <c r="BD211" s="768"/>
      <c r="BE211" s="777"/>
      <c r="BF211" s="319"/>
      <c r="BG211" s="320"/>
      <c r="BH211" s="320"/>
      <c r="BI211" s="776"/>
      <c r="BJ211" s="768"/>
      <c r="BK211" s="769"/>
      <c r="BL211" s="776"/>
      <c r="BM211" s="768"/>
      <c r="BN211" s="769"/>
      <c r="BO211" s="776"/>
      <c r="BP211" s="768"/>
      <c r="BQ211" s="769"/>
      <c r="BR211" s="767"/>
      <c r="BS211" s="768"/>
      <c r="BT211" s="769"/>
    </row>
    <row r="212" spans="1:72" ht="78.75" x14ac:dyDescent="0.25">
      <c r="A212" s="742">
        <v>141</v>
      </c>
      <c r="B212" s="676" t="s">
        <v>345</v>
      </c>
      <c r="C212" s="279"/>
      <c r="D212" s="772"/>
      <c r="E212" s="772"/>
      <c r="F212" s="772"/>
      <c r="G212" s="773"/>
      <c r="H212" s="772"/>
      <c r="I212" s="772"/>
      <c r="J212" s="772"/>
      <c r="K212" s="772"/>
      <c r="L212" s="773"/>
      <c r="M212" s="772"/>
      <c r="N212" s="772"/>
      <c r="O212" s="772"/>
      <c r="P212" s="772"/>
      <c r="Q212" s="772"/>
      <c r="R212" s="772"/>
      <c r="S212" s="772"/>
      <c r="T212" s="772"/>
      <c r="U212" s="772"/>
      <c r="V212" s="772"/>
      <c r="W212" s="774"/>
      <c r="X212" s="772"/>
      <c r="Y212" s="772"/>
      <c r="Z212" s="772"/>
      <c r="AA212" s="775"/>
      <c r="AB212" s="771">
        <v>0</v>
      </c>
      <c r="AC212" s="247"/>
      <c r="AD212" s="313">
        <v>0</v>
      </c>
      <c r="AE212" s="757">
        <v>0.05</v>
      </c>
      <c r="AF212" s="828"/>
      <c r="AG212" s="313"/>
      <c r="AH212" s="757"/>
      <c r="AI212" s="247"/>
      <c r="AJ212" s="313"/>
      <c r="AK212" s="829"/>
      <c r="AL212" s="828"/>
      <c r="AM212" s="766"/>
      <c r="AN212" s="252">
        <f t="shared" si="8"/>
        <v>0.05</v>
      </c>
      <c r="AO212" s="247" t="s">
        <v>98</v>
      </c>
      <c r="AP212" s="313">
        <f t="shared" si="9"/>
        <v>0</v>
      </c>
      <c r="AQ212" s="776"/>
      <c r="AR212" s="767"/>
      <c r="AS212" s="769"/>
      <c r="AT212" s="776"/>
      <c r="AU212" s="767"/>
      <c r="AV212" s="769"/>
      <c r="AW212" s="776"/>
      <c r="AX212" s="767"/>
      <c r="AY212" s="769"/>
      <c r="AZ212" s="776"/>
      <c r="BA212" s="768"/>
      <c r="BB212" s="769"/>
      <c r="BC212" s="776"/>
      <c r="BD212" s="768"/>
      <c r="BE212" s="777"/>
      <c r="BF212" s="319"/>
      <c r="BG212" s="320"/>
      <c r="BH212" s="320"/>
      <c r="BI212" s="776"/>
      <c r="BJ212" s="768"/>
      <c r="BK212" s="769"/>
      <c r="BL212" s="776"/>
      <c r="BM212" s="768"/>
      <c r="BN212" s="769"/>
      <c r="BO212" s="776"/>
      <c r="BP212" s="768"/>
      <c r="BQ212" s="769"/>
      <c r="BR212" s="767"/>
      <c r="BS212" s="768"/>
      <c r="BT212" s="769"/>
    </row>
    <row r="213" spans="1:72" ht="78.75" x14ac:dyDescent="0.25">
      <c r="A213" s="742">
        <v>142</v>
      </c>
      <c r="B213" s="676" t="s">
        <v>346</v>
      </c>
      <c r="C213" s="320"/>
      <c r="D213" s="772"/>
      <c r="E213" s="772"/>
      <c r="F213" s="772"/>
      <c r="G213" s="773"/>
      <c r="H213" s="772"/>
      <c r="I213" s="772"/>
      <c r="J213" s="772"/>
      <c r="K213" s="772"/>
      <c r="L213" s="773"/>
      <c r="M213" s="772"/>
      <c r="N213" s="772"/>
      <c r="O213" s="772"/>
      <c r="P213" s="772"/>
      <c r="Q213" s="772"/>
      <c r="R213" s="772"/>
      <c r="S213" s="772"/>
      <c r="T213" s="772"/>
      <c r="U213" s="772"/>
      <c r="V213" s="772"/>
      <c r="W213" s="774"/>
      <c r="X213" s="772"/>
      <c r="Y213" s="772"/>
      <c r="Z213" s="772"/>
      <c r="AA213" s="775"/>
      <c r="AB213" s="771">
        <v>0</v>
      </c>
      <c r="AC213" s="247"/>
      <c r="AD213" s="313">
        <v>0</v>
      </c>
      <c r="AE213" s="757">
        <v>0.09</v>
      </c>
      <c r="AF213" s="828"/>
      <c r="AG213" s="313"/>
      <c r="AH213" s="757"/>
      <c r="AI213" s="247"/>
      <c r="AJ213" s="313"/>
      <c r="AK213" s="829"/>
      <c r="AL213" s="828"/>
      <c r="AM213" s="766"/>
      <c r="AN213" s="252">
        <f t="shared" si="8"/>
        <v>0.09</v>
      </c>
      <c r="AO213" s="247" t="s">
        <v>98</v>
      </c>
      <c r="AP213" s="313">
        <f t="shared" si="9"/>
        <v>0</v>
      </c>
      <c r="AQ213" s="776"/>
      <c r="AR213" s="767"/>
      <c r="AS213" s="769"/>
      <c r="AT213" s="776"/>
      <c r="AU213" s="767"/>
      <c r="AV213" s="769"/>
      <c r="AW213" s="776"/>
      <c r="AX213" s="767"/>
      <c r="AY213" s="769"/>
      <c r="AZ213" s="776"/>
      <c r="BA213" s="768"/>
      <c r="BB213" s="769"/>
      <c r="BC213" s="776"/>
      <c r="BD213" s="768"/>
      <c r="BE213" s="777"/>
      <c r="BF213" s="319"/>
      <c r="BG213" s="320"/>
      <c r="BH213" s="320"/>
      <c r="BI213" s="776"/>
      <c r="BJ213" s="768"/>
      <c r="BK213" s="769"/>
      <c r="BL213" s="776"/>
      <c r="BM213" s="768"/>
      <c r="BN213" s="769"/>
      <c r="BO213" s="776"/>
      <c r="BP213" s="768"/>
      <c r="BQ213" s="769"/>
      <c r="BR213" s="767"/>
      <c r="BS213" s="768"/>
      <c r="BT213" s="769"/>
    </row>
    <row r="214" spans="1:72" ht="78.75" x14ac:dyDescent="0.25">
      <c r="A214" s="742">
        <v>143</v>
      </c>
      <c r="B214" s="676" t="s">
        <v>347</v>
      </c>
      <c r="C214" s="320"/>
      <c r="D214" s="772"/>
      <c r="E214" s="772"/>
      <c r="F214" s="772"/>
      <c r="G214" s="773"/>
      <c r="H214" s="772"/>
      <c r="I214" s="772"/>
      <c r="J214" s="772"/>
      <c r="K214" s="772"/>
      <c r="L214" s="773"/>
      <c r="M214" s="772"/>
      <c r="N214" s="772"/>
      <c r="O214" s="772"/>
      <c r="P214" s="772"/>
      <c r="Q214" s="772"/>
      <c r="R214" s="772"/>
      <c r="S214" s="772"/>
      <c r="T214" s="772"/>
      <c r="U214" s="772"/>
      <c r="V214" s="772"/>
      <c r="W214" s="774"/>
      <c r="X214" s="772"/>
      <c r="Y214" s="772"/>
      <c r="Z214" s="772"/>
      <c r="AA214" s="775"/>
      <c r="AB214" s="771">
        <v>0</v>
      </c>
      <c r="AC214" s="247"/>
      <c r="AD214" s="313">
        <v>0</v>
      </c>
      <c r="AE214" s="757">
        <v>7.0000000000000007E-2</v>
      </c>
      <c r="AF214" s="828"/>
      <c r="AG214" s="313"/>
      <c r="AH214" s="757"/>
      <c r="AI214" s="247"/>
      <c r="AJ214" s="313"/>
      <c r="AK214" s="829"/>
      <c r="AL214" s="828"/>
      <c r="AM214" s="766"/>
      <c r="AN214" s="252">
        <f t="shared" si="8"/>
        <v>7.0000000000000007E-2</v>
      </c>
      <c r="AO214" s="247" t="s">
        <v>98</v>
      </c>
      <c r="AP214" s="313">
        <f t="shared" si="9"/>
        <v>0</v>
      </c>
      <c r="AQ214" s="776"/>
      <c r="AR214" s="767"/>
      <c r="AS214" s="769"/>
      <c r="AT214" s="776"/>
      <c r="AU214" s="767"/>
      <c r="AV214" s="769"/>
      <c r="AW214" s="776"/>
      <c r="AX214" s="767"/>
      <c r="AY214" s="769"/>
      <c r="AZ214" s="776"/>
      <c r="BA214" s="768"/>
      <c r="BB214" s="769"/>
      <c r="BC214" s="776"/>
      <c r="BD214" s="768"/>
      <c r="BE214" s="777"/>
      <c r="BF214" s="319"/>
      <c r="BG214" s="320"/>
      <c r="BH214" s="320"/>
      <c r="BI214" s="776"/>
      <c r="BJ214" s="768"/>
      <c r="BK214" s="769"/>
      <c r="BL214" s="776"/>
      <c r="BM214" s="768"/>
      <c r="BN214" s="769"/>
      <c r="BO214" s="776"/>
      <c r="BP214" s="768"/>
      <c r="BQ214" s="769"/>
      <c r="BR214" s="767"/>
      <c r="BS214" s="768"/>
      <c r="BT214" s="769"/>
    </row>
    <row r="215" spans="1:72" ht="78.75" x14ac:dyDescent="0.25">
      <c r="A215" s="742">
        <v>144</v>
      </c>
      <c r="B215" s="676" t="s">
        <v>348</v>
      </c>
      <c r="C215" s="320"/>
      <c r="D215" s="772"/>
      <c r="E215" s="772"/>
      <c r="F215" s="772"/>
      <c r="G215" s="773"/>
      <c r="H215" s="772"/>
      <c r="I215" s="772"/>
      <c r="J215" s="772"/>
      <c r="K215" s="772"/>
      <c r="L215" s="773"/>
      <c r="M215" s="772"/>
      <c r="N215" s="772"/>
      <c r="O215" s="772"/>
      <c r="P215" s="772"/>
      <c r="Q215" s="772"/>
      <c r="R215" s="772"/>
      <c r="S215" s="772"/>
      <c r="T215" s="772"/>
      <c r="U215" s="772"/>
      <c r="V215" s="772"/>
      <c r="W215" s="774"/>
      <c r="X215" s="772"/>
      <c r="Y215" s="772"/>
      <c r="Z215" s="772"/>
      <c r="AA215" s="775"/>
      <c r="AB215" s="771">
        <v>0</v>
      </c>
      <c r="AC215" s="247"/>
      <c r="AD215" s="313">
        <v>0</v>
      </c>
      <c r="AE215" s="757">
        <v>0.16</v>
      </c>
      <c r="AF215" s="828"/>
      <c r="AG215" s="313"/>
      <c r="AH215" s="757"/>
      <c r="AI215" s="247"/>
      <c r="AJ215" s="313"/>
      <c r="AK215" s="829"/>
      <c r="AL215" s="828"/>
      <c r="AM215" s="766"/>
      <c r="AN215" s="252">
        <f t="shared" si="8"/>
        <v>0.16</v>
      </c>
      <c r="AO215" s="247" t="s">
        <v>98</v>
      </c>
      <c r="AP215" s="313">
        <f t="shared" si="9"/>
        <v>0</v>
      </c>
      <c r="AQ215" s="776"/>
      <c r="AR215" s="767"/>
      <c r="AS215" s="769"/>
      <c r="AT215" s="776"/>
      <c r="AU215" s="767"/>
      <c r="AV215" s="769"/>
      <c r="AW215" s="776"/>
      <c r="AX215" s="767"/>
      <c r="AY215" s="769"/>
      <c r="AZ215" s="776"/>
      <c r="BA215" s="768"/>
      <c r="BB215" s="769"/>
      <c r="BC215" s="776"/>
      <c r="BD215" s="768"/>
      <c r="BE215" s="777"/>
      <c r="BF215" s="319"/>
      <c r="BG215" s="320"/>
      <c r="BH215" s="320"/>
      <c r="BI215" s="776"/>
      <c r="BJ215" s="768"/>
      <c r="BK215" s="769"/>
      <c r="BL215" s="776"/>
      <c r="BM215" s="768"/>
      <c r="BN215" s="769"/>
      <c r="BO215" s="776"/>
      <c r="BP215" s="768"/>
      <c r="BQ215" s="769"/>
      <c r="BR215" s="767"/>
      <c r="BS215" s="768"/>
      <c r="BT215" s="769"/>
    </row>
    <row r="216" spans="1:72" ht="78.75" x14ac:dyDescent="0.25">
      <c r="A216" s="742">
        <v>145</v>
      </c>
      <c r="B216" s="676" t="s">
        <v>349</v>
      </c>
      <c r="C216" s="320"/>
      <c r="D216" s="772"/>
      <c r="E216" s="772"/>
      <c r="F216" s="772"/>
      <c r="G216" s="773"/>
      <c r="H216" s="772"/>
      <c r="I216" s="772"/>
      <c r="J216" s="772"/>
      <c r="K216" s="772"/>
      <c r="L216" s="773"/>
      <c r="M216" s="772"/>
      <c r="N216" s="772"/>
      <c r="O216" s="772"/>
      <c r="P216" s="772"/>
      <c r="Q216" s="772"/>
      <c r="R216" s="772"/>
      <c r="S216" s="772"/>
      <c r="T216" s="772"/>
      <c r="U216" s="772"/>
      <c r="V216" s="772"/>
      <c r="W216" s="774"/>
      <c r="X216" s="772"/>
      <c r="Y216" s="772"/>
      <c r="Z216" s="772"/>
      <c r="AA216" s="775"/>
      <c r="AB216" s="771">
        <v>0</v>
      </c>
      <c r="AC216" s="247"/>
      <c r="AD216" s="313">
        <v>0</v>
      </c>
      <c r="AE216" s="757">
        <v>0.06</v>
      </c>
      <c r="AF216" s="828"/>
      <c r="AG216" s="313"/>
      <c r="AH216" s="757"/>
      <c r="AI216" s="247"/>
      <c r="AJ216" s="313"/>
      <c r="AK216" s="829"/>
      <c r="AL216" s="828"/>
      <c r="AM216" s="766"/>
      <c r="AN216" s="252">
        <f t="shared" si="8"/>
        <v>0.06</v>
      </c>
      <c r="AO216" s="247" t="s">
        <v>98</v>
      </c>
      <c r="AP216" s="313">
        <f t="shared" si="9"/>
        <v>0</v>
      </c>
      <c r="AQ216" s="776"/>
      <c r="AR216" s="767"/>
      <c r="AS216" s="769"/>
      <c r="AT216" s="776"/>
      <c r="AU216" s="767"/>
      <c r="AV216" s="769"/>
      <c r="AW216" s="776"/>
      <c r="AX216" s="767"/>
      <c r="AY216" s="769"/>
      <c r="AZ216" s="776"/>
      <c r="BA216" s="768"/>
      <c r="BB216" s="769"/>
      <c r="BC216" s="776"/>
      <c r="BD216" s="768"/>
      <c r="BE216" s="777"/>
      <c r="BF216" s="319"/>
      <c r="BG216" s="320"/>
      <c r="BH216" s="320"/>
      <c r="BI216" s="776"/>
      <c r="BJ216" s="768"/>
      <c r="BK216" s="769"/>
      <c r="BL216" s="776"/>
      <c r="BM216" s="768"/>
      <c r="BN216" s="769"/>
      <c r="BO216" s="776"/>
      <c r="BP216" s="768"/>
      <c r="BQ216" s="769"/>
      <c r="BR216" s="767"/>
      <c r="BS216" s="768"/>
      <c r="BT216" s="769"/>
    </row>
    <row r="217" spans="1:72" ht="110.25" x14ac:dyDescent="0.25">
      <c r="A217" s="742">
        <v>146</v>
      </c>
      <c r="B217" s="675" t="s">
        <v>350</v>
      </c>
      <c r="C217" s="320"/>
      <c r="D217" s="772"/>
      <c r="E217" s="772"/>
      <c r="F217" s="772"/>
      <c r="G217" s="773"/>
      <c r="H217" s="772"/>
      <c r="I217" s="772"/>
      <c r="J217" s="772"/>
      <c r="K217" s="772"/>
      <c r="L217" s="773"/>
      <c r="M217" s="772"/>
      <c r="N217" s="772"/>
      <c r="O217" s="772"/>
      <c r="P217" s="772"/>
      <c r="Q217" s="772"/>
      <c r="R217" s="772"/>
      <c r="S217" s="772"/>
      <c r="T217" s="772"/>
      <c r="U217" s="772"/>
      <c r="V217" s="772"/>
      <c r="W217" s="774"/>
      <c r="X217" s="772"/>
      <c r="Y217" s="772"/>
      <c r="Z217" s="772"/>
      <c r="AA217" s="775"/>
      <c r="AB217" s="771">
        <v>0</v>
      </c>
      <c r="AC217" s="247"/>
      <c r="AD217" s="313">
        <v>0</v>
      </c>
      <c r="AE217" s="757">
        <v>0.02</v>
      </c>
      <c r="AF217" s="828"/>
      <c r="AG217" s="313"/>
      <c r="AH217" s="757"/>
      <c r="AI217" s="247"/>
      <c r="AJ217" s="313"/>
      <c r="AK217" s="829"/>
      <c r="AL217" s="828"/>
      <c r="AM217" s="766"/>
      <c r="AN217" s="252">
        <f t="shared" si="8"/>
        <v>0.02</v>
      </c>
      <c r="AO217" s="247" t="s">
        <v>98</v>
      </c>
      <c r="AP217" s="313">
        <f t="shared" si="9"/>
        <v>0</v>
      </c>
      <c r="AQ217" s="776"/>
      <c r="AR217" s="767"/>
      <c r="AS217" s="769"/>
      <c r="AT217" s="776"/>
      <c r="AU217" s="767"/>
      <c r="AV217" s="769"/>
      <c r="AW217" s="776"/>
      <c r="AX217" s="767"/>
      <c r="AY217" s="769"/>
      <c r="AZ217" s="776"/>
      <c r="BA217" s="768"/>
      <c r="BB217" s="769"/>
      <c r="BC217" s="776"/>
      <c r="BD217" s="768"/>
      <c r="BE217" s="777"/>
      <c r="BF217" s="319"/>
      <c r="BG217" s="320"/>
      <c r="BH217" s="320"/>
      <c r="BI217" s="776"/>
      <c r="BJ217" s="768"/>
      <c r="BK217" s="769"/>
      <c r="BL217" s="776"/>
      <c r="BM217" s="768"/>
      <c r="BN217" s="769"/>
      <c r="BO217" s="776"/>
      <c r="BP217" s="768"/>
      <c r="BQ217" s="769"/>
      <c r="BR217" s="767"/>
      <c r="BS217" s="768"/>
      <c r="BT217" s="769"/>
    </row>
    <row r="218" spans="1:72" ht="94.5" x14ac:dyDescent="0.25">
      <c r="A218" s="742">
        <v>147</v>
      </c>
      <c r="B218" s="676" t="s">
        <v>351</v>
      </c>
      <c r="C218" s="320"/>
      <c r="D218" s="772"/>
      <c r="E218" s="772"/>
      <c r="F218" s="772"/>
      <c r="G218" s="773"/>
      <c r="H218" s="772"/>
      <c r="I218" s="772"/>
      <c r="J218" s="772"/>
      <c r="K218" s="772"/>
      <c r="L218" s="773"/>
      <c r="M218" s="772"/>
      <c r="N218" s="772"/>
      <c r="O218" s="772"/>
      <c r="P218" s="772"/>
      <c r="Q218" s="772"/>
      <c r="R218" s="772"/>
      <c r="S218" s="772"/>
      <c r="T218" s="772"/>
      <c r="U218" s="772"/>
      <c r="V218" s="772"/>
      <c r="W218" s="774"/>
      <c r="X218" s="772"/>
      <c r="Y218" s="772"/>
      <c r="Z218" s="772"/>
      <c r="AA218" s="775"/>
      <c r="AB218" s="771">
        <v>0</v>
      </c>
      <c r="AC218" s="247"/>
      <c r="AD218" s="313">
        <v>0</v>
      </c>
      <c r="AE218" s="757">
        <v>0.24</v>
      </c>
      <c r="AF218" s="828"/>
      <c r="AG218" s="313"/>
      <c r="AH218" s="757"/>
      <c r="AI218" s="247"/>
      <c r="AJ218" s="313"/>
      <c r="AK218" s="829"/>
      <c r="AL218" s="828"/>
      <c r="AM218" s="766"/>
      <c r="AN218" s="252">
        <f t="shared" si="8"/>
        <v>0.24</v>
      </c>
      <c r="AO218" s="247" t="s">
        <v>98</v>
      </c>
      <c r="AP218" s="313">
        <f t="shared" si="9"/>
        <v>0</v>
      </c>
      <c r="AQ218" s="776"/>
      <c r="AR218" s="767"/>
      <c r="AS218" s="769"/>
      <c r="AT218" s="776"/>
      <c r="AU218" s="767"/>
      <c r="AV218" s="769"/>
      <c r="AW218" s="776"/>
      <c r="AX218" s="767"/>
      <c r="AY218" s="769"/>
      <c r="AZ218" s="776"/>
      <c r="BA218" s="768"/>
      <c r="BB218" s="769"/>
      <c r="BC218" s="776"/>
      <c r="BD218" s="768"/>
      <c r="BE218" s="777"/>
      <c r="BF218" s="319"/>
      <c r="BG218" s="320"/>
      <c r="BH218" s="320"/>
      <c r="BI218" s="776"/>
      <c r="BJ218" s="768"/>
      <c r="BK218" s="769"/>
      <c r="BL218" s="776"/>
      <c r="BM218" s="768"/>
      <c r="BN218" s="769"/>
      <c r="BO218" s="776"/>
      <c r="BP218" s="768"/>
      <c r="BQ218" s="769"/>
      <c r="BR218" s="767"/>
      <c r="BS218" s="768"/>
      <c r="BT218" s="769"/>
    </row>
    <row r="219" spans="1:72" ht="78.75" x14ac:dyDescent="0.25">
      <c r="A219" s="742">
        <v>148</v>
      </c>
      <c r="B219" s="676" t="s">
        <v>352</v>
      </c>
      <c r="C219" s="320"/>
      <c r="D219" s="772"/>
      <c r="E219" s="772"/>
      <c r="F219" s="772"/>
      <c r="G219" s="773"/>
      <c r="H219" s="772"/>
      <c r="I219" s="772"/>
      <c r="J219" s="772"/>
      <c r="K219" s="772"/>
      <c r="L219" s="773"/>
      <c r="M219" s="772"/>
      <c r="N219" s="772"/>
      <c r="O219" s="772"/>
      <c r="P219" s="772"/>
      <c r="Q219" s="772"/>
      <c r="R219" s="772"/>
      <c r="S219" s="772"/>
      <c r="T219" s="772"/>
      <c r="U219" s="772"/>
      <c r="V219" s="772"/>
      <c r="W219" s="774"/>
      <c r="X219" s="772"/>
      <c r="Y219" s="772"/>
      <c r="Z219" s="772"/>
      <c r="AA219" s="775"/>
      <c r="AB219" s="771">
        <v>0</v>
      </c>
      <c r="AC219" s="247"/>
      <c r="AD219" s="313">
        <v>0</v>
      </c>
      <c r="AE219" s="757">
        <v>0.11</v>
      </c>
      <c r="AF219" s="828"/>
      <c r="AG219" s="313"/>
      <c r="AH219" s="757"/>
      <c r="AI219" s="247"/>
      <c r="AJ219" s="313"/>
      <c r="AK219" s="829"/>
      <c r="AL219" s="828"/>
      <c r="AM219" s="766"/>
      <c r="AN219" s="252">
        <f t="shared" si="8"/>
        <v>0.11</v>
      </c>
      <c r="AO219" s="247" t="s">
        <v>98</v>
      </c>
      <c r="AP219" s="313">
        <f t="shared" si="9"/>
        <v>0</v>
      </c>
      <c r="AQ219" s="776"/>
      <c r="AR219" s="767"/>
      <c r="AS219" s="769"/>
      <c r="AT219" s="776"/>
      <c r="AU219" s="767"/>
      <c r="AV219" s="769"/>
      <c r="AW219" s="776"/>
      <c r="AX219" s="767"/>
      <c r="AY219" s="769"/>
      <c r="AZ219" s="776"/>
      <c r="BA219" s="768"/>
      <c r="BB219" s="769"/>
      <c r="BC219" s="776"/>
      <c r="BD219" s="768"/>
      <c r="BE219" s="777"/>
      <c r="BF219" s="319"/>
      <c r="BG219" s="320"/>
      <c r="BH219" s="320"/>
      <c r="BI219" s="776"/>
      <c r="BJ219" s="768"/>
      <c r="BK219" s="769"/>
      <c r="BL219" s="776"/>
      <c r="BM219" s="768"/>
      <c r="BN219" s="769"/>
      <c r="BO219" s="776"/>
      <c r="BP219" s="768"/>
      <c r="BQ219" s="769"/>
      <c r="BR219" s="767"/>
      <c r="BS219" s="768"/>
      <c r="BT219" s="769"/>
    </row>
    <row r="220" spans="1:72" ht="78.75" x14ac:dyDescent="0.25">
      <c r="A220" s="742">
        <v>149</v>
      </c>
      <c r="B220" s="676" t="s">
        <v>353</v>
      </c>
      <c r="C220" s="320"/>
      <c r="D220" s="772"/>
      <c r="E220" s="772"/>
      <c r="F220" s="772"/>
      <c r="G220" s="773"/>
      <c r="H220" s="772"/>
      <c r="I220" s="772"/>
      <c r="J220" s="772"/>
      <c r="K220" s="772"/>
      <c r="L220" s="773"/>
      <c r="M220" s="772"/>
      <c r="N220" s="772"/>
      <c r="O220" s="772"/>
      <c r="P220" s="772"/>
      <c r="Q220" s="772"/>
      <c r="R220" s="772"/>
      <c r="S220" s="772"/>
      <c r="T220" s="772"/>
      <c r="U220" s="772"/>
      <c r="V220" s="772"/>
      <c r="W220" s="774"/>
      <c r="X220" s="772"/>
      <c r="Y220" s="772"/>
      <c r="Z220" s="772"/>
      <c r="AA220" s="775"/>
      <c r="AB220" s="771">
        <v>0</v>
      </c>
      <c r="AC220" s="247"/>
      <c r="AD220" s="313">
        <v>0</v>
      </c>
      <c r="AE220" s="757">
        <v>0.06</v>
      </c>
      <c r="AF220" s="828" t="s">
        <v>98</v>
      </c>
      <c r="AG220" s="313">
        <v>0</v>
      </c>
      <c r="AH220" s="757"/>
      <c r="AI220" s="247"/>
      <c r="AJ220" s="313"/>
      <c r="AK220" s="829"/>
      <c r="AL220" s="828"/>
      <c r="AM220" s="766"/>
      <c r="AN220" s="252">
        <f t="shared" si="8"/>
        <v>0.06</v>
      </c>
      <c r="AO220" s="247" t="s">
        <v>98</v>
      </c>
      <c r="AP220" s="313">
        <f t="shared" si="9"/>
        <v>0</v>
      </c>
      <c r="AQ220" s="776"/>
      <c r="AR220" s="767"/>
      <c r="AS220" s="769"/>
      <c r="AT220" s="776"/>
      <c r="AU220" s="767"/>
      <c r="AV220" s="769"/>
      <c r="AW220" s="776"/>
      <c r="AX220" s="767"/>
      <c r="AY220" s="769"/>
      <c r="AZ220" s="776"/>
      <c r="BA220" s="768"/>
      <c r="BB220" s="769"/>
      <c r="BC220" s="776"/>
      <c r="BD220" s="768"/>
      <c r="BE220" s="777"/>
      <c r="BF220" s="319"/>
      <c r="BG220" s="320"/>
      <c r="BH220" s="320"/>
      <c r="BI220" s="776"/>
      <c r="BJ220" s="768"/>
      <c r="BK220" s="769"/>
      <c r="BL220" s="776"/>
      <c r="BM220" s="768"/>
      <c r="BN220" s="769"/>
      <c r="BO220" s="776"/>
      <c r="BP220" s="768"/>
      <c r="BQ220" s="769"/>
      <c r="BR220" s="767"/>
      <c r="BS220" s="768"/>
      <c r="BT220" s="769"/>
    </row>
    <row r="221" spans="1:72" ht="78.75" x14ac:dyDescent="0.25">
      <c r="A221" s="742">
        <v>150</v>
      </c>
      <c r="B221" s="676" t="s">
        <v>354</v>
      </c>
      <c r="C221" s="320"/>
      <c r="D221" s="772"/>
      <c r="E221" s="772"/>
      <c r="F221" s="772"/>
      <c r="G221" s="773"/>
      <c r="H221" s="772"/>
      <c r="I221" s="772"/>
      <c r="J221" s="772"/>
      <c r="K221" s="772"/>
      <c r="L221" s="773"/>
      <c r="M221" s="772"/>
      <c r="N221" s="772"/>
      <c r="O221" s="772"/>
      <c r="P221" s="772"/>
      <c r="Q221" s="772"/>
      <c r="R221" s="772"/>
      <c r="S221" s="772"/>
      <c r="T221" s="772"/>
      <c r="U221" s="772"/>
      <c r="V221" s="772"/>
      <c r="W221" s="774"/>
      <c r="X221" s="772"/>
      <c r="Y221" s="772"/>
      <c r="Z221" s="772"/>
      <c r="AA221" s="775"/>
      <c r="AB221" s="771">
        <v>0</v>
      </c>
      <c r="AC221" s="247"/>
      <c r="AD221" s="313">
        <v>0</v>
      </c>
      <c r="AE221" s="757">
        <v>0.03</v>
      </c>
      <c r="AF221" s="828" t="s">
        <v>98</v>
      </c>
      <c r="AG221" s="313">
        <v>0</v>
      </c>
      <c r="AH221" s="757"/>
      <c r="AI221" s="247"/>
      <c r="AJ221" s="313"/>
      <c r="AK221" s="829"/>
      <c r="AL221" s="828"/>
      <c r="AM221" s="766"/>
      <c r="AN221" s="252">
        <f t="shared" si="8"/>
        <v>0.03</v>
      </c>
      <c r="AO221" s="247" t="s">
        <v>98</v>
      </c>
      <c r="AP221" s="313">
        <f t="shared" si="9"/>
        <v>0</v>
      </c>
      <c r="AQ221" s="776"/>
      <c r="AR221" s="767"/>
      <c r="AS221" s="769"/>
      <c r="AT221" s="776"/>
      <c r="AU221" s="767"/>
      <c r="AV221" s="769"/>
      <c r="AW221" s="776"/>
      <c r="AX221" s="767"/>
      <c r="AY221" s="769"/>
      <c r="AZ221" s="776"/>
      <c r="BA221" s="768"/>
      <c r="BB221" s="769"/>
      <c r="BC221" s="776"/>
      <c r="BD221" s="768"/>
      <c r="BE221" s="777"/>
      <c r="BF221" s="319"/>
      <c r="BG221" s="320"/>
      <c r="BH221" s="320"/>
      <c r="BI221" s="776"/>
      <c r="BJ221" s="768"/>
      <c r="BK221" s="769"/>
      <c r="BL221" s="776"/>
      <c r="BM221" s="768"/>
      <c r="BN221" s="769"/>
      <c r="BO221" s="776"/>
      <c r="BP221" s="768"/>
      <c r="BQ221" s="769"/>
      <c r="BR221" s="767"/>
      <c r="BS221" s="768"/>
      <c r="BT221" s="769"/>
    </row>
    <row r="222" spans="1:72" ht="78.75" x14ac:dyDescent="0.25">
      <c r="A222" s="742">
        <v>151</v>
      </c>
      <c r="B222" s="676" t="s">
        <v>355</v>
      </c>
      <c r="C222" s="320"/>
      <c r="D222" s="772"/>
      <c r="E222" s="772"/>
      <c r="F222" s="772"/>
      <c r="G222" s="773"/>
      <c r="H222" s="772"/>
      <c r="I222" s="772"/>
      <c r="J222" s="772"/>
      <c r="K222" s="772"/>
      <c r="L222" s="773"/>
      <c r="M222" s="772"/>
      <c r="N222" s="772"/>
      <c r="O222" s="772"/>
      <c r="P222" s="772"/>
      <c r="Q222" s="772"/>
      <c r="R222" s="772"/>
      <c r="S222" s="772"/>
      <c r="T222" s="772"/>
      <c r="U222" s="772"/>
      <c r="V222" s="772"/>
      <c r="W222" s="774"/>
      <c r="X222" s="772"/>
      <c r="Y222" s="772"/>
      <c r="Z222" s="772"/>
      <c r="AA222" s="775"/>
      <c r="AB222" s="771">
        <v>0</v>
      </c>
      <c r="AC222" s="247"/>
      <c r="AD222" s="313">
        <v>0</v>
      </c>
      <c r="AE222" s="757">
        <v>0.08</v>
      </c>
      <c r="AF222" s="828" t="s">
        <v>98</v>
      </c>
      <c r="AG222" s="313">
        <v>0</v>
      </c>
      <c r="AH222" s="757"/>
      <c r="AI222" s="247"/>
      <c r="AJ222" s="313"/>
      <c r="AK222" s="829"/>
      <c r="AL222" s="828"/>
      <c r="AM222" s="766"/>
      <c r="AN222" s="252">
        <f t="shared" si="8"/>
        <v>0.08</v>
      </c>
      <c r="AO222" s="247" t="s">
        <v>98</v>
      </c>
      <c r="AP222" s="313">
        <f t="shared" si="9"/>
        <v>0</v>
      </c>
      <c r="AQ222" s="776"/>
      <c r="AR222" s="767"/>
      <c r="AS222" s="769"/>
      <c r="AT222" s="776"/>
      <c r="AU222" s="767"/>
      <c r="AV222" s="769"/>
      <c r="AW222" s="776"/>
      <c r="AX222" s="767"/>
      <c r="AY222" s="769"/>
      <c r="AZ222" s="776"/>
      <c r="BA222" s="768"/>
      <c r="BB222" s="769"/>
      <c r="BC222" s="776"/>
      <c r="BD222" s="768"/>
      <c r="BE222" s="777"/>
      <c r="BF222" s="319"/>
      <c r="BG222" s="320"/>
      <c r="BH222" s="320"/>
      <c r="BI222" s="776"/>
      <c r="BJ222" s="768"/>
      <c r="BK222" s="769"/>
      <c r="BL222" s="776"/>
      <c r="BM222" s="768"/>
      <c r="BN222" s="769"/>
      <c r="BO222" s="776"/>
      <c r="BP222" s="768"/>
      <c r="BQ222" s="769"/>
      <c r="BR222" s="767"/>
      <c r="BS222" s="768"/>
      <c r="BT222" s="769"/>
    </row>
    <row r="223" spans="1:72" ht="78.75" x14ac:dyDescent="0.25">
      <c r="A223" s="742">
        <v>152</v>
      </c>
      <c r="B223" s="676" t="s">
        <v>356</v>
      </c>
      <c r="C223" s="320"/>
      <c r="D223" s="772"/>
      <c r="E223" s="772"/>
      <c r="F223" s="772"/>
      <c r="G223" s="773"/>
      <c r="H223" s="772"/>
      <c r="I223" s="772"/>
      <c r="J223" s="772"/>
      <c r="K223" s="772"/>
      <c r="L223" s="773"/>
      <c r="M223" s="772"/>
      <c r="N223" s="772"/>
      <c r="O223" s="772"/>
      <c r="P223" s="772"/>
      <c r="Q223" s="772"/>
      <c r="R223" s="772"/>
      <c r="S223" s="772"/>
      <c r="T223" s="772"/>
      <c r="U223" s="772"/>
      <c r="V223" s="772"/>
      <c r="W223" s="774"/>
      <c r="X223" s="772"/>
      <c r="Y223" s="772"/>
      <c r="Z223" s="772"/>
      <c r="AA223" s="775"/>
      <c r="AB223" s="771">
        <v>0</v>
      </c>
      <c r="AC223" s="247"/>
      <c r="AD223" s="313">
        <v>0</v>
      </c>
      <c r="AE223" s="757">
        <v>0.17</v>
      </c>
      <c r="AF223" s="828" t="s">
        <v>98</v>
      </c>
      <c r="AG223" s="313">
        <v>0</v>
      </c>
      <c r="AH223" s="757"/>
      <c r="AI223" s="247"/>
      <c r="AJ223" s="313"/>
      <c r="AK223" s="829"/>
      <c r="AL223" s="828"/>
      <c r="AM223" s="766"/>
      <c r="AN223" s="252">
        <f t="shared" si="8"/>
        <v>0.17</v>
      </c>
      <c r="AO223" s="247" t="s">
        <v>98</v>
      </c>
      <c r="AP223" s="313">
        <f t="shared" si="9"/>
        <v>0</v>
      </c>
      <c r="AQ223" s="776"/>
      <c r="AR223" s="767"/>
      <c r="AS223" s="769"/>
      <c r="AT223" s="776"/>
      <c r="AU223" s="767"/>
      <c r="AV223" s="769"/>
      <c r="AW223" s="776"/>
      <c r="AX223" s="767"/>
      <c r="AY223" s="769"/>
      <c r="AZ223" s="776"/>
      <c r="BA223" s="768"/>
      <c r="BB223" s="769"/>
      <c r="BC223" s="776"/>
      <c r="BD223" s="768"/>
      <c r="BE223" s="777"/>
      <c r="BF223" s="319"/>
      <c r="BG223" s="320"/>
      <c r="BH223" s="320"/>
      <c r="BI223" s="776"/>
      <c r="BJ223" s="768"/>
      <c r="BK223" s="769"/>
      <c r="BL223" s="776"/>
      <c r="BM223" s="768"/>
      <c r="BN223" s="769"/>
      <c r="BO223" s="776"/>
      <c r="BP223" s="768"/>
      <c r="BQ223" s="769"/>
      <c r="BR223" s="767"/>
      <c r="BS223" s="768"/>
      <c r="BT223" s="769"/>
    </row>
    <row r="224" spans="1:72" ht="78.75" x14ac:dyDescent="0.25">
      <c r="A224" s="742">
        <v>153</v>
      </c>
      <c r="B224" s="676" t="s">
        <v>357</v>
      </c>
      <c r="C224" s="320"/>
      <c r="D224" s="772"/>
      <c r="E224" s="772"/>
      <c r="F224" s="772"/>
      <c r="G224" s="773"/>
      <c r="H224" s="772"/>
      <c r="I224" s="772"/>
      <c r="J224" s="772"/>
      <c r="K224" s="772"/>
      <c r="L224" s="773"/>
      <c r="M224" s="772"/>
      <c r="N224" s="772"/>
      <c r="O224" s="772"/>
      <c r="P224" s="772"/>
      <c r="Q224" s="772"/>
      <c r="R224" s="772"/>
      <c r="S224" s="772"/>
      <c r="T224" s="772"/>
      <c r="U224" s="772"/>
      <c r="V224" s="772"/>
      <c r="W224" s="774"/>
      <c r="X224" s="772"/>
      <c r="Y224" s="772"/>
      <c r="Z224" s="772"/>
      <c r="AA224" s="775"/>
      <c r="AB224" s="771">
        <v>0</v>
      </c>
      <c r="AC224" s="247"/>
      <c r="AD224" s="313">
        <v>0</v>
      </c>
      <c r="AE224" s="757">
        <v>7.0000000000000007E-2</v>
      </c>
      <c r="AF224" s="828" t="s">
        <v>98</v>
      </c>
      <c r="AG224" s="313">
        <v>0</v>
      </c>
      <c r="AH224" s="757"/>
      <c r="AI224" s="247"/>
      <c r="AJ224" s="313"/>
      <c r="AK224" s="829"/>
      <c r="AL224" s="828"/>
      <c r="AM224" s="766"/>
      <c r="AN224" s="252">
        <f t="shared" si="8"/>
        <v>7.0000000000000007E-2</v>
      </c>
      <c r="AO224" s="247" t="s">
        <v>98</v>
      </c>
      <c r="AP224" s="313">
        <f t="shared" si="9"/>
        <v>0</v>
      </c>
      <c r="AQ224" s="776"/>
      <c r="AR224" s="767"/>
      <c r="AS224" s="769"/>
      <c r="AT224" s="776"/>
      <c r="AU224" s="767"/>
      <c r="AV224" s="769"/>
      <c r="AW224" s="776"/>
      <c r="AX224" s="767"/>
      <c r="AY224" s="769"/>
      <c r="AZ224" s="776"/>
      <c r="BA224" s="768"/>
      <c r="BB224" s="769"/>
      <c r="BC224" s="776"/>
      <c r="BD224" s="768"/>
      <c r="BE224" s="777"/>
      <c r="BF224" s="319"/>
      <c r="BG224" s="320"/>
      <c r="BH224" s="320"/>
      <c r="BI224" s="776"/>
      <c r="BJ224" s="768"/>
      <c r="BK224" s="769"/>
      <c r="BL224" s="776"/>
      <c r="BM224" s="768"/>
      <c r="BN224" s="769"/>
      <c r="BO224" s="776"/>
      <c r="BP224" s="768"/>
      <c r="BQ224" s="769"/>
      <c r="BR224" s="767"/>
      <c r="BS224" s="768"/>
      <c r="BT224" s="769"/>
    </row>
    <row r="225" spans="1:72" ht="94.5" x14ac:dyDescent="0.25">
      <c r="A225" s="742">
        <v>154</v>
      </c>
      <c r="B225" s="676" t="s">
        <v>358</v>
      </c>
      <c r="C225" s="320"/>
      <c r="D225" s="772"/>
      <c r="E225" s="772"/>
      <c r="F225" s="772"/>
      <c r="G225" s="773"/>
      <c r="H225" s="772"/>
      <c r="I225" s="772"/>
      <c r="J225" s="772"/>
      <c r="K225" s="772"/>
      <c r="L225" s="773"/>
      <c r="M225" s="772"/>
      <c r="N225" s="772"/>
      <c r="O225" s="772"/>
      <c r="P225" s="772"/>
      <c r="Q225" s="772"/>
      <c r="R225" s="772"/>
      <c r="S225" s="772"/>
      <c r="T225" s="772"/>
      <c r="U225" s="772"/>
      <c r="V225" s="772"/>
      <c r="W225" s="774"/>
      <c r="X225" s="772"/>
      <c r="Y225" s="772"/>
      <c r="Z225" s="772"/>
      <c r="AA225" s="775"/>
      <c r="AB225" s="771">
        <v>0</v>
      </c>
      <c r="AC225" s="247"/>
      <c r="AD225" s="313">
        <v>0</v>
      </c>
      <c r="AE225" s="757">
        <v>0.9</v>
      </c>
      <c r="AF225" s="828" t="s">
        <v>98</v>
      </c>
      <c r="AG225" s="313">
        <v>0</v>
      </c>
      <c r="AH225" s="757"/>
      <c r="AI225" s="247"/>
      <c r="AJ225" s="313"/>
      <c r="AK225" s="829"/>
      <c r="AL225" s="828"/>
      <c r="AM225" s="766"/>
      <c r="AN225" s="252">
        <f t="shared" si="8"/>
        <v>0.9</v>
      </c>
      <c r="AO225" s="247" t="s">
        <v>98</v>
      </c>
      <c r="AP225" s="313">
        <f t="shared" si="9"/>
        <v>0</v>
      </c>
      <c r="AQ225" s="776"/>
      <c r="AR225" s="767"/>
      <c r="AS225" s="769"/>
      <c r="AT225" s="776"/>
      <c r="AU225" s="767"/>
      <c r="AV225" s="769"/>
      <c r="AW225" s="776"/>
      <c r="AX225" s="767"/>
      <c r="AY225" s="769"/>
      <c r="AZ225" s="776"/>
      <c r="BA225" s="768"/>
      <c r="BB225" s="769"/>
      <c r="BC225" s="776"/>
      <c r="BD225" s="768"/>
      <c r="BE225" s="777"/>
      <c r="BF225" s="319"/>
      <c r="BG225" s="320"/>
      <c r="BH225" s="320"/>
      <c r="BI225" s="776"/>
      <c r="BJ225" s="768"/>
      <c r="BK225" s="769"/>
      <c r="BL225" s="776"/>
      <c r="BM225" s="768"/>
      <c r="BN225" s="769"/>
      <c r="BO225" s="776"/>
      <c r="BP225" s="768"/>
      <c r="BQ225" s="769"/>
      <c r="BR225" s="767"/>
      <c r="BS225" s="768"/>
      <c r="BT225" s="769"/>
    </row>
    <row r="226" spans="1:72" ht="78.75" x14ac:dyDescent="0.25">
      <c r="A226" s="742">
        <v>155</v>
      </c>
      <c r="B226" s="676" t="s">
        <v>359</v>
      </c>
      <c r="C226" s="320"/>
      <c r="D226" s="772"/>
      <c r="E226" s="772"/>
      <c r="F226" s="772"/>
      <c r="G226" s="773"/>
      <c r="H226" s="772"/>
      <c r="I226" s="772"/>
      <c r="J226" s="772"/>
      <c r="K226" s="772"/>
      <c r="L226" s="773"/>
      <c r="M226" s="772"/>
      <c r="N226" s="772"/>
      <c r="O226" s="772"/>
      <c r="P226" s="772"/>
      <c r="Q226" s="772"/>
      <c r="R226" s="772"/>
      <c r="S226" s="772"/>
      <c r="T226" s="772"/>
      <c r="U226" s="772"/>
      <c r="V226" s="772"/>
      <c r="W226" s="774"/>
      <c r="X226" s="772"/>
      <c r="Y226" s="772"/>
      <c r="Z226" s="772"/>
      <c r="AA226" s="775"/>
      <c r="AB226" s="771">
        <v>0</v>
      </c>
      <c r="AC226" s="247"/>
      <c r="AD226" s="313">
        <v>0</v>
      </c>
      <c r="AE226" s="757">
        <v>0</v>
      </c>
      <c r="AF226" s="828" t="s">
        <v>98</v>
      </c>
      <c r="AG226" s="313">
        <v>0</v>
      </c>
      <c r="AH226" s="757"/>
      <c r="AI226" s="247"/>
      <c r="AJ226" s="313"/>
      <c r="AK226" s="829"/>
      <c r="AL226" s="828"/>
      <c r="AM226" s="766"/>
      <c r="AN226" s="252">
        <f t="shared" si="8"/>
        <v>0</v>
      </c>
      <c r="AO226" s="247" t="s">
        <v>98</v>
      </c>
      <c r="AP226" s="313">
        <f t="shared" si="9"/>
        <v>0</v>
      </c>
      <c r="AQ226" s="776"/>
      <c r="AR226" s="767"/>
      <c r="AS226" s="769"/>
      <c r="AT226" s="776"/>
      <c r="AU226" s="767"/>
      <c r="AV226" s="769"/>
      <c r="AW226" s="776"/>
      <c r="AX226" s="767"/>
      <c r="AY226" s="769"/>
      <c r="AZ226" s="776"/>
      <c r="BA226" s="768"/>
      <c r="BB226" s="769"/>
      <c r="BC226" s="776"/>
      <c r="BD226" s="768"/>
      <c r="BE226" s="777"/>
      <c r="BF226" s="319"/>
      <c r="BG226" s="320"/>
      <c r="BH226" s="320"/>
      <c r="BI226" s="776"/>
      <c r="BJ226" s="768"/>
      <c r="BK226" s="769"/>
      <c r="BL226" s="776"/>
      <c r="BM226" s="768"/>
      <c r="BN226" s="769"/>
      <c r="BO226" s="776"/>
      <c r="BP226" s="768"/>
      <c r="BQ226" s="769"/>
      <c r="BR226" s="767"/>
      <c r="BS226" s="768"/>
      <c r="BT226" s="769"/>
    </row>
    <row r="227" spans="1:72" ht="63" x14ac:dyDescent="0.25">
      <c r="A227" s="742">
        <v>156</v>
      </c>
      <c r="B227" s="676" t="s">
        <v>360</v>
      </c>
      <c r="C227" s="320"/>
      <c r="D227" s="772"/>
      <c r="E227" s="772"/>
      <c r="F227" s="772"/>
      <c r="G227" s="773"/>
      <c r="H227" s="772"/>
      <c r="I227" s="772"/>
      <c r="J227" s="772"/>
      <c r="K227" s="772"/>
      <c r="L227" s="773"/>
      <c r="M227" s="772"/>
      <c r="N227" s="772"/>
      <c r="O227" s="772"/>
      <c r="P227" s="772"/>
      <c r="Q227" s="772"/>
      <c r="R227" s="772"/>
      <c r="S227" s="772"/>
      <c r="T227" s="772"/>
      <c r="U227" s="772"/>
      <c r="V227" s="772"/>
      <c r="W227" s="774"/>
      <c r="X227" s="772"/>
      <c r="Y227" s="772"/>
      <c r="Z227" s="772"/>
      <c r="AA227" s="775"/>
      <c r="AB227" s="771">
        <v>0</v>
      </c>
      <c r="AC227" s="247"/>
      <c r="AD227" s="313">
        <v>0</v>
      </c>
      <c r="AE227" s="757">
        <v>0.1</v>
      </c>
      <c r="AF227" s="828" t="s">
        <v>98</v>
      </c>
      <c r="AG227" s="313">
        <v>0</v>
      </c>
      <c r="AH227" s="757"/>
      <c r="AI227" s="247"/>
      <c r="AJ227" s="313"/>
      <c r="AK227" s="829"/>
      <c r="AL227" s="828"/>
      <c r="AM227" s="766"/>
      <c r="AN227" s="252">
        <f t="shared" si="8"/>
        <v>0.1</v>
      </c>
      <c r="AO227" s="247" t="s">
        <v>98</v>
      </c>
      <c r="AP227" s="313">
        <f t="shared" si="9"/>
        <v>0</v>
      </c>
      <c r="AQ227" s="776"/>
      <c r="AR227" s="767"/>
      <c r="AS227" s="769"/>
      <c r="AT227" s="776"/>
      <c r="AU227" s="767"/>
      <c r="AV227" s="769"/>
      <c r="AW227" s="776"/>
      <c r="AX227" s="767"/>
      <c r="AY227" s="769"/>
      <c r="AZ227" s="776"/>
      <c r="BA227" s="768"/>
      <c r="BB227" s="769"/>
      <c r="BC227" s="776"/>
      <c r="BD227" s="768"/>
      <c r="BE227" s="777"/>
      <c r="BF227" s="319"/>
      <c r="BG227" s="320"/>
      <c r="BH227" s="320"/>
      <c r="BI227" s="776"/>
      <c r="BJ227" s="768"/>
      <c r="BK227" s="769"/>
      <c r="BL227" s="776"/>
      <c r="BM227" s="768"/>
      <c r="BN227" s="769"/>
      <c r="BO227" s="776"/>
      <c r="BP227" s="768"/>
      <c r="BQ227" s="769"/>
      <c r="BR227" s="767"/>
      <c r="BS227" s="768"/>
      <c r="BT227" s="769"/>
    </row>
    <row r="228" spans="1:72" ht="94.5" x14ac:dyDescent="0.25">
      <c r="A228" s="742">
        <v>157</v>
      </c>
      <c r="B228" s="676" t="s">
        <v>361</v>
      </c>
      <c r="C228" s="320"/>
      <c r="D228" s="772"/>
      <c r="E228" s="772"/>
      <c r="F228" s="772"/>
      <c r="G228" s="773"/>
      <c r="H228" s="772"/>
      <c r="I228" s="772"/>
      <c r="J228" s="772"/>
      <c r="K228" s="772"/>
      <c r="L228" s="773"/>
      <c r="M228" s="772"/>
      <c r="N228" s="772"/>
      <c r="O228" s="772"/>
      <c r="P228" s="772"/>
      <c r="Q228" s="772"/>
      <c r="R228" s="772"/>
      <c r="S228" s="772"/>
      <c r="T228" s="772"/>
      <c r="U228" s="772"/>
      <c r="V228" s="772"/>
      <c r="W228" s="774"/>
      <c r="X228" s="772"/>
      <c r="Y228" s="772"/>
      <c r="Z228" s="772"/>
      <c r="AA228" s="775"/>
      <c r="AB228" s="771">
        <v>0</v>
      </c>
      <c r="AC228" s="247"/>
      <c r="AD228" s="313">
        <v>0</v>
      </c>
      <c r="AE228" s="757">
        <v>0.21</v>
      </c>
      <c r="AF228" s="828" t="s">
        <v>98</v>
      </c>
      <c r="AG228" s="313">
        <v>0</v>
      </c>
      <c r="AH228" s="757"/>
      <c r="AI228" s="247"/>
      <c r="AJ228" s="313"/>
      <c r="AK228" s="829"/>
      <c r="AL228" s="828"/>
      <c r="AM228" s="766"/>
      <c r="AN228" s="252">
        <f t="shared" si="8"/>
        <v>0.21</v>
      </c>
      <c r="AO228" s="247" t="s">
        <v>98</v>
      </c>
      <c r="AP228" s="313">
        <f t="shared" si="9"/>
        <v>0</v>
      </c>
      <c r="AQ228" s="776"/>
      <c r="AR228" s="767"/>
      <c r="AS228" s="769"/>
      <c r="AT228" s="776"/>
      <c r="AU228" s="767"/>
      <c r="AV228" s="769"/>
      <c r="AW228" s="776"/>
      <c r="AX228" s="767"/>
      <c r="AY228" s="769"/>
      <c r="AZ228" s="776"/>
      <c r="BA228" s="768"/>
      <c r="BB228" s="769"/>
      <c r="BC228" s="776"/>
      <c r="BD228" s="768"/>
      <c r="BE228" s="777"/>
      <c r="BF228" s="319"/>
      <c r="BG228" s="320"/>
      <c r="BH228" s="320"/>
      <c r="BI228" s="776"/>
      <c r="BJ228" s="768"/>
      <c r="BK228" s="769"/>
      <c r="BL228" s="776"/>
      <c r="BM228" s="768"/>
      <c r="BN228" s="769"/>
      <c r="BO228" s="776"/>
      <c r="BP228" s="768"/>
      <c r="BQ228" s="769"/>
      <c r="BR228" s="767"/>
      <c r="BS228" s="768"/>
      <c r="BT228" s="769"/>
    </row>
    <row r="229" spans="1:72" ht="63" x14ac:dyDescent="0.25">
      <c r="A229" s="742">
        <v>158</v>
      </c>
      <c r="B229" s="676" t="s">
        <v>362</v>
      </c>
      <c r="C229" s="320"/>
      <c r="D229" s="772"/>
      <c r="E229" s="772"/>
      <c r="F229" s="772"/>
      <c r="G229" s="773"/>
      <c r="H229" s="772"/>
      <c r="I229" s="772"/>
      <c r="J229" s="772"/>
      <c r="K229" s="772"/>
      <c r="L229" s="773"/>
      <c r="M229" s="772"/>
      <c r="N229" s="772"/>
      <c r="O229" s="772"/>
      <c r="P229" s="772"/>
      <c r="Q229" s="772"/>
      <c r="R229" s="772"/>
      <c r="S229" s="772"/>
      <c r="T229" s="772"/>
      <c r="U229" s="772"/>
      <c r="V229" s="772"/>
      <c r="W229" s="774"/>
      <c r="X229" s="772"/>
      <c r="Y229" s="772"/>
      <c r="Z229" s="772"/>
      <c r="AA229" s="775"/>
      <c r="AB229" s="771">
        <v>0</v>
      </c>
      <c r="AC229" s="247"/>
      <c r="AD229" s="313">
        <v>0</v>
      </c>
      <c r="AE229" s="757">
        <v>0.11</v>
      </c>
      <c r="AF229" s="828" t="s">
        <v>98</v>
      </c>
      <c r="AG229" s="313">
        <v>0</v>
      </c>
      <c r="AH229" s="757"/>
      <c r="AI229" s="247"/>
      <c r="AJ229" s="313"/>
      <c r="AK229" s="829"/>
      <c r="AL229" s="828"/>
      <c r="AM229" s="766"/>
      <c r="AN229" s="252">
        <f t="shared" si="8"/>
        <v>0.11</v>
      </c>
      <c r="AO229" s="247" t="s">
        <v>98</v>
      </c>
      <c r="AP229" s="313">
        <f t="shared" si="9"/>
        <v>0</v>
      </c>
      <c r="AQ229" s="776"/>
      <c r="AR229" s="767"/>
      <c r="AS229" s="769"/>
      <c r="AT229" s="776"/>
      <c r="AU229" s="767"/>
      <c r="AV229" s="769"/>
      <c r="AW229" s="776"/>
      <c r="AX229" s="767"/>
      <c r="AY229" s="769"/>
      <c r="AZ229" s="776"/>
      <c r="BA229" s="768"/>
      <c r="BB229" s="769"/>
      <c r="BC229" s="776"/>
      <c r="BD229" s="768"/>
      <c r="BE229" s="777"/>
      <c r="BF229" s="319"/>
      <c r="BG229" s="320"/>
      <c r="BH229" s="320"/>
      <c r="BI229" s="776"/>
      <c r="BJ229" s="768"/>
      <c r="BK229" s="769"/>
      <c r="BL229" s="776"/>
      <c r="BM229" s="768"/>
      <c r="BN229" s="769"/>
      <c r="BO229" s="776"/>
      <c r="BP229" s="768"/>
      <c r="BQ229" s="769"/>
      <c r="BR229" s="767"/>
      <c r="BS229" s="768"/>
      <c r="BT229" s="769"/>
    </row>
    <row r="230" spans="1:72" ht="63" x14ac:dyDescent="0.25">
      <c r="A230" s="742">
        <v>159</v>
      </c>
      <c r="B230" s="676" t="s">
        <v>363</v>
      </c>
      <c r="C230" s="320"/>
      <c r="D230" s="772"/>
      <c r="E230" s="772"/>
      <c r="F230" s="772"/>
      <c r="G230" s="773"/>
      <c r="H230" s="772"/>
      <c r="I230" s="772"/>
      <c r="J230" s="772"/>
      <c r="K230" s="772"/>
      <c r="L230" s="773"/>
      <c r="M230" s="772"/>
      <c r="N230" s="772"/>
      <c r="O230" s="772"/>
      <c r="P230" s="772"/>
      <c r="Q230" s="772"/>
      <c r="R230" s="772"/>
      <c r="S230" s="772"/>
      <c r="T230" s="772"/>
      <c r="U230" s="772"/>
      <c r="V230" s="772"/>
      <c r="W230" s="774"/>
      <c r="X230" s="772"/>
      <c r="Y230" s="772"/>
      <c r="Z230" s="772"/>
      <c r="AA230" s="775"/>
      <c r="AB230" s="771">
        <v>0</v>
      </c>
      <c r="AC230" s="247"/>
      <c r="AD230" s="313">
        <v>0</v>
      </c>
      <c r="AE230" s="757">
        <v>0.06</v>
      </c>
      <c r="AF230" s="828" t="s">
        <v>98</v>
      </c>
      <c r="AG230" s="313">
        <v>0</v>
      </c>
      <c r="AH230" s="757"/>
      <c r="AI230" s="247"/>
      <c r="AJ230" s="313"/>
      <c r="AK230" s="829"/>
      <c r="AL230" s="828"/>
      <c r="AM230" s="766"/>
      <c r="AN230" s="252">
        <f t="shared" si="8"/>
        <v>0.06</v>
      </c>
      <c r="AO230" s="247" t="s">
        <v>98</v>
      </c>
      <c r="AP230" s="313">
        <f t="shared" si="9"/>
        <v>0</v>
      </c>
      <c r="AQ230" s="776"/>
      <c r="AR230" s="767"/>
      <c r="AS230" s="769"/>
      <c r="AT230" s="776"/>
      <c r="AU230" s="767"/>
      <c r="AV230" s="769"/>
      <c r="AW230" s="776"/>
      <c r="AX230" s="767"/>
      <c r="AY230" s="769"/>
      <c r="AZ230" s="776"/>
      <c r="BA230" s="768"/>
      <c r="BB230" s="769"/>
      <c r="BC230" s="776"/>
      <c r="BD230" s="768"/>
      <c r="BE230" s="777"/>
      <c r="BF230" s="319"/>
      <c r="BG230" s="320"/>
      <c r="BH230" s="320"/>
      <c r="BI230" s="776"/>
      <c r="BJ230" s="768"/>
      <c r="BK230" s="769"/>
      <c r="BL230" s="776"/>
      <c r="BM230" s="768"/>
      <c r="BN230" s="769"/>
      <c r="BO230" s="776"/>
      <c r="BP230" s="768"/>
      <c r="BQ230" s="769"/>
      <c r="BR230" s="767"/>
      <c r="BS230" s="768"/>
      <c r="BT230" s="769"/>
    </row>
    <row r="231" spans="1:72" ht="78.75" x14ac:dyDescent="0.25">
      <c r="A231" s="742">
        <v>160</v>
      </c>
      <c r="B231" s="676" t="s">
        <v>364</v>
      </c>
      <c r="C231" s="320"/>
      <c r="D231" s="772"/>
      <c r="E231" s="772"/>
      <c r="F231" s="772"/>
      <c r="G231" s="773"/>
      <c r="H231" s="772"/>
      <c r="I231" s="772"/>
      <c r="J231" s="772"/>
      <c r="K231" s="772"/>
      <c r="L231" s="773"/>
      <c r="M231" s="772"/>
      <c r="N231" s="772"/>
      <c r="O231" s="772"/>
      <c r="P231" s="772"/>
      <c r="Q231" s="772"/>
      <c r="R231" s="772"/>
      <c r="S231" s="772"/>
      <c r="T231" s="772"/>
      <c r="U231" s="772"/>
      <c r="V231" s="772"/>
      <c r="W231" s="774"/>
      <c r="X231" s="772"/>
      <c r="Y231" s="772"/>
      <c r="Z231" s="772"/>
      <c r="AA231" s="775"/>
      <c r="AB231" s="771">
        <v>0</v>
      </c>
      <c r="AC231" s="247"/>
      <c r="AD231" s="313">
        <v>0</v>
      </c>
      <c r="AE231" s="757">
        <v>0.17</v>
      </c>
      <c r="AF231" s="828" t="s">
        <v>98</v>
      </c>
      <c r="AG231" s="313">
        <v>0</v>
      </c>
      <c r="AH231" s="757"/>
      <c r="AI231" s="247"/>
      <c r="AJ231" s="313"/>
      <c r="AK231" s="829"/>
      <c r="AL231" s="828"/>
      <c r="AM231" s="766"/>
      <c r="AN231" s="252">
        <f t="shared" si="8"/>
        <v>0.17</v>
      </c>
      <c r="AO231" s="247" t="s">
        <v>98</v>
      </c>
      <c r="AP231" s="313">
        <f t="shared" si="9"/>
        <v>0</v>
      </c>
      <c r="AQ231" s="776"/>
      <c r="AR231" s="767"/>
      <c r="AS231" s="769"/>
      <c r="AT231" s="776"/>
      <c r="AU231" s="767"/>
      <c r="AV231" s="769"/>
      <c r="AW231" s="776"/>
      <c r="AX231" s="767"/>
      <c r="AY231" s="769"/>
      <c r="AZ231" s="776"/>
      <c r="BA231" s="768"/>
      <c r="BB231" s="769"/>
      <c r="BC231" s="776"/>
      <c r="BD231" s="768"/>
      <c r="BE231" s="777"/>
      <c r="BF231" s="319"/>
      <c r="BG231" s="320"/>
      <c r="BH231" s="320"/>
      <c r="BI231" s="776"/>
      <c r="BJ231" s="768"/>
      <c r="BK231" s="769"/>
      <c r="BL231" s="776"/>
      <c r="BM231" s="768"/>
      <c r="BN231" s="769"/>
      <c r="BO231" s="776"/>
      <c r="BP231" s="768"/>
      <c r="BQ231" s="769"/>
      <c r="BR231" s="767"/>
      <c r="BS231" s="768"/>
      <c r="BT231" s="769"/>
    </row>
    <row r="232" spans="1:72" ht="94.5" x14ac:dyDescent="0.25">
      <c r="A232" s="742">
        <v>161</v>
      </c>
      <c r="B232" s="676" t="s">
        <v>365</v>
      </c>
      <c r="C232" s="320"/>
      <c r="D232" s="772"/>
      <c r="E232" s="772"/>
      <c r="F232" s="772"/>
      <c r="G232" s="773"/>
      <c r="H232" s="772"/>
      <c r="I232" s="772"/>
      <c r="J232" s="772"/>
      <c r="K232" s="772"/>
      <c r="L232" s="773"/>
      <c r="M232" s="772"/>
      <c r="N232" s="772"/>
      <c r="O232" s="772"/>
      <c r="P232" s="772"/>
      <c r="Q232" s="772"/>
      <c r="R232" s="772"/>
      <c r="S232" s="772"/>
      <c r="T232" s="772"/>
      <c r="U232" s="772"/>
      <c r="V232" s="772"/>
      <c r="W232" s="774"/>
      <c r="X232" s="772"/>
      <c r="Y232" s="772"/>
      <c r="Z232" s="772"/>
      <c r="AA232" s="775"/>
      <c r="AB232" s="771">
        <v>0</v>
      </c>
      <c r="AC232" s="247"/>
      <c r="AD232" s="313">
        <v>0</v>
      </c>
      <c r="AE232" s="757">
        <v>0.24</v>
      </c>
      <c r="AF232" s="828" t="s">
        <v>98</v>
      </c>
      <c r="AG232" s="313">
        <v>0</v>
      </c>
      <c r="AH232" s="757"/>
      <c r="AI232" s="247"/>
      <c r="AJ232" s="313"/>
      <c r="AK232" s="829"/>
      <c r="AL232" s="828"/>
      <c r="AM232" s="766"/>
      <c r="AN232" s="252">
        <f t="shared" si="8"/>
        <v>0.24</v>
      </c>
      <c r="AO232" s="247" t="s">
        <v>98</v>
      </c>
      <c r="AP232" s="313">
        <f t="shared" si="9"/>
        <v>0</v>
      </c>
      <c r="AQ232" s="776"/>
      <c r="AR232" s="767"/>
      <c r="AS232" s="769"/>
      <c r="AT232" s="776"/>
      <c r="AU232" s="767"/>
      <c r="AV232" s="769"/>
      <c r="AW232" s="776"/>
      <c r="AX232" s="767"/>
      <c r="AY232" s="769"/>
      <c r="AZ232" s="776"/>
      <c r="BA232" s="768"/>
      <c r="BB232" s="769"/>
      <c r="BC232" s="776"/>
      <c r="BD232" s="768"/>
      <c r="BE232" s="777"/>
      <c r="BF232" s="319"/>
      <c r="BG232" s="320"/>
      <c r="BH232" s="320"/>
      <c r="BI232" s="776"/>
      <c r="BJ232" s="768"/>
      <c r="BK232" s="769"/>
      <c r="BL232" s="776"/>
      <c r="BM232" s="768"/>
      <c r="BN232" s="769"/>
      <c r="BO232" s="776"/>
      <c r="BP232" s="768"/>
      <c r="BQ232" s="769"/>
      <c r="BR232" s="767"/>
      <c r="BS232" s="768"/>
      <c r="BT232" s="769"/>
    </row>
    <row r="233" spans="1:72" ht="63" x14ac:dyDescent="0.25">
      <c r="A233" s="742">
        <v>162</v>
      </c>
      <c r="B233" s="676" t="s">
        <v>366</v>
      </c>
      <c r="C233" s="320"/>
      <c r="D233" s="772"/>
      <c r="E233" s="772"/>
      <c r="F233" s="772"/>
      <c r="G233" s="773"/>
      <c r="H233" s="772"/>
      <c r="I233" s="772"/>
      <c r="J233" s="772"/>
      <c r="K233" s="772"/>
      <c r="L233" s="773"/>
      <c r="M233" s="772"/>
      <c r="N233" s="772"/>
      <c r="O233" s="772"/>
      <c r="P233" s="772"/>
      <c r="Q233" s="772"/>
      <c r="R233" s="772"/>
      <c r="S233" s="772"/>
      <c r="T233" s="772"/>
      <c r="U233" s="772"/>
      <c r="V233" s="772"/>
      <c r="W233" s="774"/>
      <c r="X233" s="772"/>
      <c r="Y233" s="772"/>
      <c r="Z233" s="772"/>
      <c r="AA233" s="775"/>
      <c r="AB233" s="771">
        <v>0</v>
      </c>
      <c r="AC233" s="247"/>
      <c r="AD233" s="313">
        <v>0</v>
      </c>
      <c r="AE233" s="757">
        <v>0.49</v>
      </c>
      <c r="AF233" s="828" t="s">
        <v>98</v>
      </c>
      <c r="AG233" s="313">
        <v>0</v>
      </c>
      <c r="AH233" s="757"/>
      <c r="AI233" s="247"/>
      <c r="AJ233" s="313"/>
      <c r="AK233" s="829"/>
      <c r="AL233" s="828"/>
      <c r="AM233" s="766"/>
      <c r="AN233" s="252">
        <f t="shared" si="8"/>
        <v>0.49</v>
      </c>
      <c r="AO233" s="247" t="s">
        <v>98</v>
      </c>
      <c r="AP233" s="313">
        <f t="shared" si="9"/>
        <v>0</v>
      </c>
      <c r="AQ233" s="776"/>
      <c r="AR233" s="767"/>
      <c r="AS233" s="769"/>
      <c r="AT233" s="776"/>
      <c r="AU233" s="767"/>
      <c r="AV233" s="769"/>
      <c r="AW233" s="776"/>
      <c r="AX233" s="767"/>
      <c r="AY233" s="769"/>
      <c r="AZ233" s="776"/>
      <c r="BA233" s="768"/>
      <c r="BB233" s="769"/>
      <c r="BC233" s="776"/>
      <c r="BD233" s="768"/>
      <c r="BE233" s="777"/>
      <c r="BF233" s="319"/>
      <c r="BG233" s="320"/>
      <c r="BH233" s="320"/>
      <c r="BI233" s="776"/>
      <c r="BJ233" s="768"/>
      <c r="BK233" s="769"/>
      <c r="BL233" s="776"/>
      <c r="BM233" s="768"/>
      <c r="BN233" s="769"/>
      <c r="BO233" s="776"/>
      <c r="BP233" s="768"/>
      <c r="BQ233" s="769"/>
      <c r="BR233" s="767"/>
      <c r="BS233" s="768"/>
      <c r="BT233" s="769"/>
    </row>
    <row r="234" spans="1:72" ht="78.75" x14ac:dyDescent="0.25">
      <c r="A234" s="742">
        <v>163</v>
      </c>
      <c r="B234" s="676" t="s">
        <v>367</v>
      </c>
      <c r="C234" s="320"/>
      <c r="D234" s="772"/>
      <c r="E234" s="772"/>
      <c r="F234" s="772"/>
      <c r="G234" s="773"/>
      <c r="H234" s="772"/>
      <c r="I234" s="772"/>
      <c r="J234" s="772"/>
      <c r="K234" s="772"/>
      <c r="L234" s="773"/>
      <c r="M234" s="772"/>
      <c r="N234" s="772"/>
      <c r="O234" s="772"/>
      <c r="P234" s="772"/>
      <c r="Q234" s="772"/>
      <c r="R234" s="772"/>
      <c r="S234" s="772"/>
      <c r="T234" s="772"/>
      <c r="U234" s="772"/>
      <c r="V234" s="772"/>
      <c r="W234" s="774"/>
      <c r="X234" s="772"/>
      <c r="Y234" s="772"/>
      <c r="Z234" s="772"/>
      <c r="AA234" s="775"/>
      <c r="AB234" s="771">
        <v>0</v>
      </c>
      <c r="AC234" s="247"/>
      <c r="AD234" s="313">
        <v>0</v>
      </c>
      <c r="AE234" s="757">
        <v>0.11</v>
      </c>
      <c r="AF234" s="828" t="s">
        <v>98</v>
      </c>
      <c r="AG234" s="313">
        <v>0</v>
      </c>
      <c r="AH234" s="757"/>
      <c r="AI234" s="247"/>
      <c r="AJ234" s="313"/>
      <c r="AK234" s="829"/>
      <c r="AL234" s="828"/>
      <c r="AM234" s="766"/>
      <c r="AN234" s="252">
        <f t="shared" si="8"/>
        <v>0.11</v>
      </c>
      <c r="AO234" s="247" t="s">
        <v>98</v>
      </c>
      <c r="AP234" s="313">
        <f t="shared" si="9"/>
        <v>0</v>
      </c>
      <c r="AQ234" s="776"/>
      <c r="AR234" s="767"/>
      <c r="AS234" s="769"/>
      <c r="AT234" s="776"/>
      <c r="AU234" s="767"/>
      <c r="AV234" s="769"/>
      <c r="AW234" s="776"/>
      <c r="AX234" s="767"/>
      <c r="AY234" s="769"/>
      <c r="AZ234" s="776"/>
      <c r="BA234" s="768"/>
      <c r="BB234" s="769"/>
      <c r="BC234" s="776"/>
      <c r="BD234" s="768"/>
      <c r="BE234" s="777"/>
      <c r="BF234" s="319"/>
      <c r="BG234" s="320"/>
      <c r="BH234" s="320"/>
      <c r="BI234" s="776"/>
      <c r="BJ234" s="768"/>
      <c r="BK234" s="769"/>
      <c r="BL234" s="776"/>
      <c r="BM234" s="768"/>
      <c r="BN234" s="769"/>
      <c r="BO234" s="776"/>
      <c r="BP234" s="768"/>
      <c r="BQ234" s="769"/>
      <c r="BR234" s="767"/>
      <c r="BS234" s="768"/>
      <c r="BT234" s="769"/>
    </row>
    <row r="235" spans="1:72" ht="63" x14ac:dyDescent="0.25">
      <c r="A235" s="742">
        <v>164</v>
      </c>
      <c r="B235" s="676" t="s">
        <v>368</v>
      </c>
      <c r="C235" s="320"/>
      <c r="D235" s="772"/>
      <c r="E235" s="772"/>
      <c r="F235" s="772"/>
      <c r="G235" s="773"/>
      <c r="H235" s="772"/>
      <c r="I235" s="772"/>
      <c r="J235" s="772"/>
      <c r="K235" s="772"/>
      <c r="L235" s="773"/>
      <c r="M235" s="772"/>
      <c r="N235" s="772"/>
      <c r="O235" s="772"/>
      <c r="P235" s="772"/>
      <c r="Q235" s="772"/>
      <c r="R235" s="772"/>
      <c r="S235" s="772"/>
      <c r="T235" s="772"/>
      <c r="U235" s="772"/>
      <c r="V235" s="772"/>
      <c r="W235" s="774"/>
      <c r="X235" s="772"/>
      <c r="Y235" s="772"/>
      <c r="Z235" s="772"/>
      <c r="AA235" s="775"/>
      <c r="AB235" s="771">
        <v>0</v>
      </c>
      <c r="AC235" s="247"/>
      <c r="AD235" s="313">
        <v>0</v>
      </c>
      <c r="AE235" s="757">
        <v>7.0000000000000007E-2</v>
      </c>
      <c r="AF235" s="828" t="s">
        <v>98</v>
      </c>
      <c r="AG235" s="313">
        <v>0</v>
      </c>
      <c r="AH235" s="757"/>
      <c r="AI235" s="247"/>
      <c r="AJ235" s="313"/>
      <c r="AK235" s="829"/>
      <c r="AL235" s="828"/>
      <c r="AM235" s="766"/>
      <c r="AN235" s="252">
        <f t="shared" si="8"/>
        <v>7.0000000000000007E-2</v>
      </c>
      <c r="AO235" s="247" t="s">
        <v>98</v>
      </c>
      <c r="AP235" s="313">
        <f t="shared" si="9"/>
        <v>0</v>
      </c>
      <c r="AQ235" s="776"/>
      <c r="AR235" s="767"/>
      <c r="AS235" s="769"/>
      <c r="AT235" s="776"/>
      <c r="AU235" s="767"/>
      <c r="AV235" s="769"/>
      <c r="AW235" s="776"/>
      <c r="AX235" s="767"/>
      <c r="AY235" s="769"/>
      <c r="AZ235" s="776"/>
      <c r="BA235" s="768"/>
      <c r="BB235" s="769"/>
      <c r="BC235" s="776"/>
      <c r="BD235" s="768"/>
      <c r="BE235" s="777"/>
      <c r="BF235" s="319"/>
      <c r="BG235" s="320"/>
      <c r="BH235" s="320"/>
      <c r="BI235" s="776"/>
      <c r="BJ235" s="768"/>
      <c r="BK235" s="769"/>
      <c r="BL235" s="776"/>
      <c r="BM235" s="768"/>
      <c r="BN235" s="769"/>
      <c r="BO235" s="776"/>
      <c r="BP235" s="768"/>
      <c r="BQ235" s="769"/>
      <c r="BR235" s="767"/>
      <c r="BS235" s="768"/>
      <c r="BT235" s="769"/>
    </row>
    <row r="236" spans="1:72" ht="78.75" x14ac:dyDescent="0.25">
      <c r="A236" s="742">
        <v>165</v>
      </c>
      <c r="B236" s="676" t="s">
        <v>369</v>
      </c>
      <c r="C236" s="320"/>
      <c r="D236" s="772"/>
      <c r="E236" s="772"/>
      <c r="F236" s="772"/>
      <c r="G236" s="773"/>
      <c r="H236" s="772"/>
      <c r="I236" s="772"/>
      <c r="J236" s="772"/>
      <c r="K236" s="772"/>
      <c r="L236" s="773"/>
      <c r="M236" s="772"/>
      <c r="N236" s="772"/>
      <c r="O236" s="772"/>
      <c r="P236" s="772"/>
      <c r="Q236" s="772"/>
      <c r="R236" s="772"/>
      <c r="S236" s="772"/>
      <c r="T236" s="772"/>
      <c r="U236" s="772"/>
      <c r="V236" s="772"/>
      <c r="W236" s="774"/>
      <c r="X236" s="772"/>
      <c r="Y236" s="772"/>
      <c r="Z236" s="772"/>
      <c r="AA236" s="775"/>
      <c r="AB236" s="771">
        <v>0</v>
      </c>
      <c r="AC236" s="247"/>
      <c r="AD236" s="313">
        <v>0</v>
      </c>
      <c r="AE236" s="757">
        <v>0.11</v>
      </c>
      <c r="AF236" s="828" t="s">
        <v>98</v>
      </c>
      <c r="AG236" s="313">
        <v>0</v>
      </c>
      <c r="AH236" s="757"/>
      <c r="AI236" s="247"/>
      <c r="AJ236" s="313"/>
      <c r="AK236" s="829"/>
      <c r="AL236" s="828"/>
      <c r="AM236" s="766"/>
      <c r="AN236" s="252">
        <f t="shared" si="8"/>
        <v>0.11</v>
      </c>
      <c r="AO236" s="247" t="s">
        <v>98</v>
      </c>
      <c r="AP236" s="313">
        <f t="shared" si="9"/>
        <v>0</v>
      </c>
      <c r="AQ236" s="776"/>
      <c r="AR236" s="767"/>
      <c r="AS236" s="769"/>
      <c r="AT236" s="776"/>
      <c r="AU236" s="767"/>
      <c r="AV236" s="769"/>
      <c r="AW236" s="776"/>
      <c r="AX236" s="767"/>
      <c r="AY236" s="769"/>
      <c r="AZ236" s="776"/>
      <c r="BA236" s="768"/>
      <c r="BB236" s="769"/>
      <c r="BC236" s="776"/>
      <c r="BD236" s="768"/>
      <c r="BE236" s="777"/>
      <c r="BF236" s="319"/>
      <c r="BG236" s="320"/>
      <c r="BH236" s="320"/>
      <c r="BI236" s="776"/>
      <c r="BJ236" s="768"/>
      <c r="BK236" s="769"/>
      <c r="BL236" s="776"/>
      <c r="BM236" s="768"/>
      <c r="BN236" s="769"/>
      <c r="BO236" s="776"/>
      <c r="BP236" s="768"/>
      <c r="BQ236" s="769"/>
      <c r="BR236" s="767"/>
      <c r="BS236" s="768"/>
      <c r="BT236" s="769"/>
    </row>
    <row r="237" spans="1:72" ht="94.5" x14ac:dyDescent="0.25">
      <c r="A237" s="742">
        <v>166</v>
      </c>
      <c r="B237" s="676" t="s">
        <v>370</v>
      </c>
      <c r="C237" s="320"/>
      <c r="D237" s="772"/>
      <c r="E237" s="772"/>
      <c r="F237" s="772"/>
      <c r="G237" s="773"/>
      <c r="H237" s="772"/>
      <c r="I237" s="772"/>
      <c r="J237" s="772"/>
      <c r="K237" s="772"/>
      <c r="L237" s="773"/>
      <c r="M237" s="772"/>
      <c r="N237" s="772"/>
      <c r="O237" s="772"/>
      <c r="P237" s="772"/>
      <c r="Q237" s="772"/>
      <c r="R237" s="772"/>
      <c r="S237" s="772"/>
      <c r="T237" s="772"/>
      <c r="U237" s="772"/>
      <c r="V237" s="772"/>
      <c r="W237" s="774"/>
      <c r="X237" s="772"/>
      <c r="Y237" s="772"/>
      <c r="Z237" s="772"/>
      <c r="AA237" s="775"/>
      <c r="AB237" s="771">
        <v>0</v>
      </c>
      <c r="AC237" s="247"/>
      <c r="AD237" s="313">
        <v>0</v>
      </c>
      <c r="AE237" s="757">
        <v>0.12</v>
      </c>
      <c r="AF237" s="828" t="s">
        <v>98</v>
      </c>
      <c r="AG237" s="313">
        <v>0</v>
      </c>
      <c r="AH237" s="757"/>
      <c r="AI237" s="247"/>
      <c r="AJ237" s="313"/>
      <c r="AK237" s="829"/>
      <c r="AL237" s="828"/>
      <c r="AM237" s="766"/>
      <c r="AN237" s="252">
        <f t="shared" si="8"/>
        <v>0.12</v>
      </c>
      <c r="AO237" s="247" t="s">
        <v>98</v>
      </c>
      <c r="AP237" s="313">
        <f t="shared" si="9"/>
        <v>0</v>
      </c>
      <c r="AQ237" s="776"/>
      <c r="AR237" s="767"/>
      <c r="AS237" s="769"/>
      <c r="AT237" s="776"/>
      <c r="AU237" s="767"/>
      <c r="AV237" s="769"/>
      <c r="AW237" s="776"/>
      <c r="AX237" s="767"/>
      <c r="AY237" s="769"/>
      <c r="AZ237" s="776"/>
      <c r="BA237" s="768"/>
      <c r="BB237" s="769"/>
      <c r="BC237" s="776"/>
      <c r="BD237" s="768"/>
      <c r="BE237" s="777"/>
      <c r="BF237" s="319"/>
      <c r="BG237" s="320"/>
      <c r="BH237" s="320"/>
      <c r="BI237" s="776"/>
      <c r="BJ237" s="768"/>
      <c r="BK237" s="769"/>
      <c r="BL237" s="776"/>
      <c r="BM237" s="768"/>
      <c r="BN237" s="769"/>
      <c r="BO237" s="776"/>
      <c r="BP237" s="768"/>
      <c r="BQ237" s="769"/>
      <c r="BR237" s="767"/>
      <c r="BS237" s="768"/>
      <c r="BT237" s="769"/>
    </row>
    <row r="238" spans="1:72" ht="94.5" x14ac:dyDescent="0.25">
      <c r="A238" s="742">
        <v>167</v>
      </c>
      <c r="B238" s="676" t="s">
        <v>371</v>
      </c>
      <c r="C238" s="320"/>
      <c r="D238" s="772"/>
      <c r="E238" s="772"/>
      <c r="F238" s="772"/>
      <c r="G238" s="773"/>
      <c r="H238" s="772"/>
      <c r="I238" s="772"/>
      <c r="J238" s="772"/>
      <c r="K238" s="772"/>
      <c r="L238" s="773"/>
      <c r="M238" s="772"/>
      <c r="N238" s="772"/>
      <c r="O238" s="772"/>
      <c r="P238" s="772"/>
      <c r="Q238" s="772"/>
      <c r="R238" s="772"/>
      <c r="S238" s="772"/>
      <c r="T238" s="772"/>
      <c r="U238" s="772"/>
      <c r="V238" s="772"/>
      <c r="W238" s="774"/>
      <c r="X238" s="772"/>
      <c r="Y238" s="772"/>
      <c r="Z238" s="772"/>
      <c r="AA238" s="775"/>
      <c r="AB238" s="771">
        <v>0</v>
      </c>
      <c r="AC238" s="247"/>
      <c r="AD238" s="313">
        <v>0</v>
      </c>
      <c r="AE238" s="757">
        <v>0.04</v>
      </c>
      <c r="AF238" s="828" t="s">
        <v>98</v>
      </c>
      <c r="AG238" s="313">
        <v>0</v>
      </c>
      <c r="AH238" s="757"/>
      <c r="AI238" s="247"/>
      <c r="AJ238" s="313"/>
      <c r="AK238" s="829"/>
      <c r="AL238" s="828"/>
      <c r="AM238" s="766"/>
      <c r="AN238" s="252">
        <f t="shared" si="8"/>
        <v>0.04</v>
      </c>
      <c r="AO238" s="247" t="s">
        <v>98</v>
      </c>
      <c r="AP238" s="313">
        <f t="shared" si="9"/>
        <v>0</v>
      </c>
      <c r="AQ238" s="776"/>
      <c r="AR238" s="767"/>
      <c r="AS238" s="769"/>
      <c r="AT238" s="776"/>
      <c r="AU238" s="767"/>
      <c r="AV238" s="769"/>
      <c r="AW238" s="776"/>
      <c r="AX238" s="767"/>
      <c r="AY238" s="769"/>
      <c r="AZ238" s="776"/>
      <c r="BA238" s="768"/>
      <c r="BB238" s="769"/>
      <c r="BC238" s="776"/>
      <c r="BD238" s="768"/>
      <c r="BE238" s="777"/>
      <c r="BF238" s="319"/>
      <c r="BG238" s="320"/>
      <c r="BH238" s="320"/>
      <c r="BI238" s="776"/>
      <c r="BJ238" s="768"/>
      <c r="BK238" s="769"/>
      <c r="BL238" s="776"/>
      <c r="BM238" s="768"/>
      <c r="BN238" s="769"/>
      <c r="BO238" s="776"/>
      <c r="BP238" s="768"/>
      <c r="BQ238" s="769"/>
      <c r="BR238" s="767"/>
      <c r="BS238" s="768"/>
      <c r="BT238" s="769"/>
    </row>
    <row r="239" spans="1:72" ht="110.25" x14ac:dyDescent="0.25">
      <c r="A239" s="742">
        <v>168</v>
      </c>
      <c r="B239" s="676" t="s">
        <v>372</v>
      </c>
      <c r="C239" s="320"/>
      <c r="D239" s="772"/>
      <c r="E239" s="772"/>
      <c r="F239" s="772"/>
      <c r="G239" s="773"/>
      <c r="H239" s="772"/>
      <c r="I239" s="772"/>
      <c r="J239" s="772"/>
      <c r="K239" s="772"/>
      <c r="L239" s="773"/>
      <c r="M239" s="772"/>
      <c r="N239" s="772"/>
      <c r="O239" s="772"/>
      <c r="P239" s="772"/>
      <c r="Q239" s="772"/>
      <c r="R239" s="772"/>
      <c r="S239" s="772"/>
      <c r="T239" s="772"/>
      <c r="U239" s="772"/>
      <c r="V239" s="772"/>
      <c r="W239" s="774"/>
      <c r="X239" s="772"/>
      <c r="Y239" s="772"/>
      <c r="Z239" s="772"/>
      <c r="AA239" s="775"/>
      <c r="AB239" s="771">
        <v>0</v>
      </c>
      <c r="AC239" s="247"/>
      <c r="AD239" s="313">
        <v>0</v>
      </c>
      <c r="AE239" s="757">
        <v>0.06</v>
      </c>
      <c r="AF239" s="828" t="s">
        <v>98</v>
      </c>
      <c r="AG239" s="313">
        <v>0</v>
      </c>
      <c r="AH239" s="757"/>
      <c r="AI239" s="247"/>
      <c r="AJ239" s="313"/>
      <c r="AK239" s="829"/>
      <c r="AL239" s="828"/>
      <c r="AM239" s="766"/>
      <c r="AN239" s="252">
        <f t="shared" si="8"/>
        <v>0.06</v>
      </c>
      <c r="AO239" s="247" t="s">
        <v>98</v>
      </c>
      <c r="AP239" s="313">
        <f t="shared" si="9"/>
        <v>0</v>
      </c>
      <c r="AQ239" s="776"/>
      <c r="AR239" s="767"/>
      <c r="AS239" s="769"/>
      <c r="AT239" s="776"/>
      <c r="AU239" s="767"/>
      <c r="AV239" s="769"/>
      <c r="AW239" s="776"/>
      <c r="AX239" s="767"/>
      <c r="AY239" s="769"/>
      <c r="AZ239" s="776"/>
      <c r="BA239" s="768"/>
      <c r="BB239" s="769"/>
      <c r="BC239" s="776"/>
      <c r="BD239" s="768"/>
      <c r="BE239" s="777"/>
      <c r="BF239" s="319"/>
      <c r="BG239" s="320"/>
      <c r="BH239" s="320"/>
      <c r="BI239" s="776"/>
      <c r="BJ239" s="768"/>
      <c r="BK239" s="769"/>
      <c r="BL239" s="776"/>
      <c r="BM239" s="768"/>
      <c r="BN239" s="769"/>
      <c r="BO239" s="776"/>
      <c r="BP239" s="768"/>
      <c r="BQ239" s="769"/>
      <c r="BR239" s="767"/>
      <c r="BS239" s="768"/>
      <c r="BT239" s="769"/>
    </row>
    <row r="240" spans="1:72" ht="110.25" x14ac:dyDescent="0.25">
      <c r="A240" s="742">
        <v>169</v>
      </c>
      <c r="B240" s="676" t="s">
        <v>373</v>
      </c>
      <c r="C240" s="320"/>
      <c r="D240" s="772"/>
      <c r="E240" s="772"/>
      <c r="F240" s="772"/>
      <c r="G240" s="773"/>
      <c r="H240" s="772"/>
      <c r="I240" s="772"/>
      <c r="J240" s="772"/>
      <c r="K240" s="772"/>
      <c r="L240" s="773"/>
      <c r="M240" s="772"/>
      <c r="N240" s="772"/>
      <c r="O240" s="772"/>
      <c r="P240" s="772"/>
      <c r="Q240" s="772"/>
      <c r="R240" s="772"/>
      <c r="S240" s="772"/>
      <c r="T240" s="772"/>
      <c r="U240" s="772"/>
      <c r="V240" s="772"/>
      <c r="W240" s="774"/>
      <c r="X240" s="772"/>
      <c r="Y240" s="772"/>
      <c r="Z240" s="772"/>
      <c r="AA240" s="775"/>
      <c r="AB240" s="771">
        <v>0</v>
      </c>
      <c r="AC240" s="247"/>
      <c r="AD240" s="313">
        <v>0</v>
      </c>
      <c r="AE240" s="757">
        <v>0.04</v>
      </c>
      <c r="AF240" s="828" t="s">
        <v>98</v>
      </c>
      <c r="AG240" s="313">
        <v>0</v>
      </c>
      <c r="AH240" s="757"/>
      <c r="AI240" s="247"/>
      <c r="AJ240" s="313"/>
      <c r="AK240" s="829"/>
      <c r="AL240" s="828"/>
      <c r="AM240" s="766"/>
      <c r="AN240" s="252">
        <f t="shared" si="8"/>
        <v>0.04</v>
      </c>
      <c r="AO240" s="247" t="s">
        <v>98</v>
      </c>
      <c r="AP240" s="313">
        <f t="shared" si="9"/>
        <v>0</v>
      </c>
      <c r="AQ240" s="776"/>
      <c r="AR240" s="767"/>
      <c r="AS240" s="769"/>
      <c r="AT240" s="776"/>
      <c r="AU240" s="767"/>
      <c r="AV240" s="769"/>
      <c r="AW240" s="776"/>
      <c r="AX240" s="767"/>
      <c r="AY240" s="769"/>
      <c r="AZ240" s="776"/>
      <c r="BA240" s="768"/>
      <c r="BB240" s="769"/>
      <c r="BC240" s="776"/>
      <c r="BD240" s="768"/>
      <c r="BE240" s="777"/>
      <c r="BF240" s="319"/>
      <c r="BG240" s="320"/>
      <c r="BH240" s="320"/>
      <c r="BI240" s="776"/>
      <c r="BJ240" s="768"/>
      <c r="BK240" s="769"/>
      <c r="BL240" s="776"/>
      <c r="BM240" s="768"/>
      <c r="BN240" s="769"/>
      <c r="BO240" s="776"/>
      <c r="BP240" s="768"/>
      <c r="BQ240" s="769"/>
      <c r="BR240" s="767"/>
      <c r="BS240" s="768"/>
      <c r="BT240" s="769"/>
    </row>
    <row r="241" spans="1:72" ht="94.5" x14ac:dyDescent="0.25">
      <c r="A241" s="742">
        <v>170</v>
      </c>
      <c r="B241" s="676" t="s">
        <v>374</v>
      </c>
      <c r="C241" s="320"/>
      <c r="D241" s="772"/>
      <c r="E241" s="772"/>
      <c r="F241" s="772"/>
      <c r="G241" s="773"/>
      <c r="H241" s="772"/>
      <c r="I241" s="772"/>
      <c r="J241" s="772"/>
      <c r="K241" s="772"/>
      <c r="L241" s="773"/>
      <c r="M241" s="772"/>
      <c r="N241" s="772"/>
      <c r="O241" s="772"/>
      <c r="P241" s="772"/>
      <c r="Q241" s="772"/>
      <c r="R241" s="772"/>
      <c r="S241" s="772"/>
      <c r="T241" s="772"/>
      <c r="U241" s="772"/>
      <c r="V241" s="772"/>
      <c r="W241" s="774"/>
      <c r="X241" s="772"/>
      <c r="Y241" s="772"/>
      <c r="Z241" s="772"/>
      <c r="AA241" s="775"/>
      <c r="AB241" s="771">
        <v>0</v>
      </c>
      <c r="AC241" s="247"/>
      <c r="AD241" s="313">
        <v>0</v>
      </c>
      <c r="AE241" s="757">
        <v>0.04</v>
      </c>
      <c r="AF241" s="828" t="s">
        <v>98</v>
      </c>
      <c r="AG241" s="313">
        <v>0</v>
      </c>
      <c r="AH241" s="757"/>
      <c r="AI241" s="247"/>
      <c r="AJ241" s="313"/>
      <c r="AK241" s="829"/>
      <c r="AL241" s="828"/>
      <c r="AM241" s="766"/>
      <c r="AN241" s="252">
        <f t="shared" si="8"/>
        <v>0.04</v>
      </c>
      <c r="AO241" s="247" t="s">
        <v>98</v>
      </c>
      <c r="AP241" s="313">
        <f t="shared" si="9"/>
        <v>0</v>
      </c>
      <c r="AQ241" s="776"/>
      <c r="AR241" s="767"/>
      <c r="AS241" s="769"/>
      <c r="AT241" s="776"/>
      <c r="AU241" s="767"/>
      <c r="AV241" s="769"/>
      <c r="AW241" s="776"/>
      <c r="AX241" s="767"/>
      <c r="AY241" s="769"/>
      <c r="AZ241" s="776"/>
      <c r="BA241" s="768"/>
      <c r="BB241" s="769"/>
      <c r="BC241" s="776"/>
      <c r="BD241" s="768"/>
      <c r="BE241" s="777"/>
      <c r="BF241" s="319"/>
      <c r="BG241" s="320"/>
      <c r="BH241" s="320"/>
      <c r="BI241" s="776"/>
      <c r="BJ241" s="768"/>
      <c r="BK241" s="769"/>
      <c r="BL241" s="776"/>
      <c r="BM241" s="768"/>
      <c r="BN241" s="769"/>
      <c r="BO241" s="776"/>
      <c r="BP241" s="768"/>
      <c r="BQ241" s="769"/>
      <c r="BR241" s="767"/>
      <c r="BS241" s="768"/>
      <c r="BT241" s="769"/>
    </row>
    <row r="242" spans="1:72" ht="63" x14ac:dyDescent="0.25">
      <c r="A242" s="742">
        <v>171</v>
      </c>
      <c r="B242" s="676" t="s">
        <v>375</v>
      </c>
      <c r="C242" s="320"/>
      <c r="D242" s="772"/>
      <c r="E242" s="772"/>
      <c r="F242" s="772"/>
      <c r="G242" s="773"/>
      <c r="H242" s="772"/>
      <c r="I242" s="772"/>
      <c r="J242" s="772"/>
      <c r="K242" s="772"/>
      <c r="L242" s="773"/>
      <c r="M242" s="772"/>
      <c r="N242" s="772"/>
      <c r="O242" s="772"/>
      <c r="P242" s="772"/>
      <c r="Q242" s="772"/>
      <c r="R242" s="772"/>
      <c r="S242" s="772"/>
      <c r="T242" s="772"/>
      <c r="U242" s="772"/>
      <c r="V242" s="772"/>
      <c r="W242" s="774"/>
      <c r="X242" s="772"/>
      <c r="Y242" s="772"/>
      <c r="Z242" s="772"/>
      <c r="AA242" s="775"/>
      <c r="AB242" s="771">
        <v>0</v>
      </c>
      <c r="AC242" s="247"/>
      <c r="AD242" s="313">
        <v>0</v>
      </c>
      <c r="AE242" s="757">
        <v>0.19</v>
      </c>
      <c r="AF242" s="828" t="s">
        <v>98</v>
      </c>
      <c r="AG242" s="313">
        <v>0</v>
      </c>
      <c r="AH242" s="757"/>
      <c r="AI242" s="247"/>
      <c r="AJ242" s="313"/>
      <c r="AK242" s="829"/>
      <c r="AL242" s="828"/>
      <c r="AM242" s="766"/>
      <c r="AN242" s="252">
        <f t="shared" si="8"/>
        <v>0.19</v>
      </c>
      <c r="AO242" s="247" t="s">
        <v>98</v>
      </c>
      <c r="AP242" s="313">
        <f t="shared" si="9"/>
        <v>0</v>
      </c>
      <c r="AQ242" s="776"/>
      <c r="AR242" s="767"/>
      <c r="AS242" s="769"/>
      <c r="AT242" s="776"/>
      <c r="AU242" s="767"/>
      <c r="AV242" s="769"/>
      <c r="AW242" s="776"/>
      <c r="AX242" s="767"/>
      <c r="AY242" s="769"/>
      <c r="AZ242" s="776"/>
      <c r="BA242" s="768"/>
      <c r="BB242" s="769"/>
      <c r="BC242" s="776"/>
      <c r="BD242" s="768"/>
      <c r="BE242" s="777"/>
      <c r="BF242" s="319"/>
      <c r="BG242" s="320"/>
      <c r="BH242" s="320"/>
      <c r="BI242" s="776"/>
      <c r="BJ242" s="768"/>
      <c r="BK242" s="769"/>
      <c r="BL242" s="776"/>
      <c r="BM242" s="768"/>
      <c r="BN242" s="769"/>
      <c r="BO242" s="776"/>
      <c r="BP242" s="768"/>
      <c r="BQ242" s="769"/>
      <c r="BR242" s="767"/>
      <c r="BS242" s="768"/>
      <c r="BT242" s="769"/>
    </row>
    <row r="243" spans="1:72" ht="63" x14ac:dyDescent="0.25">
      <c r="A243" s="742">
        <v>172</v>
      </c>
      <c r="B243" s="676" t="s">
        <v>376</v>
      </c>
      <c r="C243" s="320"/>
      <c r="D243" s="772"/>
      <c r="E243" s="772"/>
      <c r="F243" s="772"/>
      <c r="G243" s="773"/>
      <c r="H243" s="772"/>
      <c r="I243" s="772"/>
      <c r="J243" s="772"/>
      <c r="K243" s="772"/>
      <c r="L243" s="773"/>
      <c r="M243" s="772"/>
      <c r="N243" s="772"/>
      <c r="O243" s="772"/>
      <c r="P243" s="772"/>
      <c r="Q243" s="772"/>
      <c r="R243" s="772"/>
      <c r="S243" s="772"/>
      <c r="T243" s="772"/>
      <c r="U243" s="772"/>
      <c r="V243" s="772"/>
      <c r="W243" s="774"/>
      <c r="X243" s="772"/>
      <c r="Y243" s="772"/>
      <c r="Z243" s="772"/>
      <c r="AA243" s="775"/>
      <c r="AB243" s="771">
        <v>0</v>
      </c>
      <c r="AC243" s="247"/>
      <c r="AD243" s="313">
        <v>0</v>
      </c>
      <c r="AE243" s="757">
        <v>0.05</v>
      </c>
      <c r="AF243" s="828" t="s">
        <v>98</v>
      </c>
      <c r="AG243" s="313">
        <v>0</v>
      </c>
      <c r="AH243" s="757"/>
      <c r="AI243" s="247"/>
      <c r="AJ243" s="313"/>
      <c r="AK243" s="829"/>
      <c r="AL243" s="828"/>
      <c r="AM243" s="766"/>
      <c r="AN243" s="252">
        <f t="shared" si="8"/>
        <v>0.05</v>
      </c>
      <c r="AO243" s="247" t="s">
        <v>98</v>
      </c>
      <c r="AP243" s="313">
        <f t="shared" si="9"/>
        <v>0</v>
      </c>
      <c r="AQ243" s="776"/>
      <c r="AR243" s="767"/>
      <c r="AS243" s="769"/>
      <c r="AT243" s="776"/>
      <c r="AU243" s="767"/>
      <c r="AV243" s="769"/>
      <c r="AW243" s="776"/>
      <c r="AX243" s="767"/>
      <c r="AY243" s="769"/>
      <c r="AZ243" s="776"/>
      <c r="BA243" s="768"/>
      <c r="BB243" s="769"/>
      <c r="BC243" s="776"/>
      <c r="BD243" s="768"/>
      <c r="BE243" s="777"/>
      <c r="BF243" s="319"/>
      <c r="BG243" s="320"/>
      <c r="BH243" s="320"/>
      <c r="BI243" s="776"/>
      <c r="BJ243" s="768"/>
      <c r="BK243" s="769"/>
      <c r="BL243" s="776"/>
      <c r="BM243" s="768"/>
      <c r="BN243" s="769"/>
      <c r="BO243" s="776"/>
      <c r="BP243" s="768"/>
      <c r="BQ243" s="769"/>
      <c r="BR243" s="767"/>
      <c r="BS243" s="768"/>
      <c r="BT243" s="769"/>
    </row>
    <row r="244" spans="1:72" ht="110.25" x14ac:dyDescent="0.25">
      <c r="A244" s="742">
        <v>173</v>
      </c>
      <c r="B244" s="676" t="s">
        <v>377</v>
      </c>
      <c r="C244" s="320"/>
      <c r="D244" s="772"/>
      <c r="E244" s="772"/>
      <c r="F244" s="772"/>
      <c r="G244" s="773"/>
      <c r="H244" s="772"/>
      <c r="I244" s="772"/>
      <c r="J244" s="772"/>
      <c r="K244" s="772"/>
      <c r="L244" s="773"/>
      <c r="M244" s="772"/>
      <c r="N244" s="772"/>
      <c r="O244" s="772"/>
      <c r="P244" s="772"/>
      <c r="Q244" s="772"/>
      <c r="R244" s="772"/>
      <c r="S244" s="772"/>
      <c r="T244" s="772"/>
      <c r="U244" s="772"/>
      <c r="V244" s="772"/>
      <c r="W244" s="774"/>
      <c r="X244" s="772"/>
      <c r="Y244" s="772"/>
      <c r="Z244" s="772"/>
      <c r="AA244" s="775"/>
      <c r="AB244" s="771">
        <v>0</v>
      </c>
      <c r="AC244" s="247"/>
      <c r="AD244" s="313">
        <v>0</v>
      </c>
      <c r="AE244" s="757">
        <v>0.13</v>
      </c>
      <c r="AF244" s="828" t="s">
        <v>98</v>
      </c>
      <c r="AG244" s="313">
        <v>0</v>
      </c>
      <c r="AH244" s="757"/>
      <c r="AI244" s="247"/>
      <c r="AJ244" s="313"/>
      <c r="AK244" s="829"/>
      <c r="AL244" s="828"/>
      <c r="AM244" s="766"/>
      <c r="AN244" s="252">
        <f t="shared" si="8"/>
        <v>0.13</v>
      </c>
      <c r="AO244" s="247" t="s">
        <v>98</v>
      </c>
      <c r="AP244" s="313">
        <f t="shared" si="9"/>
        <v>0</v>
      </c>
      <c r="AQ244" s="776"/>
      <c r="AR244" s="767"/>
      <c r="AS244" s="769"/>
      <c r="AT244" s="776"/>
      <c r="AU244" s="767"/>
      <c r="AV244" s="769"/>
      <c r="AW244" s="776"/>
      <c r="AX244" s="767"/>
      <c r="AY244" s="769"/>
      <c r="AZ244" s="776"/>
      <c r="BA244" s="768"/>
      <c r="BB244" s="769"/>
      <c r="BC244" s="776"/>
      <c r="BD244" s="768"/>
      <c r="BE244" s="777"/>
      <c r="BF244" s="319"/>
      <c r="BG244" s="320"/>
      <c r="BH244" s="320"/>
      <c r="BI244" s="776"/>
      <c r="BJ244" s="768"/>
      <c r="BK244" s="769"/>
      <c r="BL244" s="776"/>
      <c r="BM244" s="768"/>
      <c r="BN244" s="769"/>
      <c r="BO244" s="776"/>
      <c r="BP244" s="768"/>
      <c r="BQ244" s="769"/>
      <c r="BR244" s="767"/>
      <c r="BS244" s="768"/>
      <c r="BT244" s="769"/>
    </row>
    <row r="245" spans="1:72" ht="94.5" x14ac:dyDescent="0.25">
      <c r="A245" s="742">
        <v>174</v>
      </c>
      <c r="B245" s="676" t="s">
        <v>378</v>
      </c>
      <c r="C245" s="320"/>
      <c r="D245" s="772"/>
      <c r="E245" s="772"/>
      <c r="F245" s="772"/>
      <c r="G245" s="773"/>
      <c r="H245" s="772"/>
      <c r="I245" s="772"/>
      <c r="J245" s="772"/>
      <c r="K245" s="772"/>
      <c r="L245" s="773"/>
      <c r="M245" s="772"/>
      <c r="N245" s="772"/>
      <c r="O245" s="772"/>
      <c r="P245" s="772"/>
      <c r="Q245" s="772"/>
      <c r="R245" s="772"/>
      <c r="S245" s="772"/>
      <c r="T245" s="772"/>
      <c r="U245" s="772"/>
      <c r="V245" s="772"/>
      <c r="W245" s="774"/>
      <c r="X245" s="772"/>
      <c r="Y245" s="772"/>
      <c r="Z245" s="772"/>
      <c r="AA245" s="775"/>
      <c r="AB245" s="771">
        <v>0</v>
      </c>
      <c r="AC245" s="247"/>
      <c r="AD245" s="313">
        <v>0</v>
      </c>
      <c r="AE245" s="757">
        <v>0.08</v>
      </c>
      <c r="AF245" s="828" t="s">
        <v>98</v>
      </c>
      <c r="AG245" s="313">
        <v>0</v>
      </c>
      <c r="AH245" s="757"/>
      <c r="AI245" s="247"/>
      <c r="AJ245" s="313"/>
      <c r="AK245" s="829"/>
      <c r="AL245" s="828"/>
      <c r="AM245" s="766"/>
      <c r="AN245" s="252">
        <f t="shared" si="8"/>
        <v>0.08</v>
      </c>
      <c r="AO245" s="247" t="s">
        <v>98</v>
      </c>
      <c r="AP245" s="313">
        <f t="shared" si="9"/>
        <v>0</v>
      </c>
      <c r="AQ245" s="776"/>
      <c r="AR245" s="767"/>
      <c r="AS245" s="769"/>
      <c r="AT245" s="776"/>
      <c r="AU245" s="767"/>
      <c r="AV245" s="769"/>
      <c r="AW245" s="776"/>
      <c r="AX245" s="767"/>
      <c r="AY245" s="769"/>
      <c r="AZ245" s="776"/>
      <c r="BA245" s="768"/>
      <c r="BB245" s="769"/>
      <c r="BC245" s="776"/>
      <c r="BD245" s="768"/>
      <c r="BE245" s="777"/>
      <c r="BF245" s="319"/>
      <c r="BG245" s="320"/>
      <c r="BH245" s="320"/>
      <c r="BI245" s="776"/>
      <c r="BJ245" s="768"/>
      <c r="BK245" s="769"/>
      <c r="BL245" s="776"/>
      <c r="BM245" s="768"/>
      <c r="BN245" s="769"/>
      <c r="BO245" s="776"/>
      <c r="BP245" s="768"/>
      <c r="BQ245" s="769"/>
      <c r="BR245" s="767"/>
      <c r="BS245" s="768"/>
      <c r="BT245" s="769"/>
    </row>
    <row r="246" spans="1:72" ht="94.5" x14ac:dyDescent="0.25">
      <c r="A246" s="742">
        <v>175</v>
      </c>
      <c r="B246" s="676" t="s">
        <v>379</v>
      </c>
      <c r="C246" s="320"/>
      <c r="D246" s="772"/>
      <c r="E246" s="772"/>
      <c r="F246" s="772"/>
      <c r="G246" s="773"/>
      <c r="H246" s="772"/>
      <c r="I246" s="772"/>
      <c r="J246" s="772"/>
      <c r="K246" s="772"/>
      <c r="L246" s="773"/>
      <c r="M246" s="772"/>
      <c r="N246" s="772"/>
      <c r="O246" s="772"/>
      <c r="P246" s="772"/>
      <c r="Q246" s="772"/>
      <c r="R246" s="772"/>
      <c r="S246" s="772"/>
      <c r="T246" s="772"/>
      <c r="U246" s="772"/>
      <c r="V246" s="772"/>
      <c r="W246" s="774"/>
      <c r="X246" s="772"/>
      <c r="Y246" s="772"/>
      <c r="Z246" s="772"/>
      <c r="AA246" s="775"/>
      <c r="AB246" s="771">
        <v>0</v>
      </c>
      <c r="AC246" s="247"/>
      <c r="AD246" s="313">
        <v>0</v>
      </c>
      <c r="AE246" s="757">
        <v>0.31</v>
      </c>
      <c r="AF246" s="828" t="s">
        <v>98</v>
      </c>
      <c r="AG246" s="313">
        <v>0</v>
      </c>
      <c r="AH246" s="757"/>
      <c r="AI246" s="247"/>
      <c r="AJ246" s="313"/>
      <c r="AK246" s="829"/>
      <c r="AL246" s="828"/>
      <c r="AM246" s="766"/>
      <c r="AN246" s="252">
        <f t="shared" si="8"/>
        <v>0.31</v>
      </c>
      <c r="AO246" s="247" t="s">
        <v>98</v>
      </c>
      <c r="AP246" s="313">
        <f t="shared" si="9"/>
        <v>0</v>
      </c>
      <c r="AQ246" s="776"/>
      <c r="AR246" s="767"/>
      <c r="AS246" s="769"/>
      <c r="AT246" s="776"/>
      <c r="AU246" s="767"/>
      <c r="AV246" s="769"/>
      <c r="AW246" s="776"/>
      <c r="AX246" s="767"/>
      <c r="AY246" s="769"/>
      <c r="AZ246" s="776"/>
      <c r="BA246" s="768"/>
      <c r="BB246" s="769"/>
      <c r="BC246" s="776"/>
      <c r="BD246" s="768"/>
      <c r="BE246" s="777"/>
      <c r="BF246" s="319"/>
      <c r="BG246" s="320"/>
      <c r="BH246" s="320"/>
      <c r="BI246" s="776"/>
      <c r="BJ246" s="768"/>
      <c r="BK246" s="769"/>
      <c r="BL246" s="776"/>
      <c r="BM246" s="768"/>
      <c r="BN246" s="769"/>
      <c r="BO246" s="776"/>
      <c r="BP246" s="768"/>
      <c r="BQ246" s="769"/>
      <c r="BR246" s="767"/>
      <c r="BS246" s="768"/>
      <c r="BT246" s="769"/>
    </row>
    <row r="247" spans="1:72" ht="63" x14ac:dyDescent="0.25">
      <c r="A247" s="742">
        <v>176</v>
      </c>
      <c r="B247" s="676" t="s">
        <v>380</v>
      </c>
      <c r="C247" s="320"/>
      <c r="D247" s="772"/>
      <c r="E247" s="772"/>
      <c r="F247" s="772"/>
      <c r="G247" s="773"/>
      <c r="H247" s="772"/>
      <c r="I247" s="772"/>
      <c r="J247" s="772"/>
      <c r="K247" s="772"/>
      <c r="L247" s="773"/>
      <c r="M247" s="772"/>
      <c r="N247" s="772"/>
      <c r="O247" s="772"/>
      <c r="P247" s="772"/>
      <c r="Q247" s="772"/>
      <c r="R247" s="772"/>
      <c r="S247" s="772"/>
      <c r="T247" s="772"/>
      <c r="U247" s="772"/>
      <c r="V247" s="772"/>
      <c r="W247" s="774"/>
      <c r="X247" s="772"/>
      <c r="Y247" s="772"/>
      <c r="Z247" s="772"/>
      <c r="AA247" s="775"/>
      <c r="AB247" s="771">
        <v>0</v>
      </c>
      <c r="AC247" s="247"/>
      <c r="AD247" s="313">
        <v>0</v>
      </c>
      <c r="AE247" s="757">
        <v>0.23</v>
      </c>
      <c r="AF247" s="828" t="s">
        <v>98</v>
      </c>
      <c r="AG247" s="313">
        <v>0</v>
      </c>
      <c r="AH247" s="757"/>
      <c r="AI247" s="247"/>
      <c r="AJ247" s="313"/>
      <c r="AK247" s="829"/>
      <c r="AL247" s="828"/>
      <c r="AM247" s="766"/>
      <c r="AN247" s="252">
        <f t="shared" si="8"/>
        <v>0.23</v>
      </c>
      <c r="AO247" s="247" t="s">
        <v>98</v>
      </c>
      <c r="AP247" s="313">
        <f t="shared" si="9"/>
        <v>0</v>
      </c>
      <c r="AQ247" s="776"/>
      <c r="AR247" s="767"/>
      <c r="AS247" s="769"/>
      <c r="AT247" s="776"/>
      <c r="AU247" s="767"/>
      <c r="AV247" s="769"/>
      <c r="AW247" s="776"/>
      <c r="AX247" s="767"/>
      <c r="AY247" s="769"/>
      <c r="AZ247" s="776"/>
      <c r="BA247" s="768"/>
      <c r="BB247" s="769"/>
      <c r="BC247" s="776"/>
      <c r="BD247" s="768"/>
      <c r="BE247" s="777"/>
      <c r="BF247" s="319"/>
      <c r="BG247" s="320"/>
      <c r="BH247" s="320"/>
      <c r="BI247" s="776"/>
      <c r="BJ247" s="768"/>
      <c r="BK247" s="769"/>
      <c r="BL247" s="776"/>
      <c r="BM247" s="768"/>
      <c r="BN247" s="769"/>
      <c r="BO247" s="776"/>
      <c r="BP247" s="768"/>
      <c r="BQ247" s="769"/>
      <c r="BR247" s="767"/>
      <c r="BS247" s="768"/>
      <c r="BT247" s="769"/>
    </row>
    <row r="248" spans="1:72" ht="94.5" x14ac:dyDescent="0.25">
      <c r="A248" s="742">
        <v>177</v>
      </c>
      <c r="B248" s="676" t="s">
        <v>381</v>
      </c>
      <c r="C248" s="320"/>
      <c r="D248" s="772"/>
      <c r="E248" s="772"/>
      <c r="F248" s="772"/>
      <c r="G248" s="773"/>
      <c r="H248" s="772"/>
      <c r="I248" s="772"/>
      <c r="J248" s="772"/>
      <c r="K248" s="772"/>
      <c r="L248" s="773"/>
      <c r="M248" s="772"/>
      <c r="N248" s="772"/>
      <c r="O248" s="772"/>
      <c r="P248" s="772"/>
      <c r="Q248" s="772"/>
      <c r="R248" s="772"/>
      <c r="S248" s="772"/>
      <c r="T248" s="772"/>
      <c r="U248" s="772"/>
      <c r="V248" s="772"/>
      <c r="W248" s="774"/>
      <c r="X248" s="772"/>
      <c r="Y248" s="772"/>
      <c r="Z248" s="772"/>
      <c r="AA248" s="775"/>
      <c r="AB248" s="771">
        <v>0</v>
      </c>
      <c r="AC248" s="247"/>
      <c r="AD248" s="313">
        <v>0</v>
      </c>
      <c r="AE248" s="757">
        <v>0.19</v>
      </c>
      <c r="AF248" s="828" t="s">
        <v>98</v>
      </c>
      <c r="AG248" s="313">
        <v>0</v>
      </c>
      <c r="AH248" s="757"/>
      <c r="AI248" s="247"/>
      <c r="AJ248" s="313"/>
      <c r="AK248" s="829"/>
      <c r="AL248" s="828"/>
      <c r="AM248" s="766"/>
      <c r="AN248" s="252">
        <f t="shared" si="8"/>
        <v>0.19</v>
      </c>
      <c r="AO248" s="247" t="s">
        <v>98</v>
      </c>
      <c r="AP248" s="313">
        <f t="shared" si="9"/>
        <v>0</v>
      </c>
      <c r="AQ248" s="776"/>
      <c r="AR248" s="767"/>
      <c r="AS248" s="769"/>
      <c r="AT248" s="776"/>
      <c r="AU248" s="767"/>
      <c r="AV248" s="769"/>
      <c r="AW248" s="776"/>
      <c r="AX248" s="767"/>
      <c r="AY248" s="769"/>
      <c r="AZ248" s="776"/>
      <c r="BA248" s="768"/>
      <c r="BB248" s="769"/>
      <c r="BC248" s="776"/>
      <c r="BD248" s="768"/>
      <c r="BE248" s="777"/>
      <c r="BF248" s="319"/>
      <c r="BG248" s="320"/>
      <c r="BH248" s="320"/>
      <c r="BI248" s="776"/>
      <c r="BJ248" s="768"/>
      <c r="BK248" s="769"/>
      <c r="BL248" s="776"/>
      <c r="BM248" s="768"/>
      <c r="BN248" s="769"/>
      <c r="BO248" s="776"/>
      <c r="BP248" s="768"/>
      <c r="BQ248" s="769"/>
      <c r="BR248" s="767"/>
      <c r="BS248" s="768"/>
      <c r="BT248" s="769"/>
    </row>
    <row r="249" spans="1:72" ht="78.75" x14ac:dyDescent="0.25">
      <c r="A249" s="742">
        <v>178</v>
      </c>
      <c r="B249" s="676" t="s">
        <v>382</v>
      </c>
      <c r="C249" s="320"/>
      <c r="D249" s="772"/>
      <c r="E249" s="772"/>
      <c r="F249" s="772"/>
      <c r="G249" s="773"/>
      <c r="H249" s="772"/>
      <c r="I249" s="772"/>
      <c r="J249" s="772"/>
      <c r="K249" s="772"/>
      <c r="L249" s="773"/>
      <c r="M249" s="772"/>
      <c r="N249" s="772"/>
      <c r="O249" s="772"/>
      <c r="P249" s="772"/>
      <c r="Q249" s="772"/>
      <c r="R249" s="772"/>
      <c r="S249" s="772"/>
      <c r="T249" s="772"/>
      <c r="U249" s="772"/>
      <c r="V249" s="772"/>
      <c r="W249" s="774"/>
      <c r="X249" s="772"/>
      <c r="Y249" s="772"/>
      <c r="Z249" s="772"/>
      <c r="AA249" s="775"/>
      <c r="AB249" s="771">
        <v>0</v>
      </c>
      <c r="AC249" s="247"/>
      <c r="AD249" s="313">
        <v>0</v>
      </c>
      <c r="AE249" s="757">
        <v>0.11</v>
      </c>
      <c r="AF249" s="828" t="s">
        <v>98</v>
      </c>
      <c r="AG249" s="313">
        <v>0</v>
      </c>
      <c r="AH249" s="757"/>
      <c r="AI249" s="247"/>
      <c r="AJ249" s="313"/>
      <c r="AK249" s="829"/>
      <c r="AL249" s="828"/>
      <c r="AM249" s="766"/>
      <c r="AN249" s="252">
        <f t="shared" si="8"/>
        <v>0.11</v>
      </c>
      <c r="AO249" s="247" t="s">
        <v>98</v>
      </c>
      <c r="AP249" s="313">
        <f t="shared" si="9"/>
        <v>0</v>
      </c>
      <c r="AQ249" s="776"/>
      <c r="AR249" s="767"/>
      <c r="AS249" s="769"/>
      <c r="AT249" s="776"/>
      <c r="AU249" s="767"/>
      <c r="AV249" s="769"/>
      <c r="AW249" s="776"/>
      <c r="AX249" s="767"/>
      <c r="AY249" s="769"/>
      <c r="AZ249" s="776"/>
      <c r="BA249" s="768"/>
      <c r="BB249" s="769"/>
      <c r="BC249" s="776"/>
      <c r="BD249" s="768"/>
      <c r="BE249" s="777"/>
      <c r="BF249" s="319"/>
      <c r="BG249" s="320"/>
      <c r="BH249" s="320"/>
      <c r="BI249" s="776"/>
      <c r="BJ249" s="768"/>
      <c r="BK249" s="769"/>
      <c r="BL249" s="776"/>
      <c r="BM249" s="768"/>
      <c r="BN249" s="769"/>
      <c r="BO249" s="776"/>
      <c r="BP249" s="768"/>
      <c r="BQ249" s="769"/>
      <c r="BR249" s="767"/>
      <c r="BS249" s="768"/>
      <c r="BT249" s="769"/>
    </row>
    <row r="250" spans="1:72" ht="78.75" x14ac:dyDescent="0.25">
      <c r="A250" s="742">
        <v>179</v>
      </c>
      <c r="B250" s="676" t="s">
        <v>383</v>
      </c>
      <c r="C250" s="320"/>
      <c r="D250" s="772"/>
      <c r="E250" s="772"/>
      <c r="F250" s="772"/>
      <c r="G250" s="773"/>
      <c r="H250" s="772"/>
      <c r="I250" s="772"/>
      <c r="J250" s="772"/>
      <c r="K250" s="772"/>
      <c r="L250" s="773"/>
      <c r="M250" s="772"/>
      <c r="N250" s="772"/>
      <c r="O250" s="772"/>
      <c r="P250" s="772"/>
      <c r="Q250" s="772"/>
      <c r="R250" s="772"/>
      <c r="S250" s="772"/>
      <c r="T250" s="772"/>
      <c r="U250" s="772"/>
      <c r="V250" s="772"/>
      <c r="W250" s="774"/>
      <c r="X250" s="772"/>
      <c r="Y250" s="772"/>
      <c r="Z250" s="772"/>
      <c r="AA250" s="775"/>
      <c r="AB250" s="771">
        <v>0</v>
      </c>
      <c r="AC250" s="247"/>
      <c r="AD250" s="313">
        <v>0</v>
      </c>
      <c r="AE250" s="757">
        <v>0.12</v>
      </c>
      <c r="AF250" s="828" t="s">
        <v>98</v>
      </c>
      <c r="AG250" s="313">
        <v>0</v>
      </c>
      <c r="AH250" s="757"/>
      <c r="AI250" s="247"/>
      <c r="AJ250" s="313"/>
      <c r="AK250" s="829"/>
      <c r="AL250" s="828"/>
      <c r="AM250" s="766"/>
      <c r="AN250" s="252">
        <f t="shared" si="8"/>
        <v>0.12</v>
      </c>
      <c r="AO250" s="247" t="s">
        <v>98</v>
      </c>
      <c r="AP250" s="313">
        <f t="shared" si="9"/>
        <v>0</v>
      </c>
      <c r="AQ250" s="776"/>
      <c r="AR250" s="767"/>
      <c r="AS250" s="769"/>
      <c r="AT250" s="776"/>
      <c r="AU250" s="767"/>
      <c r="AV250" s="769"/>
      <c r="AW250" s="776"/>
      <c r="AX250" s="767"/>
      <c r="AY250" s="769"/>
      <c r="AZ250" s="776"/>
      <c r="BA250" s="768"/>
      <c r="BB250" s="769"/>
      <c r="BC250" s="776"/>
      <c r="BD250" s="768"/>
      <c r="BE250" s="777"/>
      <c r="BF250" s="319"/>
      <c r="BG250" s="320"/>
      <c r="BH250" s="320"/>
      <c r="BI250" s="776"/>
      <c r="BJ250" s="768"/>
      <c r="BK250" s="769"/>
      <c r="BL250" s="776"/>
      <c r="BM250" s="768"/>
      <c r="BN250" s="769"/>
      <c r="BO250" s="776"/>
      <c r="BP250" s="768"/>
      <c r="BQ250" s="769"/>
      <c r="BR250" s="767"/>
      <c r="BS250" s="768"/>
      <c r="BT250" s="769"/>
    </row>
    <row r="251" spans="1:72" ht="94.5" x14ac:dyDescent="0.25">
      <c r="A251" s="742">
        <v>180</v>
      </c>
      <c r="B251" s="676" t="s">
        <v>384</v>
      </c>
      <c r="C251" s="320"/>
      <c r="D251" s="772"/>
      <c r="E251" s="772"/>
      <c r="F251" s="772"/>
      <c r="G251" s="773"/>
      <c r="H251" s="772"/>
      <c r="I251" s="772"/>
      <c r="J251" s="772"/>
      <c r="K251" s="772"/>
      <c r="L251" s="773"/>
      <c r="M251" s="772"/>
      <c r="N251" s="772"/>
      <c r="O251" s="772"/>
      <c r="P251" s="772"/>
      <c r="Q251" s="772"/>
      <c r="R251" s="772"/>
      <c r="S251" s="772"/>
      <c r="T251" s="772"/>
      <c r="U251" s="772"/>
      <c r="V251" s="772"/>
      <c r="W251" s="774"/>
      <c r="X251" s="772"/>
      <c r="Y251" s="772"/>
      <c r="Z251" s="772"/>
      <c r="AA251" s="775"/>
      <c r="AB251" s="771">
        <v>0</v>
      </c>
      <c r="AC251" s="247"/>
      <c r="AD251" s="313">
        <v>0</v>
      </c>
      <c r="AE251" s="757">
        <v>0.34</v>
      </c>
      <c r="AF251" s="828" t="s">
        <v>98</v>
      </c>
      <c r="AG251" s="313">
        <v>0</v>
      </c>
      <c r="AH251" s="757"/>
      <c r="AI251" s="247"/>
      <c r="AJ251" s="313"/>
      <c r="AK251" s="829"/>
      <c r="AL251" s="828"/>
      <c r="AM251" s="766"/>
      <c r="AN251" s="252">
        <f t="shared" si="8"/>
        <v>0.34</v>
      </c>
      <c r="AO251" s="247" t="s">
        <v>98</v>
      </c>
      <c r="AP251" s="313">
        <f t="shared" si="9"/>
        <v>0</v>
      </c>
      <c r="AQ251" s="776"/>
      <c r="AR251" s="767"/>
      <c r="AS251" s="769"/>
      <c r="AT251" s="776"/>
      <c r="AU251" s="767"/>
      <c r="AV251" s="769"/>
      <c r="AW251" s="776"/>
      <c r="AX251" s="767"/>
      <c r="AY251" s="769"/>
      <c r="AZ251" s="776"/>
      <c r="BA251" s="768"/>
      <c r="BB251" s="769"/>
      <c r="BC251" s="776"/>
      <c r="BD251" s="768"/>
      <c r="BE251" s="777"/>
      <c r="BF251" s="319"/>
      <c r="BG251" s="320"/>
      <c r="BH251" s="320"/>
      <c r="BI251" s="776"/>
      <c r="BJ251" s="768"/>
      <c r="BK251" s="769"/>
      <c r="BL251" s="776"/>
      <c r="BM251" s="768"/>
      <c r="BN251" s="769"/>
      <c r="BO251" s="776"/>
      <c r="BP251" s="768"/>
      <c r="BQ251" s="769"/>
      <c r="BR251" s="767"/>
      <c r="BS251" s="768"/>
      <c r="BT251" s="769"/>
    </row>
    <row r="252" spans="1:72" ht="110.25" x14ac:dyDescent="0.25">
      <c r="A252" s="742">
        <v>181</v>
      </c>
      <c r="B252" s="676" t="s">
        <v>385</v>
      </c>
      <c r="C252" s="320"/>
      <c r="D252" s="772"/>
      <c r="E252" s="772"/>
      <c r="F252" s="772"/>
      <c r="G252" s="773"/>
      <c r="H252" s="772"/>
      <c r="I252" s="772"/>
      <c r="J252" s="772"/>
      <c r="K252" s="772"/>
      <c r="L252" s="773"/>
      <c r="M252" s="772"/>
      <c r="N252" s="772"/>
      <c r="O252" s="772"/>
      <c r="P252" s="772"/>
      <c r="Q252" s="772"/>
      <c r="R252" s="772"/>
      <c r="S252" s="772"/>
      <c r="T252" s="772"/>
      <c r="U252" s="772"/>
      <c r="V252" s="772"/>
      <c r="W252" s="774"/>
      <c r="X252" s="772"/>
      <c r="Y252" s="772"/>
      <c r="Z252" s="772"/>
      <c r="AA252" s="775"/>
      <c r="AB252" s="771">
        <v>0</v>
      </c>
      <c r="AC252" s="247"/>
      <c r="AD252" s="313">
        <v>0</v>
      </c>
      <c r="AE252" s="757">
        <v>0.66</v>
      </c>
      <c r="AF252" s="828" t="s">
        <v>98</v>
      </c>
      <c r="AG252" s="313">
        <v>0</v>
      </c>
      <c r="AH252" s="757"/>
      <c r="AI252" s="247"/>
      <c r="AJ252" s="313"/>
      <c r="AK252" s="829"/>
      <c r="AL252" s="828"/>
      <c r="AM252" s="766"/>
      <c r="AN252" s="252">
        <f t="shared" si="8"/>
        <v>0.66</v>
      </c>
      <c r="AO252" s="247" t="s">
        <v>98</v>
      </c>
      <c r="AP252" s="313">
        <f t="shared" si="9"/>
        <v>0</v>
      </c>
      <c r="AQ252" s="776"/>
      <c r="AR252" s="767"/>
      <c r="AS252" s="769"/>
      <c r="AT252" s="776"/>
      <c r="AU252" s="767"/>
      <c r="AV252" s="769"/>
      <c r="AW252" s="776"/>
      <c r="AX252" s="767"/>
      <c r="AY252" s="769"/>
      <c r="AZ252" s="776"/>
      <c r="BA252" s="768"/>
      <c r="BB252" s="769"/>
      <c r="BC252" s="776"/>
      <c r="BD252" s="768"/>
      <c r="BE252" s="777"/>
      <c r="BF252" s="319"/>
      <c r="BG252" s="320"/>
      <c r="BH252" s="320"/>
      <c r="BI252" s="776"/>
      <c r="BJ252" s="768"/>
      <c r="BK252" s="769"/>
      <c r="BL252" s="776"/>
      <c r="BM252" s="768"/>
      <c r="BN252" s="769"/>
      <c r="BO252" s="776"/>
      <c r="BP252" s="768"/>
      <c r="BQ252" s="769"/>
      <c r="BR252" s="767"/>
      <c r="BS252" s="768"/>
      <c r="BT252" s="769"/>
    </row>
    <row r="253" spans="1:72" ht="126" x14ac:dyDescent="0.25">
      <c r="A253" s="742">
        <v>182</v>
      </c>
      <c r="B253" s="676" t="s">
        <v>386</v>
      </c>
      <c r="C253" s="320"/>
      <c r="D253" s="772"/>
      <c r="E253" s="772"/>
      <c r="F253" s="772"/>
      <c r="G253" s="773"/>
      <c r="H253" s="772"/>
      <c r="I253" s="772"/>
      <c r="J253" s="772"/>
      <c r="K253" s="772"/>
      <c r="L253" s="773"/>
      <c r="M253" s="772"/>
      <c r="N253" s="772"/>
      <c r="O253" s="772"/>
      <c r="P253" s="772"/>
      <c r="Q253" s="772"/>
      <c r="R253" s="772"/>
      <c r="S253" s="772"/>
      <c r="T253" s="772"/>
      <c r="U253" s="772"/>
      <c r="V253" s="772"/>
      <c r="W253" s="774"/>
      <c r="X253" s="772"/>
      <c r="Y253" s="772"/>
      <c r="Z253" s="772"/>
      <c r="AA253" s="775"/>
      <c r="AB253" s="771">
        <v>0</v>
      </c>
      <c r="AC253" s="247"/>
      <c r="AD253" s="313">
        <v>0</v>
      </c>
      <c r="AE253" s="757">
        <v>0.55000000000000004</v>
      </c>
      <c r="AF253" s="828" t="s">
        <v>98</v>
      </c>
      <c r="AG253" s="313">
        <v>0</v>
      </c>
      <c r="AH253" s="757"/>
      <c r="AI253" s="247"/>
      <c r="AJ253" s="313"/>
      <c r="AK253" s="829"/>
      <c r="AL253" s="828"/>
      <c r="AM253" s="766"/>
      <c r="AN253" s="252">
        <f t="shared" si="8"/>
        <v>0.55000000000000004</v>
      </c>
      <c r="AO253" s="247" t="s">
        <v>98</v>
      </c>
      <c r="AP253" s="313">
        <f t="shared" si="9"/>
        <v>0</v>
      </c>
      <c r="AQ253" s="776"/>
      <c r="AR253" s="767"/>
      <c r="AS253" s="769"/>
      <c r="AT253" s="776"/>
      <c r="AU253" s="767"/>
      <c r="AV253" s="769"/>
      <c r="AW253" s="776"/>
      <c r="AX253" s="767"/>
      <c r="AY253" s="769"/>
      <c r="AZ253" s="776"/>
      <c r="BA253" s="768"/>
      <c r="BB253" s="769"/>
      <c r="BC253" s="776"/>
      <c r="BD253" s="768"/>
      <c r="BE253" s="777"/>
      <c r="BF253" s="319"/>
      <c r="BG253" s="320"/>
      <c r="BH253" s="320"/>
      <c r="BI253" s="776"/>
      <c r="BJ253" s="768"/>
      <c r="BK253" s="769"/>
      <c r="BL253" s="776"/>
      <c r="BM253" s="768"/>
      <c r="BN253" s="769"/>
      <c r="BO253" s="776"/>
      <c r="BP253" s="768"/>
      <c r="BQ253" s="769"/>
      <c r="BR253" s="767"/>
      <c r="BS253" s="768"/>
      <c r="BT253" s="769"/>
    </row>
    <row r="254" spans="1:72" ht="126" x14ac:dyDescent="0.25">
      <c r="A254" s="742">
        <v>183</v>
      </c>
      <c r="B254" s="676" t="s">
        <v>387</v>
      </c>
      <c r="C254" s="320"/>
      <c r="D254" s="772"/>
      <c r="E254" s="772"/>
      <c r="F254" s="772"/>
      <c r="G254" s="773"/>
      <c r="H254" s="772"/>
      <c r="I254" s="772"/>
      <c r="J254" s="772"/>
      <c r="K254" s="772"/>
      <c r="L254" s="773"/>
      <c r="M254" s="772"/>
      <c r="N254" s="772"/>
      <c r="O254" s="772"/>
      <c r="P254" s="772"/>
      <c r="Q254" s="772"/>
      <c r="R254" s="772"/>
      <c r="S254" s="772"/>
      <c r="T254" s="772"/>
      <c r="U254" s="772"/>
      <c r="V254" s="772"/>
      <c r="W254" s="774"/>
      <c r="X254" s="772"/>
      <c r="Y254" s="772"/>
      <c r="Z254" s="772"/>
      <c r="AA254" s="775"/>
      <c r="AB254" s="771">
        <v>0</v>
      </c>
      <c r="AC254" s="247"/>
      <c r="AD254" s="313">
        <v>0</v>
      </c>
      <c r="AE254" s="757">
        <v>0.5</v>
      </c>
      <c r="AF254" s="828" t="s">
        <v>98</v>
      </c>
      <c r="AG254" s="313">
        <v>0</v>
      </c>
      <c r="AH254" s="757"/>
      <c r="AI254" s="247"/>
      <c r="AJ254" s="313"/>
      <c r="AK254" s="829"/>
      <c r="AL254" s="828"/>
      <c r="AM254" s="766"/>
      <c r="AN254" s="252">
        <f t="shared" si="8"/>
        <v>0.5</v>
      </c>
      <c r="AO254" s="247" t="s">
        <v>98</v>
      </c>
      <c r="AP254" s="313">
        <f t="shared" si="9"/>
        <v>0</v>
      </c>
      <c r="AQ254" s="776"/>
      <c r="AR254" s="767"/>
      <c r="AS254" s="769"/>
      <c r="AT254" s="776"/>
      <c r="AU254" s="767"/>
      <c r="AV254" s="769"/>
      <c r="AW254" s="776"/>
      <c r="AX254" s="767"/>
      <c r="AY254" s="769"/>
      <c r="AZ254" s="776"/>
      <c r="BA254" s="768"/>
      <c r="BB254" s="769"/>
      <c r="BC254" s="776"/>
      <c r="BD254" s="768"/>
      <c r="BE254" s="777"/>
      <c r="BF254" s="319"/>
      <c r="BG254" s="320"/>
      <c r="BH254" s="320"/>
      <c r="BI254" s="776"/>
      <c r="BJ254" s="768"/>
      <c r="BK254" s="769"/>
      <c r="BL254" s="776"/>
      <c r="BM254" s="768"/>
      <c r="BN254" s="769"/>
      <c r="BO254" s="776"/>
      <c r="BP254" s="768"/>
      <c r="BQ254" s="769"/>
      <c r="BR254" s="767"/>
      <c r="BS254" s="768"/>
      <c r="BT254" s="769"/>
    </row>
    <row r="255" spans="1:72" ht="78.75" x14ac:dyDescent="0.25">
      <c r="A255" s="742">
        <v>184</v>
      </c>
      <c r="B255" s="676" t="s">
        <v>388</v>
      </c>
      <c r="C255" s="320"/>
      <c r="D255" s="772"/>
      <c r="E255" s="772"/>
      <c r="F255" s="772"/>
      <c r="G255" s="773"/>
      <c r="H255" s="772"/>
      <c r="I255" s="772"/>
      <c r="J255" s="772"/>
      <c r="K255" s="772"/>
      <c r="L255" s="773"/>
      <c r="M255" s="772"/>
      <c r="N255" s="772"/>
      <c r="O255" s="772"/>
      <c r="P255" s="772"/>
      <c r="Q255" s="772"/>
      <c r="R255" s="772"/>
      <c r="S255" s="772"/>
      <c r="T255" s="772"/>
      <c r="U255" s="772"/>
      <c r="V255" s="772"/>
      <c r="W255" s="774"/>
      <c r="X255" s="772"/>
      <c r="Y255" s="772"/>
      <c r="Z255" s="772"/>
      <c r="AA255" s="775"/>
      <c r="AB255" s="771">
        <v>0</v>
      </c>
      <c r="AC255" s="247"/>
      <c r="AD255" s="313">
        <v>0</v>
      </c>
      <c r="AE255" s="757">
        <v>0.12</v>
      </c>
      <c r="AF255" s="828" t="s">
        <v>98</v>
      </c>
      <c r="AG255" s="313">
        <v>0</v>
      </c>
      <c r="AH255" s="757"/>
      <c r="AI255" s="247"/>
      <c r="AJ255" s="313"/>
      <c r="AK255" s="829"/>
      <c r="AL255" s="828"/>
      <c r="AM255" s="766"/>
      <c r="AN255" s="252">
        <f t="shared" si="8"/>
        <v>0.12</v>
      </c>
      <c r="AO255" s="247" t="s">
        <v>98</v>
      </c>
      <c r="AP255" s="313">
        <f t="shared" si="9"/>
        <v>0</v>
      </c>
      <c r="AQ255" s="776"/>
      <c r="AR255" s="767"/>
      <c r="AS255" s="769"/>
      <c r="AT255" s="776"/>
      <c r="AU255" s="767"/>
      <c r="AV255" s="769"/>
      <c r="AW255" s="776"/>
      <c r="AX255" s="767"/>
      <c r="AY255" s="769"/>
      <c r="AZ255" s="776"/>
      <c r="BA255" s="768"/>
      <c r="BB255" s="769"/>
      <c r="BC255" s="776"/>
      <c r="BD255" s="768"/>
      <c r="BE255" s="777"/>
      <c r="BF255" s="319"/>
      <c r="BG255" s="320"/>
      <c r="BH255" s="320"/>
      <c r="BI255" s="776"/>
      <c r="BJ255" s="768"/>
      <c r="BK255" s="769"/>
      <c r="BL255" s="776"/>
      <c r="BM255" s="768"/>
      <c r="BN255" s="769"/>
      <c r="BO255" s="776"/>
      <c r="BP255" s="768"/>
      <c r="BQ255" s="769"/>
      <c r="BR255" s="767"/>
      <c r="BS255" s="768"/>
      <c r="BT255" s="769"/>
    </row>
    <row r="256" spans="1:72" ht="78.75" x14ac:dyDescent="0.25">
      <c r="A256" s="742">
        <v>185</v>
      </c>
      <c r="B256" s="676" t="s">
        <v>389</v>
      </c>
      <c r="C256" s="320"/>
      <c r="D256" s="772"/>
      <c r="E256" s="772"/>
      <c r="F256" s="772"/>
      <c r="G256" s="773"/>
      <c r="H256" s="772"/>
      <c r="I256" s="772"/>
      <c r="J256" s="772"/>
      <c r="K256" s="772"/>
      <c r="L256" s="773"/>
      <c r="M256" s="772"/>
      <c r="N256" s="772"/>
      <c r="O256" s="772"/>
      <c r="P256" s="772"/>
      <c r="Q256" s="772"/>
      <c r="R256" s="772"/>
      <c r="S256" s="772"/>
      <c r="T256" s="772"/>
      <c r="U256" s="772"/>
      <c r="V256" s="772"/>
      <c r="W256" s="774"/>
      <c r="X256" s="772"/>
      <c r="Y256" s="772"/>
      <c r="Z256" s="772"/>
      <c r="AA256" s="775"/>
      <c r="AB256" s="771">
        <v>0</v>
      </c>
      <c r="AC256" s="247"/>
      <c r="AD256" s="313">
        <v>0</v>
      </c>
      <c r="AE256" s="757">
        <v>0.6</v>
      </c>
      <c r="AF256" s="828" t="s">
        <v>98</v>
      </c>
      <c r="AG256" s="313">
        <v>0</v>
      </c>
      <c r="AH256" s="757"/>
      <c r="AI256" s="247"/>
      <c r="AJ256" s="313"/>
      <c r="AK256" s="829"/>
      <c r="AL256" s="828"/>
      <c r="AM256" s="766"/>
      <c r="AN256" s="252">
        <f t="shared" si="8"/>
        <v>0.6</v>
      </c>
      <c r="AO256" s="247" t="s">
        <v>98</v>
      </c>
      <c r="AP256" s="313">
        <f t="shared" si="9"/>
        <v>0</v>
      </c>
      <c r="AQ256" s="776"/>
      <c r="AR256" s="767"/>
      <c r="AS256" s="769"/>
      <c r="AT256" s="776"/>
      <c r="AU256" s="767"/>
      <c r="AV256" s="769"/>
      <c r="AW256" s="776"/>
      <c r="AX256" s="767"/>
      <c r="AY256" s="769"/>
      <c r="AZ256" s="776"/>
      <c r="BA256" s="768"/>
      <c r="BB256" s="769"/>
      <c r="BC256" s="776"/>
      <c r="BD256" s="768"/>
      <c r="BE256" s="777"/>
      <c r="BF256" s="319"/>
      <c r="BG256" s="320"/>
      <c r="BH256" s="320"/>
      <c r="BI256" s="776"/>
      <c r="BJ256" s="768"/>
      <c r="BK256" s="769"/>
      <c r="BL256" s="776"/>
      <c r="BM256" s="768"/>
      <c r="BN256" s="769"/>
      <c r="BO256" s="776"/>
      <c r="BP256" s="768"/>
      <c r="BQ256" s="769"/>
      <c r="BR256" s="767"/>
      <c r="BS256" s="768"/>
      <c r="BT256" s="769"/>
    </row>
    <row r="257" spans="1:72" ht="63" x14ac:dyDescent="0.25">
      <c r="A257" s="742">
        <v>186</v>
      </c>
      <c r="B257" s="676" t="s">
        <v>390</v>
      </c>
      <c r="C257" s="320"/>
      <c r="D257" s="772"/>
      <c r="E257" s="772"/>
      <c r="F257" s="772"/>
      <c r="G257" s="773"/>
      <c r="H257" s="772"/>
      <c r="I257" s="772"/>
      <c r="J257" s="772"/>
      <c r="K257" s="772"/>
      <c r="L257" s="773"/>
      <c r="M257" s="772"/>
      <c r="N257" s="772"/>
      <c r="O257" s="772"/>
      <c r="P257" s="772"/>
      <c r="Q257" s="772"/>
      <c r="R257" s="772"/>
      <c r="S257" s="772"/>
      <c r="T257" s="772"/>
      <c r="U257" s="772"/>
      <c r="V257" s="772"/>
      <c r="W257" s="774"/>
      <c r="X257" s="772"/>
      <c r="Y257" s="772"/>
      <c r="Z257" s="772"/>
      <c r="AA257" s="775"/>
      <c r="AB257" s="771">
        <v>0</v>
      </c>
      <c r="AC257" s="247"/>
      <c r="AD257" s="313">
        <v>0</v>
      </c>
      <c r="AE257" s="757">
        <v>0.08</v>
      </c>
      <c r="AF257" s="828" t="s">
        <v>98</v>
      </c>
      <c r="AG257" s="313">
        <v>0</v>
      </c>
      <c r="AH257" s="757"/>
      <c r="AI257" s="247"/>
      <c r="AJ257" s="313"/>
      <c r="AK257" s="829"/>
      <c r="AL257" s="828"/>
      <c r="AM257" s="766"/>
      <c r="AN257" s="252">
        <f t="shared" si="8"/>
        <v>0.08</v>
      </c>
      <c r="AO257" s="247" t="s">
        <v>98</v>
      </c>
      <c r="AP257" s="313">
        <f t="shared" si="9"/>
        <v>0</v>
      </c>
      <c r="AQ257" s="776"/>
      <c r="AR257" s="767"/>
      <c r="AS257" s="769"/>
      <c r="AT257" s="776"/>
      <c r="AU257" s="767"/>
      <c r="AV257" s="769"/>
      <c r="AW257" s="776"/>
      <c r="AX257" s="767"/>
      <c r="AY257" s="769"/>
      <c r="AZ257" s="776"/>
      <c r="BA257" s="768"/>
      <c r="BB257" s="769"/>
      <c r="BC257" s="776"/>
      <c r="BD257" s="768"/>
      <c r="BE257" s="777"/>
      <c r="BF257" s="319"/>
      <c r="BG257" s="320"/>
      <c r="BH257" s="320"/>
      <c r="BI257" s="776"/>
      <c r="BJ257" s="768"/>
      <c r="BK257" s="769"/>
      <c r="BL257" s="776"/>
      <c r="BM257" s="768"/>
      <c r="BN257" s="769"/>
      <c r="BO257" s="776"/>
      <c r="BP257" s="768"/>
      <c r="BQ257" s="769"/>
      <c r="BR257" s="767"/>
      <c r="BS257" s="768"/>
      <c r="BT257" s="769"/>
    </row>
    <row r="258" spans="1:72" ht="94.5" x14ac:dyDescent="0.25">
      <c r="A258" s="742">
        <v>187</v>
      </c>
      <c r="B258" s="676" t="s">
        <v>391</v>
      </c>
      <c r="C258" s="320"/>
      <c r="D258" s="772"/>
      <c r="E258" s="772"/>
      <c r="F258" s="772"/>
      <c r="G258" s="773"/>
      <c r="H258" s="772"/>
      <c r="I258" s="772"/>
      <c r="J258" s="772"/>
      <c r="K258" s="772"/>
      <c r="L258" s="773"/>
      <c r="M258" s="772"/>
      <c r="N258" s="772"/>
      <c r="O258" s="772"/>
      <c r="P258" s="772"/>
      <c r="Q258" s="772"/>
      <c r="R258" s="772"/>
      <c r="S258" s="772"/>
      <c r="T258" s="772"/>
      <c r="U258" s="772"/>
      <c r="V258" s="772"/>
      <c r="W258" s="774"/>
      <c r="X258" s="772"/>
      <c r="Y258" s="772"/>
      <c r="Z258" s="772"/>
      <c r="AA258" s="775"/>
      <c r="AB258" s="771">
        <v>0</v>
      </c>
      <c r="AC258" s="247"/>
      <c r="AD258" s="313">
        <v>0</v>
      </c>
      <c r="AE258" s="757">
        <v>0.08</v>
      </c>
      <c r="AF258" s="828" t="s">
        <v>98</v>
      </c>
      <c r="AG258" s="313">
        <v>0</v>
      </c>
      <c r="AH258" s="757"/>
      <c r="AI258" s="247"/>
      <c r="AJ258" s="313"/>
      <c r="AK258" s="829"/>
      <c r="AL258" s="828"/>
      <c r="AM258" s="766"/>
      <c r="AN258" s="252">
        <f t="shared" si="8"/>
        <v>0.08</v>
      </c>
      <c r="AO258" s="247" t="s">
        <v>98</v>
      </c>
      <c r="AP258" s="313">
        <f t="shared" si="9"/>
        <v>0</v>
      </c>
      <c r="AQ258" s="776"/>
      <c r="AR258" s="767"/>
      <c r="AS258" s="769"/>
      <c r="AT258" s="776"/>
      <c r="AU258" s="767"/>
      <c r="AV258" s="769"/>
      <c r="AW258" s="776"/>
      <c r="AX258" s="767"/>
      <c r="AY258" s="769"/>
      <c r="AZ258" s="776"/>
      <c r="BA258" s="768"/>
      <c r="BB258" s="769"/>
      <c r="BC258" s="776"/>
      <c r="BD258" s="768"/>
      <c r="BE258" s="777"/>
      <c r="BF258" s="319"/>
      <c r="BG258" s="320"/>
      <c r="BH258" s="320"/>
      <c r="BI258" s="776"/>
      <c r="BJ258" s="768"/>
      <c r="BK258" s="769"/>
      <c r="BL258" s="776"/>
      <c r="BM258" s="768"/>
      <c r="BN258" s="769"/>
      <c r="BO258" s="776"/>
      <c r="BP258" s="768"/>
      <c r="BQ258" s="769"/>
      <c r="BR258" s="767"/>
      <c r="BS258" s="768"/>
      <c r="BT258" s="769"/>
    </row>
    <row r="259" spans="1:72" ht="78.75" x14ac:dyDescent="0.25">
      <c r="A259" s="742">
        <v>188</v>
      </c>
      <c r="B259" s="676" t="s">
        <v>392</v>
      </c>
      <c r="C259" s="320"/>
      <c r="D259" s="772"/>
      <c r="E259" s="772"/>
      <c r="F259" s="772"/>
      <c r="G259" s="773"/>
      <c r="H259" s="772"/>
      <c r="I259" s="772"/>
      <c r="J259" s="772"/>
      <c r="K259" s="772"/>
      <c r="L259" s="773"/>
      <c r="M259" s="772"/>
      <c r="N259" s="772"/>
      <c r="O259" s="772"/>
      <c r="P259" s="772"/>
      <c r="Q259" s="772"/>
      <c r="R259" s="772"/>
      <c r="S259" s="772"/>
      <c r="T259" s="772"/>
      <c r="U259" s="772"/>
      <c r="V259" s="772"/>
      <c r="W259" s="774"/>
      <c r="X259" s="772"/>
      <c r="Y259" s="772"/>
      <c r="Z259" s="772"/>
      <c r="AA259" s="775"/>
      <c r="AB259" s="771">
        <v>0</v>
      </c>
      <c r="AC259" s="247"/>
      <c r="AD259" s="313">
        <v>0</v>
      </c>
      <c r="AE259" s="757">
        <v>0.95</v>
      </c>
      <c r="AF259" s="828" t="s">
        <v>98</v>
      </c>
      <c r="AG259" s="313">
        <v>0</v>
      </c>
      <c r="AH259" s="757"/>
      <c r="AI259" s="247"/>
      <c r="AJ259" s="313"/>
      <c r="AK259" s="829"/>
      <c r="AL259" s="828"/>
      <c r="AM259" s="766"/>
      <c r="AN259" s="252">
        <f t="shared" si="8"/>
        <v>0.95</v>
      </c>
      <c r="AO259" s="247" t="s">
        <v>98</v>
      </c>
      <c r="AP259" s="313">
        <f t="shared" si="9"/>
        <v>0</v>
      </c>
      <c r="AQ259" s="776"/>
      <c r="AR259" s="767"/>
      <c r="AS259" s="769"/>
      <c r="AT259" s="776"/>
      <c r="AU259" s="767"/>
      <c r="AV259" s="769"/>
      <c r="AW259" s="776"/>
      <c r="AX259" s="767"/>
      <c r="AY259" s="769"/>
      <c r="AZ259" s="776"/>
      <c r="BA259" s="768"/>
      <c r="BB259" s="769"/>
      <c r="BC259" s="776"/>
      <c r="BD259" s="768"/>
      <c r="BE259" s="777"/>
      <c r="BF259" s="319"/>
      <c r="BG259" s="320"/>
      <c r="BH259" s="320"/>
      <c r="BI259" s="776"/>
      <c r="BJ259" s="768"/>
      <c r="BK259" s="769"/>
      <c r="BL259" s="776"/>
      <c r="BM259" s="768"/>
      <c r="BN259" s="769"/>
      <c r="BO259" s="776"/>
      <c r="BP259" s="768"/>
      <c r="BQ259" s="769"/>
      <c r="BR259" s="767"/>
      <c r="BS259" s="768"/>
      <c r="BT259" s="769"/>
    </row>
    <row r="260" spans="1:72" ht="78.75" x14ac:dyDescent="0.25">
      <c r="A260" s="742">
        <v>189</v>
      </c>
      <c r="B260" s="676" t="s">
        <v>393</v>
      </c>
      <c r="C260" s="320"/>
      <c r="D260" s="772"/>
      <c r="E260" s="772"/>
      <c r="F260" s="772"/>
      <c r="G260" s="773"/>
      <c r="H260" s="772"/>
      <c r="I260" s="772"/>
      <c r="J260" s="772"/>
      <c r="K260" s="772"/>
      <c r="L260" s="773"/>
      <c r="M260" s="772"/>
      <c r="N260" s="772"/>
      <c r="O260" s="772"/>
      <c r="P260" s="772"/>
      <c r="Q260" s="772"/>
      <c r="R260" s="772"/>
      <c r="S260" s="772"/>
      <c r="T260" s="772"/>
      <c r="U260" s="772"/>
      <c r="V260" s="772"/>
      <c r="W260" s="774"/>
      <c r="X260" s="772"/>
      <c r="Y260" s="772"/>
      <c r="Z260" s="772"/>
      <c r="AA260" s="775"/>
      <c r="AB260" s="771">
        <v>0</v>
      </c>
      <c r="AC260" s="247"/>
      <c r="AD260" s="313">
        <v>0</v>
      </c>
      <c r="AE260" s="757">
        <v>0.16</v>
      </c>
      <c r="AF260" s="828" t="s">
        <v>98</v>
      </c>
      <c r="AG260" s="313">
        <v>0</v>
      </c>
      <c r="AH260" s="757"/>
      <c r="AI260" s="247"/>
      <c r="AJ260" s="313"/>
      <c r="AK260" s="829"/>
      <c r="AL260" s="828"/>
      <c r="AM260" s="766"/>
      <c r="AN260" s="252">
        <f t="shared" si="8"/>
        <v>0.16</v>
      </c>
      <c r="AO260" s="247" t="s">
        <v>98</v>
      </c>
      <c r="AP260" s="313">
        <f t="shared" si="9"/>
        <v>0</v>
      </c>
      <c r="AQ260" s="776"/>
      <c r="AR260" s="767"/>
      <c r="AS260" s="769"/>
      <c r="AT260" s="776"/>
      <c r="AU260" s="767"/>
      <c r="AV260" s="769"/>
      <c r="AW260" s="776"/>
      <c r="AX260" s="767"/>
      <c r="AY260" s="769"/>
      <c r="AZ260" s="776"/>
      <c r="BA260" s="768"/>
      <c r="BB260" s="769"/>
      <c r="BC260" s="776"/>
      <c r="BD260" s="768"/>
      <c r="BE260" s="777"/>
      <c r="BF260" s="319"/>
      <c r="BG260" s="320"/>
      <c r="BH260" s="320"/>
      <c r="BI260" s="776"/>
      <c r="BJ260" s="768"/>
      <c r="BK260" s="769"/>
      <c r="BL260" s="776"/>
      <c r="BM260" s="768"/>
      <c r="BN260" s="769"/>
      <c r="BO260" s="776"/>
      <c r="BP260" s="768"/>
      <c r="BQ260" s="769"/>
      <c r="BR260" s="767"/>
      <c r="BS260" s="768"/>
      <c r="BT260" s="769"/>
    </row>
    <row r="261" spans="1:72" ht="78.75" x14ac:dyDescent="0.25">
      <c r="A261" s="742">
        <v>190</v>
      </c>
      <c r="B261" s="676" t="s">
        <v>394</v>
      </c>
      <c r="C261" s="320"/>
      <c r="D261" s="772"/>
      <c r="E261" s="772"/>
      <c r="F261" s="772"/>
      <c r="G261" s="773"/>
      <c r="H261" s="772"/>
      <c r="I261" s="772"/>
      <c r="J261" s="772"/>
      <c r="K261" s="772"/>
      <c r="L261" s="773"/>
      <c r="M261" s="772"/>
      <c r="N261" s="772"/>
      <c r="O261" s="772"/>
      <c r="P261" s="772"/>
      <c r="Q261" s="772"/>
      <c r="R261" s="772"/>
      <c r="S261" s="772"/>
      <c r="T261" s="772"/>
      <c r="U261" s="772"/>
      <c r="V261" s="772"/>
      <c r="W261" s="774"/>
      <c r="X261" s="772"/>
      <c r="Y261" s="772"/>
      <c r="Z261" s="772"/>
      <c r="AA261" s="775"/>
      <c r="AB261" s="771">
        <v>0</v>
      </c>
      <c r="AC261" s="247"/>
      <c r="AD261" s="313">
        <v>0</v>
      </c>
      <c r="AE261" s="757">
        <v>0.33</v>
      </c>
      <c r="AF261" s="828" t="s">
        <v>98</v>
      </c>
      <c r="AG261" s="313">
        <v>0</v>
      </c>
      <c r="AH261" s="757"/>
      <c r="AI261" s="247"/>
      <c r="AJ261" s="313"/>
      <c r="AK261" s="829"/>
      <c r="AL261" s="828"/>
      <c r="AM261" s="766"/>
      <c r="AN261" s="252">
        <f t="shared" si="8"/>
        <v>0.33</v>
      </c>
      <c r="AO261" s="247" t="s">
        <v>98</v>
      </c>
      <c r="AP261" s="313">
        <f t="shared" si="9"/>
        <v>0</v>
      </c>
      <c r="AQ261" s="776"/>
      <c r="AR261" s="767"/>
      <c r="AS261" s="769"/>
      <c r="AT261" s="776"/>
      <c r="AU261" s="767"/>
      <c r="AV261" s="769"/>
      <c r="AW261" s="776"/>
      <c r="AX261" s="767"/>
      <c r="AY261" s="769"/>
      <c r="AZ261" s="776"/>
      <c r="BA261" s="768"/>
      <c r="BB261" s="769"/>
      <c r="BC261" s="776"/>
      <c r="BD261" s="768"/>
      <c r="BE261" s="777"/>
      <c r="BF261" s="319"/>
      <c r="BG261" s="320"/>
      <c r="BH261" s="320"/>
      <c r="BI261" s="776"/>
      <c r="BJ261" s="768"/>
      <c r="BK261" s="769"/>
      <c r="BL261" s="776"/>
      <c r="BM261" s="768"/>
      <c r="BN261" s="769"/>
      <c r="BO261" s="776"/>
      <c r="BP261" s="768"/>
      <c r="BQ261" s="769"/>
      <c r="BR261" s="767"/>
      <c r="BS261" s="768"/>
      <c r="BT261" s="769"/>
    </row>
    <row r="262" spans="1:72" ht="94.5" x14ac:dyDescent="0.25">
      <c r="A262" s="742">
        <v>191</v>
      </c>
      <c r="B262" s="676" t="s">
        <v>395</v>
      </c>
      <c r="C262" s="320"/>
      <c r="D262" s="772"/>
      <c r="E262" s="772"/>
      <c r="F262" s="772"/>
      <c r="G262" s="773"/>
      <c r="H262" s="772"/>
      <c r="I262" s="772"/>
      <c r="J262" s="772"/>
      <c r="K262" s="772"/>
      <c r="L262" s="773"/>
      <c r="M262" s="772"/>
      <c r="N262" s="772"/>
      <c r="O262" s="772"/>
      <c r="P262" s="772"/>
      <c r="Q262" s="772"/>
      <c r="R262" s="772"/>
      <c r="S262" s="772"/>
      <c r="T262" s="772"/>
      <c r="U262" s="772"/>
      <c r="V262" s="772"/>
      <c r="W262" s="774"/>
      <c r="X262" s="772"/>
      <c r="Y262" s="772"/>
      <c r="Z262" s="772"/>
      <c r="AA262" s="775"/>
      <c r="AB262" s="771">
        <v>0</v>
      </c>
      <c r="AC262" s="247"/>
      <c r="AD262" s="313">
        <v>0</v>
      </c>
      <c r="AE262" s="757">
        <v>0.06</v>
      </c>
      <c r="AF262" s="828" t="s">
        <v>98</v>
      </c>
      <c r="AG262" s="313">
        <v>0</v>
      </c>
      <c r="AH262" s="757"/>
      <c r="AI262" s="247"/>
      <c r="AJ262" s="313"/>
      <c r="AK262" s="829"/>
      <c r="AL262" s="828"/>
      <c r="AM262" s="766"/>
      <c r="AN262" s="252">
        <f t="shared" si="8"/>
        <v>0.06</v>
      </c>
      <c r="AO262" s="247" t="s">
        <v>98</v>
      </c>
      <c r="AP262" s="313">
        <f t="shared" si="9"/>
        <v>0</v>
      </c>
      <c r="AQ262" s="776"/>
      <c r="AR262" s="767"/>
      <c r="AS262" s="769"/>
      <c r="AT262" s="776"/>
      <c r="AU262" s="767"/>
      <c r="AV262" s="769"/>
      <c r="AW262" s="776"/>
      <c r="AX262" s="767"/>
      <c r="AY262" s="769"/>
      <c r="AZ262" s="776"/>
      <c r="BA262" s="768"/>
      <c r="BB262" s="769"/>
      <c r="BC262" s="776"/>
      <c r="BD262" s="768"/>
      <c r="BE262" s="777"/>
      <c r="BF262" s="319"/>
      <c r="BG262" s="320"/>
      <c r="BH262" s="320"/>
      <c r="BI262" s="776"/>
      <c r="BJ262" s="768"/>
      <c r="BK262" s="769"/>
      <c r="BL262" s="776"/>
      <c r="BM262" s="768"/>
      <c r="BN262" s="769"/>
      <c r="BO262" s="776"/>
      <c r="BP262" s="768"/>
      <c r="BQ262" s="769"/>
      <c r="BR262" s="767"/>
      <c r="BS262" s="768"/>
      <c r="BT262" s="769"/>
    </row>
    <row r="263" spans="1:72" ht="63" x14ac:dyDescent="0.25">
      <c r="A263" s="742">
        <v>192</v>
      </c>
      <c r="B263" s="676" t="s">
        <v>396</v>
      </c>
      <c r="C263" s="320"/>
      <c r="D263" s="772"/>
      <c r="E263" s="772"/>
      <c r="F263" s="772"/>
      <c r="G263" s="773"/>
      <c r="H263" s="772"/>
      <c r="I263" s="772"/>
      <c r="J263" s="772"/>
      <c r="K263" s="772"/>
      <c r="L263" s="773"/>
      <c r="M263" s="772"/>
      <c r="N263" s="772"/>
      <c r="O263" s="772"/>
      <c r="P263" s="772"/>
      <c r="Q263" s="772"/>
      <c r="R263" s="772"/>
      <c r="S263" s="772"/>
      <c r="T263" s="772"/>
      <c r="U263" s="772"/>
      <c r="V263" s="772"/>
      <c r="W263" s="774"/>
      <c r="X263" s="772"/>
      <c r="Y263" s="772"/>
      <c r="Z263" s="772"/>
      <c r="AA263" s="775"/>
      <c r="AB263" s="771">
        <v>0</v>
      </c>
      <c r="AC263" s="247"/>
      <c r="AD263" s="313">
        <v>0</v>
      </c>
      <c r="AE263" s="757">
        <v>0.24</v>
      </c>
      <c r="AF263" s="828" t="s">
        <v>98</v>
      </c>
      <c r="AG263" s="313">
        <v>0</v>
      </c>
      <c r="AH263" s="757"/>
      <c r="AI263" s="247"/>
      <c r="AJ263" s="313"/>
      <c r="AK263" s="829"/>
      <c r="AL263" s="828"/>
      <c r="AM263" s="766"/>
      <c r="AN263" s="252">
        <f t="shared" si="8"/>
        <v>0.24</v>
      </c>
      <c r="AO263" s="247" t="s">
        <v>98</v>
      </c>
      <c r="AP263" s="313">
        <f t="shared" si="9"/>
        <v>0</v>
      </c>
      <c r="AQ263" s="776"/>
      <c r="AR263" s="767"/>
      <c r="AS263" s="769"/>
      <c r="AT263" s="776"/>
      <c r="AU263" s="767"/>
      <c r="AV263" s="769"/>
      <c r="AW263" s="776"/>
      <c r="AX263" s="767"/>
      <c r="AY263" s="769"/>
      <c r="AZ263" s="776"/>
      <c r="BA263" s="768"/>
      <c r="BB263" s="769"/>
      <c r="BC263" s="776"/>
      <c r="BD263" s="768"/>
      <c r="BE263" s="777"/>
      <c r="BF263" s="319"/>
      <c r="BG263" s="320"/>
      <c r="BH263" s="320"/>
      <c r="BI263" s="776"/>
      <c r="BJ263" s="768"/>
      <c r="BK263" s="769"/>
      <c r="BL263" s="776"/>
      <c r="BM263" s="768"/>
      <c r="BN263" s="769"/>
      <c r="BO263" s="776"/>
      <c r="BP263" s="768"/>
      <c r="BQ263" s="769"/>
      <c r="BR263" s="767"/>
      <c r="BS263" s="768"/>
      <c r="BT263" s="769"/>
    </row>
    <row r="264" spans="1:72" ht="63" x14ac:dyDescent="0.25">
      <c r="A264" s="742">
        <v>193</v>
      </c>
      <c r="B264" s="676" t="s">
        <v>397</v>
      </c>
      <c r="C264" s="320"/>
      <c r="D264" s="772"/>
      <c r="E264" s="772"/>
      <c r="F264" s="772"/>
      <c r="G264" s="773"/>
      <c r="H264" s="772"/>
      <c r="I264" s="772"/>
      <c r="J264" s="772"/>
      <c r="K264" s="772"/>
      <c r="L264" s="773"/>
      <c r="M264" s="772"/>
      <c r="N264" s="772"/>
      <c r="O264" s="772"/>
      <c r="P264" s="772"/>
      <c r="Q264" s="772"/>
      <c r="R264" s="772"/>
      <c r="S264" s="772"/>
      <c r="T264" s="772"/>
      <c r="U264" s="772"/>
      <c r="V264" s="772"/>
      <c r="W264" s="774"/>
      <c r="X264" s="772"/>
      <c r="Y264" s="772"/>
      <c r="Z264" s="772"/>
      <c r="AA264" s="775"/>
      <c r="AB264" s="771">
        <v>0</v>
      </c>
      <c r="AC264" s="247"/>
      <c r="AD264" s="313">
        <v>0</v>
      </c>
      <c r="AE264" s="757">
        <v>0.22</v>
      </c>
      <c r="AF264" s="828" t="s">
        <v>98</v>
      </c>
      <c r="AG264" s="313">
        <v>0</v>
      </c>
      <c r="AH264" s="757"/>
      <c r="AI264" s="247"/>
      <c r="AJ264" s="313"/>
      <c r="AK264" s="829"/>
      <c r="AL264" s="828"/>
      <c r="AM264" s="766"/>
      <c r="AN264" s="252">
        <f t="shared" si="8"/>
        <v>0.22</v>
      </c>
      <c r="AO264" s="247" t="s">
        <v>98</v>
      </c>
      <c r="AP264" s="313">
        <f t="shared" si="9"/>
        <v>0</v>
      </c>
      <c r="AQ264" s="776"/>
      <c r="AR264" s="767"/>
      <c r="AS264" s="769"/>
      <c r="AT264" s="776"/>
      <c r="AU264" s="767"/>
      <c r="AV264" s="769"/>
      <c r="AW264" s="776"/>
      <c r="AX264" s="767"/>
      <c r="AY264" s="769"/>
      <c r="AZ264" s="776"/>
      <c r="BA264" s="768"/>
      <c r="BB264" s="769"/>
      <c r="BC264" s="776"/>
      <c r="BD264" s="768"/>
      <c r="BE264" s="777"/>
      <c r="BF264" s="319"/>
      <c r="BG264" s="320"/>
      <c r="BH264" s="320"/>
      <c r="BI264" s="776"/>
      <c r="BJ264" s="768"/>
      <c r="BK264" s="769"/>
      <c r="BL264" s="776"/>
      <c r="BM264" s="768"/>
      <c r="BN264" s="769"/>
      <c r="BO264" s="776"/>
      <c r="BP264" s="768"/>
      <c r="BQ264" s="769"/>
      <c r="BR264" s="767"/>
      <c r="BS264" s="768"/>
      <c r="BT264" s="769"/>
    </row>
    <row r="265" spans="1:72" ht="94.5" x14ac:dyDescent="0.25">
      <c r="A265" s="742">
        <v>194</v>
      </c>
      <c r="B265" s="676" t="s">
        <v>398</v>
      </c>
      <c r="C265" s="320"/>
      <c r="D265" s="772"/>
      <c r="E265" s="772"/>
      <c r="F265" s="772"/>
      <c r="G265" s="773"/>
      <c r="H265" s="772"/>
      <c r="I265" s="772"/>
      <c r="J265" s="772"/>
      <c r="K265" s="772"/>
      <c r="L265" s="773"/>
      <c r="M265" s="772"/>
      <c r="N265" s="772"/>
      <c r="O265" s="772"/>
      <c r="P265" s="772"/>
      <c r="Q265" s="772"/>
      <c r="R265" s="772"/>
      <c r="S265" s="772"/>
      <c r="T265" s="772"/>
      <c r="U265" s="772"/>
      <c r="V265" s="772"/>
      <c r="W265" s="774"/>
      <c r="X265" s="772"/>
      <c r="Y265" s="772"/>
      <c r="Z265" s="772"/>
      <c r="AA265" s="775"/>
      <c r="AB265" s="771">
        <v>0</v>
      </c>
      <c r="AC265" s="247"/>
      <c r="AD265" s="313">
        <v>0</v>
      </c>
      <c r="AE265" s="757">
        <v>0.11</v>
      </c>
      <c r="AF265" s="828" t="s">
        <v>98</v>
      </c>
      <c r="AG265" s="313">
        <v>0</v>
      </c>
      <c r="AH265" s="757"/>
      <c r="AI265" s="247"/>
      <c r="AJ265" s="313"/>
      <c r="AK265" s="829"/>
      <c r="AL265" s="828"/>
      <c r="AM265" s="766"/>
      <c r="AN265" s="252">
        <f t="shared" si="8"/>
        <v>0.11</v>
      </c>
      <c r="AO265" s="247" t="s">
        <v>98</v>
      </c>
      <c r="AP265" s="313">
        <f t="shared" si="9"/>
        <v>0</v>
      </c>
      <c r="AQ265" s="776"/>
      <c r="AR265" s="767"/>
      <c r="AS265" s="769"/>
      <c r="AT265" s="776"/>
      <c r="AU265" s="767"/>
      <c r="AV265" s="769"/>
      <c r="AW265" s="776"/>
      <c r="AX265" s="767"/>
      <c r="AY265" s="769"/>
      <c r="AZ265" s="776"/>
      <c r="BA265" s="768"/>
      <c r="BB265" s="769"/>
      <c r="BC265" s="776"/>
      <c r="BD265" s="768"/>
      <c r="BE265" s="777"/>
      <c r="BF265" s="319"/>
      <c r="BG265" s="320"/>
      <c r="BH265" s="320"/>
      <c r="BI265" s="776"/>
      <c r="BJ265" s="768"/>
      <c r="BK265" s="769"/>
      <c r="BL265" s="776"/>
      <c r="BM265" s="768"/>
      <c r="BN265" s="769"/>
      <c r="BO265" s="776"/>
      <c r="BP265" s="768"/>
      <c r="BQ265" s="769"/>
      <c r="BR265" s="767"/>
      <c r="BS265" s="768"/>
      <c r="BT265" s="769"/>
    </row>
    <row r="266" spans="1:72" ht="126" x14ac:dyDescent="0.25">
      <c r="A266" s="742">
        <v>195</v>
      </c>
      <c r="B266" s="676" t="s">
        <v>399</v>
      </c>
      <c r="C266" s="320"/>
      <c r="D266" s="772"/>
      <c r="E266" s="772"/>
      <c r="F266" s="772"/>
      <c r="G266" s="773"/>
      <c r="H266" s="772"/>
      <c r="I266" s="772"/>
      <c r="J266" s="772"/>
      <c r="K266" s="772"/>
      <c r="L266" s="773"/>
      <c r="M266" s="772"/>
      <c r="N266" s="772"/>
      <c r="O266" s="772"/>
      <c r="P266" s="772"/>
      <c r="Q266" s="772"/>
      <c r="R266" s="772"/>
      <c r="S266" s="772"/>
      <c r="T266" s="772"/>
      <c r="U266" s="772"/>
      <c r="V266" s="772"/>
      <c r="W266" s="774"/>
      <c r="X266" s="772"/>
      <c r="Y266" s="772"/>
      <c r="Z266" s="772"/>
      <c r="AA266" s="775"/>
      <c r="AB266" s="771">
        <v>0</v>
      </c>
      <c r="AC266" s="247"/>
      <c r="AD266" s="313">
        <v>0</v>
      </c>
      <c r="AE266" s="757">
        <v>1.44</v>
      </c>
      <c r="AF266" s="828" t="s">
        <v>98</v>
      </c>
      <c r="AG266" s="313">
        <v>0</v>
      </c>
      <c r="AH266" s="757"/>
      <c r="AI266" s="247"/>
      <c r="AJ266" s="313"/>
      <c r="AK266" s="829"/>
      <c r="AL266" s="828"/>
      <c r="AM266" s="766"/>
      <c r="AN266" s="252">
        <f t="shared" ref="AN266:AN329" si="10">AB266+AE266+AH266</f>
        <v>1.44</v>
      </c>
      <c r="AO266" s="247" t="s">
        <v>98</v>
      </c>
      <c r="AP266" s="313">
        <f t="shared" ref="AP266:AP329" si="11">AD266+AG266+AJ266</f>
        <v>0</v>
      </c>
      <c r="AQ266" s="776"/>
      <c r="AR266" s="767"/>
      <c r="AS266" s="769"/>
      <c r="AT266" s="776"/>
      <c r="AU266" s="767"/>
      <c r="AV266" s="769"/>
      <c r="AW266" s="776"/>
      <c r="AX266" s="767"/>
      <c r="AY266" s="769"/>
      <c r="AZ266" s="776"/>
      <c r="BA266" s="768"/>
      <c r="BB266" s="769"/>
      <c r="BC266" s="776"/>
      <c r="BD266" s="768"/>
      <c r="BE266" s="777"/>
      <c r="BF266" s="319"/>
      <c r="BG266" s="320"/>
      <c r="BH266" s="320"/>
      <c r="BI266" s="776"/>
      <c r="BJ266" s="768"/>
      <c r="BK266" s="769"/>
      <c r="BL266" s="776"/>
      <c r="BM266" s="768"/>
      <c r="BN266" s="769"/>
      <c r="BO266" s="776"/>
      <c r="BP266" s="768"/>
      <c r="BQ266" s="769"/>
      <c r="BR266" s="767"/>
      <c r="BS266" s="768"/>
      <c r="BT266" s="769"/>
    </row>
    <row r="267" spans="1:72" ht="141.75" x14ac:dyDescent="0.25">
      <c r="A267" s="742">
        <v>196</v>
      </c>
      <c r="B267" s="675" t="s">
        <v>400</v>
      </c>
      <c r="C267" s="320"/>
      <c r="D267" s="772"/>
      <c r="E267" s="772"/>
      <c r="F267" s="772"/>
      <c r="G267" s="773"/>
      <c r="H267" s="772"/>
      <c r="I267" s="772"/>
      <c r="J267" s="772"/>
      <c r="K267" s="772"/>
      <c r="L267" s="773"/>
      <c r="M267" s="772"/>
      <c r="N267" s="772"/>
      <c r="O267" s="772"/>
      <c r="P267" s="772"/>
      <c r="Q267" s="772"/>
      <c r="R267" s="772"/>
      <c r="S267" s="772"/>
      <c r="T267" s="772"/>
      <c r="U267" s="772"/>
      <c r="V267" s="772"/>
      <c r="W267" s="774"/>
      <c r="X267" s="772"/>
      <c r="Y267" s="772"/>
      <c r="Z267" s="772"/>
      <c r="AA267" s="775"/>
      <c r="AB267" s="771">
        <v>0</v>
      </c>
      <c r="AC267" s="247"/>
      <c r="AD267" s="313">
        <v>0</v>
      </c>
      <c r="AE267" s="757">
        <v>1.26</v>
      </c>
      <c r="AF267" s="828" t="s">
        <v>98</v>
      </c>
      <c r="AG267" s="313">
        <v>0</v>
      </c>
      <c r="AH267" s="757"/>
      <c r="AI267" s="247"/>
      <c r="AJ267" s="313"/>
      <c r="AK267" s="829"/>
      <c r="AL267" s="828"/>
      <c r="AM267" s="766"/>
      <c r="AN267" s="252">
        <f t="shared" si="10"/>
        <v>1.26</v>
      </c>
      <c r="AO267" s="247" t="s">
        <v>98</v>
      </c>
      <c r="AP267" s="313">
        <f t="shared" si="11"/>
        <v>0</v>
      </c>
      <c r="AQ267" s="776"/>
      <c r="AR267" s="767"/>
      <c r="AS267" s="769"/>
      <c r="AT267" s="776"/>
      <c r="AU267" s="767"/>
      <c r="AV267" s="769"/>
      <c r="AW267" s="776"/>
      <c r="AX267" s="767"/>
      <c r="AY267" s="769"/>
      <c r="AZ267" s="776"/>
      <c r="BA267" s="768"/>
      <c r="BB267" s="769"/>
      <c r="BC267" s="776"/>
      <c r="BD267" s="768"/>
      <c r="BE267" s="777"/>
      <c r="BF267" s="319"/>
      <c r="BG267" s="320"/>
      <c r="BH267" s="320"/>
      <c r="BI267" s="776"/>
      <c r="BJ267" s="768"/>
      <c r="BK267" s="769"/>
      <c r="BL267" s="776"/>
      <c r="BM267" s="768"/>
      <c r="BN267" s="769"/>
      <c r="BO267" s="776"/>
      <c r="BP267" s="768"/>
      <c r="BQ267" s="769"/>
      <c r="BR267" s="767"/>
      <c r="BS267" s="768"/>
      <c r="BT267" s="769"/>
    </row>
    <row r="268" spans="1:72" ht="78.75" x14ac:dyDescent="0.25">
      <c r="A268" s="742">
        <v>197</v>
      </c>
      <c r="B268" s="677" t="s">
        <v>401</v>
      </c>
      <c r="C268" s="320"/>
      <c r="D268" s="772"/>
      <c r="E268" s="772"/>
      <c r="F268" s="772"/>
      <c r="G268" s="773"/>
      <c r="H268" s="772"/>
      <c r="I268" s="772"/>
      <c r="J268" s="772"/>
      <c r="K268" s="772"/>
      <c r="L268" s="773"/>
      <c r="M268" s="772"/>
      <c r="N268" s="772"/>
      <c r="O268" s="772"/>
      <c r="P268" s="772"/>
      <c r="Q268" s="772"/>
      <c r="R268" s="772"/>
      <c r="S268" s="772"/>
      <c r="T268" s="772"/>
      <c r="U268" s="772"/>
      <c r="V268" s="772"/>
      <c r="W268" s="774"/>
      <c r="X268" s="772"/>
      <c r="Y268" s="772"/>
      <c r="Z268" s="772"/>
      <c r="AA268" s="775"/>
      <c r="AB268" s="771">
        <v>0</v>
      </c>
      <c r="AC268" s="247"/>
      <c r="AD268" s="313">
        <v>0</v>
      </c>
      <c r="AE268" s="757">
        <v>0.19</v>
      </c>
      <c r="AF268" s="828" t="s">
        <v>98</v>
      </c>
      <c r="AG268" s="313">
        <v>0</v>
      </c>
      <c r="AH268" s="757"/>
      <c r="AI268" s="247"/>
      <c r="AJ268" s="313"/>
      <c r="AK268" s="829"/>
      <c r="AL268" s="828"/>
      <c r="AM268" s="766"/>
      <c r="AN268" s="252">
        <f t="shared" si="10"/>
        <v>0.19</v>
      </c>
      <c r="AO268" s="247" t="s">
        <v>98</v>
      </c>
      <c r="AP268" s="313">
        <f t="shared" si="11"/>
        <v>0</v>
      </c>
      <c r="AQ268" s="776"/>
      <c r="AR268" s="767"/>
      <c r="AS268" s="769"/>
      <c r="AT268" s="776"/>
      <c r="AU268" s="767"/>
      <c r="AV268" s="769"/>
      <c r="AW268" s="776"/>
      <c r="AX268" s="767"/>
      <c r="AY268" s="769"/>
      <c r="AZ268" s="776"/>
      <c r="BA268" s="768"/>
      <c r="BB268" s="769"/>
      <c r="BC268" s="776"/>
      <c r="BD268" s="768"/>
      <c r="BE268" s="777"/>
      <c r="BF268" s="319"/>
      <c r="BG268" s="320"/>
      <c r="BH268" s="320"/>
      <c r="BI268" s="776"/>
      <c r="BJ268" s="768"/>
      <c r="BK268" s="769"/>
      <c r="BL268" s="776"/>
      <c r="BM268" s="768"/>
      <c r="BN268" s="769"/>
      <c r="BO268" s="776"/>
      <c r="BP268" s="768"/>
      <c r="BQ268" s="769"/>
      <c r="BR268" s="767"/>
      <c r="BS268" s="768"/>
      <c r="BT268" s="769"/>
    </row>
    <row r="269" spans="1:72" ht="78.75" x14ac:dyDescent="0.25">
      <c r="A269" s="742">
        <v>198</v>
      </c>
      <c r="B269" s="676" t="s">
        <v>402</v>
      </c>
      <c r="C269" s="320"/>
      <c r="D269" s="772"/>
      <c r="E269" s="772"/>
      <c r="F269" s="772"/>
      <c r="G269" s="773"/>
      <c r="H269" s="772"/>
      <c r="I269" s="772"/>
      <c r="J269" s="772"/>
      <c r="K269" s="772"/>
      <c r="L269" s="773"/>
      <c r="M269" s="772"/>
      <c r="N269" s="772"/>
      <c r="O269" s="772"/>
      <c r="P269" s="772"/>
      <c r="Q269" s="772"/>
      <c r="R269" s="772"/>
      <c r="S269" s="772"/>
      <c r="T269" s="772"/>
      <c r="U269" s="772"/>
      <c r="V269" s="772"/>
      <c r="W269" s="774"/>
      <c r="X269" s="772"/>
      <c r="Y269" s="772"/>
      <c r="Z269" s="772"/>
      <c r="AA269" s="775"/>
      <c r="AB269" s="771">
        <v>0</v>
      </c>
      <c r="AC269" s="247"/>
      <c r="AD269" s="313">
        <v>0</v>
      </c>
      <c r="AE269" s="757">
        <v>0.05</v>
      </c>
      <c r="AF269" s="828" t="s">
        <v>98</v>
      </c>
      <c r="AG269" s="313">
        <v>0</v>
      </c>
      <c r="AH269" s="757"/>
      <c r="AI269" s="247"/>
      <c r="AJ269" s="313"/>
      <c r="AK269" s="829"/>
      <c r="AL269" s="828"/>
      <c r="AM269" s="766"/>
      <c r="AN269" s="252">
        <f t="shared" si="10"/>
        <v>0.05</v>
      </c>
      <c r="AO269" s="247" t="s">
        <v>98</v>
      </c>
      <c r="AP269" s="313">
        <f t="shared" si="11"/>
        <v>0</v>
      </c>
      <c r="AQ269" s="776"/>
      <c r="AR269" s="767"/>
      <c r="AS269" s="769"/>
      <c r="AT269" s="776"/>
      <c r="AU269" s="767"/>
      <c r="AV269" s="769"/>
      <c r="AW269" s="776"/>
      <c r="AX269" s="767"/>
      <c r="AY269" s="769"/>
      <c r="AZ269" s="776"/>
      <c r="BA269" s="768"/>
      <c r="BB269" s="769"/>
      <c r="BC269" s="776"/>
      <c r="BD269" s="768"/>
      <c r="BE269" s="777"/>
      <c r="BF269" s="319"/>
      <c r="BG269" s="320"/>
      <c r="BH269" s="320"/>
      <c r="BI269" s="776"/>
      <c r="BJ269" s="768"/>
      <c r="BK269" s="769"/>
      <c r="BL269" s="776"/>
      <c r="BM269" s="768"/>
      <c r="BN269" s="769"/>
      <c r="BO269" s="776"/>
      <c r="BP269" s="768"/>
      <c r="BQ269" s="769"/>
      <c r="BR269" s="767"/>
      <c r="BS269" s="768"/>
      <c r="BT269" s="769"/>
    </row>
    <row r="270" spans="1:72" ht="63" x14ac:dyDescent="0.25">
      <c r="A270" s="742">
        <v>199</v>
      </c>
      <c r="B270" s="676" t="s">
        <v>403</v>
      </c>
      <c r="C270" s="320"/>
      <c r="D270" s="772"/>
      <c r="E270" s="772"/>
      <c r="F270" s="772"/>
      <c r="G270" s="773"/>
      <c r="H270" s="772"/>
      <c r="I270" s="772"/>
      <c r="J270" s="772"/>
      <c r="K270" s="772"/>
      <c r="L270" s="773"/>
      <c r="M270" s="772"/>
      <c r="N270" s="772"/>
      <c r="O270" s="772"/>
      <c r="P270" s="772"/>
      <c r="Q270" s="772"/>
      <c r="R270" s="772"/>
      <c r="S270" s="772"/>
      <c r="T270" s="772"/>
      <c r="U270" s="772"/>
      <c r="V270" s="772"/>
      <c r="W270" s="774"/>
      <c r="X270" s="772"/>
      <c r="Y270" s="772"/>
      <c r="Z270" s="772"/>
      <c r="AA270" s="775"/>
      <c r="AB270" s="771">
        <v>0</v>
      </c>
      <c r="AC270" s="247"/>
      <c r="AD270" s="313">
        <v>0</v>
      </c>
      <c r="AE270" s="757">
        <v>0.18</v>
      </c>
      <c r="AF270" s="828" t="s">
        <v>98</v>
      </c>
      <c r="AG270" s="313">
        <v>0</v>
      </c>
      <c r="AH270" s="757"/>
      <c r="AI270" s="247"/>
      <c r="AJ270" s="313"/>
      <c r="AK270" s="829"/>
      <c r="AL270" s="828"/>
      <c r="AM270" s="766"/>
      <c r="AN270" s="252">
        <f t="shared" si="10"/>
        <v>0.18</v>
      </c>
      <c r="AO270" s="247" t="s">
        <v>98</v>
      </c>
      <c r="AP270" s="313">
        <f t="shared" si="11"/>
        <v>0</v>
      </c>
      <c r="AQ270" s="776"/>
      <c r="AR270" s="767"/>
      <c r="AS270" s="769"/>
      <c r="AT270" s="776"/>
      <c r="AU270" s="767"/>
      <c r="AV270" s="769"/>
      <c r="AW270" s="776"/>
      <c r="AX270" s="767"/>
      <c r="AY270" s="769"/>
      <c r="AZ270" s="776"/>
      <c r="BA270" s="768"/>
      <c r="BB270" s="769"/>
      <c r="BC270" s="776"/>
      <c r="BD270" s="768"/>
      <c r="BE270" s="777"/>
      <c r="BF270" s="319"/>
      <c r="BG270" s="320"/>
      <c r="BH270" s="320"/>
      <c r="BI270" s="776"/>
      <c r="BJ270" s="768"/>
      <c r="BK270" s="769"/>
      <c r="BL270" s="776"/>
      <c r="BM270" s="768"/>
      <c r="BN270" s="769"/>
      <c r="BO270" s="776"/>
      <c r="BP270" s="768"/>
      <c r="BQ270" s="769"/>
      <c r="BR270" s="767"/>
      <c r="BS270" s="768"/>
      <c r="BT270" s="769"/>
    </row>
    <row r="271" spans="1:72" ht="94.5" x14ac:dyDescent="0.25">
      <c r="A271" s="742">
        <v>200</v>
      </c>
      <c r="B271" s="676" t="s">
        <v>404</v>
      </c>
      <c r="C271" s="320"/>
      <c r="D271" s="772"/>
      <c r="E271" s="772"/>
      <c r="F271" s="772"/>
      <c r="G271" s="773"/>
      <c r="H271" s="772"/>
      <c r="I271" s="772"/>
      <c r="J271" s="772"/>
      <c r="K271" s="772"/>
      <c r="L271" s="773"/>
      <c r="M271" s="772"/>
      <c r="N271" s="772"/>
      <c r="O271" s="772"/>
      <c r="P271" s="772"/>
      <c r="Q271" s="772"/>
      <c r="R271" s="772"/>
      <c r="S271" s="772"/>
      <c r="T271" s="772"/>
      <c r="U271" s="772"/>
      <c r="V271" s="772"/>
      <c r="W271" s="774"/>
      <c r="X271" s="772"/>
      <c r="Y271" s="772"/>
      <c r="Z271" s="772"/>
      <c r="AA271" s="775"/>
      <c r="AB271" s="771">
        <v>0</v>
      </c>
      <c r="AC271" s="247"/>
      <c r="AD271" s="313">
        <v>0</v>
      </c>
      <c r="AE271" s="757">
        <v>0.18</v>
      </c>
      <c r="AF271" s="828" t="s">
        <v>98</v>
      </c>
      <c r="AG271" s="313">
        <v>0</v>
      </c>
      <c r="AH271" s="757"/>
      <c r="AI271" s="247"/>
      <c r="AJ271" s="313"/>
      <c r="AK271" s="829"/>
      <c r="AL271" s="828"/>
      <c r="AM271" s="766"/>
      <c r="AN271" s="252">
        <f t="shared" si="10"/>
        <v>0.18</v>
      </c>
      <c r="AO271" s="247" t="s">
        <v>98</v>
      </c>
      <c r="AP271" s="313">
        <f t="shared" si="11"/>
        <v>0</v>
      </c>
      <c r="AQ271" s="776"/>
      <c r="AR271" s="767"/>
      <c r="AS271" s="769"/>
      <c r="AT271" s="776"/>
      <c r="AU271" s="767"/>
      <c r="AV271" s="769"/>
      <c r="AW271" s="776"/>
      <c r="AX271" s="767"/>
      <c r="AY271" s="769"/>
      <c r="AZ271" s="776"/>
      <c r="BA271" s="768"/>
      <c r="BB271" s="769"/>
      <c r="BC271" s="776"/>
      <c r="BD271" s="768"/>
      <c r="BE271" s="777"/>
      <c r="BF271" s="319"/>
      <c r="BG271" s="320"/>
      <c r="BH271" s="320"/>
      <c r="BI271" s="776"/>
      <c r="BJ271" s="768"/>
      <c r="BK271" s="769"/>
      <c r="BL271" s="776"/>
      <c r="BM271" s="768"/>
      <c r="BN271" s="769"/>
      <c r="BO271" s="776"/>
      <c r="BP271" s="768"/>
      <c r="BQ271" s="769"/>
      <c r="BR271" s="767"/>
      <c r="BS271" s="768"/>
      <c r="BT271" s="769"/>
    </row>
    <row r="272" spans="1:72" ht="78.75" x14ac:dyDescent="0.25">
      <c r="A272" s="742">
        <v>201</v>
      </c>
      <c r="B272" s="676" t="s">
        <v>405</v>
      </c>
      <c r="C272" s="320"/>
      <c r="D272" s="772"/>
      <c r="E272" s="772"/>
      <c r="F272" s="772"/>
      <c r="G272" s="773"/>
      <c r="H272" s="772"/>
      <c r="I272" s="772"/>
      <c r="J272" s="772"/>
      <c r="K272" s="772"/>
      <c r="L272" s="773"/>
      <c r="M272" s="772"/>
      <c r="N272" s="772"/>
      <c r="O272" s="772"/>
      <c r="P272" s="772"/>
      <c r="Q272" s="772"/>
      <c r="R272" s="772"/>
      <c r="S272" s="772"/>
      <c r="T272" s="772"/>
      <c r="U272" s="772"/>
      <c r="V272" s="772"/>
      <c r="W272" s="774"/>
      <c r="X272" s="772"/>
      <c r="Y272" s="772"/>
      <c r="Z272" s="772"/>
      <c r="AA272" s="775"/>
      <c r="AB272" s="771">
        <v>0</v>
      </c>
      <c r="AC272" s="247"/>
      <c r="AD272" s="313">
        <v>0</v>
      </c>
      <c r="AE272" s="757">
        <v>0.2</v>
      </c>
      <c r="AF272" s="828" t="s">
        <v>98</v>
      </c>
      <c r="AG272" s="313">
        <v>0</v>
      </c>
      <c r="AH272" s="757"/>
      <c r="AI272" s="247"/>
      <c r="AJ272" s="313"/>
      <c r="AK272" s="829"/>
      <c r="AL272" s="828"/>
      <c r="AM272" s="766"/>
      <c r="AN272" s="252">
        <f t="shared" si="10"/>
        <v>0.2</v>
      </c>
      <c r="AO272" s="247" t="s">
        <v>98</v>
      </c>
      <c r="AP272" s="313">
        <f t="shared" si="11"/>
        <v>0</v>
      </c>
      <c r="AQ272" s="776"/>
      <c r="AR272" s="767"/>
      <c r="AS272" s="769"/>
      <c r="AT272" s="776"/>
      <c r="AU272" s="767"/>
      <c r="AV272" s="769"/>
      <c r="AW272" s="776"/>
      <c r="AX272" s="767"/>
      <c r="AY272" s="769"/>
      <c r="AZ272" s="776"/>
      <c r="BA272" s="768"/>
      <c r="BB272" s="769"/>
      <c r="BC272" s="776"/>
      <c r="BD272" s="768"/>
      <c r="BE272" s="777"/>
      <c r="BF272" s="319"/>
      <c r="BG272" s="320"/>
      <c r="BH272" s="320"/>
      <c r="BI272" s="776"/>
      <c r="BJ272" s="768"/>
      <c r="BK272" s="769"/>
      <c r="BL272" s="776"/>
      <c r="BM272" s="768"/>
      <c r="BN272" s="769"/>
      <c r="BO272" s="776"/>
      <c r="BP272" s="768"/>
      <c r="BQ272" s="769"/>
      <c r="BR272" s="767"/>
      <c r="BS272" s="768"/>
      <c r="BT272" s="769"/>
    </row>
    <row r="273" spans="1:72" ht="78.75" x14ac:dyDescent="0.25">
      <c r="A273" s="742">
        <v>202</v>
      </c>
      <c r="B273" s="676" t="s">
        <v>406</v>
      </c>
      <c r="C273" s="320"/>
      <c r="D273" s="772"/>
      <c r="E273" s="772"/>
      <c r="F273" s="772"/>
      <c r="G273" s="773"/>
      <c r="H273" s="772"/>
      <c r="I273" s="772"/>
      <c r="J273" s="772"/>
      <c r="K273" s="772"/>
      <c r="L273" s="773"/>
      <c r="M273" s="772"/>
      <c r="N273" s="772"/>
      <c r="O273" s="772"/>
      <c r="P273" s="772"/>
      <c r="Q273" s="772"/>
      <c r="R273" s="772"/>
      <c r="S273" s="772"/>
      <c r="T273" s="772"/>
      <c r="U273" s="772"/>
      <c r="V273" s="772"/>
      <c r="W273" s="774"/>
      <c r="X273" s="772"/>
      <c r="Y273" s="772"/>
      <c r="Z273" s="772"/>
      <c r="AA273" s="775"/>
      <c r="AB273" s="771">
        <v>0</v>
      </c>
      <c r="AC273" s="247"/>
      <c r="AD273" s="313">
        <v>0</v>
      </c>
      <c r="AE273" s="757">
        <v>0.31</v>
      </c>
      <c r="AF273" s="828" t="s">
        <v>98</v>
      </c>
      <c r="AG273" s="313">
        <v>0</v>
      </c>
      <c r="AH273" s="757"/>
      <c r="AI273" s="247"/>
      <c r="AJ273" s="313"/>
      <c r="AK273" s="829"/>
      <c r="AL273" s="828"/>
      <c r="AM273" s="766"/>
      <c r="AN273" s="252">
        <f t="shared" si="10"/>
        <v>0.31</v>
      </c>
      <c r="AO273" s="247" t="s">
        <v>98</v>
      </c>
      <c r="AP273" s="313">
        <f t="shared" si="11"/>
        <v>0</v>
      </c>
      <c r="AQ273" s="776"/>
      <c r="AR273" s="767"/>
      <c r="AS273" s="769"/>
      <c r="AT273" s="776"/>
      <c r="AU273" s="767"/>
      <c r="AV273" s="769"/>
      <c r="AW273" s="776"/>
      <c r="AX273" s="767"/>
      <c r="AY273" s="769"/>
      <c r="AZ273" s="776"/>
      <c r="BA273" s="768"/>
      <c r="BB273" s="769"/>
      <c r="BC273" s="776"/>
      <c r="BD273" s="768"/>
      <c r="BE273" s="777"/>
      <c r="BF273" s="319"/>
      <c r="BG273" s="320"/>
      <c r="BH273" s="320"/>
      <c r="BI273" s="776"/>
      <c r="BJ273" s="768"/>
      <c r="BK273" s="769"/>
      <c r="BL273" s="776"/>
      <c r="BM273" s="768"/>
      <c r="BN273" s="769"/>
      <c r="BO273" s="776"/>
      <c r="BP273" s="768"/>
      <c r="BQ273" s="769"/>
      <c r="BR273" s="767"/>
      <c r="BS273" s="768"/>
      <c r="BT273" s="769"/>
    </row>
    <row r="274" spans="1:72" ht="94.5" x14ac:dyDescent="0.25">
      <c r="A274" s="742">
        <v>203</v>
      </c>
      <c r="B274" s="676" t="s">
        <v>407</v>
      </c>
      <c r="C274" s="320"/>
      <c r="D274" s="772"/>
      <c r="E274" s="772"/>
      <c r="F274" s="772"/>
      <c r="G274" s="773"/>
      <c r="H274" s="772"/>
      <c r="I274" s="772"/>
      <c r="J274" s="772"/>
      <c r="K274" s="772"/>
      <c r="L274" s="773"/>
      <c r="M274" s="772"/>
      <c r="N274" s="772"/>
      <c r="O274" s="772"/>
      <c r="P274" s="772"/>
      <c r="Q274" s="772"/>
      <c r="R274" s="772"/>
      <c r="S274" s="772"/>
      <c r="T274" s="772"/>
      <c r="U274" s="772"/>
      <c r="V274" s="772"/>
      <c r="W274" s="774"/>
      <c r="X274" s="772"/>
      <c r="Y274" s="772"/>
      <c r="Z274" s="772"/>
      <c r="AA274" s="775"/>
      <c r="AB274" s="771">
        <v>0</v>
      </c>
      <c r="AC274" s="247"/>
      <c r="AD274" s="313">
        <v>0</v>
      </c>
      <c r="AE274" s="757">
        <v>0.43</v>
      </c>
      <c r="AF274" s="828" t="s">
        <v>98</v>
      </c>
      <c r="AG274" s="313">
        <v>0</v>
      </c>
      <c r="AH274" s="757"/>
      <c r="AI274" s="247"/>
      <c r="AJ274" s="313"/>
      <c r="AK274" s="829"/>
      <c r="AL274" s="828"/>
      <c r="AM274" s="766"/>
      <c r="AN274" s="252">
        <f t="shared" si="10"/>
        <v>0.43</v>
      </c>
      <c r="AO274" s="247" t="s">
        <v>98</v>
      </c>
      <c r="AP274" s="313">
        <f t="shared" si="11"/>
        <v>0</v>
      </c>
      <c r="AQ274" s="776"/>
      <c r="AR274" s="767"/>
      <c r="AS274" s="769"/>
      <c r="AT274" s="776"/>
      <c r="AU274" s="767"/>
      <c r="AV274" s="769"/>
      <c r="AW274" s="776"/>
      <c r="AX274" s="767"/>
      <c r="AY274" s="769"/>
      <c r="AZ274" s="776"/>
      <c r="BA274" s="768"/>
      <c r="BB274" s="769"/>
      <c r="BC274" s="776"/>
      <c r="BD274" s="768"/>
      <c r="BE274" s="777"/>
      <c r="BF274" s="319"/>
      <c r="BG274" s="320"/>
      <c r="BH274" s="320"/>
      <c r="BI274" s="776"/>
      <c r="BJ274" s="768"/>
      <c r="BK274" s="769"/>
      <c r="BL274" s="776"/>
      <c r="BM274" s="768"/>
      <c r="BN274" s="769"/>
      <c r="BO274" s="776"/>
      <c r="BP274" s="768"/>
      <c r="BQ274" s="769"/>
      <c r="BR274" s="767"/>
      <c r="BS274" s="768"/>
      <c r="BT274" s="769"/>
    </row>
    <row r="275" spans="1:72" ht="78.75" x14ac:dyDescent="0.25">
      <c r="A275" s="742">
        <v>204</v>
      </c>
      <c r="B275" s="676" t="s">
        <v>408</v>
      </c>
      <c r="C275" s="320"/>
      <c r="D275" s="772"/>
      <c r="E275" s="772"/>
      <c r="F275" s="772"/>
      <c r="G275" s="773"/>
      <c r="H275" s="772"/>
      <c r="I275" s="772"/>
      <c r="J275" s="772"/>
      <c r="K275" s="772"/>
      <c r="L275" s="773"/>
      <c r="M275" s="772"/>
      <c r="N275" s="772"/>
      <c r="O275" s="772"/>
      <c r="P275" s="772"/>
      <c r="Q275" s="772"/>
      <c r="R275" s="772"/>
      <c r="S275" s="772"/>
      <c r="T275" s="772"/>
      <c r="U275" s="772"/>
      <c r="V275" s="772"/>
      <c r="W275" s="774"/>
      <c r="X275" s="772"/>
      <c r="Y275" s="772"/>
      <c r="Z275" s="772"/>
      <c r="AA275" s="775"/>
      <c r="AB275" s="771">
        <v>0</v>
      </c>
      <c r="AC275" s="247"/>
      <c r="AD275" s="313">
        <v>0</v>
      </c>
      <c r="AE275" s="757">
        <v>0.42</v>
      </c>
      <c r="AF275" s="828" t="s">
        <v>98</v>
      </c>
      <c r="AG275" s="313">
        <v>0</v>
      </c>
      <c r="AH275" s="757"/>
      <c r="AI275" s="247"/>
      <c r="AJ275" s="313"/>
      <c r="AK275" s="829"/>
      <c r="AL275" s="828"/>
      <c r="AM275" s="766"/>
      <c r="AN275" s="252">
        <f t="shared" si="10"/>
        <v>0.42</v>
      </c>
      <c r="AO275" s="247" t="s">
        <v>98</v>
      </c>
      <c r="AP275" s="313">
        <f t="shared" si="11"/>
        <v>0</v>
      </c>
      <c r="AQ275" s="776"/>
      <c r="AR275" s="767"/>
      <c r="AS275" s="769"/>
      <c r="AT275" s="776"/>
      <c r="AU275" s="767"/>
      <c r="AV275" s="769"/>
      <c r="AW275" s="776"/>
      <c r="AX275" s="767"/>
      <c r="AY275" s="769"/>
      <c r="AZ275" s="776"/>
      <c r="BA275" s="768"/>
      <c r="BB275" s="769"/>
      <c r="BC275" s="776"/>
      <c r="BD275" s="768"/>
      <c r="BE275" s="777"/>
      <c r="BF275" s="319"/>
      <c r="BG275" s="320"/>
      <c r="BH275" s="320"/>
      <c r="BI275" s="776"/>
      <c r="BJ275" s="768"/>
      <c r="BK275" s="769"/>
      <c r="BL275" s="776"/>
      <c r="BM275" s="768"/>
      <c r="BN275" s="769"/>
      <c r="BO275" s="776"/>
      <c r="BP275" s="768"/>
      <c r="BQ275" s="769"/>
      <c r="BR275" s="767"/>
      <c r="BS275" s="768"/>
      <c r="BT275" s="769"/>
    </row>
    <row r="276" spans="1:72" ht="110.25" x14ac:dyDescent="0.25">
      <c r="A276" s="742">
        <v>205</v>
      </c>
      <c r="B276" s="676" t="s">
        <v>409</v>
      </c>
      <c r="C276" s="320"/>
      <c r="D276" s="772"/>
      <c r="E276" s="772"/>
      <c r="F276" s="772"/>
      <c r="G276" s="773"/>
      <c r="H276" s="772"/>
      <c r="I276" s="772"/>
      <c r="J276" s="772"/>
      <c r="K276" s="772"/>
      <c r="L276" s="773"/>
      <c r="M276" s="772"/>
      <c r="N276" s="772"/>
      <c r="O276" s="772"/>
      <c r="P276" s="772"/>
      <c r="Q276" s="772"/>
      <c r="R276" s="772"/>
      <c r="S276" s="772"/>
      <c r="T276" s="772"/>
      <c r="U276" s="772"/>
      <c r="V276" s="772"/>
      <c r="W276" s="774"/>
      <c r="X276" s="772"/>
      <c r="Y276" s="772"/>
      <c r="Z276" s="772"/>
      <c r="AA276" s="775"/>
      <c r="AB276" s="771">
        <v>0</v>
      </c>
      <c r="AC276" s="247"/>
      <c r="AD276" s="313">
        <v>0</v>
      </c>
      <c r="AE276" s="757">
        <v>0.2</v>
      </c>
      <c r="AF276" s="828" t="s">
        <v>98</v>
      </c>
      <c r="AG276" s="313">
        <v>0</v>
      </c>
      <c r="AH276" s="757"/>
      <c r="AI276" s="247"/>
      <c r="AJ276" s="313"/>
      <c r="AK276" s="829"/>
      <c r="AL276" s="828"/>
      <c r="AM276" s="766"/>
      <c r="AN276" s="252">
        <f t="shared" si="10"/>
        <v>0.2</v>
      </c>
      <c r="AO276" s="247" t="s">
        <v>98</v>
      </c>
      <c r="AP276" s="313">
        <f t="shared" si="11"/>
        <v>0</v>
      </c>
      <c r="AQ276" s="776"/>
      <c r="AR276" s="767"/>
      <c r="AS276" s="769"/>
      <c r="AT276" s="776"/>
      <c r="AU276" s="767"/>
      <c r="AV276" s="769"/>
      <c r="AW276" s="776"/>
      <c r="AX276" s="767"/>
      <c r="AY276" s="769"/>
      <c r="AZ276" s="776"/>
      <c r="BA276" s="768"/>
      <c r="BB276" s="769"/>
      <c r="BC276" s="776"/>
      <c r="BD276" s="768"/>
      <c r="BE276" s="777"/>
      <c r="BF276" s="319"/>
      <c r="BG276" s="320"/>
      <c r="BH276" s="320"/>
      <c r="BI276" s="776"/>
      <c r="BJ276" s="768"/>
      <c r="BK276" s="769"/>
      <c r="BL276" s="776"/>
      <c r="BM276" s="768"/>
      <c r="BN276" s="769"/>
      <c r="BO276" s="776"/>
      <c r="BP276" s="768"/>
      <c r="BQ276" s="769"/>
      <c r="BR276" s="767"/>
      <c r="BS276" s="768"/>
      <c r="BT276" s="769"/>
    </row>
    <row r="277" spans="1:72" ht="94.5" x14ac:dyDescent="0.25">
      <c r="A277" s="742">
        <v>206</v>
      </c>
      <c r="B277" s="676" t="s">
        <v>410</v>
      </c>
      <c r="C277" s="320"/>
      <c r="D277" s="772"/>
      <c r="E277" s="772"/>
      <c r="F277" s="772"/>
      <c r="G277" s="773"/>
      <c r="H277" s="772"/>
      <c r="I277" s="772"/>
      <c r="J277" s="772"/>
      <c r="K277" s="772"/>
      <c r="L277" s="773"/>
      <c r="M277" s="772"/>
      <c r="N277" s="772"/>
      <c r="O277" s="772"/>
      <c r="P277" s="772"/>
      <c r="Q277" s="772"/>
      <c r="R277" s="772"/>
      <c r="S277" s="772"/>
      <c r="T277" s="772"/>
      <c r="U277" s="772"/>
      <c r="V277" s="772"/>
      <c r="W277" s="774"/>
      <c r="X277" s="772"/>
      <c r="Y277" s="772"/>
      <c r="Z277" s="772"/>
      <c r="AA277" s="775"/>
      <c r="AB277" s="771">
        <v>0</v>
      </c>
      <c r="AC277" s="247"/>
      <c r="AD277" s="313">
        <v>0</v>
      </c>
      <c r="AE277" s="757">
        <v>0.18</v>
      </c>
      <c r="AF277" s="828" t="s">
        <v>98</v>
      </c>
      <c r="AG277" s="313">
        <v>0</v>
      </c>
      <c r="AH277" s="757"/>
      <c r="AI277" s="247"/>
      <c r="AJ277" s="313"/>
      <c r="AK277" s="829"/>
      <c r="AL277" s="828"/>
      <c r="AM277" s="766"/>
      <c r="AN277" s="252">
        <f t="shared" si="10"/>
        <v>0.18</v>
      </c>
      <c r="AO277" s="247" t="s">
        <v>98</v>
      </c>
      <c r="AP277" s="313">
        <f t="shared" si="11"/>
        <v>0</v>
      </c>
      <c r="AQ277" s="776"/>
      <c r="AR277" s="767"/>
      <c r="AS277" s="769"/>
      <c r="AT277" s="776"/>
      <c r="AU277" s="767"/>
      <c r="AV277" s="769"/>
      <c r="AW277" s="776"/>
      <c r="AX277" s="767"/>
      <c r="AY277" s="769"/>
      <c r="AZ277" s="776"/>
      <c r="BA277" s="768"/>
      <c r="BB277" s="769"/>
      <c r="BC277" s="776"/>
      <c r="BD277" s="768"/>
      <c r="BE277" s="777"/>
      <c r="BF277" s="319"/>
      <c r="BG277" s="320"/>
      <c r="BH277" s="320"/>
      <c r="BI277" s="776"/>
      <c r="BJ277" s="768"/>
      <c r="BK277" s="769"/>
      <c r="BL277" s="776"/>
      <c r="BM277" s="768"/>
      <c r="BN277" s="769"/>
      <c r="BO277" s="776"/>
      <c r="BP277" s="768"/>
      <c r="BQ277" s="769"/>
      <c r="BR277" s="767"/>
      <c r="BS277" s="768"/>
      <c r="BT277" s="769"/>
    </row>
    <row r="278" spans="1:72" ht="94.5" x14ac:dyDescent="0.25">
      <c r="A278" s="742">
        <v>207</v>
      </c>
      <c r="B278" s="676" t="s">
        <v>411</v>
      </c>
      <c r="C278" s="320"/>
      <c r="D278" s="772"/>
      <c r="E278" s="772"/>
      <c r="F278" s="772"/>
      <c r="G278" s="773"/>
      <c r="H278" s="772"/>
      <c r="I278" s="772"/>
      <c r="J278" s="772"/>
      <c r="K278" s="772"/>
      <c r="L278" s="773"/>
      <c r="M278" s="772"/>
      <c r="N278" s="772"/>
      <c r="O278" s="772"/>
      <c r="P278" s="772"/>
      <c r="Q278" s="772"/>
      <c r="R278" s="772"/>
      <c r="S278" s="772"/>
      <c r="T278" s="772"/>
      <c r="U278" s="772"/>
      <c r="V278" s="772"/>
      <c r="W278" s="774"/>
      <c r="X278" s="772"/>
      <c r="Y278" s="772"/>
      <c r="Z278" s="772"/>
      <c r="AA278" s="775"/>
      <c r="AB278" s="771">
        <v>0</v>
      </c>
      <c r="AC278" s="247"/>
      <c r="AD278" s="313">
        <v>0</v>
      </c>
      <c r="AE278" s="757">
        <v>0.05</v>
      </c>
      <c r="AF278" s="828" t="s">
        <v>98</v>
      </c>
      <c r="AG278" s="313">
        <v>0</v>
      </c>
      <c r="AH278" s="757"/>
      <c r="AI278" s="247"/>
      <c r="AJ278" s="313"/>
      <c r="AK278" s="829"/>
      <c r="AL278" s="828"/>
      <c r="AM278" s="766"/>
      <c r="AN278" s="252">
        <f t="shared" si="10"/>
        <v>0.05</v>
      </c>
      <c r="AO278" s="247" t="s">
        <v>98</v>
      </c>
      <c r="AP278" s="313">
        <f t="shared" si="11"/>
        <v>0</v>
      </c>
      <c r="AQ278" s="776"/>
      <c r="AR278" s="767"/>
      <c r="AS278" s="769"/>
      <c r="AT278" s="776"/>
      <c r="AU278" s="767"/>
      <c r="AV278" s="769"/>
      <c r="AW278" s="776"/>
      <c r="AX278" s="767"/>
      <c r="AY278" s="769"/>
      <c r="AZ278" s="776"/>
      <c r="BA278" s="768"/>
      <c r="BB278" s="769"/>
      <c r="BC278" s="776"/>
      <c r="BD278" s="768"/>
      <c r="BE278" s="777"/>
      <c r="BF278" s="319"/>
      <c r="BG278" s="320"/>
      <c r="BH278" s="320"/>
      <c r="BI278" s="776"/>
      <c r="BJ278" s="768"/>
      <c r="BK278" s="769"/>
      <c r="BL278" s="776"/>
      <c r="BM278" s="768"/>
      <c r="BN278" s="769"/>
      <c r="BO278" s="776"/>
      <c r="BP278" s="768"/>
      <c r="BQ278" s="769"/>
      <c r="BR278" s="767"/>
      <c r="BS278" s="768"/>
      <c r="BT278" s="769"/>
    </row>
    <row r="279" spans="1:72" ht="78.75" x14ac:dyDescent="0.25">
      <c r="A279" s="742">
        <v>208</v>
      </c>
      <c r="B279" s="676" t="s">
        <v>412</v>
      </c>
      <c r="C279" s="320"/>
      <c r="D279" s="772"/>
      <c r="E279" s="772"/>
      <c r="F279" s="772"/>
      <c r="G279" s="773"/>
      <c r="H279" s="772"/>
      <c r="I279" s="772"/>
      <c r="J279" s="772"/>
      <c r="K279" s="772"/>
      <c r="L279" s="773"/>
      <c r="M279" s="772"/>
      <c r="N279" s="772"/>
      <c r="O279" s="772"/>
      <c r="P279" s="772"/>
      <c r="Q279" s="772"/>
      <c r="R279" s="772"/>
      <c r="S279" s="772"/>
      <c r="T279" s="772"/>
      <c r="U279" s="772"/>
      <c r="V279" s="772"/>
      <c r="W279" s="774"/>
      <c r="X279" s="772"/>
      <c r="Y279" s="772"/>
      <c r="Z279" s="772"/>
      <c r="AA279" s="775"/>
      <c r="AB279" s="771">
        <v>0</v>
      </c>
      <c r="AC279" s="247"/>
      <c r="AD279" s="313">
        <v>0</v>
      </c>
      <c r="AE279" s="757">
        <v>0.04</v>
      </c>
      <c r="AF279" s="828" t="s">
        <v>98</v>
      </c>
      <c r="AG279" s="313">
        <v>0</v>
      </c>
      <c r="AH279" s="757"/>
      <c r="AI279" s="247"/>
      <c r="AJ279" s="313"/>
      <c r="AK279" s="829"/>
      <c r="AL279" s="828"/>
      <c r="AM279" s="766"/>
      <c r="AN279" s="252">
        <f t="shared" si="10"/>
        <v>0.04</v>
      </c>
      <c r="AO279" s="247" t="s">
        <v>98</v>
      </c>
      <c r="AP279" s="313">
        <f t="shared" si="11"/>
        <v>0</v>
      </c>
      <c r="AQ279" s="776"/>
      <c r="AR279" s="767"/>
      <c r="AS279" s="769"/>
      <c r="AT279" s="776"/>
      <c r="AU279" s="767"/>
      <c r="AV279" s="769"/>
      <c r="AW279" s="776"/>
      <c r="AX279" s="767"/>
      <c r="AY279" s="769"/>
      <c r="AZ279" s="776"/>
      <c r="BA279" s="768"/>
      <c r="BB279" s="769"/>
      <c r="BC279" s="776"/>
      <c r="BD279" s="768"/>
      <c r="BE279" s="777"/>
      <c r="BF279" s="319"/>
      <c r="BG279" s="320"/>
      <c r="BH279" s="320"/>
      <c r="BI279" s="776"/>
      <c r="BJ279" s="768"/>
      <c r="BK279" s="769"/>
      <c r="BL279" s="776"/>
      <c r="BM279" s="768"/>
      <c r="BN279" s="769"/>
      <c r="BO279" s="776"/>
      <c r="BP279" s="768"/>
      <c r="BQ279" s="769"/>
      <c r="BR279" s="767"/>
      <c r="BS279" s="768"/>
      <c r="BT279" s="769"/>
    </row>
    <row r="280" spans="1:72" ht="94.5" x14ac:dyDescent="0.25">
      <c r="A280" s="742">
        <v>209</v>
      </c>
      <c r="B280" s="676" t="s">
        <v>413</v>
      </c>
      <c r="C280" s="320"/>
      <c r="D280" s="772"/>
      <c r="E280" s="772"/>
      <c r="F280" s="772"/>
      <c r="G280" s="773"/>
      <c r="H280" s="772"/>
      <c r="I280" s="772"/>
      <c r="J280" s="772"/>
      <c r="K280" s="772"/>
      <c r="L280" s="773"/>
      <c r="M280" s="772"/>
      <c r="N280" s="772"/>
      <c r="O280" s="772"/>
      <c r="P280" s="772"/>
      <c r="Q280" s="772"/>
      <c r="R280" s="772"/>
      <c r="S280" s="772"/>
      <c r="T280" s="772"/>
      <c r="U280" s="772"/>
      <c r="V280" s="772"/>
      <c r="W280" s="774"/>
      <c r="X280" s="772"/>
      <c r="Y280" s="772"/>
      <c r="Z280" s="772"/>
      <c r="AA280" s="775"/>
      <c r="AB280" s="771">
        <v>0</v>
      </c>
      <c r="AC280" s="247"/>
      <c r="AD280" s="313">
        <v>0</v>
      </c>
      <c r="AE280" s="757">
        <v>0.19</v>
      </c>
      <c r="AF280" s="828" t="s">
        <v>98</v>
      </c>
      <c r="AG280" s="313">
        <v>0</v>
      </c>
      <c r="AH280" s="757"/>
      <c r="AI280" s="247"/>
      <c r="AJ280" s="313"/>
      <c r="AK280" s="829"/>
      <c r="AL280" s="828"/>
      <c r="AM280" s="766"/>
      <c r="AN280" s="252">
        <f t="shared" si="10"/>
        <v>0.19</v>
      </c>
      <c r="AO280" s="247" t="s">
        <v>98</v>
      </c>
      <c r="AP280" s="313">
        <f t="shared" si="11"/>
        <v>0</v>
      </c>
      <c r="AQ280" s="776"/>
      <c r="AR280" s="767"/>
      <c r="AS280" s="769"/>
      <c r="AT280" s="776"/>
      <c r="AU280" s="767"/>
      <c r="AV280" s="769"/>
      <c r="AW280" s="776"/>
      <c r="AX280" s="767"/>
      <c r="AY280" s="769"/>
      <c r="AZ280" s="776"/>
      <c r="BA280" s="768"/>
      <c r="BB280" s="769"/>
      <c r="BC280" s="776"/>
      <c r="BD280" s="768"/>
      <c r="BE280" s="777"/>
      <c r="BF280" s="319"/>
      <c r="BG280" s="320"/>
      <c r="BH280" s="320"/>
      <c r="BI280" s="776"/>
      <c r="BJ280" s="768"/>
      <c r="BK280" s="769"/>
      <c r="BL280" s="776"/>
      <c r="BM280" s="768"/>
      <c r="BN280" s="769"/>
      <c r="BO280" s="776"/>
      <c r="BP280" s="768"/>
      <c r="BQ280" s="769"/>
      <c r="BR280" s="767"/>
      <c r="BS280" s="768"/>
      <c r="BT280" s="769"/>
    </row>
    <row r="281" spans="1:72" ht="94.5" x14ac:dyDescent="0.25">
      <c r="A281" s="742">
        <v>210</v>
      </c>
      <c r="B281" s="676" t="s">
        <v>414</v>
      </c>
      <c r="C281" s="320"/>
      <c r="D281" s="772"/>
      <c r="E281" s="772"/>
      <c r="F281" s="772"/>
      <c r="G281" s="773"/>
      <c r="H281" s="772"/>
      <c r="I281" s="772"/>
      <c r="J281" s="772"/>
      <c r="K281" s="772"/>
      <c r="L281" s="773"/>
      <c r="M281" s="772"/>
      <c r="N281" s="772"/>
      <c r="O281" s="772"/>
      <c r="P281" s="772"/>
      <c r="Q281" s="772"/>
      <c r="R281" s="772"/>
      <c r="S281" s="772"/>
      <c r="T281" s="772"/>
      <c r="U281" s="772"/>
      <c r="V281" s="772"/>
      <c r="W281" s="774"/>
      <c r="X281" s="772"/>
      <c r="Y281" s="772"/>
      <c r="Z281" s="772"/>
      <c r="AA281" s="775"/>
      <c r="AB281" s="771">
        <v>0</v>
      </c>
      <c r="AC281" s="247"/>
      <c r="AD281" s="313">
        <v>0</v>
      </c>
      <c r="AE281" s="757">
        <v>0.12</v>
      </c>
      <c r="AF281" s="828" t="s">
        <v>98</v>
      </c>
      <c r="AG281" s="313">
        <v>0</v>
      </c>
      <c r="AH281" s="757"/>
      <c r="AI281" s="247"/>
      <c r="AJ281" s="313"/>
      <c r="AK281" s="829"/>
      <c r="AL281" s="828"/>
      <c r="AM281" s="766"/>
      <c r="AN281" s="252">
        <f t="shared" si="10"/>
        <v>0.12</v>
      </c>
      <c r="AO281" s="247" t="s">
        <v>98</v>
      </c>
      <c r="AP281" s="313">
        <f t="shared" si="11"/>
        <v>0</v>
      </c>
      <c r="AQ281" s="776"/>
      <c r="AR281" s="767"/>
      <c r="AS281" s="769"/>
      <c r="AT281" s="776"/>
      <c r="AU281" s="767"/>
      <c r="AV281" s="769"/>
      <c r="AW281" s="776"/>
      <c r="AX281" s="767"/>
      <c r="AY281" s="769"/>
      <c r="AZ281" s="776"/>
      <c r="BA281" s="768"/>
      <c r="BB281" s="769"/>
      <c r="BC281" s="776"/>
      <c r="BD281" s="768"/>
      <c r="BE281" s="777"/>
      <c r="BF281" s="319"/>
      <c r="BG281" s="320"/>
      <c r="BH281" s="320"/>
      <c r="BI281" s="776"/>
      <c r="BJ281" s="768"/>
      <c r="BK281" s="769"/>
      <c r="BL281" s="776"/>
      <c r="BM281" s="768"/>
      <c r="BN281" s="769"/>
      <c r="BO281" s="776"/>
      <c r="BP281" s="768"/>
      <c r="BQ281" s="769"/>
      <c r="BR281" s="767"/>
      <c r="BS281" s="768"/>
      <c r="BT281" s="769"/>
    </row>
    <row r="282" spans="1:72" ht="94.5" x14ac:dyDescent="0.25">
      <c r="A282" s="742">
        <v>211</v>
      </c>
      <c r="B282" s="676" t="s">
        <v>415</v>
      </c>
      <c r="C282" s="320"/>
      <c r="D282" s="772"/>
      <c r="E282" s="772"/>
      <c r="F282" s="772"/>
      <c r="G282" s="773"/>
      <c r="H282" s="772"/>
      <c r="I282" s="772"/>
      <c r="J282" s="772"/>
      <c r="K282" s="772"/>
      <c r="L282" s="773"/>
      <c r="M282" s="772"/>
      <c r="N282" s="772"/>
      <c r="O282" s="772"/>
      <c r="P282" s="772"/>
      <c r="Q282" s="772"/>
      <c r="R282" s="772"/>
      <c r="S282" s="772"/>
      <c r="T282" s="772"/>
      <c r="U282" s="772"/>
      <c r="V282" s="772"/>
      <c r="W282" s="774"/>
      <c r="X282" s="772"/>
      <c r="Y282" s="772"/>
      <c r="Z282" s="772"/>
      <c r="AA282" s="775"/>
      <c r="AB282" s="771">
        <v>0</v>
      </c>
      <c r="AC282" s="247"/>
      <c r="AD282" s="313">
        <v>0</v>
      </c>
      <c r="AE282" s="757">
        <v>0.12</v>
      </c>
      <c r="AF282" s="828" t="s">
        <v>98</v>
      </c>
      <c r="AG282" s="313">
        <v>0</v>
      </c>
      <c r="AH282" s="757"/>
      <c r="AI282" s="247"/>
      <c r="AJ282" s="313"/>
      <c r="AK282" s="829"/>
      <c r="AL282" s="828"/>
      <c r="AM282" s="766"/>
      <c r="AN282" s="252">
        <f t="shared" si="10"/>
        <v>0.12</v>
      </c>
      <c r="AO282" s="247" t="s">
        <v>98</v>
      </c>
      <c r="AP282" s="313">
        <f t="shared" si="11"/>
        <v>0</v>
      </c>
      <c r="AQ282" s="776"/>
      <c r="AR282" s="767"/>
      <c r="AS282" s="769"/>
      <c r="AT282" s="776"/>
      <c r="AU282" s="767"/>
      <c r="AV282" s="769"/>
      <c r="AW282" s="776"/>
      <c r="AX282" s="767"/>
      <c r="AY282" s="769"/>
      <c r="AZ282" s="776"/>
      <c r="BA282" s="768"/>
      <c r="BB282" s="769"/>
      <c r="BC282" s="776"/>
      <c r="BD282" s="768"/>
      <c r="BE282" s="777"/>
      <c r="BF282" s="319"/>
      <c r="BG282" s="320"/>
      <c r="BH282" s="320"/>
      <c r="BI282" s="776"/>
      <c r="BJ282" s="768"/>
      <c r="BK282" s="769"/>
      <c r="BL282" s="776"/>
      <c r="BM282" s="768"/>
      <c r="BN282" s="769"/>
      <c r="BO282" s="776"/>
      <c r="BP282" s="768"/>
      <c r="BQ282" s="769"/>
      <c r="BR282" s="767"/>
      <c r="BS282" s="768"/>
      <c r="BT282" s="769"/>
    </row>
    <row r="283" spans="1:72" ht="78.75" x14ac:dyDescent="0.25">
      <c r="A283" s="742">
        <v>212</v>
      </c>
      <c r="B283" s="676" t="s">
        <v>416</v>
      </c>
      <c r="C283" s="320"/>
      <c r="D283" s="772"/>
      <c r="E283" s="772"/>
      <c r="F283" s="772"/>
      <c r="G283" s="773"/>
      <c r="H283" s="772"/>
      <c r="I283" s="772"/>
      <c r="J283" s="772"/>
      <c r="K283" s="772"/>
      <c r="L283" s="773"/>
      <c r="M283" s="772"/>
      <c r="N283" s="772"/>
      <c r="O283" s="772"/>
      <c r="P283" s="772"/>
      <c r="Q283" s="772"/>
      <c r="R283" s="772"/>
      <c r="S283" s="772"/>
      <c r="T283" s="772"/>
      <c r="U283" s="772"/>
      <c r="V283" s="772"/>
      <c r="W283" s="774"/>
      <c r="X283" s="772"/>
      <c r="Y283" s="772"/>
      <c r="Z283" s="772"/>
      <c r="AA283" s="775"/>
      <c r="AB283" s="771">
        <v>0</v>
      </c>
      <c r="AC283" s="247"/>
      <c r="AD283" s="313">
        <v>0</v>
      </c>
      <c r="AE283" s="757">
        <v>0.06</v>
      </c>
      <c r="AF283" s="828" t="s">
        <v>98</v>
      </c>
      <c r="AG283" s="313">
        <v>0</v>
      </c>
      <c r="AH283" s="757"/>
      <c r="AI283" s="247"/>
      <c r="AJ283" s="313"/>
      <c r="AK283" s="829"/>
      <c r="AL283" s="828"/>
      <c r="AM283" s="766"/>
      <c r="AN283" s="252">
        <f t="shared" si="10"/>
        <v>0.06</v>
      </c>
      <c r="AO283" s="247" t="s">
        <v>98</v>
      </c>
      <c r="AP283" s="313">
        <f t="shared" si="11"/>
        <v>0</v>
      </c>
      <c r="AQ283" s="776"/>
      <c r="AR283" s="767"/>
      <c r="AS283" s="769"/>
      <c r="AT283" s="776"/>
      <c r="AU283" s="767"/>
      <c r="AV283" s="769"/>
      <c r="AW283" s="776"/>
      <c r="AX283" s="767"/>
      <c r="AY283" s="769"/>
      <c r="AZ283" s="776"/>
      <c r="BA283" s="768"/>
      <c r="BB283" s="769"/>
      <c r="BC283" s="776"/>
      <c r="BD283" s="768"/>
      <c r="BE283" s="777"/>
      <c r="BF283" s="319"/>
      <c r="BG283" s="320"/>
      <c r="BH283" s="320"/>
      <c r="BI283" s="776"/>
      <c r="BJ283" s="768"/>
      <c r="BK283" s="769"/>
      <c r="BL283" s="776"/>
      <c r="BM283" s="768"/>
      <c r="BN283" s="769"/>
      <c r="BO283" s="776"/>
      <c r="BP283" s="768"/>
      <c r="BQ283" s="769"/>
      <c r="BR283" s="767"/>
      <c r="BS283" s="768"/>
      <c r="BT283" s="769"/>
    </row>
    <row r="284" spans="1:72" ht="94.5" x14ac:dyDescent="0.25">
      <c r="A284" s="742">
        <v>213</v>
      </c>
      <c r="B284" s="676" t="s">
        <v>417</v>
      </c>
      <c r="C284" s="320"/>
      <c r="D284" s="772"/>
      <c r="E284" s="772"/>
      <c r="F284" s="772"/>
      <c r="G284" s="773"/>
      <c r="H284" s="772"/>
      <c r="I284" s="772"/>
      <c r="J284" s="772"/>
      <c r="K284" s="772"/>
      <c r="L284" s="773"/>
      <c r="M284" s="772"/>
      <c r="N284" s="772"/>
      <c r="O284" s="772"/>
      <c r="P284" s="772"/>
      <c r="Q284" s="772"/>
      <c r="R284" s="772"/>
      <c r="S284" s="772"/>
      <c r="T284" s="772"/>
      <c r="U284" s="772"/>
      <c r="V284" s="772"/>
      <c r="W284" s="774"/>
      <c r="X284" s="772"/>
      <c r="Y284" s="772"/>
      <c r="Z284" s="772"/>
      <c r="AA284" s="775"/>
      <c r="AB284" s="771">
        <v>0</v>
      </c>
      <c r="AC284" s="247"/>
      <c r="AD284" s="313">
        <v>0</v>
      </c>
      <c r="AE284" s="757">
        <v>0.24</v>
      </c>
      <c r="AF284" s="828" t="s">
        <v>98</v>
      </c>
      <c r="AG284" s="313">
        <v>0</v>
      </c>
      <c r="AH284" s="757"/>
      <c r="AI284" s="247"/>
      <c r="AJ284" s="313"/>
      <c r="AK284" s="829"/>
      <c r="AL284" s="828"/>
      <c r="AM284" s="766"/>
      <c r="AN284" s="252">
        <f t="shared" si="10"/>
        <v>0.24</v>
      </c>
      <c r="AO284" s="247" t="s">
        <v>98</v>
      </c>
      <c r="AP284" s="313">
        <f t="shared" si="11"/>
        <v>0</v>
      </c>
      <c r="AQ284" s="776"/>
      <c r="AR284" s="767"/>
      <c r="AS284" s="769"/>
      <c r="AT284" s="776"/>
      <c r="AU284" s="767"/>
      <c r="AV284" s="769"/>
      <c r="AW284" s="776"/>
      <c r="AX284" s="767"/>
      <c r="AY284" s="769"/>
      <c r="AZ284" s="776"/>
      <c r="BA284" s="768"/>
      <c r="BB284" s="769"/>
      <c r="BC284" s="776"/>
      <c r="BD284" s="768"/>
      <c r="BE284" s="777"/>
      <c r="BF284" s="319"/>
      <c r="BG284" s="320"/>
      <c r="BH284" s="320"/>
      <c r="BI284" s="776"/>
      <c r="BJ284" s="768"/>
      <c r="BK284" s="769"/>
      <c r="BL284" s="776"/>
      <c r="BM284" s="768"/>
      <c r="BN284" s="769"/>
      <c r="BO284" s="776"/>
      <c r="BP284" s="768"/>
      <c r="BQ284" s="769"/>
      <c r="BR284" s="767"/>
      <c r="BS284" s="768"/>
      <c r="BT284" s="769"/>
    </row>
    <row r="285" spans="1:72" ht="126" x14ac:dyDescent="0.25">
      <c r="A285" s="742">
        <v>214</v>
      </c>
      <c r="B285" s="676" t="s">
        <v>418</v>
      </c>
      <c r="C285" s="320"/>
      <c r="D285" s="772"/>
      <c r="E285" s="772"/>
      <c r="F285" s="772"/>
      <c r="G285" s="773"/>
      <c r="H285" s="772"/>
      <c r="I285" s="772"/>
      <c r="J285" s="772"/>
      <c r="K285" s="772"/>
      <c r="L285" s="773"/>
      <c r="M285" s="772"/>
      <c r="N285" s="772"/>
      <c r="O285" s="772"/>
      <c r="P285" s="772"/>
      <c r="Q285" s="772"/>
      <c r="R285" s="772"/>
      <c r="S285" s="772"/>
      <c r="T285" s="772"/>
      <c r="U285" s="772"/>
      <c r="V285" s="772"/>
      <c r="W285" s="774"/>
      <c r="X285" s="772"/>
      <c r="Y285" s="772"/>
      <c r="Z285" s="772"/>
      <c r="AA285" s="775"/>
      <c r="AB285" s="771">
        <v>0</v>
      </c>
      <c r="AC285" s="247"/>
      <c r="AD285" s="313">
        <v>0</v>
      </c>
      <c r="AE285" s="757">
        <v>7.0000000000000007E-2</v>
      </c>
      <c r="AF285" s="828" t="s">
        <v>98</v>
      </c>
      <c r="AG285" s="313">
        <v>0</v>
      </c>
      <c r="AH285" s="757"/>
      <c r="AI285" s="247"/>
      <c r="AJ285" s="313"/>
      <c r="AK285" s="829"/>
      <c r="AL285" s="828"/>
      <c r="AM285" s="766"/>
      <c r="AN285" s="252">
        <f t="shared" si="10"/>
        <v>7.0000000000000007E-2</v>
      </c>
      <c r="AO285" s="247" t="s">
        <v>98</v>
      </c>
      <c r="AP285" s="313">
        <f t="shared" si="11"/>
        <v>0</v>
      </c>
      <c r="AQ285" s="776"/>
      <c r="AR285" s="767"/>
      <c r="AS285" s="769"/>
      <c r="AT285" s="776"/>
      <c r="AU285" s="767"/>
      <c r="AV285" s="769"/>
      <c r="AW285" s="776"/>
      <c r="AX285" s="767"/>
      <c r="AY285" s="769"/>
      <c r="AZ285" s="776"/>
      <c r="BA285" s="768"/>
      <c r="BB285" s="769"/>
      <c r="BC285" s="776"/>
      <c r="BD285" s="768"/>
      <c r="BE285" s="777"/>
      <c r="BF285" s="319"/>
      <c r="BG285" s="320"/>
      <c r="BH285" s="320"/>
      <c r="BI285" s="776"/>
      <c r="BJ285" s="768"/>
      <c r="BK285" s="769"/>
      <c r="BL285" s="776"/>
      <c r="BM285" s="768"/>
      <c r="BN285" s="769"/>
      <c r="BO285" s="776"/>
      <c r="BP285" s="768"/>
      <c r="BQ285" s="769"/>
      <c r="BR285" s="767"/>
      <c r="BS285" s="768"/>
      <c r="BT285" s="769"/>
    </row>
    <row r="286" spans="1:72" ht="94.5" x14ac:dyDescent="0.25">
      <c r="A286" s="742">
        <v>215</v>
      </c>
      <c r="B286" s="676" t="s">
        <v>419</v>
      </c>
      <c r="C286" s="320"/>
      <c r="D286" s="772"/>
      <c r="E286" s="772"/>
      <c r="F286" s="772"/>
      <c r="G286" s="773"/>
      <c r="H286" s="772"/>
      <c r="I286" s="772"/>
      <c r="J286" s="772"/>
      <c r="K286" s="772"/>
      <c r="L286" s="773"/>
      <c r="M286" s="772"/>
      <c r="N286" s="772"/>
      <c r="O286" s="772"/>
      <c r="P286" s="772"/>
      <c r="Q286" s="772"/>
      <c r="R286" s="772"/>
      <c r="S286" s="772"/>
      <c r="T286" s="772"/>
      <c r="U286" s="772"/>
      <c r="V286" s="772"/>
      <c r="W286" s="774"/>
      <c r="X286" s="772"/>
      <c r="Y286" s="772"/>
      <c r="Z286" s="772"/>
      <c r="AA286" s="775"/>
      <c r="AB286" s="771">
        <v>0</v>
      </c>
      <c r="AC286" s="247"/>
      <c r="AD286" s="313">
        <v>0</v>
      </c>
      <c r="AE286" s="757">
        <v>0.16</v>
      </c>
      <c r="AF286" s="828" t="s">
        <v>98</v>
      </c>
      <c r="AG286" s="313">
        <v>0</v>
      </c>
      <c r="AH286" s="757"/>
      <c r="AI286" s="247"/>
      <c r="AJ286" s="313"/>
      <c r="AK286" s="829"/>
      <c r="AL286" s="828"/>
      <c r="AM286" s="766"/>
      <c r="AN286" s="252">
        <f t="shared" si="10"/>
        <v>0.16</v>
      </c>
      <c r="AO286" s="247" t="s">
        <v>98</v>
      </c>
      <c r="AP286" s="313">
        <f t="shared" si="11"/>
        <v>0</v>
      </c>
      <c r="AQ286" s="776"/>
      <c r="AR286" s="767"/>
      <c r="AS286" s="769"/>
      <c r="AT286" s="776"/>
      <c r="AU286" s="767"/>
      <c r="AV286" s="769"/>
      <c r="AW286" s="776"/>
      <c r="AX286" s="767"/>
      <c r="AY286" s="769"/>
      <c r="AZ286" s="776"/>
      <c r="BA286" s="768"/>
      <c r="BB286" s="769"/>
      <c r="BC286" s="776"/>
      <c r="BD286" s="768"/>
      <c r="BE286" s="777"/>
      <c r="BF286" s="319"/>
      <c r="BG286" s="320"/>
      <c r="BH286" s="320"/>
      <c r="BI286" s="776"/>
      <c r="BJ286" s="768"/>
      <c r="BK286" s="769"/>
      <c r="BL286" s="776"/>
      <c r="BM286" s="768"/>
      <c r="BN286" s="769"/>
      <c r="BO286" s="776"/>
      <c r="BP286" s="768"/>
      <c r="BQ286" s="769"/>
      <c r="BR286" s="767"/>
      <c r="BS286" s="768"/>
      <c r="BT286" s="769"/>
    </row>
    <row r="287" spans="1:72" ht="94.5" x14ac:dyDescent="0.25">
      <c r="A287" s="742">
        <v>216</v>
      </c>
      <c r="B287" s="676" t="s">
        <v>420</v>
      </c>
      <c r="C287" s="320"/>
      <c r="D287" s="772"/>
      <c r="E287" s="772"/>
      <c r="F287" s="772"/>
      <c r="G287" s="773"/>
      <c r="H287" s="772"/>
      <c r="I287" s="772"/>
      <c r="J287" s="772"/>
      <c r="K287" s="772"/>
      <c r="L287" s="773"/>
      <c r="M287" s="772"/>
      <c r="N287" s="772"/>
      <c r="O287" s="772"/>
      <c r="P287" s="772"/>
      <c r="Q287" s="772"/>
      <c r="R287" s="772"/>
      <c r="S287" s="772"/>
      <c r="T287" s="772"/>
      <c r="U287" s="772"/>
      <c r="V287" s="772"/>
      <c r="W287" s="774"/>
      <c r="X287" s="772"/>
      <c r="Y287" s="772"/>
      <c r="Z287" s="772"/>
      <c r="AA287" s="775"/>
      <c r="AB287" s="771">
        <v>0</v>
      </c>
      <c r="AC287" s="247"/>
      <c r="AD287" s="313">
        <v>0</v>
      </c>
      <c r="AE287" s="757">
        <v>0.02</v>
      </c>
      <c r="AF287" s="828" t="s">
        <v>98</v>
      </c>
      <c r="AG287" s="313">
        <v>0</v>
      </c>
      <c r="AH287" s="757"/>
      <c r="AI287" s="247"/>
      <c r="AJ287" s="313"/>
      <c r="AK287" s="829"/>
      <c r="AL287" s="828"/>
      <c r="AM287" s="766"/>
      <c r="AN287" s="252">
        <f t="shared" si="10"/>
        <v>0.02</v>
      </c>
      <c r="AO287" s="247" t="s">
        <v>98</v>
      </c>
      <c r="AP287" s="313">
        <f t="shared" si="11"/>
        <v>0</v>
      </c>
      <c r="AQ287" s="776"/>
      <c r="AR287" s="767"/>
      <c r="AS287" s="769"/>
      <c r="AT287" s="776"/>
      <c r="AU287" s="767"/>
      <c r="AV287" s="769"/>
      <c r="AW287" s="776"/>
      <c r="AX287" s="767"/>
      <c r="AY287" s="769"/>
      <c r="AZ287" s="776"/>
      <c r="BA287" s="768"/>
      <c r="BB287" s="769"/>
      <c r="BC287" s="776"/>
      <c r="BD287" s="768"/>
      <c r="BE287" s="777"/>
      <c r="BF287" s="319"/>
      <c r="BG287" s="320"/>
      <c r="BH287" s="320"/>
      <c r="BI287" s="776"/>
      <c r="BJ287" s="768"/>
      <c r="BK287" s="769"/>
      <c r="BL287" s="776"/>
      <c r="BM287" s="768"/>
      <c r="BN287" s="769"/>
      <c r="BO287" s="776"/>
      <c r="BP287" s="768"/>
      <c r="BQ287" s="769"/>
      <c r="BR287" s="767"/>
      <c r="BS287" s="768"/>
      <c r="BT287" s="769"/>
    </row>
    <row r="288" spans="1:72" ht="94.5" x14ac:dyDescent="0.25">
      <c r="A288" s="742">
        <v>217</v>
      </c>
      <c r="B288" s="676" t="s">
        <v>421</v>
      </c>
      <c r="C288" s="320"/>
      <c r="D288" s="772"/>
      <c r="E288" s="772"/>
      <c r="F288" s="772"/>
      <c r="G288" s="773"/>
      <c r="H288" s="772"/>
      <c r="I288" s="772"/>
      <c r="J288" s="772"/>
      <c r="K288" s="772"/>
      <c r="L288" s="773"/>
      <c r="M288" s="772"/>
      <c r="N288" s="772"/>
      <c r="O288" s="772"/>
      <c r="P288" s="772"/>
      <c r="Q288" s="772"/>
      <c r="R288" s="772"/>
      <c r="S288" s="772"/>
      <c r="T288" s="772"/>
      <c r="U288" s="772"/>
      <c r="V288" s="772"/>
      <c r="W288" s="774"/>
      <c r="X288" s="772"/>
      <c r="Y288" s="772"/>
      <c r="Z288" s="772"/>
      <c r="AA288" s="775"/>
      <c r="AB288" s="771">
        <v>0</v>
      </c>
      <c r="AC288" s="247"/>
      <c r="AD288" s="313">
        <v>0</v>
      </c>
      <c r="AE288" s="757">
        <v>0.31</v>
      </c>
      <c r="AF288" s="828" t="s">
        <v>98</v>
      </c>
      <c r="AG288" s="313">
        <v>2.5000000000000001E-2</v>
      </c>
      <c r="AH288" s="757"/>
      <c r="AI288" s="247"/>
      <c r="AJ288" s="313"/>
      <c r="AK288" s="829"/>
      <c r="AL288" s="828"/>
      <c r="AM288" s="766"/>
      <c r="AN288" s="252">
        <f t="shared" si="10"/>
        <v>0.31</v>
      </c>
      <c r="AO288" s="247" t="s">
        <v>98</v>
      </c>
      <c r="AP288" s="313">
        <f t="shared" si="11"/>
        <v>2.5000000000000001E-2</v>
      </c>
      <c r="AQ288" s="776"/>
      <c r="AR288" s="767"/>
      <c r="AS288" s="769"/>
      <c r="AT288" s="776"/>
      <c r="AU288" s="767"/>
      <c r="AV288" s="769"/>
      <c r="AW288" s="776"/>
      <c r="AX288" s="767"/>
      <c r="AY288" s="769"/>
      <c r="AZ288" s="776"/>
      <c r="BA288" s="768"/>
      <c r="BB288" s="769"/>
      <c r="BC288" s="776"/>
      <c r="BD288" s="768"/>
      <c r="BE288" s="777"/>
      <c r="BF288" s="319"/>
      <c r="BG288" s="320"/>
      <c r="BH288" s="320"/>
      <c r="BI288" s="776"/>
      <c r="BJ288" s="768"/>
      <c r="BK288" s="769"/>
      <c r="BL288" s="776"/>
      <c r="BM288" s="768"/>
      <c r="BN288" s="769"/>
      <c r="BO288" s="776"/>
      <c r="BP288" s="768"/>
      <c r="BQ288" s="769"/>
      <c r="BR288" s="767"/>
      <c r="BS288" s="768"/>
      <c r="BT288" s="769"/>
    </row>
    <row r="289" spans="1:72" ht="78.75" x14ac:dyDescent="0.25">
      <c r="A289" s="742">
        <v>218</v>
      </c>
      <c r="B289" s="676" t="s">
        <v>422</v>
      </c>
      <c r="C289" s="320"/>
      <c r="D289" s="772"/>
      <c r="E289" s="772"/>
      <c r="F289" s="772"/>
      <c r="G289" s="773"/>
      <c r="H289" s="772"/>
      <c r="I289" s="772"/>
      <c r="J289" s="772"/>
      <c r="K289" s="772"/>
      <c r="L289" s="773"/>
      <c r="M289" s="772"/>
      <c r="N289" s="772"/>
      <c r="O289" s="772"/>
      <c r="P289" s="772"/>
      <c r="Q289" s="772"/>
      <c r="R289" s="772"/>
      <c r="S289" s="772"/>
      <c r="T289" s="772"/>
      <c r="U289" s="772"/>
      <c r="V289" s="772"/>
      <c r="W289" s="774"/>
      <c r="X289" s="772"/>
      <c r="Y289" s="772"/>
      <c r="Z289" s="772"/>
      <c r="AA289" s="775"/>
      <c r="AB289" s="771">
        <v>0</v>
      </c>
      <c r="AC289" s="247"/>
      <c r="AD289" s="313">
        <v>0</v>
      </c>
      <c r="AE289" s="757">
        <v>0.15</v>
      </c>
      <c r="AF289" s="828" t="s">
        <v>98</v>
      </c>
      <c r="AG289" s="313">
        <v>0</v>
      </c>
      <c r="AH289" s="757"/>
      <c r="AI289" s="247"/>
      <c r="AJ289" s="313"/>
      <c r="AK289" s="829"/>
      <c r="AL289" s="828"/>
      <c r="AM289" s="766"/>
      <c r="AN289" s="252">
        <f t="shared" si="10"/>
        <v>0.15</v>
      </c>
      <c r="AO289" s="247" t="s">
        <v>98</v>
      </c>
      <c r="AP289" s="313">
        <f t="shared" si="11"/>
        <v>0</v>
      </c>
      <c r="AQ289" s="776"/>
      <c r="AR289" s="767"/>
      <c r="AS289" s="769"/>
      <c r="AT289" s="776"/>
      <c r="AU289" s="767"/>
      <c r="AV289" s="769"/>
      <c r="AW289" s="776"/>
      <c r="AX289" s="767"/>
      <c r="AY289" s="769"/>
      <c r="AZ289" s="776"/>
      <c r="BA289" s="768"/>
      <c r="BB289" s="769"/>
      <c r="BC289" s="776"/>
      <c r="BD289" s="768"/>
      <c r="BE289" s="777"/>
      <c r="BF289" s="319"/>
      <c r="BG289" s="320"/>
      <c r="BH289" s="320"/>
      <c r="BI289" s="776"/>
      <c r="BJ289" s="768"/>
      <c r="BK289" s="769"/>
      <c r="BL289" s="776"/>
      <c r="BM289" s="768"/>
      <c r="BN289" s="769"/>
      <c r="BO289" s="776"/>
      <c r="BP289" s="768"/>
      <c r="BQ289" s="769"/>
      <c r="BR289" s="767"/>
      <c r="BS289" s="768"/>
      <c r="BT289" s="769"/>
    </row>
    <row r="290" spans="1:72" ht="63" x14ac:dyDescent="0.25">
      <c r="A290" s="742">
        <v>219</v>
      </c>
      <c r="B290" s="676" t="s">
        <v>423</v>
      </c>
      <c r="C290" s="320"/>
      <c r="D290" s="772"/>
      <c r="E290" s="772"/>
      <c r="F290" s="772"/>
      <c r="G290" s="773"/>
      <c r="H290" s="772"/>
      <c r="I290" s="772"/>
      <c r="J290" s="772"/>
      <c r="K290" s="772"/>
      <c r="L290" s="773"/>
      <c r="M290" s="772"/>
      <c r="N290" s="772"/>
      <c r="O290" s="772"/>
      <c r="P290" s="772"/>
      <c r="Q290" s="772"/>
      <c r="R290" s="772"/>
      <c r="S290" s="772"/>
      <c r="T290" s="772"/>
      <c r="U290" s="772"/>
      <c r="V290" s="772"/>
      <c r="W290" s="774"/>
      <c r="X290" s="772"/>
      <c r="Y290" s="772"/>
      <c r="Z290" s="772"/>
      <c r="AA290" s="775"/>
      <c r="AB290" s="771">
        <v>0</v>
      </c>
      <c r="AC290" s="247"/>
      <c r="AD290" s="313">
        <v>0</v>
      </c>
      <c r="AE290" s="757">
        <v>0.12</v>
      </c>
      <c r="AF290" s="828" t="s">
        <v>98</v>
      </c>
      <c r="AG290" s="313">
        <v>0</v>
      </c>
      <c r="AH290" s="757"/>
      <c r="AI290" s="247"/>
      <c r="AJ290" s="313"/>
      <c r="AK290" s="829"/>
      <c r="AL290" s="828"/>
      <c r="AM290" s="766"/>
      <c r="AN290" s="252">
        <f t="shared" si="10"/>
        <v>0.12</v>
      </c>
      <c r="AO290" s="247" t="s">
        <v>98</v>
      </c>
      <c r="AP290" s="313">
        <f t="shared" si="11"/>
        <v>0</v>
      </c>
      <c r="AQ290" s="776"/>
      <c r="AR290" s="767"/>
      <c r="AS290" s="769"/>
      <c r="AT290" s="776"/>
      <c r="AU290" s="767"/>
      <c r="AV290" s="769"/>
      <c r="AW290" s="776"/>
      <c r="AX290" s="767"/>
      <c r="AY290" s="769"/>
      <c r="AZ290" s="776"/>
      <c r="BA290" s="768"/>
      <c r="BB290" s="769"/>
      <c r="BC290" s="776"/>
      <c r="BD290" s="768"/>
      <c r="BE290" s="777"/>
      <c r="BF290" s="319"/>
      <c r="BG290" s="320"/>
      <c r="BH290" s="320"/>
      <c r="BI290" s="776"/>
      <c r="BJ290" s="768"/>
      <c r="BK290" s="769"/>
      <c r="BL290" s="776"/>
      <c r="BM290" s="768"/>
      <c r="BN290" s="769"/>
      <c r="BO290" s="776"/>
      <c r="BP290" s="768"/>
      <c r="BQ290" s="769"/>
      <c r="BR290" s="767"/>
      <c r="BS290" s="768"/>
      <c r="BT290" s="769"/>
    </row>
    <row r="291" spans="1:72" ht="94.5" x14ac:dyDescent="0.25">
      <c r="A291" s="742">
        <v>220</v>
      </c>
      <c r="B291" s="676" t="s">
        <v>424</v>
      </c>
      <c r="C291" s="320"/>
      <c r="D291" s="772"/>
      <c r="E291" s="772"/>
      <c r="F291" s="772"/>
      <c r="G291" s="773"/>
      <c r="H291" s="772"/>
      <c r="I291" s="772"/>
      <c r="J291" s="772"/>
      <c r="K291" s="772"/>
      <c r="L291" s="773"/>
      <c r="M291" s="772"/>
      <c r="N291" s="772"/>
      <c r="O291" s="772"/>
      <c r="P291" s="772"/>
      <c r="Q291" s="772"/>
      <c r="R291" s="772"/>
      <c r="S291" s="772"/>
      <c r="T291" s="772"/>
      <c r="U291" s="772"/>
      <c r="V291" s="772"/>
      <c r="W291" s="774"/>
      <c r="X291" s="772"/>
      <c r="Y291" s="772"/>
      <c r="Z291" s="772"/>
      <c r="AA291" s="775"/>
      <c r="AB291" s="771">
        <v>0</v>
      </c>
      <c r="AC291" s="247"/>
      <c r="AD291" s="313">
        <v>0</v>
      </c>
      <c r="AE291" s="757">
        <v>0.61</v>
      </c>
      <c r="AF291" s="828" t="s">
        <v>98</v>
      </c>
      <c r="AG291" s="313">
        <v>0</v>
      </c>
      <c r="AH291" s="757"/>
      <c r="AI291" s="247"/>
      <c r="AJ291" s="313"/>
      <c r="AK291" s="829"/>
      <c r="AL291" s="828"/>
      <c r="AM291" s="766"/>
      <c r="AN291" s="252">
        <f t="shared" si="10"/>
        <v>0.61</v>
      </c>
      <c r="AO291" s="247" t="s">
        <v>98</v>
      </c>
      <c r="AP291" s="313">
        <f t="shared" si="11"/>
        <v>0</v>
      </c>
      <c r="AQ291" s="776"/>
      <c r="AR291" s="767"/>
      <c r="AS291" s="769"/>
      <c r="AT291" s="776"/>
      <c r="AU291" s="767"/>
      <c r="AV291" s="769"/>
      <c r="AW291" s="776"/>
      <c r="AX291" s="767"/>
      <c r="AY291" s="769"/>
      <c r="AZ291" s="776"/>
      <c r="BA291" s="768"/>
      <c r="BB291" s="769"/>
      <c r="BC291" s="776"/>
      <c r="BD291" s="768"/>
      <c r="BE291" s="777"/>
      <c r="BF291" s="319"/>
      <c r="BG291" s="320"/>
      <c r="BH291" s="320"/>
      <c r="BI291" s="776"/>
      <c r="BJ291" s="768"/>
      <c r="BK291" s="769"/>
      <c r="BL291" s="776"/>
      <c r="BM291" s="768"/>
      <c r="BN291" s="769"/>
      <c r="BO291" s="776"/>
      <c r="BP291" s="768"/>
      <c r="BQ291" s="769"/>
      <c r="BR291" s="767"/>
      <c r="BS291" s="768"/>
      <c r="BT291" s="769"/>
    </row>
    <row r="292" spans="1:72" ht="78.75" x14ac:dyDescent="0.25">
      <c r="A292" s="742">
        <v>221</v>
      </c>
      <c r="B292" s="676" t="s">
        <v>425</v>
      </c>
      <c r="C292" s="320"/>
      <c r="D292" s="772"/>
      <c r="E292" s="772"/>
      <c r="F292" s="772"/>
      <c r="G292" s="773"/>
      <c r="H292" s="772"/>
      <c r="I292" s="772"/>
      <c r="J292" s="772"/>
      <c r="K292" s="772"/>
      <c r="L292" s="773"/>
      <c r="M292" s="772"/>
      <c r="N292" s="772"/>
      <c r="O292" s="772"/>
      <c r="P292" s="772"/>
      <c r="Q292" s="772"/>
      <c r="R292" s="772"/>
      <c r="S292" s="772"/>
      <c r="T292" s="772"/>
      <c r="U292" s="772"/>
      <c r="V292" s="772"/>
      <c r="W292" s="774"/>
      <c r="X292" s="772"/>
      <c r="Y292" s="772"/>
      <c r="Z292" s="772"/>
      <c r="AA292" s="775"/>
      <c r="AB292" s="771">
        <v>0</v>
      </c>
      <c r="AC292" s="247"/>
      <c r="AD292" s="313">
        <v>0</v>
      </c>
      <c r="AE292" s="757">
        <v>0.21</v>
      </c>
      <c r="AF292" s="828" t="s">
        <v>98</v>
      </c>
      <c r="AG292" s="313">
        <v>0</v>
      </c>
      <c r="AH292" s="757"/>
      <c r="AI292" s="247"/>
      <c r="AJ292" s="313"/>
      <c r="AK292" s="829"/>
      <c r="AL292" s="828"/>
      <c r="AM292" s="766"/>
      <c r="AN292" s="252">
        <f t="shared" si="10"/>
        <v>0.21</v>
      </c>
      <c r="AO292" s="247" t="s">
        <v>98</v>
      </c>
      <c r="AP292" s="313">
        <f t="shared" si="11"/>
        <v>0</v>
      </c>
      <c r="AQ292" s="776"/>
      <c r="AR292" s="767"/>
      <c r="AS292" s="769"/>
      <c r="AT292" s="776"/>
      <c r="AU292" s="767"/>
      <c r="AV292" s="769"/>
      <c r="AW292" s="776"/>
      <c r="AX292" s="767"/>
      <c r="AY292" s="769"/>
      <c r="AZ292" s="776"/>
      <c r="BA292" s="768"/>
      <c r="BB292" s="769"/>
      <c r="BC292" s="776"/>
      <c r="BD292" s="768"/>
      <c r="BE292" s="777"/>
      <c r="BF292" s="319"/>
      <c r="BG292" s="320"/>
      <c r="BH292" s="320"/>
      <c r="BI292" s="776"/>
      <c r="BJ292" s="768"/>
      <c r="BK292" s="769"/>
      <c r="BL292" s="776"/>
      <c r="BM292" s="768"/>
      <c r="BN292" s="769"/>
      <c r="BO292" s="776"/>
      <c r="BP292" s="768"/>
      <c r="BQ292" s="769"/>
      <c r="BR292" s="767"/>
      <c r="BS292" s="768"/>
      <c r="BT292" s="769"/>
    </row>
    <row r="293" spans="1:72" ht="94.5" x14ac:dyDescent="0.25">
      <c r="A293" s="742">
        <v>222</v>
      </c>
      <c r="B293" s="676" t="s">
        <v>426</v>
      </c>
      <c r="C293" s="320"/>
      <c r="D293" s="772"/>
      <c r="E293" s="772"/>
      <c r="F293" s="772"/>
      <c r="G293" s="773"/>
      <c r="H293" s="772"/>
      <c r="I293" s="772"/>
      <c r="J293" s="772"/>
      <c r="K293" s="772"/>
      <c r="L293" s="773"/>
      <c r="M293" s="772"/>
      <c r="N293" s="772"/>
      <c r="O293" s="772"/>
      <c r="P293" s="772"/>
      <c r="Q293" s="772"/>
      <c r="R293" s="772"/>
      <c r="S293" s="772"/>
      <c r="T293" s="772"/>
      <c r="U293" s="772"/>
      <c r="V293" s="772"/>
      <c r="W293" s="774"/>
      <c r="X293" s="772"/>
      <c r="Y293" s="772"/>
      <c r="Z293" s="772"/>
      <c r="AA293" s="775"/>
      <c r="AB293" s="771">
        <v>0</v>
      </c>
      <c r="AC293" s="247"/>
      <c r="AD293" s="313">
        <v>0</v>
      </c>
      <c r="AE293" s="757">
        <v>0.15</v>
      </c>
      <c r="AF293" s="828" t="s">
        <v>98</v>
      </c>
      <c r="AG293" s="313">
        <v>0</v>
      </c>
      <c r="AH293" s="757"/>
      <c r="AI293" s="247"/>
      <c r="AJ293" s="313"/>
      <c r="AK293" s="829"/>
      <c r="AL293" s="828"/>
      <c r="AM293" s="766"/>
      <c r="AN293" s="252">
        <f t="shared" si="10"/>
        <v>0.15</v>
      </c>
      <c r="AO293" s="247" t="s">
        <v>98</v>
      </c>
      <c r="AP293" s="313">
        <f t="shared" si="11"/>
        <v>0</v>
      </c>
      <c r="AQ293" s="776"/>
      <c r="AR293" s="767"/>
      <c r="AS293" s="769"/>
      <c r="AT293" s="776"/>
      <c r="AU293" s="767"/>
      <c r="AV293" s="769"/>
      <c r="AW293" s="776"/>
      <c r="AX293" s="767"/>
      <c r="AY293" s="769"/>
      <c r="AZ293" s="776"/>
      <c r="BA293" s="768"/>
      <c r="BB293" s="769"/>
      <c r="BC293" s="776"/>
      <c r="BD293" s="768"/>
      <c r="BE293" s="777"/>
      <c r="BF293" s="319"/>
      <c r="BG293" s="320"/>
      <c r="BH293" s="320"/>
      <c r="BI293" s="776"/>
      <c r="BJ293" s="768"/>
      <c r="BK293" s="769"/>
      <c r="BL293" s="776"/>
      <c r="BM293" s="768"/>
      <c r="BN293" s="769"/>
      <c r="BO293" s="776"/>
      <c r="BP293" s="768"/>
      <c r="BQ293" s="769"/>
      <c r="BR293" s="767"/>
      <c r="BS293" s="768"/>
      <c r="BT293" s="769"/>
    </row>
    <row r="294" spans="1:72" ht="94.5" x14ac:dyDescent="0.25">
      <c r="A294" s="742">
        <v>223</v>
      </c>
      <c r="B294" s="676" t="s">
        <v>427</v>
      </c>
      <c r="C294" s="320"/>
      <c r="D294" s="772"/>
      <c r="E294" s="772"/>
      <c r="F294" s="772"/>
      <c r="G294" s="773"/>
      <c r="H294" s="772"/>
      <c r="I294" s="772"/>
      <c r="J294" s="772"/>
      <c r="K294" s="772"/>
      <c r="L294" s="773"/>
      <c r="M294" s="772"/>
      <c r="N294" s="772"/>
      <c r="O294" s="772"/>
      <c r="P294" s="772"/>
      <c r="Q294" s="772"/>
      <c r="R294" s="772"/>
      <c r="S294" s="772"/>
      <c r="T294" s="772"/>
      <c r="U294" s="772"/>
      <c r="V294" s="772"/>
      <c r="W294" s="774"/>
      <c r="X294" s="772"/>
      <c r="Y294" s="772"/>
      <c r="Z294" s="772"/>
      <c r="AA294" s="775"/>
      <c r="AB294" s="771">
        <v>0</v>
      </c>
      <c r="AC294" s="247"/>
      <c r="AD294" s="313">
        <v>0</v>
      </c>
      <c r="AE294" s="757">
        <v>0.13</v>
      </c>
      <c r="AF294" s="828" t="s">
        <v>98</v>
      </c>
      <c r="AG294" s="313">
        <v>0</v>
      </c>
      <c r="AH294" s="757"/>
      <c r="AI294" s="247"/>
      <c r="AJ294" s="313"/>
      <c r="AK294" s="829"/>
      <c r="AL294" s="828"/>
      <c r="AM294" s="766"/>
      <c r="AN294" s="252">
        <f t="shared" si="10"/>
        <v>0.13</v>
      </c>
      <c r="AO294" s="247" t="s">
        <v>98</v>
      </c>
      <c r="AP294" s="313">
        <f t="shared" si="11"/>
        <v>0</v>
      </c>
      <c r="AQ294" s="776"/>
      <c r="AR294" s="767"/>
      <c r="AS294" s="769"/>
      <c r="AT294" s="776"/>
      <c r="AU294" s="767"/>
      <c r="AV294" s="769"/>
      <c r="AW294" s="776"/>
      <c r="AX294" s="767"/>
      <c r="AY294" s="769"/>
      <c r="AZ294" s="776"/>
      <c r="BA294" s="768"/>
      <c r="BB294" s="769"/>
      <c r="BC294" s="776"/>
      <c r="BD294" s="768"/>
      <c r="BE294" s="777"/>
      <c r="BF294" s="319"/>
      <c r="BG294" s="320"/>
      <c r="BH294" s="320"/>
      <c r="BI294" s="776"/>
      <c r="BJ294" s="768"/>
      <c r="BK294" s="769"/>
      <c r="BL294" s="776"/>
      <c r="BM294" s="768"/>
      <c r="BN294" s="769"/>
      <c r="BO294" s="776"/>
      <c r="BP294" s="768"/>
      <c r="BQ294" s="769"/>
      <c r="BR294" s="767"/>
      <c r="BS294" s="768"/>
      <c r="BT294" s="769"/>
    </row>
    <row r="295" spans="1:72" ht="78.75" x14ac:dyDescent="0.25">
      <c r="A295" s="742">
        <v>224</v>
      </c>
      <c r="B295" s="676" t="s">
        <v>428</v>
      </c>
      <c r="C295" s="320"/>
      <c r="D295" s="772"/>
      <c r="E295" s="772"/>
      <c r="F295" s="772"/>
      <c r="G295" s="773"/>
      <c r="H295" s="772"/>
      <c r="I295" s="772"/>
      <c r="J295" s="772"/>
      <c r="K295" s="772"/>
      <c r="L295" s="773"/>
      <c r="M295" s="772"/>
      <c r="N295" s="772"/>
      <c r="O295" s="772"/>
      <c r="P295" s="772"/>
      <c r="Q295" s="772"/>
      <c r="R295" s="772"/>
      <c r="S295" s="772"/>
      <c r="T295" s="772"/>
      <c r="U295" s="772"/>
      <c r="V295" s="772"/>
      <c r="W295" s="774"/>
      <c r="X295" s="772"/>
      <c r="Y295" s="772"/>
      <c r="Z295" s="772"/>
      <c r="AA295" s="775"/>
      <c r="AB295" s="771">
        <v>0</v>
      </c>
      <c r="AC295" s="247"/>
      <c r="AD295" s="313">
        <v>0</v>
      </c>
      <c r="AE295" s="757">
        <v>0.34</v>
      </c>
      <c r="AF295" s="828" t="s">
        <v>98</v>
      </c>
      <c r="AG295" s="313">
        <v>0</v>
      </c>
      <c r="AH295" s="757"/>
      <c r="AI295" s="247"/>
      <c r="AJ295" s="313"/>
      <c r="AK295" s="829"/>
      <c r="AL295" s="828"/>
      <c r="AM295" s="766"/>
      <c r="AN295" s="252">
        <f t="shared" si="10"/>
        <v>0.34</v>
      </c>
      <c r="AO295" s="247" t="s">
        <v>98</v>
      </c>
      <c r="AP295" s="313">
        <f t="shared" si="11"/>
        <v>0</v>
      </c>
      <c r="AQ295" s="776"/>
      <c r="AR295" s="767"/>
      <c r="AS295" s="769"/>
      <c r="AT295" s="776"/>
      <c r="AU295" s="767"/>
      <c r="AV295" s="769"/>
      <c r="AW295" s="776"/>
      <c r="AX295" s="767"/>
      <c r="AY295" s="769"/>
      <c r="AZ295" s="776"/>
      <c r="BA295" s="768"/>
      <c r="BB295" s="769"/>
      <c r="BC295" s="776"/>
      <c r="BD295" s="768"/>
      <c r="BE295" s="777"/>
      <c r="BF295" s="319"/>
      <c r="BG295" s="320"/>
      <c r="BH295" s="320"/>
      <c r="BI295" s="776"/>
      <c r="BJ295" s="768"/>
      <c r="BK295" s="769"/>
      <c r="BL295" s="776"/>
      <c r="BM295" s="768"/>
      <c r="BN295" s="769"/>
      <c r="BO295" s="776"/>
      <c r="BP295" s="768"/>
      <c r="BQ295" s="769"/>
      <c r="BR295" s="767"/>
      <c r="BS295" s="768"/>
      <c r="BT295" s="769"/>
    </row>
    <row r="296" spans="1:72" ht="63" x14ac:dyDescent="0.25">
      <c r="A296" s="742">
        <v>225</v>
      </c>
      <c r="B296" s="676" t="s">
        <v>429</v>
      </c>
      <c r="C296" s="320"/>
      <c r="D296" s="772"/>
      <c r="E296" s="772"/>
      <c r="F296" s="772"/>
      <c r="G296" s="773"/>
      <c r="H296" s="772"/>
      <c r="I296" s="772"/>
      <c r="J296" s="772"/>
      <c r="K296" s="772"/>
      <c r="L296" s="773"/>
      <c r="M296" s="772"/>
      <c r="N296" s="772"/>
      <c r="O296" s="772"/>
      <c r="P296" s="772"/>
      <c r="Q296" s="772"/>
      <c r="R296" s="772"/>
      <c r="S296" s="772"/>
      <c r="T296" s="772"/>
      <c r="U296" s="772"/>
      <c r="V296" s="772"/>
      <c r="W296" s="774"/>
      <c r="X296" s="772"/>
      <c r="Y296" s="772"/>
      <c r="Z296" s="772"/>
      <c r="AA296" s="775"/>
      <c r="AB296" s="771">
        <v>0</v>
      </c>
      <c r="AC296" s="247"/>
      <c r="AD296" s="313">
        <v>0</v>
      </c>
      <c r="AE296" s="757">
        <v>0.68</v>
      </c>
      <c r="AF296" s="828" t="s">
        <v>98</v>
      </c>
      <c r="AG296" s="313">
        <v>0</v>
      </c>
      <c r="AH296" s="757"/>
      <c r="AI296" s="247"/>
      <c r="AJ296" s="313"/>
      <c r="AK296" s="829"/>
      <c r="AL296" s="828"/>
      <c r="AM296" s="766"/>
      <c r="AN296" s="252">
        <f t="shared" si="10"/>
        <v>0.68</v>
      </c>
      <c r="AO296" s="247" t="s">
        <v>98</v>
      </c>
      <c r="AP296" s="313">
        <f t="shared" si="11"/>
        <v>0</v>
      </c>
      <c r="AQ296" s="776"/>
      <c r="AR296" s="767"/>
      <c r="AS296" s="769"/>
      <c r="AT296" s="776"/>
      <c r="AU296" s="767"/>
      <c r="AV296" s="769"/>
      <c r="AW296" s="776"/>
      <c r="AX296" s="767"/>
      <c r="AY296" s="769"/>
      <c r="AZ296" s="776"/>
      <c r="BA296" s="768"/>
      <c r="BB296" s="769"/>
      <c r="BC296" s="776"/>
      <c r="BD296" s="768"/>
      <c r="BE296" s="777"/>
      <c r="BF296" s="319"/>
      <c r="BG296" s="320"/>
      <c r="BH296" s="320"/>
      <c r="BI296" s="776"/>
      <c r="BJ296" s="768"/>
      <c r="BK296" s="769"/>
      <c r="BL296" s="776"/>
      <c r="BM296" s="768"/>
      <c r="BN296" s="769"/>
      <c r="BO296" s="776"/>
      <c r="BP296" s="768"/>
      <c r="BQ296" s="769"/>
      <c r="BR296" s="767"/>
      <c r="BS296" s="768"/>
      <c r="BT296" s="769"/>
    </row>
    <row r="297" spans="1:72" ht="63" x14ac:dyDescent="0.25">
      <c r="A297" s="742">
        <v>226</v>
      </c>
      <c r="B297" s="676" t="s">
        <v>430</v>
      </c>
      <c r="C297" s="320"/>
      <c r="D297" s="772"/>
      <c r="E297" s="772"/>
      <c r="F297" s="772"/>
      <c r="G297" s="773"/>
      <c r="H297" s="772"/>
      <c r="I297" s="772"/>
      <c r="J297" s="772"/>
      <c r="K297" s="772"/>
      <c r="L297" s="773"/>
      <c r="M297" s="772"/>
      <c r="N297" s="772"/>
      <c r="O297" s="772"/>
      <c r="P297" s="772"/>
      <c r="Q297" s="772"/>
      <c r="R297" s="772"/>
      <c r="S297" s="772"/>
      <c r="T297" s="772"/>
      <c r="U297" s="772"/>
      <c r="V297" s="772"/>
      <c r="W297" s="774"/>
      <c r="X297" s="772"/>
      <c r="Y297" s="772"/>
      <c r="Z297" s="772"/>
      <c r="AA297" s="775"/>
      <c r="AB297" s="771">
        <v>0</v>
      </c>
      <c r="AC297" s="247"/>
      <c r="AD297" s="313">
        <v>0</v>
      </c>
      <c r="AE297" s="757">
        <v>0.24</v>
      </c>
      <c r="AF297" s="828" t="s">
        <v>98</v>
      </c>
      <c r="AG297" s="313">
        <v>0</v>
      </c>
      <c r="AH297" s="757"/>
      <c r="AI297" s="247"/>
      <c r="AJ297" s="313"/>
      <c r="AK297" s="829"/>
      <c r="AL297" s="828"/>
      <c r="AM297" s="766"/>
      <c r="AN297" s="252">
        <f t="shared" si="10"/>
        <v>0.24</v>
      </c>
      <c r="AO297" s="247" t="s">
        <v>98</v>
      </c>
      <c r="AP297" s="313">
        <f t="shared" si="11"/>
        <v>0</v>
      </c>
      <c r="AQ297" s="776"/>
      <c r="AR297" s="767"/>
      <c r="AS297" s="769"/>
      <c r="AT297" s="776"/>
      <c r="AU297" s="767"/>
      <c r="AV297" s="769"/>
      <c r="AW297" s="776"/>
      <c r="AX297" s="767"/>
      <c r="AY297" s="769"/>
      <c r="AZ297" s="776"/>
      <c r="BA297" s="768"/>
      <c r="BB297" s="769"/>
      <c r="BC297" s="776"/>
      <c r="BD297" s="768"/>
      <c r="BE297" s="777"/>
      <c r="BF297" s="319"/>
      <c r="BG297" s="320"/>
      <c r="BH297" s="320"/>
      <c r="BI297" s="776"/>
      <c r="BJ297" s="768"/>
      <c r="BK297" s="769"/>
      <c r="BL297" s="776"/>
      <c r="BM297" s="768"/>
      <c r="BN297" s="769"/>
      <c r="BO297" s="776"/>
      <c r="BP297" s="768"/>
      <c r="BQ297" s="769"/>
      <c r="BR297" s="767"/>
      <c r="BS297" s="768"/>
      <c r="BT297" s="769"/>
    </row>
    <row r="298" spans="1:72" ht="78.75" x14ac:dyDescent="0.25">
      <c r="A298" s="742">
        <v>227</v>
      </c>
      <c r="B298" s="676" t="s">
        <v>431</v>
      </c>
      <c r="C298" s="320"/>
      <c r="D298" s="772"/>
      <c r="E298" s="772"/>
      <c r="F298" s="772"/>
      <c r="G298" s="773"/>
      <c r="H298" s="772"/>
      <c r="I298" s="772"/>
      <c r="J298" s="772"/>
      <c r="K298" s="772"/>
      <c r="L298" s="773"/>
      <c r="M298" s="772"/>
      <c r="N298" s="772"/>
      <c r="O298" s="772"/>
      <c r="P298" s="772"/>
      <c r="Q298" s="772"/>
      <c r="R298" s="772"/>
      <c r="S298" s="772"/>
      <c r="T298" s="772"/>
      <c r="U298" s="772"/>
      <c r="V298" s="772"/>
      <c r="W298" s="774"/>
      <c r="X298" s="772"/>
      <c r="Y298" s="772"/>
      <c r="Z298" s="772"/>
      <c r="AA298" s="775"/>
      <c r="AB298" s="771">
        <v>0</v>
      </c>
      <c r="AC298" s="247"/>
      <c r="AD298" s="313">
        <v>0</v>
      </c>
      <c r="AE298" s="757">
        <v>0.19</v>
      </c>
      <c r="AF298" s="828" t="s">
        <v>98</v>
      </c>
      <c r="AG298" s="313">
        <v>0</v>
      </c>
      <c r="AH298" s="757"/>
      <c r="AI298" s="247"/>
      <c r="AJ298" s="313"/>
      <c r="AK298" s="829"/>
      <c r="AL298" s="828"/>
      <c r="AM298" s="766"/>
      <c r="AN298" s="252">
        <f t="shared" si="10"/>
        <v>0.19</v>
      </c>
      <c r="AO298" s="247" t="s">
        <v>98</v>
      </c>
      <c r="AP298" s="313">
        <f t="shared" si="11"/>
        <v>0</v>
      </c>
      <c r="AQ298" s="776"/>
      <c r="AR298" s="767"/>
      <c r="AS298" s="769"/>
      <c r="AT298" s="776"/>
      <c r="AU298" s="767"/>
      <c r="AV298" s="769"/>
      <c r="AW298" s="776"/>
      <c r="AX298" s="767"/>
      <c r="AY298" s="769"/>
      <c r="AZ298" s="776"/>
      <c r="BA298" s="768"/>
      <c r="BB298" s="769"/>
      <c r="BC298" s="776"/>
      <c r="BD298" s="768"/>
      <c r="BE298" s="777"/>
      <c r="BF298" s="319"/>
      <c r="BG298" s="320"/>
      <c r="BH298" s="320"/>
      <c r="BI298" s="776"/>
      <c r="BJ298" s="768"/>
      <c r="BK298" s="769"/>
      <c r="BL298" s="776"/>
      <c r="BM298" s="768"/>
      <c r="BN298" s="769"/>
      <c r="BO298" s="776"/>
      <c r="BP298" s="768"/>
      <c r="BQ298" s="769"/>
      <c r="BR298" s="767"/>
      <c r="BS298" s="768"/>
      <c r="BT298" s="769"/>
    </row>
    <row r="299" spans="1:72" ht="63" x14ac:dyDescent="0.25">
      <c r="A299" s="742">
        <v>228</v>
      </c>
      <c r="B299" s="676" t="s">
        <v>432</v>
      </c>
      <c r="C299" s="320"/>
      <c r="D299" s="772"/>
      <c r="E299" s="772"/>
      <c r="F299" s="772"/>
      <c r="G299" s="773"/>
      <c r="H299" s="772"/>
      <c r="I299" s="772"/>
      <c r="J299" s="772"/>
      <c r="K299" s="772"/>
      <c r="L299" s="773"/>
      <c r="M299" s="772"/>
      <c r="N299" s="772"/>
      <c r="O299" s="772"/>
      <c r="P299" s="772"/>
      <c r="Q299" s="772"/>
      <c r="R299" s="772"/>
      <c r="S299" s="772"/>
      <c r="T299" s="772"/>
      <c r="U299" s="772"/>
      <c r="V299" s="772"/>
      <c r="W299" s="774"/>
      <c r="X299" s="772"/>
      <c r="Y299" s="772"/>
      <c r="Z299" s="772"/>
      <c r="AA299" s="775"/>
      <c r="AB299" s="771">
        <v>0</v>
      </c>
      <c r="AC299" s="247"/>
      <c r="AD299" s="313">
        <v>0</v>
      </c>
      <c r="AE299" s="757">
        <v>0.06</v>
      </c>
      <c r="AF299" s="828" t="s">
        <v>98</v>
      </c>
      <c r="AG299" s="313">
        <v>0</v>
      </c>
      <c r="AH299" s="757"/>
      <c r="AI299" s="247"/>
      <c r="AJ299" s="313"/>
      <c r="AK299" s="829"/>
      <c r="AL299" s="828"/>
      <c r="AM299" s="766"/>
      <c r="AN299" s="252">
        <f t="shared" si="10"/>
        <v>0.06</v>
      </c>
      <c r="AO299" s="247" t="s">
        <v>98</v>
      </c>
      <c r="AP299" s="313">
        <f t="shared" si="11"/>
        <v>0</v>
      </c>
      <c r="AQ299" s="776"/>
      <c r="AR299" s="767"/>
      <c r="AS299" s="769"/>
      <c r="AT299" s="776"/>
      <c r="AU299" s="767"/>
      <c r="AV299" s="769"/>
      <c r="AW299" s="776"/>
      <c r="AX299" s="767"/>
      <c r="AY299" s="769"/>
      <c r="AZ299" s="776"/>
      <c r="BA299" s="768"/>
      <c r="BB299" s="769"/>
      <c r="BC299" s="776"/>
      <c r="BD299" s="768"/>
      <c r="BE299" s="777"/>
      <c r="BF299" s="319"/>
      <c r="BG299" s="320"/>
      <c r="BH299" s="320"/>
      <c r="BI299" s="776"/>
      <c r="BJ299" s="768"/>
      <c r="BK299" s="769"/>
      <c r="BL299" s="776"/>
      <c r="BM299" s="768"/>
      <c r="BN299" s="769"/>
      <c r="BO299" s="776"/>
      <c r="BP299" s="768"/>
      <c r="BQ299" s="769"/>
      <c r="BR299" s="767"/>
      <c r="BS299" s="768"/>
      <c r="BT299" s="769"/>
    </row>
    <row r="300" spans="1:72" ht="63" x14ac:dyDescent="0.25">
      <c r="A300" s="742">
        <v>229</v>
      </c>
      <c r="B300" s="676" t="s">
        <v>433</v>
      </c>
      <c r="C300" s="320"/>
      <c r="D300" s="772"/>
      <c r="E300" s="772"/>
      <c r="F300" s="772"/>
      <c r="G300" s="773"/>
      <c r="H300" s="772"/>
      <c r="I300" s="772"/>
      <c r="J300" s="772"/>
      <c r="K300" s="772"/>
      <c r="L300" s="773"/>
      <c r="M300" s="772"/>
      <c r="N300" s="772"/>
      <c r="O300" s="772"/>
      <c r="P300" s="772"/>
      <c r="Q300" s="772"/>
      <c r="R300" s="772"/>
      <c r="S300" s="772"/>
      <c r="T300" s="772"/>
      <c r="U300" s="772"/>
      <c r="V300" s="772"/>
      <c r="W300" s="774"/>
      <c r="X300" s="772"/>
      <c r="Y300" s="772"/>
      <c r="Z300" s="772"/>
      <c r="AA300" s="775"/>
      <c r="AB300" s="771">
        <v>0</v>
      </c>
      <c r="AC300" s="247"/>
      <c r="AD300" s="313">
        <v>0</v>
      </c>
      <c r="AE300" s="757">
        <v>0.11</v>
      </c>
      <c r="AF300" s="828" t="s">
        <v>98</v>
      </c>
      <c r="AG300" s="313">
        <v>0</v>
      </c>
      <c r="AH300" s="757"/>
      <c r="AI300" s="247"/>
      <c r="AJ300" s="313"/>
      <c r="AK300" s="829"/>
      <c r="AL300" s="828"/>
      <c r="AM300" s="766"/>
      <c r="AN300" s="252">
        <f t="shared" si="10"/>
        <v>0.11</v>
      </c>
      <c r="AO300" s="247" t="s">
        <v>98</v>
      </c>
      <c r="AP300" s="313">
        <f t="shared" si="11"/>
        <v>0</v>
      </c>
      <c r="AQ300" s="776"/>
      <c r="AR300" s="767"/>
      <c r="AS300" s="769"/>
      <c r="AT300" s="776"/>
      <c r="AU300" s="767"/>
      <c r="AV300" s="769"/>
      <c r="AW300" s="776"/>
      <c r="AX300" s="767"/>
      <c r="AY300" s="769"/>
      <c r="AZ300" s="776"/>
      <c r="BA300" s="768"/>
      <c r="BB300" s="769"/>
      <c r="BC300" s="776"/>
      <c r="BD300" s="768"/>
      <c r="BE300" s="777"/>
      <c r="BF300" s="319"/>
      <c r="BG300" s="320"/>
      <c r="BH300" s="320"/>
      <c r="BI300" s="776"/>
      <c r="BJ300" s="768"/>
      <c r="BK300" s="769"/>
      <c r="BL300" s="776"/>
      <c r="BM300" s="768"/>
      <c r="BN300" s="769"/>
      <c r="BO300" s="776"/>
      <c r="BP300" s="768"/>
      <c r="BQ300" s="769"/>
      <c r="BR300" s="767"/>
      <c r="BS300" s="768"/>
      <c r="BT300" s="769"/>
    </row>
    <row r="301" spans="1:72" ht="78.75" x14ac:dyDescent="0.25">
      <c r="A301" s="742">
        <v>230</v>
      </c>
      <c r="B301" s="676" t="s">
        <v>434</v>
      </c>
      <c r="C301" s="320"/>
      <c r="D301" s="772"/>
      <c r="E301" s="772"/>
      <c r="F301" s="772"/>
      <c r="G301" s="773"/>
      <c r="H301" s="772"/>
      <c r="I301" s="772"/>
      <c r="J301" s="772"/>
      <c r="K301" s="772"/>
      <c r="L301" s="773"/>
      <c r="M301" s="772"/>
      <c r="N301" s="772"/>
      <c r="O301" s="772"/>
      <c r="P301" s="772"/>
      <c r="Q301" s="772"/>
      <c r="R301" s="772"/>
      <c r="S301" s="772"/>
      <c r="T301" s="772"/>
      <c r="U301" s="772"/>
      <c r="V301" s="772"/>
      <c r="W301" s="774"/>
      <c r="X301" s="772"/>
      <c r="Y301" s="772"/>
      <c r="Z301" s="772"/>
      <c r="AA301" s="775"/>
      <c r="AB301" s="771">
        <v>0</v>
      </c>
      <c r="AC301" s="247"/>
      <c r="AD301" s="313">
        <v>0</v>
      </c>
      <c r="AE301" s="757">
        <v>0.35</v>
      </c>
      <c r="AF301" s="828" t="s">
        <v>98</v>
      </c>
      <c r="AG301" s="313">
        <v>0</v>
      </c>
      <c r="AH301" s="757"/>
      <c r="AI301" s="247"/>
      <c r="AJ301" s="313"/>
      <c r="AK301" s="829"/>
      <c r="AL301" s="828"/>
      <c r="AM301" s="766"/>
      <c r="AN301" s="252">
        <f t="shared" si="10"/>
        <v>0.35</v>
      </c>
      <c r="AO301" s="247" t="s">
        <v>98</v>
      </c>
      <c r="AP301" s="313">
        <f t="shared" si="11"/>
        <v>0</v>
      </c>
      <c r="AQ301" s="776"/>
      <c r="AR301" s="767"/>
      <c r="AS301" s="769"/>
      <c r="AT301" s="776"/>
      <c r="AU301" s="767"/>
      <c r="AV301" s="769"/>
      <c r="AW301" s="776"/>
      <c r="AX301" s="767"/>
      <c r="AY301" s="769"/>
      <c r="AZ301" s="776"/>
      <c r="BA301" s="768"/>
      <c r="BB301" s="769"/>
      <c r="BC301" s="776"/>
      <c r="BD301" s="768"/>
      <c r="BE301" s="777"/>
      <c r="BF301" s="319"/>
      <c r="BG301" s="320"/>
      <c r="BH301" s="320"/>
      <c r="BI301" s="776"/>
      <c r="BJ301" s="768"/>
      <c r="BK301" s="769"/>
      <c r="BL301" s="776"/>
      <c r="BM301" s="768"/>
      <c r="BN301" s="769"/>
      <c r="BO301" s="776"/>
      <c r="BP301" s="768"/>
      <c r="BQ301" s="769"/>
      <c r="BR301" s="767"/>
      <c r="BS301" s="768"/>
      <c r="BT301" s="769"/>
    </row>
    <row r="302" spans="1:72" ht="63" x14ac:dyDescent="0.25">
      <c r="A302" s="742">
        <v>231</v>
      </c>
      <c r="B302" s="676" t="s">
        <v>435</v>
      </c>
      <c r="C302" s="320"/>
      <c r="D302" s="772"/>
      <c r="E302" s="772"/>
      <c r="F302" s="772"/>
      <c r="G302" s="773"/>
      <c r="H302" s="772"/>
      <c r="I302" s="772"/>
      <c r="J302" s="772"/>
      <c r="K302" s="772"/>
      <c r="L302" s="773"/>
      <c r="M302" s="772"/>
      <c r="N302" s="772"/>
      <c r="O302" s="772"/>
      <c r="P302" s="772"/>
      <c r="Q302" s="772"/>
      <c r="R302" s="772"/>
      <c r="S302" s="772"/>
      <c r="T302" s="772"/>
      <c r="U302" s="772"/>
      <c r="V302" s="772"/>
      <c r="W302" s="774"/>
      <c r="X302" s="772"/>
      <c r="Y302" s="772"/>
      <c r="Z302" s="772"/>
      <c r="AA302" s="775"/>
      <c r="AB302" s="771">
        <v>0</v>
      </c>
      <c r="AC302" s="247"/>
      <c r="AD302" s="313">
        <v>0</v>
      </c>
      <c r="AE302" s="757">
        <v>0.34</v>
      </c>
      <c r="AF302" s="828" t="s">
        <v>98</v>
      </c>
      <c r="AG302" s="313">
        <v>0</v>
      </c>
      <c r="AH302" s="757"/>
      <c r="AI302" s="247"/>
      <c r="AJ302" s="313"/>
      <c r="AK302" s="829"/>
      <c r="AL302" s="828"/>
      <c r="AM302" s="766"/>
      <c r="AN302" s="252">
        <f t="shared" si="10"/>
        <v>0.34</v>
      </c>
      <c r="AO302" s="247" t="s">
        <v>98</v>
      </c>
      <c r="AP302" s="313">
        <f t="shared" si="11"/>
        <v>0</v>
      </c>
      <c r="AQ302" s="776"/>
      <c r="AR302" s="767"/>
      <c r="AS302" s="769"/>
      <c r="AT302" s="776"/>
      <c r="AU302" s="767"/>
      <c r="AV302" s="769"/>
      <c r="AW302" s="776"/>
      <c r="AX302" s="767"/>
      <c r="AY302" s="769"/>
      <c r="AZ302" s="776"/>
      <c r="BA302" s="768"/>
      <c r="BB302" s="769"/>
      <c r="BC302" s="776"/>
      <c r="BD302" s="768"/>
      <c r="BE302" s="777"/>
      <c r="BF302" s="319"/>
      <c r="BG302" s="320"/>
      <c r="BH302" s="320"/>
      <c r="BI302" s="776"/>
      <c r="BJ302" s="768"/>
      <c r="BK302" s="769"/>
      <c r="BL302" s="776"/>
      <c r="BM302" s="768"/>
      <c r="BN302" s="769"/>
      <c r="BO302" s="776"/>
      <c r="BP302" s="768"/>
      <c r="BQ302" s="769"/>
      <c r="BR302" s="767"/>
      <c r="BS302" s="768"/>
      <c r="BT302" s="769"/>
    </row>
    <row r="303" spans="1:72" ht="94.5" x14ac:dyDescent="0.25">
      <c r="A303" s="742">
        <v>232</v>
      </c>
      <c r="B303" s="676" t="s">
        <v>436</v>
      </c>
      <c r="C303" s="320"/>
      <c r="D303" s="772"/>
      <c r="E303" s="772"/>
      <c r="F303" s="772"/>
      <c r="G303" s="773"/>
      <c r="H303" s="772"/>
      <c r="I303" s="772"/>
      <c r="J303" s="772"/>
      <c r="K303" s="772"/>
      <c r="L303" s="773"/>
      <c r="M303" s="772"/>
      <c r="N303" s="772"/>
      <c r="O303" s="772"/>
      <c r="P303" s="772"/>
      <c r="Q303" s="772"/>
      <c r="R303" s="772"/>
      <c r="S303" s="772"/>
      <c r="T303" s="772"/>
      <c r="U303" s="772"/>
      <c r="V303" s="772"/>
      <c r="W303" s="774"/>
      <c r="X303" s="772"/>
      <c r="Y303" s="772"/>
      <c r="Z303" s="772"/>
      <c r="AA303" s="775"/>
      <c r="AB303" s="771">
        <v>0</v>
      </c>
      <c r="AC303" s="247"/>
      <c r="AD303" s="313">
        <v>0</v>
      </c>
      <c r="AE303" s="757">
        <v>0.15</v>
      </c>
      <c r="AF303" s="828" t="s">
        <v>98</v>
      </c>
      <c r="AG303" s="313">
        <v>0</v>
      </c>
      <c r="AH303" s="757"/>
      <c r="AI303" s="247"/>
      <c r="AJ303" s="313"/>
      <c r="AK303" s="829"/>
      <c r="AL303" s="828"/>
      <c r="AM303" s="766"/>
      <c r="AN303" s="252">
        <f t="shared" si="10"/>
        <v>0.15</v>
      </c>
      <c r="AO303" s="247" t="s">
        <v>98</v>
      </c>
      <c r="AP303" s="313">
        <f t="shared" si="11"/>
        <v>0</v>
      </c>
      <c r="AQ303" s="776"/>
      <c r="AR303" s="767"/>
      <c r="AS303" s="769"/>
      <c r="AT303" s="776"/>
      <c r="AU303" s="767"/>
      <c r="AV303" s="769"/>
      <c r="AW303" s="776"/>
      <c r="AX303" s="767"/>
      <c r="AY303" s="769"/>
      <c r="AZ303" s="776"/>
      <c r="BA303" s="768"/>
      <c r="BB303" s="769"/>
      <c r="BC303" s="776"/>
      <c r="BD303" s="768"/>
      <c r="BE303" s="777"/>
      <c r="BF303" s="319"/>
      <c r="BG303" s="320"/>
      <c r="BH303" s="320"/>
      <c r="BI303" s="776"/>
      <c r="BJ303" s="768"/>
      <c r="BK303" s="769"/>
      <c r="BL303" s="776"/>
      <c r="BM303" s="768"/>
      <c r="BN303" s="769"/>
      <c r="BO303" s="776"/>
      <c r="BP303" s="768"/>
      <c r="BQ303" s="769"/>
      <c r="BR303" s="767"/>
      <c r="BS303" s="768"/>
      <c r="BT303" s="769"/>
    </row>
    <row r="304" spans="1:72" ht="126" x14ac:dyDescent="0.25">
      <c r="A304" s="742">
        <v>233</v>
      </c>
      <c r="B304" s="676" t="s">
        <v>437</v>
      </c>
      <c r="C304" s="320"/>
      <c r="D304" s="772"/>
      <c r="E304" s="772"/>
      <c r="F304" s="772"/>
      <c r="G304" s="773"/>
      <c r="H304" s="772"/>
      <c r="I304" s="772"/>
      <c r="J304" s="772"/>
      <c r="K304" s="772"/>
      <c r="L304" s="773"/>
      <c r="M304" s="772"/>
      <c r="N304" s="772"/>
      <c r="O304" s="772"/>
      <c r="P304" s="772"/>
      <c r="Q304" s="772"/>
      <c r="R304" s="772"/>
      <c r="S304" s="772"/>
      <c r="T304" s="772"/>
      <c r="U304" s="772"/>
      <c r="V304" s="772"/>
      <c r="W304" s="774"/>
      <c r="X304" s="772"/>
      <c r="Y304" s="772"/>
      <c r="Z304" s="772"/>
      <c r="AA304" s="775"/>
      <c r="AB304" s="771">
        <v>0</v>
      </c>
      <c r="AC304" s="247"/>
      <c r="AD304" s="313">
        <v>0</v>
      </c>
      <c r="AE304" s="757">
        <v>0.28000000000000003</v>
      </c>
      <c r="AF304" s="828" t="s">
        <v>98</v>
      </c>
      <c r="AG304" s="313">
        <v>0</v>
      </c>
      <c r="AH304" s="757"/>
      <c r="AI304" s="247"/>
      <c r="AJ304" s="313"/>
      <c r="AK304" s="829"/>
      <c r="AL304" s="828"/>
      <c r="AM304" s="766"/>
      <c r="AN304" s="252">
        <f t="shared" si="10"/>
        <v>0.28000000000000003</v>
      </c>
      <c r="AO304" s="247" t="s">
        <v>98</v>
      </c>
      <c r="AP304" s="313">
        <f t="shared" si="11"/>
        <v>0</v>
      </c>
      <c r="AQ304" s="776"/>
      <c r="AR304" s="767"/>
      <c r="AS304" s="769"/>
      <c r="AT304" s="776"/>
      <c r="AU304" s="767"/>
      <c r="AV304" s="769"/>
      <c r="AW304" s="776"/>
      <c r="AX304" s="767"/>
      <c r="AY304" s="769"/>
      <c r="AZ304" s="776"/>
      <c r="BA304" s="768"/>
      <c r="BB304" s="769"/>
      <c r="BC304" s="776"/>
      <c r="BD304" s="768"/>
      <c r="BE304" s="777"/>
      <c r="BF304" s="319"/>
      <c r="BG304" s="320"/>
      <c r="BH304" s="320"/>
      <c r="BI304" s="776"/>
      <c r="BJ304" s="768"/>
      <c r="BK304" s="769"/>
      <c r="BL304" s="776"/>
      <c r="BM304" s="768"/>
      <c r="BN304" s="769"/>
      <c r="BO304" s="776"/>
      <c r="BP304" s="768"/>
      <c r="BQ304" s="769"/>
      <c r="BR304" s="767"/>
      <c r="BS304" s="768"/>
      <c r="BT304" s="769"/>
    </row>
    <row r="305" spans="1:72" ht="94.5" x14ac:dyDescent="0.25">
      <c r="A305" s="742">
        <v>234</v>
      </c>
      <c r="B305" s="676" t="s">
        <v>438</v>
      </c>
      <c r="C305" s="320"/>
      <c r="D305" s="772"/>
      <c r="E305" s="772"/>
      <c r="F305" s="772"/>
      <c r="G305" s="773"/>
      <c r="H305" s="772"/>
      <c r="I305" s="772"/>
      <c r="J305" s="772"/>
      <c r="K305" s="772"/>
      <c r="L305" s="773"/>
      <c r="M305" s="772"/>
      <c r="N305" s="772"/>
      <c r="O305" s="772"/>
      <c r="P305" s="772"/>
      <c r="Q305" s="772"/>
      <c r="R305" s="772"/>
      <c r="S305" s="772"/>
      <c r="T305" s="772"/>
      <c r="U305" s="772"/>
      <c r="V305" s="772"/>
      <c r="W305" s="774"/>
      <c r="X305" s="772"/>
      <c r="Y305" s="772"/>
      <c r="Z305" s="772"/>
      <c r="AA305" s="775"/>
      <c r="AB305" s="771">
        <v>0</v>
      </c>
      <c r="AC305" s="247"/>
      <c r="AD305" s="313">
        <v>0</v>
      </c>
      <c r="AE305" s="757">
        <v>0.06</v>
      </c>
      <c r="AF305" s="828" t="s">
        <v>98</v>
      </c>
      <c r="AG305" s="313">
        <v>0</v>
      </c>
      <c r="AH305" s="757"/>
      <c r="AI305" s="247"/>
      <c r="AJ305" s="313"/>
      <c r="AK305" s="829"/>
      <c r="AL305" s="828"/>
      <c r="AM305" s="766"/>
      <c r="AN305" s="252">
        <f t="shared" si="10"/>
        <v>0.06</v>
      </c>
      <c r="AO305" s="247" t="s">
        <v>98</v>
      </c>
      <c r="AP305" s="313">
        <f t="shared" si="11"/>
        <v>0</v>
      </c>
      <c r="AQ305" s="776"/>
      <c r="AR305" s="767"/>
      <c r="AS305" s="769"/>
      <c r="AT305" s="776"/>
      <c r="AU305" s="767"/>
      <c r="AV305" s="769"/>
      <c r="AW305" s="776"/>
      <c r="AX305" s="767"/>
      <c r="AY305" s="769"/>
      <c r="AZ305" s="776"/>
      <c r="BA305" s="768"/>
      <c r="BB305" s="769"/>
      <c r="BC305" s="776"/>
      <c r="BD305" s="768"/>
      <c r="BE305" s="777"/>
      <c r="BF305" s="319"/>
      <c r="BG305" s="320"/>
      <c r="BH305" s="320"/>
      <c r="BI305" s="776"/>
      <c r="BJ305" s="768"/>
      <c r="BK305" s="769"/>
      <c r="BL305" s="776"/>
      <c r="BM305" s="768"/>
      <c r="BN305" s="769"/>
      <c r="BO305" s="776"/>
      <c r="BP305" s="768"/>
      <c r="BQ305" s="769"/>
      <c r="BR305" s="767"/>
      <c r="BS305" s="768"/>
      <c r="BT305" s="769"/>
    </row>
    <row r="306" spans="1:72" ht="78.75" x14ac:dyDescent="0.25">
      <c r="A306" s="742">
        <v>235</v>
      </c>
      <c r="B306" s="676" t="s">
        <v>439</v>
      </c>
      <c r="C306" s="320"/>
      <c r="D306" s="772"/>
      <c r="E306" s="772"/>
      <c r="F306" s="772"/>
      <c r="G306" s="773"/>
      <c r="H306" s="772"/>
      <c r="I306" s="772"/>
      <c r="J306" s="772"/>
      <c r="K306" s="772"/>
      <c r="L306" s="773"/>
      <c r="M306" s="772"/>
      <c r="N306" s="772"/>
      <c r="O306" s="772"/>
      <c r="P306" s="772"/>
      <c r="Q306" s="772"/>
      <c r="R306" s="772"/>
      <c r="S306" s="772"/>
      <c r="T306" s="772"/>
      <c r="U306" s="772"/>
      <c r="V306" s="772"/>
      <c r="W306" s="774"/>
      <c r="X306" s="772"/>
      <c r="Y306" s="772"/>
      <c r="Z306" s="772"/>
      <c r="AA306" s="775"/>
      <c r="AB306" s="771">
        <v>0</v>
      </c>
      <c r="AC306" s="247"/>
      <c r="AD306" s="313">
        <v>0</v>
      </c>
      <c r="AE306" s="757">
        <v>0.18</v>
      </c>
      <c r="AF306" s="828" t="s">
        <v>98</v>
      </c>
      <c r="AG306" s="313">
        <v>0</v>
      </c>
      <c r="AH306" s="757"/>
      <c r="AI306" s="247"/>
      <c r="AJ306" s="313"/>
      <c r="AK306" s="829"/>
      <c r="AL306" s="828"/>
      <c r="AM306" s="766"/>
      <c r="AN306" s="252">
        <f t="shared" si="10"/>
        <v>0.18</v>
      </c>
      <c r="AO306" s="247" t="s">
        <v>98</v>
      </c>
      <c r="AP306" s="313">
        <f t="shared" si="11"/>
        <v>0</v>
      </c>
      <c r="AQ306" s="776"/>
      <c r="AR306" s="767"/>
      <c r="AS306" s="769"/>
      <c r="AT306" s="776"/>
      <c r="AU306" s="767"/>
      <c r="AV306" s="769"/>
      <c r="AW306" s="776"/>
      <c r="AX306" s="767"/>
      <c r="AY306" s="769"/>
      <c r="AZ306" s="776"/>
      <c r="BA306" s="768"/>
      <c r="BB306" s="769"/>
      <c r="BC306" s="776"/>
      <c r="BD306" s="768"/>
      <c r="BE306" s="777"/>
      <c r="BF306" s="319"/>
      <c r="BG306" s="320"/>
      <c r="BH306" s="320"/>
      <c r="BI306" s="776"/>
      <c r="BJ306" s="768"/>
      <c r="BK306" s="769"/>
      <c r="BL306" s="776"/>
      <c r="BM306" s="768"/>
      <c r="BN306" s="769"/>
      <c r="BO306" s="776"/>
      <c r="BP306" s="768"/>
      <c r="BQ306" s="769"/>
      <c r="BR306" s="767"/>
      <c r="BS306" s="768"/>
      <c r="BT306" s="769"/>
    </row>
    <row r="307" spans="1:72" ht="94.5" x14ac:dyDescent="0.25">
      <c r="A307" s="742">
        <v>236</v>
      </c>
      <c r="B307" s="676" t="s">
        <v>440</v>
      </c>
      <c r="C307" s="320"/>
      <c r="D307" s="772"/>
      <c r="E307" s="772"/>
      <c r="F307" s="772"/>
      <c r="G307" s="773"/>
      <c r="H307" s="772"/>
      <c r="I307" s="772"/>
      <c r="J307" s="772"/>
      <c r="K307" s="772"/>
      <c r="L307" s="773"/>
      <c r="M307" s="772"/>
      <c r="N307" s="772"/>
      <c r="O307" s="772"/>
      <c r="P307" s="772"/>
      <c r="Q307" s="772"/>
      <c r="R307" s="772"/>
      <c r="S307" s="772"/>
      <c r="T307" s="772"/>
      <c r="U307" s="772"/>
      <c r="V307" s="772"/>
      <c r="W307" s="774"/>
      <c r="X307" s="772"/>
      <c r="Y307" s="772"/>
      <c r="Z307" s="772"/>
      <c r="AA307" s="775"/>
      <c r="AB307" s="771">
        <v>0</v>
      </c>
      <c r="AC307" s="247"/>
      <c r="AD307" s="313">
        <v>0</v>
      </c>
      <c r="AE307" s="757">
        <v>0.01</v>
      </c>
      <c r="AF307" s="828" t="s">
        <v>98</v>
      </c>
      <c r="AG307" s="313">
        <v>2.5000000000000001E-2</v>
      </c>
      <c r="AH307" s="757"/>
      <c r="AI307" s="247"/>
      <c r="AJ307" s="313"/>
      <c r="AK307" s="829"/>
      <c r="AL307" s="828"/>
      <c r="AM307" s="766"/>
      <c r="AN307" s="252">
        <f t="shared" si="10"/>
        <v>0.01</v>
      </c>
      <c r="AO307" s="247" t="s">
        <v>98</v>
      </c>
      <c r="AP307" s="313">
        <f t="shared" si="11"/>
        <v>2.5000000000000001E-2</v>
      </c>
      <c r="AQ307" s="776"/>
      <c r="AR307" s="767"/>
      <c r="AS307" s="769"/>
      <c r="AT307" s="776"/>
      <c r="AU307" s="767"/>
      <c r="AV307" s="769"/>
      <c r="AW307" s="776"/>
      <c r="AX307" s="767"/>
      <c r="AY307" s="769"/>
      <c r="AZ307" s="776"/>
      <c r="BA307" s="768"/>
      <c r="BB307" s="769"/>
      <c r="BC307" s="776"/>
      <c r="BD307" s="768"/>
      <c r="BE307" s="777"/>
      <c r="BF307" s="319"/>
      <c r="BG307" s="320"/>
      <c r="BH307" s="320"/>
      <c r="BI307" s="776"/>
      <c r="BJ307" s="768"/>
      <c r="BK307" s="769"/>
      <c r="BL307" s="776"/>
      <c r="BM307" s="768"/>
      <c r="BN307" s="769"/>
      <c r="BO307" s="776"/>
      <c r="BP307" s="768"/>
      <c r="BQ307" s="769"/>
      <c r="BR307" s="767"/>
      <c r="BS307" s="768"/>
      <c r="BT307" s="769"/>
    </row>
    <row r="308" spans="1:72" ht="63" x14ac:dyDescent="0.25">
      <c r="A308" s="742">
        <v>237</v>
      </c>
      <c r="B308" s="676" t="s">
        <v>441</v>
      </c>
      <c r="C308" s="320"/>
      <c r="D308" s="772"/>
      <c r="E308" s="772"/>
      <c r="F308" s="772"/>
      <c r="G308" s="773"/>
      <c r="H308" s="772"/>
      <c r="I308" s="772"/>
      <c r="J308" s="772"/>
      <c r="K308" s="772"/>
      <c r="L308" s="773"/>
      <c r="M308" s="772"/>
      <c r="N308" s="772"/>
      <c r="O308" s="772"/>
      <c r="P308" s="772"/>
      <c r="Q308" s="772"/>
      <c r="R308" s="772"/>
      <c r="S308" s="772"/>
      <c r="T308" s="772"/>
      <c r="U308" s="772"/>
      <c r="V308" s="772"/>
      <c r="W308" s="774"/>
      <c r="X308" s="772"/>
      <c r="Y308" s="772"/>
      <c r="Z308" s="772"/>
      <c r="AA308" s="775"/>
      <c r="AB308" s="771">
        <v>0</v>
      </c>
      <c r="AC308" s="247"/>
      <c r="AD308" s="313">
        <v>0</v>
      </c>
      <c r="AE308" s="757">
        <v>0.11</v>
      </c>
      <c r="AF308" s="828" t="s">
        <v>98</v>
      </c>
      <c r="AG308" s="313">
        <v>0</v>
      </c>
      <c r="AH308" s="757"/>
      <c r="AI308" s="247"/>
      <c r="AJ308" s="313"/>
      <c r="AK308" s="829"/>
      <c r="AL308" s="828"/>
      <c r="AM308" s="766"/>
      <c r="AN308" s="252">
        <f t="shared" si="10"/>
        <v>0.11</v>
      </c>
      <c r="AO308" s="247" t="s">
        <v>98</v>
      </c>
      <c r="AP308" s="313">
        <f t="shared" si="11"/>
        <v>0</v>
      </c>
      <c r="AQ308" s="776"/>
      <c r="AR308" s="767"/>
      <c r="AS308" s="769"/>
      <c r="AT308" s="776"/>
      <c r="AU308" s="767"/>
      <c r="AV308" s="769"/>
      <c r="AW308" s="776"/>
      <c r="AX308" s="767"/>
      <c r="AY308" s="769"/>
      <c r="AZ308" s="776"/>
      <c r="BA308" s="768"/>
      <c r="BB308" s="769"/>
      <c r="BC308" s="776"/>
      <c r="BD308" s="768"/>
      <c r="BE308" s="777"/>
      <c r="BF308" s="319"/>
      <c r="BG308" s="320"/>
      <c r="BH308" s="320"/>
      <c r="BI308" s="776"/>
      <c r="BJ308" s="768"/>
      <c r="BK308" s="769"/>
      <c r="BL308" s="776"/>
      <c r="BM308" s="768"/>
      <c r="BN308" s="769"/>
      <c r="BO308" s="776"/>
      <c r="BP308" s="768"/>
      <c r="BQ308" s="769"/>
      <c r="BR308" s="767"/>
      <c r="BS308" s="768"/>
      <c r="BT308" s="769"/>
    </row>
    <row r="309" spans="1:72" ht="94.5" x14ac:dyDescent="0.25">
      <c r="A309" s="742">
        <v>238</v>
      </c>
      <c r="B309" s="676" t="s">
        <v>442</v>
      </c>
      <c r="C309" s="320"/>
      <c r="D309" s="772"/>
      <c r="E309" s="772"/>
      <c r="F309" s="772"/>
      <c r="G309" s="773"/>
      <c r="H309" s="772"/>
      <c r="I309" s="772"/>
      <c r="J309" s="772"/>
      <c r="K309" s="772"/>
      <c r="L309" s="773"/>
      <c r="M309" s="772"/>
      <c r="N309" s="772"/>
      <c r="O309" s="772"/>
      <c r="P309" s="772"/>
      <c r="Q309" s="772"/>
      <c r="R309" s="772"/>
      <c r="S309" s="772"/>
      <c r="T309" s="772"/>
      <c r="U309" s="772"/>
      <c r="V309" s="772"/>
      <c r="W309" s="774"/>
      <c r="X309" s="772"/>
      <c r="Y309" s="772"/>
      <c r="Z309" s="772"/>
      <c r="AA309" s="775"/>
      <c r="AB309" s="771">
        <v>0</v>
      </c>
      <c r="AC309" s="247"/>
      <c r="AD309" s="313">
        <v>0</v>
      </c>
      <c r="AE309" s="757">
        <v>0.16</v>
      </c>
      <c r="AF309" s="828" t="s">
        <v>98</v>
      </c>
      <c r="AG309" s="313">
        <v>0</v>
      </c>
      <c r="AH309" s="757"/>
      <c r="AI309" s="247"/>
      <c r="AJ309" s="313"/>
      <c r="AK309" s="829"/>
      <c r="AL309" s="828"/>
      <c r="AM309" s="766"/>
      <c r="AN309" s="252">
        <f t="shared" si="10"/>
        <v>0.16</v>
      </c>
      <c r="AO309" s="247" t="s">
        <v>98</v>
      </c>
      <c r="AP309" s="313">
        <f t="shared" si="11"/>
        <v>0</v>
      </c>
      <c r="AQ309" s="776"/>
      <c r="AR309" s="767"/>
      <c r="AS309" s="769"/>
      <c r="AT309" s="776"/>
      <c r="AU309" s="767"/>
      <c r="AV309" s="769"/>
      <c r="AW309" s="776"/>
      <c r="AX309" s="767"/>
      <c r="AY309" s="769"/>
      <c r="AZ309" s="776"/>
      <c r="BA309" s="768"/>
      <c r="BB309" s="769"/>
      <c r="BC309" s="776"/>
      <c r="BD309" s="768"/>
      <c r="BE309" s="777"/>
      <c r="BF309" s="319"/>
      <c r="BG309" s="320"/>
      <c r="BH309" s="320"/>
      <c r="BI309" s="776"/>
      <c r="BJ309" s="768"/>
      <c r="BK309" s="769"/>
      <c r="BL309" s="776"/>
      <c r="BM309" s="768"/>
      <c r="BN309" s="769"/>
      <c r="BO309" s="776"/>
      <c r="BP309" s="768"/>
      <c r="BQ309" s="769"/>
      <c r="BR309" s="767"/>
      <c r="BS309" s="768"/>
      <c r="BT309" s="769"/>
    </row>
    <row r="310" spans="1:72" ht="63" x14ac:dyDescent="0.25">
      <c r="A310" s="742">
        <v>239</v>
      </c>
      <c r="B310" s="676" t="s">
        <v>443</v>
      </c>
      <c r="C310" s="320"/>
      <c r="D310" s="772"/>
      <c r="E310" s="772"/>
      <c r="F310" s="772"/>
      <c r="G310" s="773"/>
      <c r="H310" s="772"/>
      <c r="I310" s="772"/>
      <c r="J310" s="772"/>
      <c r="K310" s="772"/>
      <c r="L310" s="773"/>
      <c r="M310" s="772"/>
      <c r="N310" s="772"/>
      <c r="O310" s="772"/>
      <c r="P310" s="772"/>
      <c r="Q310" s="772" t="s">
        <v>586</v>
      </c>
      <c r="R310" s="772"/>
      <c r="S310" s="772"/>
      <c r="T310" s="772"/>
      <c r="U310" s="772"/>
      <c r="V310" s="772"/>
      <c r="W310" s="774"/>
      <c r="X310" s="772"/>
      <c r="Y310" s="772"/>
      <c r="Z310" s="772"/>
      <c r="AA310" s="775"/>
      <c r="AB310" s="771">
        <v>0</v>
      </c>
      <c r="AC310" s="247"/>
      <c r="AD310" s="313">
        <v>0</v>
      </c>
      <c r="AE310" s="757">
        <v>0.06</v>
      </c>
      <c r="AF310" s="828" t="s">
        <v>98</v>
      </c>
      <c r="AG310" s="313">
        <v>0</v>
      </c>
      <c r="AH310" s="757"/>
      <c r="AI310" s="247"/>
      <c r="AJ310" s="313"/>
      <c r="AK310" s="829"/>
      <c r="AL310" s="828"/>
      <c r="AM310" s="766"/>
      <c r="AN310" s="252">
        <f t="shared" si="10"/>
        <v>0.06</v>
      </c>
      <c r="AO310" s="247" t="s">
        <v>98</v>
      </c>
      <c r="AP310" s="313">
        <f t="shared" si="11"/>
        <v>0</v>
      </c>
      <c r="AQ310" s="776"/>
      <c r="AR310" s="767"/>
      <c r="AS310" s="769"/>
      <c r="AT310" s="776"/>
      <c r="AU310" s="767"/>
      <c r="AV310" s="769"/>
      <c r="AW310" s="776"/>
      <c r="AX310" s="767"/>
      <c r="AY310" s="769"/>
      <c r="AZ310" s="776"/>
      <c r="BA310" s="768"/>
      <c r="BB310" s="769"/>
      <c r="BC310" s="776"/>
      <c r="BD310" s="768"/>
      <c r="BE310" s="777"/>
      <c r="BF310" s="319"/>
      <c r="BG310" s="320"/>
      <c r="BH310" s="320"/>
      <c r="BI310" s="776"/>
      <c r="BJ310" s="768"/>
      <c r="BK310" s="769"/>
      <c r="BL310" s="776"/>
      <c r="BM310" s="768"/>
      <c r="BN310" s="769"/>
      <c r="BO310" s="776"/>
      <c r="BP310" s="768"/>
      <c r="BQ310" s="769"/>
      <c r="BR310" s="767"/>
      <c r="BS310" s="768"/>
      <c r="BT310" s="769"/>
    </row>
    <row r="311" spans="1:72" ht="78.75" x14ac:dyDescent="0.3">
      <c r="A311" s="742">
        <v>240</v>
      </c>
      <c r="B311" s="677" t="s">
        <v>456</v>
      </c>
      <c r="C311" s="780"/>
      <c r="D311" s="772"/>
      <c r="E311" s="772"/>
      <c r="F311" s="772"/>
      <c r="G311" s="773"/>
      <c r="H311" s="772"/>
      <c r="I311" s="772"/>
      <c r="J311" s="772"/>
      <c r="K311" s="772"/>
      <c r="L311" s="773"/>
      <c r="M311" s="772"/>
      <c r="N311" s="772"/>
      <c r="O311" s="772"/>
      <c r="P311" s="772"/>
      <c r="Q311" s="772"/>
      <c r="R311" s="772"/>
      <c r="S311" s="772"/>
      <c r="T311" s="772"/>
      <c r="U311" s="772"/>
      <c r="V311" s="772"/>
      <c r="W311" s="774"/>
      <c r="X311" s="772"/>
      <c r="Y311" s="772"/>
      <c r="Z311" s="772"/>
      <c r="AA311" s="775"/>
      <c r="AB311" s="771"/>
      <c r="AC311" s="247"/>
      <c r="AD311" s="313"/>
      <c r="AE311" s="757"/>
      <c r="AF311" s="828"/>
      <c r="AG311" s="313"/>
      <c r="AH311" s="757">
        <v>0.17</v>
      </c>
      <c r="AI311" s="828" t="s">
        <v>98</v>
      </c>
      <c r="AJ311" s="313"/>
      <c r="AK311" s="829"/>
      <c r="AL311" s="828"/>
      <c r="AM311" s="766"/>
      <c r="AN311" s="252">
        <f t="shared" si="10"/>
        <v>0.17</v>
      </c>
      <c r="AO311" s="247" t="s">
        <v>98</v>
      </c>
      <c r="AP311" s="313">
        <f t="shared" si="11"/>
        <v>0</v>
      </c>
      <c r="AQ311" s="776"/>
      <c r="AR311" s="767"/>
      <c r="AS311" s="769"/>
      <c r="AT311" s="776"/>
      <c r="AU311" s="767"/>
      <c r="AV311" s="769"/>
      <c r="AW311" s="776"/>
      <c r="AX311" s="767"/>
      <c r="AY311" s="769"/>
      <c r="AZ311" s="776"/>
      <c r="BA311" s="768"/>
      <c r="BB311" s="769"/>
      <c r="BC311" s="776"/>
      <c r="BD311" s="768"/>
      <c r="BE311" s="777"/>
      <c r="BF311" s="319"/>
      <c r="BG311" s="320"/>
      <c r="BH311" s="320"/>
      <c r="BI311" s="776"/>
      <c r="BJ311" s="768"/>
      <c r="BK311" s="769"/>
      <c r="BL311" s="776"/>
      <c r="BM311" s="768"/>
      <c r="BN311" s="769"/>
      <c r="BO311" s="776"/>
      <c r="BP311" s="768"/>
      <c r="BQ311" s="769"/>
      <c r="BR311" s="767"/>
      <c r="BS311" s="768"/>
      <c r="BT311" s="769"/>
    </row>
    <row r="312" spans="1:72" ht="110.25" x14ac:dyDescent="0.25">
      <c r="A312" s="742">
        <v>241</v>
      </c>
      <c r="B312" s="677" t="s">
        <v>457</v>
      </c>
      <c r="C312" s="320"/>
      <c r="D312" s="772"/>
      <c r="E312" s="772"/>
      <c r="F312" s="772"/>
      <c r="G312" s="773"/>
      <c r="H312" s="772"/>
      <c r="I312" s="772"/>
      <c r="J312" s="772"/>
      <c r="K312" s="772"/>
      <c r="L312" s="773"/>
      <c r="M312" s="772"/>
      <c r="N312" s="772"/>
      <c r="O312" s="772"/>
      <c r="P312" s="772"/>
      <c r="Q312" s="772"/>
      <c r="R312" s="772"/>
      <c r="S312" s="772"/>
      <c r="T312" s="772"/>
      <c r="U312" s="772"/>
      <c r="V312" s="772"/>
      <c r="W312" s="774"/>
      <c r="X312" s="772"/>
      <c r="Y312" s="772"/>
      <c r="Z312" s="772"/>
      <c r="AA312" s="775"/>
      <c r="AB312" s="771"/>
      <c r="AC312" s="247"/>
      <c r="AD312" s="313"/>
      <c r="AE312" s="757"/>
      <c r="AF312" s="828"/>
      <c r="AG312" s="313"/>
      <c r="AH312" s="757">
        <v>7.4999999999999997E-2</v>
      </c>
      <c r="AI312" s="828" t="s">
        <v>98</v>
      </c>
      <c r="AJ312" s="313"/>
      <c r="AK312" s="829"/>
      <c r="AL312" s="828"/>
      <c r="AM312" s="766"/>
      <c r="AN312" s="252">
        <f t="shared" si="10"/>
        <v>7.4999999999999997E-2</v>
      </c>
      <c r="AO312" s="247" t="s">
        <v>98</v>
      </c>
      <c r="AP312" s="313">
        <f t="shared" si="11"/>
        <v>0</v>
      </c>
      <c r="AQ312" s="776"/>
      <c r="AR312" s="767"/>
      <c r="AS312" s="769"/>
      <c r="AT312" s="776"/>
      <c r="AU312" s="767"/>
      <c r="AV312" s="769"/>
      <c r="AW312" s="776"/>
      <c r="AX312" s="767"/>
      <c r="AY312" s="769"/>
      <c r="AZ312" s="776"/>
      <c r="BA312" s="768"/>
      <c r="BB312" s="769"/>
      <c r="BC312" s="776"/>
      <c r="BD312" s="768"/>
      <c r="BE312" s="777"/>
      <c r="BF312" s="319"/>
      <c r="BG312" s="320"/>
      <c r="BH312" s="320"/>
      <c r="BI312" s="776"/>
      <c r="BJ312" s="768"/>
      <c r="BK312" s="769"/>
      <c r="BL312" s="776"/>
      <c r="BM312" s="768"/>
      <c r="BN312" s="769"/>
      <c r="BO312" s="776"/>
      <c r="BP312" s="768"/>
      <c r="BQ312" s="769"/>
      <c r="BR312" s="767"/>
      <c r="BS312" s="768"/>
      <c r="BT312" s="769"/>
    </row>
    <row r="313" spans="1:72" ht="78.75" x14ac:dyDescent="0.25">
      <c r="A313" s="742">
        <v>242</v>
      </c>
      <c r="B313" s="677" t="s">
        <v>458</v>
      </c>
      <c r="C313" s="320"/>
      <c r="D313" s="772"/>
      <c r="E313" s="772"/>
      <c r="F313" s="772"/>
      <c r="G313" s="773"/>
      <c r="H313" s="772"/>
      <c r="I313" s="772"/>
      <c r="J313" s="772"/>
      <c r="K313" s="772"/>
      <c r="L313" s="773"/>
      <c r="M313" s="772"/>
      <c r="N313" s="772"/>
      <c r="O313" s="772"/>
      <c r="P313" s="772"/>
      <c r="Q313" s="772"/>
      <c r="R313" s="772"/>
      <c r="S313" s="772"/>
      <c r="T313" s="772"/>
      <c r="U313" s="772"/>
      <c r="V313" s="772"/>
      <c r="W313" s="774"/>
      <c r="X313" s="772"/>
      <c r="Y313" s="772"/>
      <c r="Z313" s="772"/>
      <c r="AA313" s="775"/>
      <c r="AB313" s="771"/>
      <c r="AC313" s="247"/>
      <c r="AD313" s="313"/>
      <c r="AE313" s="757"/>
      <c r="AF313" s="828"/>
      <c r="AG313" s="313"/>
      <c r="AH313" s="757">
        <v>0.05</v>
      </c>
      <c r="AI313" s="828" t="s">
        <v>98</v>
      </c>
      <c r="AJ313" s="313"/>
      <c r="AK313" s="829"/>
      <c r="AL313" s="828"/>
      <c r="AM313" s="766"/>
      <c r="AN313" s="252">
        <f t="shared" si="10"/>
        <v>0.05</v>
      </c>
      <c r="AO313" s="247" t="s">
        <v>98</v>
      </c>
      <c r="AP313" s="313">
        <f t="shared" si="11"/>
        <v>0</v>
      </c>
      <c r="AQ313" s="776"/>
      <c r="AR313" s="767"/>
      <c r="AS313" s="769"/>
      <c r="AT313" s="776"/>
      <c r="AU313" s="767"/>
      <c r="AV313" s="769"/>
      <c r="AW313" s="776"/>
      <c r="AX313" s="767"/>
      <c r="AY313" s="769"/>
      <c r="AZ313" s="776"/>
      <c r="BA313" s="768"/>
      <c r="BB313" s="769"/>
      <c r="BC313" s="776"/>
      <c r="BD313" s="768"/>
      <c r="BE313" s="777"/>
      <c r="BF313" s="319"/>
      <c r="BG313" s="320"/>
      <c r="BH313" s="320"/>
      <c r="BI313" s="776"/>
      <c r="BJ313" s="768"/>
      <c r="BK313" s="769"/>
      <c r="BL313" s="776"/>
      <c r="BM313" s="768"/>
      <c r="BN313" s="769"/>
      <c r="BO313" s="776"/>
      <c r="BP313" s="768"/>
      <c r="BQ313" s="769"/>
      <c r="BR313" s="767"/>
      <c r="BS313" s="768"/>
      <c r="BT313" s="769"/>
    </row>
    <row r="314" spans="1:72" ht="78.75" x14ac:dyDescent="0.25">
      <c r="A314" s="742">
        <v>243</v>
      </c>
      <c r="B314" s="677" t="s">
        <v>459</v>
      </c>
      <c r="C314" s="320"/>
      <c r="D314" s="772"/>
      <c r="E314" s="772"/>
      <c r="F314" s="772"/>
      <c r="G314" s="773"/>
      <c r="H314" s="772"/>
      <c r="I314" s="772"/>
      <c r="J314" s="772"/>
      <c r="K314" s="772"/>
      <c r="L314" s="773"/>
      <c r="M314" s="772"/>
      <c r="N314" s="772"/>
      <c r="O314" s="772"/>
      <c r="P314" s="772"/>
      <c r="Q314" s="772"/>
      <c r="R314" s="772"/>
      <c r="S314" s="772"/>
      <c r="T314" s="772"/>
      <c r="U314" s="772"/>
      <c r="V314" s="772"/>
      <c r="W314" s="774"/>
      <c r="X314" s="772"/>
      <c r="Y314" s="772"/>
      <c r="Z314" s="772"/>
      <c r="AA314" s="775"/>
      <c r="AB314" s="771"/>
      <c r="AC314" s="247"/>
      <c r="AD314" s="313"/>
      <c r="AE314" s="757"/>
      <c r="AF314" s="828"/>
      <c r="AG314" s="313"/>
      <c r="AH314" s="757">
        <v>0.16</v>
      </c>
      <c r="AI314" s="828" t="s">
        <v>98</v>
      </c>
      <c r="AJ314" s="313"/>
      <c r="AK314" s="829"/>
      <c r="AL314" s="828"/>
      <c r="AM314" s="766"/>
      <c r="AN314" s="252">
        <f t="shared" si="10"/>
        <v>0.16</v>
      </c>
      <c r="AO314" s="247" t="s">
        <v>98</v>
      </c>
      <c r="AP314" s="313">
        <f t="shared" si="11"/>
        <v>0</v>
      </c>
      <c r="AQ314" s="776"/>
      <c r="AR314" s="767"/>
      <c r="AS314" s="769"/>
      <c r="AT314" s="776"/>
      <c r="AU314" s="767"/>
      <c r="AV314" s="769"/>
      <c r="AW314" s="776"/>
      <c r="AX314" s="767"/>
      <c r="AY314" s="769"/>
      <c r="AZ314" s="776"/>
      <c r="BA314" s="768"/>
      <c r="BB314" s="769"/>
      <c r="BC314" s="776"/>
      <c r="BD314" s="768"/>
      <c r="BE314" s="777"/>
      <c r="BF314" s="319"/>
      <c r="BG314" s="320"/>
      <c r="BH314" s="320"/>
      <c r="BI314" s="776"/>
      <c r="BJ314" s="768"/>
      <c r="BK314" s="769"/>
      <c r="BL314" s="776"/>
      <c r="BM314" s="768"/>
      <c r="BN314" s="769"/>
      <c r="BO314" s="776"/>
      <c r="BP314" s="768"/>
      <c r="BQ314" s="769"/>
      <c r="BR314" s="767"/>
      <c r="BS314" s="768"/>
      <c r="BT314" s="769"/>
    </row>
    <row r="315" spans="1:72" ht="78.75" x14ac:dyDescent="0.25">
      <c r="A315" s="742">
        <v>244</v>
      </c>
      <c r="B315" s="677" t="s">
        <v>460</v>
      </c>
      <c r="C315" s="320"/>
      <c r="D315" s="772"/>
      <c r="E315" s="772"/>
      <c r="F315" s="772"/>
      <c r="G315" s="773"/>
      <c r="H315" s="772"/>
      <c r="I315" s="772"/>
      <c r="J315" s="772"/>
      <c r="K315" s="772"/>
      <c r="L315" s="773"/>
      <c r="M315" s="772"/>
      <c r="N315" s="772"/>
      <c r="O315" s="772"/>
      <c r="P315" s="772"/>
      <c r="Q315" s="772"/>
      <c r="R315" s="772"/>
      <c r="S315" s="772"/>
      <c r="T315" s="772"/>
      <c r="U315" s="772"/>
      <c r="V315" s="772"/>
      <c r="W315" s="774"/>
      <c r="X315" s="772"/>
      <c r="Y315" s="772"/>
      <c r="Z315" s="772"/>
      <c r="AA315" s="775"/>
      <c r="AB315" s="771"/>
      <c r="AC315" s="247"/>
      <c r="AD315" s="313"/>
      <c r="AE315" s="757"/>
      <c r="AF315" s="828"/>
      <c r="AG315" s="313"/>
      <c r="AH315" s="757">
        <v>0.1</v>
      </c>
      <c r="AI315" s="828" t="s">
        <v>98</v>
      </c>
      <c r="AJ315" s="313"/>
      <c r="AK315" s="829"/>
      <c r="AL315" s="828"/>
      <c r="AM315" s="766"/>
      <c r="AN315" s="252">
        <f t="shared" si="10"/>
        <v>0.1</v>
      </c>
      <c r="AO315" s="247" t="s">
        <v>98</v>
      </c>
      <c r="AP315" s="313">
        <f t="shared" si="11"/>
        <v>0</v>
      </c>
      <c r="AQ315" s="776"/>
      <c r="AR315" s="767"/>
      <c r="AS315" s="769"/>
      <c r="AT315" s="776"/>
      <c r="AU315" s="767"/>
      <c r="AV315" s="769"/>
      <c r="AW315" s="776"/>
      <c r="AX315" s="767"/>
      <c r="AY315" s="769"/>
      <c r="AZ315" s="776"/>
      <c r="BA315" s="768"/>
      <c r="BB315" s="769"/>
      <c r="BC315" s="776"/>
      <c r="BD315" s="768"/>
      <c r="BE315" s="777"/>
      <c r="BF315" s="319"/>
      <c r="BG315" s="320"/>
      <c r="BH315" s="320"/>
      <c r="BI315" s="776"/>
      <c r="BJ315" s="768"/>
      <c r="BK315" s="769"/>
      <c r="BL315" s="776"/>
      <c r="BM315" s="768"/>
      <c r="BN315" s="769"/>
      <c r="BO315" s="776"/>
      <c r="BP315" s="768"/>
      <c r="BQ315" s="769"/>
      <c r="BR315" s="767"/>
      <c r="BS315" s="768"/>
      <c r="BT315" s="769"/>
    </row>
    <row r="316" spans="1:72" ht="78.75" x14ac:dyDescent="0.25">
      <c r="A316" s="742">
        <v>245</v>
      </c>
      <c r="B316" s="677" t="s">
        <v>461</v>
      </c>
      <c r="C316" s="320"/>
      <c r="D316" s="772"/>
      <c r="E316" s="772"/>
      <c r="F316" s="772"/>
      <c r="G316" s="773"/>
      <c r="H316" s="772"/>
      <c r="I316" s="772"/>
      <c r="J316" s="772"/>
      <c r="K316" s="772"/>
      <c r="L316" s="773"/>
      <c r="M316" s="772"/>
      <c r="N316" s="772"/>
      <c r="O316" s="772"/>
      <c r="P316" s="772"/>
      <c r="Q316" s="772"/>
      <c r="R316" s="772"/>
      <c r="S316" s="772"/>
      <c r="T316" s="772"/>
      <c r="U316" s="772"/>
      <c r="V316" s="772"/>
      <c r="W316" s="774"/>
      <c r="X316" s="772"/>
      <c r="Y316" s="772"/>
      <c r="Z316" s="772"/>
      <c r="AA316" s="775"/>
      <c r="AB316" s="771"/>
      <c r="AC316" s="247"/>
      <c r="AD316" s="313"/>
      <c r="AE316" s="757"/>
      <c r="AF316" s="828"/>
      <c r="AG316" s="313"/>
      <c r="AH316" s="757">
        <v>0.74</v>
      </c>
      <c r="AI316" s="828" t="s">
        <v>98</v>
      </c>
      <c r="AJ316" s="313"/>
      <c r="AK316" s="829"/>
      <c r="AL316" s="828"/>
      <c r="AM316" s="766"/>
      <c r="AN316" s="252">
        <f t="shared" si="10"/>
        <v>0.74</v>
      </c>
      <c r="AO316" s="247" t="s">
        <v>98</v>
      </c>
      <c r="AP316" s="313">
        <f t="shared" si="11"/>
        <v>0</v>
      </c>
      <c r="AQ316" s="776"/>
      <c r="AR316" s="767"/>
      <c r="AS316" s="769"/>
      <c r="AT316" s="776"/>
      <c r="AU316" s="767"/>
      <c r="AV316" s="769"/>
      <c r="AW316" s="776"/>
      <c r="AX316" s="767"/>
      <c r="AY316" s="769"/>
      <c r="AZ316" s="776"/>
      <c r="BA316" s="768"/>
      <c r="BB316" s="769"/>
      <c r="BC316" s="776"/>
      <c r="BD316" s="768"/>
      <c r="BE316" s="777"/>
      <c r="BF316" s="319"/>
      <c r="BG316" s="320"/>
      <c r="BH316" s="320"/>
      <c r="BI316" s="776"/>
      <c r="BJ316" s="768"/>
      <c r="BK316" s="769"/>
      <c r="BL316" s="776"/>
      <c r="BM316" s="768"/>
      <c r="BN316" s="769"/>
      <c r="BO316" s="776"/>
      <c r="BP316" s="768"/>
      <c r="BQ316" s="769"/>
      <c r="BR316" s="767"/>
      <c r="BS316" s="768"/>
      <c r="BT316" s="769"/>
    </row>
    <row r="317" spans="1:72" ht="94.5" x14ac:dyDescent="0.25">
      <c r="A317" s="742">
        <v>246</v>
      </c>
      <c r="B317" s="677" t="s">
        <v>462</v>
      </c>
      <c r="C317" s="320"/>
      <c r="D317" s="772"/>
      <c r="E317" s="772"/>
      <c r="F317" s="772"/>
      <c r="G317" s="773"/>
      <c r="H317" s="772"/>
      <c r="I317" s="772"/>
      <c r="J317" s="772"/>
      <c r="K317" s="772"/>
      <c r="L317" s="773"/>
      <c r="M317" s="772"/>
      <c r="N317" s="772"/>
      <c r="O317" s="772"/>
      <c r="P317" s="772"/>
      <c r="Q317" s="772"/>
      <c r="R317" s="772"/>
      <c r="S317" s="772"/>
      <c r="T317" s="772"/>
      <c r="U317" s="772"/>
      <c r="V317" s="772"/>
      <c r="W317" s="774"/>
      <c r="X317" s="772"/>
      <c r="Y317" s="772"/>
      <c r="Z317" s="772"/>
      <c r="AA317" s="775"/>
      <c r="AB317" s="771"/>
      <c r="AC317" s="247"/>
      <c r="AD317" s="313"/>
      <c r="AE317" s="757"/>
      <c r="AF317" s="828"/>
      <c r="AG317" s="313"/>
      <c r="AH317" s="757">
        <v>0.23499999999999999</v>
      </c>
      <c r="AI317" s="828" t="s">
        <v>98</v>
      </c>
      <c r="AJ317" s="313"/>
      <c r="AK317" s="829"/>
      <c r="AL317" s="828"/>
      <c r="AM317" s="766"/>
      <c r="AN317" s="252">
        <f t="shared" si="10"/>
        <v>0.23499999999999999</v>
      </c>
      <c r="AO317" s="247" t="s">
        <v>98</v>
      </c>
      <c r="AP317" s="313">
        <f t="shared" si="11"/>
        <v>0</v>
      </c>
      <c r="AQ317" s="776"/>
      <c r="AR317" s="767"/>
      <c r="AS317" s="769"/>
      <c r="AT317" s="776"/>
      <c r="AU317" s="767"/>
      <c r="AV317" s="769"/>
      <c r="AW317" s="776"/>
      <c r="AX317" s="767"/>
      <c r="AY317" s="769"/>
      <c r="AZ317" s="776"/>
      <c r="BA317" s="768"/>
      <c r="BB317" s="769"/>
      <c r="BC317" s="776"/>
      <c r="BD317" s="768"/>
      <c r="BE317" s="777"/>
      <c r="BF317" s="319"/>
      <c r="BG317" s="320"/>
      <c r="BH317" s="320"/>
      <c r="BI317" s="776"/>
      <c r="BJ317" s="768"/>
      <c r="BK317" s="769"/>
      <c r="BL317" s="776"/>
      <c r="BM317" s="768"/>
      <c r="BN317" s="769"/>
      <c r="BO317" s="776"/>
      <c r="BP317" s="768"/>
      <c r="BQ317" s="769"/>
      <c r="BR317" s="767"/>
      <c r="BS317" s="768"/>
      <c r="BT317" s="769"/>
    </row>
    <row r="318" spans="1:72" ht="78.75" x14ac:dyDescent="0.25">
      <c r="A318" s="742">
        <v>247</v>
      </c>
      <c r="B318" s="677" t="s">
        <v>463</v>
      </c>
      <c r="C318" s="320"/>
      <c r="D318" s="772"/>
      <c r="E318" s="772"/>
      <c r="F318" s="772"/>
      <c r="G318" s="773"/>
      <c r="H318" s="772"/>
      <c r="I318" s="772"/>
      <c r="J318" s="772"/>
      <c r="K318" s="772"/>
      <c r="L318" s="773"/>
      <c r="M318" s="772"/>
      <c r="N318" s="772"/>
      <c r="O318" s="772"/>
      <c r="P318" s="772"/>
      <c r="Q318" s="772"/>
      <c r="R318" s="772"/>
      <c r="S318" s="772"/>
      <c r="T318" s="772"/>
      <c r="U318" s="772"/>
      <c r="V318" s="772"/>
      <c r="W318" s="774"/>
      <c r="X318" s="772"/>
      <c r="Y318" s="772"/>
      <c r="Z318" s="772"/>
      <c r="AA318" s="775"/>
      <c r="AB318" s="771"/>
      <c r="AC318" s="247"/>
      <c r="AD318" s="313"/>
      <c r="AE318" s="757"/>
      <c r="AF318" s="828"/>
      <c r="AG318" s="313"/>
      <c r="AH318" s="757">
        <v>0.11</v>
      </c>
      <c r="AI318" s="828" t="s">
        <v>98</v>
      </c>
      <c r="AJ318" s="313"/>
      <c r="AK318" s="829"/>
      <c r="AL318" s="828"/>
      <c r="AM318" s="766"/>
      <c r="AN318" s="252">
        <f t="shared" si="10"/>
        <v>0.11</v>
      </c>
      <c r="AO318" s="247" t="s">
        <v>98</v>
      </c>
      <c r="AP318" s="313">
        <f t="shared" si="11"/>
        <v>0</v>
      </c>
      <c r="AQ318" s="776"/>
      <c r="AR318" s="767"/>
      <c r="AS318" s="769"/>
      <c r="AT318" s="776"/>
      <c r="AU318" s="767"/>
      <c r="AV318" s="769"/>
      <c r="AW318" s="776"/>
      <c r="AX318" s="767"/>
      <c r="AY318" s="769"/>
      <c r="AZ318" s="776"/>
      <c r="BA318" s="768"/>
      <c r="BB318" s="769"/>
      <c r="BC318" s="776"/>
      <c r="BD318" s="768"/>
      <c r="BE318" s="777"/>
      <c r="BF318" s="319"/>
      <c r="BG318" s="320"/>
      <c r="BH318" s="320"/>
      <c r="BI318" s="776"/>
      <c r="BJ318" s="768"/>
      <c r="BK318" s="769"/>
      <c r="BL318" s="776"/>
      <c r="BM318" s="768"/>
      <c r="BN318" s="769"/>
      <c r="BO318" s="776"/>
      <c r="BP318" s="768"/>
      <c r="BQ318" s="769"/>
      <c r="BR318" s="767"/>
      <c r="BS318" s="768"/>
      <c r="BT318" s="769"/>
    </row>
    <row r="319" spans="1:72" ht="94.5" x14ac:dyDescent="0.25">
      <c r="A319" s="742">
        <v>248</v>
      </c>
      <c r="B319" s="677" t="s">
        <v>464</v>
      </c>
      <c r="C319" s="320"/>
      <c r="D319" s="772"/>
      <c r="E319" s="772"/>
      <c r="F319" s="772"/>
      <c r="G319" s="773"/>
      <c r="H319" s="772"/>
      <c r="I319" s="772"/>
      <c r="J319" s="772"/>
      <c r="K319" s="772"/>
      <c r="L319" s="773"/>
      <c r="M319" s="772"/>
      <c r="N319" s="772"/>
      <c r="O319" s="772"/>
      <c r="P319" s="772"/>
      <c r="Q319" s="772"/>
      <c r="R319" s="772"/>
      <c r="S319" s="772"/>
      <c r="T319" s="772"/>
      <c r="U319" s="772"/>
      <c r="V319" s="772"/>
      <c r="W319" s="774"/>
      <c r="X319" s="772"/>
      <c r="Y319" s="772"/>
      <c r="Z319" s="772"/>
      <c r="AA319" s="775"/>
      <c r="AB319" s="771"/>
      <c r="AC319" s="247"/>
      <c r="AD319" s="313"/>
      <c r="AE319" s="757"/>
      <c r="AF319" s="828"/>
      <c r="AG319" s="313"/>
      <c r="AH319" s="757">
        <v>0.02</v>
      </c>
      <c r="AI319" s="828" t="s">
        <v>98</v>
      </c>
      <c r="AJ319" s="313"/>
      <c r="AK319" s="829"/>
      <c r="AL319" s="828"/>
      <c r="AM319" s="766"/>
      <c r="AN319" s="252">
        <f t="shared" si="10"/>
        <v>0.02</v>
      </c>
      <c r="AO319" s="247" t="s">
        <v>98</v>
      </c>
      <c r="AP319" s="313">
        <f t="shared" si="11"/>
        <v>0</v>
      </c>
      <c r="AQ319" s="776"/>
      <c r="AR319" s="767"/>
      <c r="AS319" s="769"/>
      <c r="AT319" s="776"/>
      <c r="AU319" s="767"/>
      <c r="AV319" s="769"/>
      <c r="AW319" s="776"/>
      <c r="AX319" s="767"/>
      <c r="AY319" s="769"/>
      <c r="AZ319" s="776"/>
      <c r="BA319" s="768"/>
      <c r="BB319" s="769"/>
      <c r="BC319" s="776"/>
      <c r="BD319" s="768"/>
      <c r="BE319" s="777"/>
      <c r="BF319" s="319"/>
      <c r="BG319" s="320"/>
      <c r="BH319" s="320"/>
      <c r="BI319" s="776"/>
      <c r="BJ319" s="768"/>
      <c r="BK319" s="769"/>
      <c r="BL319" s="776"/>
      <c r="BM319" s="768"/>
      <c r="BN319" s="769"/>
      <c r="BO319" s="776"/>
      <c r="BP319" s="768"/>
      <c r="BQ319" s="769"/>
      <c r="BR319" s="767"/>
      <c r="BS319" s="768"/>
      <c r="BT319" s="769"/>
    </row>
    <row r="320" spans="1:72" ht="78.75" x14ac:dyDescent="0.25">
      <c r="A320" s="742">
        <v>249</v>
      </c>
      <c r="B320" s="677" t="s">
        <v>465</v>
      </c>
      <c r="C320" s="320"/>
      <c r="D320" s="772"/>
      <c r="E320" s="772"/>
      <c r="F320" s="772"/>
      <c r="G320" s="773"/>
      <c r="H320" s="772"/>
      <c r="I320" s="772"/>
      <c r="J320" s="772"/>
      <c r="K320" s="772"/>
      <c r="L320" s="773"/>
      <c r="M320" s="772"/>
      <c r="N320" s="772"/>
      <c r="O320" s="772"/>
      <c r="P320" s="772"/>
      <c r="Q320" s="772"/>
      <c r="R320" s="772"/>
      <c r="S320" s="772"/>
      <c r="T320" s="772"/>
      <c r="U320" s="772"/>
      <c r="V320" s="772"/>
      <c r="W320" s="774"/>
      <c r="X320" s="772"/>
      <c r="Y320" s="772"/>
      <c r="Z320" s="772"/>
      <c r="AA320" s="775"/>
      <c r="AB320" s="771"/>
      <c r="AC320" s="247"/>
      <c r="AD320" s="313"/>
      <c r="AE320" s="757"/>
      <c r="AF320" s="828"/>
      <c r="AG320" s="313"/>
      <c r="AH320" s="757">
        <v>7.0000000000000007E-2</v>
      </c>
      <c r="AI320" s="828" t="s">
        <v>98</v>
      </c>
      <c r="AJ320" s="313"/>
      <c r="AK320" s="829"/>
      <c r="AL320" s="828"/>
      <c r="AM320" s="766"/>
      <c r="AN320" s="252">
        <f t="shared" si="10"/>
        <v>7.0000000000000007E-2</v>
      </c>
      <c r="AO320" s="247" t="s">
        <v>98</v>
      </c>
      <c r="AP320" s="313">
        <f t="shared" si="11"/>
        <v>0</v>
      </c>
      <c r="AQ320" s="776"/>
      <c r="AR320" s="767"/>
      <c r="AS320" s="769"/>
      <c r="AT320" s="776"/>
      <c r="AU320" s="767"/>
      <c r="AV320" s="769"/>
      <c r="AW320" s="776"/>
      <c r="AX320" s="767"/>
      <c r="AY320" s="769"/>
      <c r="AZ320" s="776"/>
      <c r="BA320" s="768"/>
      <c r="BB320" s="769"/>
      <c r="BC320" s="776"/>
      <c r="BD320" s="768"/>
      <c r="BE320" s="777"/>
      <c r="BF320" s="319"/>
      <c r="BG320" s="320"/>
      <c r="BH320" s="320"/>
      <c r="BI320" s="776"/>
      <c r="BJ320" s="768"/>
      <c r="BK320" s="769"/>
      <c r="BL320" s="776"/>
      <c r="BM320" s="768"/>
      <c r="BN320" s="769"/>
      <c r="BO320" s="776"/>
      <c r="BP320" s="768"/>
      <c r="BQ320" s="769"/>
      <c r="BR320" s="767"/>
      <c r="BS320" s="768"/>
      <c r="BT320" s="769"/>
    </row>
    <row r="321" spans="1:72" ht="78.75" x14ac:dyDescent="0.25">
      <c r="A321" s="742">
        <v>250</v>
      </c>
      <c r="B321" s="677" t="s">
        <v>466</v>
      </c>
      <c r="C321" s="320"/>
      <c r="D321" s="772"/>
      <c r="E321" s="772"/>
      <c r="F321" s="772"/>
      <c r="G321" s="773"/>
      <c r="H321" s="772"/>
      <c r="I321" s="772"/>
      <c r="J321" s="772"/>
      <c r="K321" s="772"/>
      <c r="L321" s="773"/>
      <c r="M321" s="772"/>
      <c r="N321" s="772"/>
      <c r="O321" s="772"/>
      <c r="P321" s="772"/>
      <c r="Q321" s="772"/>
      <c r="R321" s="772"/>
      <c r="S321" s="772"/>
      <c r="T321" s="772"/>
      <c r="U321" s="772"/>
      <c r="V321" s="772"/>
      <c r="W321" s="774"/>
      <c r="X321" s="772"/>
      <c r="Y321" s="772"/>
      <c r="Z321" s="772"/>
      <c r="AA321" s="775"/>
      <c r="AB321" s="771"/>
      <c r="AC321" s="247"/>
      <c r="AD321" s="313"/>
      <c r="AE321" s="757"/>
      <c r="AF321" s="828"/>
      <c r="AG321" s="313"/>
      <c r="AH321" s="757">
        <v>0.03</v>
      </c>
      <c r="AI321" s="828" t="s">
        <v>98</v>
      </c>
      <c r="AJ321" s="313"/>
      <c r="AK321" s="829"/>
      <c r="AL321" s="828"/>
      <c r="AM321" s="766"/>
      <c r="AN321" s="252">
        <f t="shared" si="10"/>
        <v>0.03</v>
      </c>
      <c r="AO321" s="247" t="s">
        <v>98</v>
      </c>
      <c r="AP321" s="313">
        <f t="shared" si="11"/>
        <v>0</v>
      </c>
      <c r="AQ321" s="776"/>
      <c r="AR321" s="767"/>
      <c r="AS321" s="769"/>
      <c r="AT321" s="776"/>
      <c r="AU321" s="767"/>
      <c r="AV321" s="769"/>
      <c r="AW321" s="776"/>
      <c r="AX321" s="767"/>
      <c r="AY321" s="769"/>
      <c r="AZ321" s="776"/>
      <c r="BA321" s="768"/>
      <c r="BB321" s="769"/>
      <c r="BC321" s="776"/>
      <c r="BD321" s="768"/>
      <c r="BE321" s="777"/>
      <c r="BF321" s="319"/>
      <c r="BG321" s="320"/>
      <c r="BH321" s="320"/>
      <c r="BI321" s="776"/>
      <c r="BJ321" s="768"/>
      <c r="BK321" s="769"/>
      <c r="BL321" s="776"/>
      <c r="BM321" s="768"/>
      <c r="BN321" s="769"/>
      <c r="BO321" s="776"/>
      <c r="BP321" s="768"/>
      <c r="BQ321" s="769"/>
      <c r="BR321" s="767"/>
      <c r="BS321" s="768"/>
      <c r="BT321" s="769"/>
    </row>
    <row r="322" spans="1:72" ht="78.75" x14ac:dyDescent="0.25">
      <c r="A322" s="742">
        <v>251</v>
      </c>
      <c r="B322" s="677" t="s">
        <v>467</v>
      </c>
      <c r="C322" s="320"/>
      <c r="D322" s="772"/>
      <c r="E322" s="772"/>
      <c r="F322" s="772"/>
      <c r="G322" s="773"/>
      <c r="H322" s="772"/>
      <c r="I322" s="772"/>
      <c r="J322" s="772"/>
      <c r="K322" s="772"/>
      <c r="L322" s="773"/>
      <c r="M322" s="772"/>
      <c r="N322" s="772"/>
      <c r="O322" s="772"/>
      <c r="P322" s="772"/>
      <c r="Q322" s="772"/>
      <c r="R322" s="772"/>
      <c r="S322" s="772"/>
      <c r="T322" s="772"/>
      <c r="U322" s="772"/>
      <c r="V322" s="772"/>
      <c r="W322" s="774"/>
      <c r="X322" s="772"/>
      <c r="Y322" s="772"/>
      <c r="Z322" s="772"/>
      <c r="AA322" s="775"/>
      <c r="AB322" s="771"/>
      <c r="AC322" s="247"/>
      <c r="AD322" s="313"/>
      <c r="AE322" s="757"/>
      <c r="AF322" s="828"/>
      <c r="AG322" s="313"/>
      <c r="AH322" s="757">
        <v>0.22</v>
      </c>
      <c r="AI322" s="828" t="s">
        <v>98</v>
      </c>
      <c r="AJ322" s="313"/>
      <c r="AK322" s="829"/>
      <c r="AL322" s="828"/>
      <c r="AM322" s="766"/>
      <c r="AN322" s="252">
        <f t="shared" si="10"/>
        <v>0.22</v>
      </c>
      <c r="AO322" s="247" t="s">
        <v>98</v>
      </c>
      <c r="AP322" s="313">
        <f t="shared" si="11"/>
        <v>0</v>
      </c>
      <c r="AQ322" s="776"/>
      <c r="AR322" s="767"/>
      <c r="AS322" s="769"/>
      <c r="AT322" s="776"/>
      <c r="AU322" s="767"/>
      <c r="AV322" s="769"/>
      <c r="AW322" s="776"/>
      <c r="AX322" s="767"/>
      <c r="AY322" s="769"/>
      <c r="AZ322" s="776"/>
      <c r="BA322" s="768"/>
      <c r="BB322" s="769"/>
      <c r="BC322" s="776"/>
      <c r="BD322" s="768"/>
      <c r="BE322" s="777"/>
      <c r="BF322" s="319"/>
      <c r="BG322" s="320"/>
      <c r="BH322" s="320"/>
      <c r="BI322" s="776"/>
      <c r="BJ322" s="768"/>
      <c r="BK322" s="769"/>
      <c r="BL322" s="776"/>
      <c r="BM322" s="768"/>
      <c r="BN322" s="769"/>
      <c r="BO322" s="776"/>
      <c r="BP322" s="768"/>
      <c r="BQ322" s="769"/>
      <c r="BR322" s="767"/>
      <c r="BS322" s="768"/>
      <c r="BT322" s="769"/>
    </row>
    <row r="323" spans="1:72" ht="78.75" x14ac:dyDescent="0.25">
      <c r="A323" s="742">
        <v>252</v>
      </c>
      <c r="B323" s="677" t="s">
        <v>468</v>
      </c>
      <c r="C323" s="320"/>
      <c r="D323" s="772"/>
      <c r="E323" s="772"/>
      <c r="F323" s="772"/>
      <c r="G323" s="773"/>
      <c r="H323" s="772"/>
      <c r="I323" s="772"/>
      <c r="J323" s="772"/>
      <c r="K323" s="772"/>
      <c r="L323" s="773"/>
      <c r="M323" s="772"/>
      <c r="N323" s="772"/>
      <c r="O323" s="772"/>
      <c r="P323" s="772"/>
      <c r="Q323" s="772"/>
      <c r="R323" s="772"/>
      <c r="S323" s="772"/>
      <c r="T323" s="772"/>
      <c r="U323" s="772"/>
      <c r="V323" s="772"/>
      <c r="W323" s="774"/>
      <c r="X323" s="772"/>
      <c r="Y323" s="772"/>
      <c r="Z323" s="772"/>
      <c r="AA323" s="775"/>
      <c r="AB323" s="771"/>
      <c r="AC323" s="247"/>
      <c r="AD323" s="313"/>
      <c r="AE323" s="757"/>
      <c r="AF323" s="828"/>
      <c r="AG323" s="313"/>
      <c r="AH323" s="757">
        <v>0.04</v>
      </c>
      <c r="AI323" s="828" t="s">
        <v>98</v>
      </c>
      <c r="AJ323" s="313"/>
      <c r="AK323" s="829"/>
      <c r="AL323" s="828"/>
      <c r="AM323" s="766"/>
      <c r="AN323" s="252">
        <f t="shared" si="10"/>
        <v>0.04</v>
      </c>
      <c r="AO323" s="247" t="s">
        <v>98</v>
      </c>
      <c r="AP323" s="313">
        <f t="shared" si="11"/>
        <v>0</v>
      </c>
      <c r="AQ323" s="776"/>
      <c r="AR323" s="767"/>
      <c r="AS323" s="769"/>
      <c r="AT323" s="776"/>
      <c r="AU323" s="767"/>
      <c r="AV323" s="769"/>
      <c r="AW323" s="776"/>
      <c r="AX323" s="767"/>
      <c r="AY323" s="769"/>
      <c r="AZ323" s="776"/>
      <c r="BA323" s="768"/>
      <c r="BB323" s="769"/>
      <c r="BC323" s="776"/>
      <c r="BD323" s="768"/>
      <c r="BE323" s="777"/>
      <c r="BF323" s="319"/>
      <c r="BG323" s="320"/>
      <c r="BH323" s="320"/>
      <c r="BI323" s="776"/>
      <c r="BJ323" s="768"/>
      <c r="BK323" s="769"/>
      <c r="BL323" s="776"/>
      <c r="BM323" s="768"/>
      <c r="BN323" s="769"/>
      <c r="BO323" s="776"/>
      <c r="BP323" s="768"/>
      <c r="BQ323" s="769"/>
      <c r="BR323" s="767"/>
      <c r="BS323" s="768"/>
      <c r="BT323" s="769"/>
    </row>
    <row r="324" spans="1:72" ht="94.5" x14ac:dyDescent="0.25">
      <c r="A324" s="742">
        <v>253</v>
      </c>
      <c r="B324" s="677" t="s">
        <v>469</v>
      </c>
      <c r="C324" s="320"/>
      <c r="D324" s="772"/>
      <c r="E324" s="772"/>
      <c r="F324" s="772"/>
      <c r="G324" s="773"/>
      <c r="H324" s="772"/>
      <c r="I324" s="772"/>
      <c r="J324" s="772"/>
      <c r="K324" s="772"/>
      <c r="L324" s="773"/>
      <c r="M324" s="772"/>
      <c r="N324" s="772"/>
      <c r="O324" s="772"/>
      <c r="P324" s="772"/>
      <c r="Q324" s="772"/>
      <c r="R324" s="772"/>
      <c r="S324" s="772"/>
      <c r="T324" s="772"/>
      <c r="U324" s="772"/>
      <c r="V324" s="772"/>
      <c r="W324" s="774"/>
      <c r="X324" s="772"/>
      <c r="Y324" s="772"/>
      <c r="Z324" s="772"/>
      <c r="AA324" s="775"/>
      <c r="AB324" s="771"/>
      <c r="AC324" s="247"/>
      <c r="AD324" s="313"/>
      <c r="AE324" s="757"/>
      <c r="AF324" s="828"/>
      <c r="AG324" s="313"/>
      <c r="AH324" s="757">
        <v>0.12</v>
      </c>
      <c r="AI324" s="828" t="s">
        <v>98</v>
      </c>
      <c r="AJ324" s="313">
        <v>0.16</v>
      </c>
      <c r="AK324" s="829"/>
      <c r="AL324" s="828"/>
      <c r="AM324" s="766"/>
      <c r="AN324" s="252">
        <f t="shared" si="10"/>
        <v>0.12</v>
      </c>
      <c r="AO324" s="247" t="s">
        <v>98</v>
      </c>
      <c r="AP324" s="313">
        <f t="shared" si="11"/>
        <v>0.16</v>
      </c>
      <c r="AQ324" s="776"/>
      <c r="AR324" s="767"/>
      <c r="AS324" s="769"/>
      <c r="AT324" s="776"/>
      <c r="AU324" s="767"/>
      <c r="AV324" s="769"/>
      <c r="AW324" s="776"/>
      <c r="AX324" s="767"/>
      <c r="AY324" s="769"/>
      <c r="AZ324" s="776"/>
      <c r="BA324" s="768"/>
      <c r="BB324" s="769"/>
      <c r="BC324" s="776"/>
      <c r="BD324" s="768"/>
      <c r="BE324" s="777"/>
      <c r="BF324" s="319"/>
      <c r="BG324" s="320"/>
      <c r="BH324" s="320"/>
      <c r="BI324" s="776"/>
      <c r="BJ324" s="768"/>
      <c r="BK324" s="769"/>
      <c r="BL324" s="776"/>
      <c r="BM324" s="768"/>
      <c r="BN324" s="769"/>
      <c r="BO324" s="776"/>
      <c r="BP324" s="768"/>
      <c r="BQ324" s="769"/>
      <c r="BR324" s="767"/>
      <c r="BS324" s="768"/>
      <c r="BT324" s="769"/>
    </row>
    <row r="325" spans="1:72" ht="78.75" x14ac:dyDescent="0.25">
      <c r="A325" s="742">
        <v>254</v>
      </c>
      <c r="B325" s="677" t="s">
        <v>470</v>
      </c>
      <c r="C325" s="320"/>
      <c r="D325" s="772"/>
      <c r="E325" s="772"/>
      <c r="F325" s="772"/>
      <c r="G325" s="773"/>
      <c r="H325" s="772"/>
      <c r="I325" s="772"/>
      <c r="J325" s="772"/>
      <c r="K325" s="772"/>
      <c r="L325" s="773"/>
      <c r="M325" s="772"/>
      <c r="N325" s="772"/>
      <c r="O325" s="772"/>
      <c r="P325" s="772"/>
      <c r="Q325" s="772"/>
      <c r="R325" s="772"/>
      <c r="S325" s="772"/>
      <c r="T325" s="772"/>
      <c r="U325" s="772"/>
      <c r="V325" s="772"/>
      <c r="W325" s="774"/>
      <c r="X325" s="772"/>
      <c r="Y325" s="772"/>
      <c r="Z325" s="772"/>
      <c r="AA325" s="775"/>
      <c r="AB325" s="771"/>
      <c r="AC325" s="247"/>
      <c r="AD325" s="313"/>
      <c r="AE325" s="757"/>
      <c r="AF325" s="828"/>
      <c r="AG325" s="313"/>
      <c r="AH325" s="757">
        <v>0.1</v>
      </c>
      <c r="AI325" s="828" t="s">
        <v>98</v>
      </c>
      <c r="AJ325" s="313"/>
      <c r="AK325" s="829"/>
      <c r="AL325" s="828"/>
      <c r="AM325" s="766"/>
      <c r="AN325" s="252">
        <f t="shared" si="10"/>
        <v>0.1</v>
      </c>
      <c r="AO325" s="247" t="s">
        <v>98</v>
      </c>
      <c r="AP325" s="313">
        <f t="shared" si="11"/>
        <v>0</v>
      </c>
      <c r="AQ325" s="776"/>
      <c r="AR325" s="767"/>
      <c r="AS325" s="769"/>
      <c r="AT325" s="776"/>
      <c r="AU325" s="767"/>
      <c r="AV325" s="769"/>
      <c r="AW325" s="776"/>
      <c r="AX325" s="767"/>
      <c r="AY325" s="769"/>
      <c r="AZ325" s="776"/>
      <c r="BA325" s="768"/>
      <c r="BB325" s="769"/>
      <c r="BC325" s="776"/>
      <c r="BD325" s="768"/>
      <c r="BE325" s="777"/>
      <c r="BF325" s="319"/>
      <c r="BG325" s="320"/>
      <c r="BH325" s="320"/>
      <c r="BI325" s="776"/>
      <c r="BJ325" s="768"/>
      <c r="BK325" s="769"/>
      <c r="BL325" s="776"/>
      <c r="BM325" s="768"/>
      <c r="BN325" s="769"/>
      <c r="BO325" s="776"/>
      <c r="BP325" s="768"/>
      <c r="BQ325" s="769"/>
      <c r="BR325" s="767"/>
      <c r="BS325" s="768"/>
      <c r="BT325" s="769"/>
    </row>
    <row r="326" spans="1:72" ht="78.75" x14ac:dyDescent="0.25">
      <c r="A326" s="742">
        <v>255</v>
      </c>
      <c r="B326" s="677" t="s">
        <v>471</v>
      </c>
      <c r="C326" s="320"/>
      <c r="D326" s="772"/>
      <c r="E326" s="772"/>
      <c r="F326" s="772"/>
      <c r="G326" s="773"/>
      <c r="H326" s="772"/>
      <c r="I326" s="772"/>
      <c r="J326" s="772"/>
      <c r="K326" s="772"/>
      <c r="L326" s="773"/>
      <c r="M326" s="772"/>
      <c r="N326" s="772"/>
      <c r="O326" s="772"/>
      <c r="P326" s="772"/>
      <c r="Q326" s="772"/>
      <c r="R326" s="772"/>
      <c r="S326" s="772"/>
      <c r="T326" s="772"/>
      <c r="U326" s="772"/>
      <c r="V326" s="772"/>
      <c r="W326" s="774"/>
      <c r="X326" s="772"/>
      <c r="Y326" s="772"/>
      <c r="Z326" s="772"/>
      <c r="AA326" s="775"/>
      <c r="AB326" s="771"/>
      <c r="AC326" s="247"/>
      <c r="AD326" s="313"/>
      <c r="AE326" s="757"/>
      <c r="AF326" s="828"/>
      <c r="AG326" s="313"/>
      <c r="AH326" s="757">
        <v>0.03</v>
      </c>
      <c r="AI326" s="828" t="s">
        <v>98</v>
      </c>
      <c r="AJ326" s="313"/>
      <c r="AK326" s="829"/>
      <c r="AL326" s="828"/>
      <c r="AM326" s="766"/>
      <c r="AN326" s="252">
        <f t="shared" si="10"/>
        <v>0.03</v>
      </c>
      <c r="AO326" s="247" t="s">
        <v>98</v>
      </c>
      <c r="AP326" s="313">
        <f t="shared" si="11"/>
        <v>0</v>
      </c>
      <c r="AQ326" s="776"/>
      <c r="AR326" s="767"/>
      <c r="AS326" s="769"/>
      <c r="AT326" s="776"/>
      <c r="AU326" s="767"/>
      <c r="AV326" s="769"/>
      <c r="AW326" s="776"/>
      <c r="AX326" s="767"/>
      <c r="AY326" s="769"/>
      <c r="AZ326" s="776"/>
      <c r="BA326" s="768"/>
      <c r="BB326" s="769"/>
      <c r="BC326" s="776"/>
      <c r="BD326" s="768"/>
      <c r="BE326" s="777"/>
      <c r="BF326" s="319"/>
      <c r="BG326" s="320"/>
      <c r="BH326" s="320"/>
      <c r="BI326" s="776"/>
      <c r="BJ326" s="768"/>
      <c r="BK326" s="769"/>
      <c r="BL326" s="776"/>
      <c r="BM326" s="768"/>
      <c r="BN326" s="769"/>
      <c r="BO326" s="776"/>
      <c r="BP326" s="768"/>
      <c r="BQ326" s="769"/>
      <c r="BR326" s="767"/>
      <c r="BS326" s="768"/>
      <c r="BT326" s="769"/>
    </row>
    <row r="327" spans="1:72" ht="94.5" x14ac:dyDescent="0.25">
      <c r="A327" s="742">
        <v>256</v>
      </c>
      <c r="B327" s="677" t="s">
        <v>472</v>
      </c>
      <c r="C327" s="320"/>
      <c r="D327" s="772"/>
      <c r="E327" s="772"/>
      <c r="F327" s="772"/>
      <c r="G327" s="773"/>
      <c r="H327" s="772"/>
      <c r="I327" s="772"/>
      <c r="J327" s="772"/>
      <c r="K327" s="772"/>
      <c r="L327" s="773"/>
      <c r="M327" s="772"/>
      <c r="N327" s="772"/>
      <c r="O327" s="772"/>
      <c r="P327" s="772"/>
      <c r="Q327" s="772"/>
      <c r="R327" s="772"/>
      <c r="S327" s="772"/>
      <c r="T327" s="772"/>
      <c r="U327" s="772"/>
      <c r="V327" s="772"/>
      <c r="W327" s="774"/>
      <c r="X327" s="772"/>
      <c r="Y327" s="772"/>
      <c r="Z327" s="772"/>
      <c r="AA327" s="775"/>
      <c r="AB327" s="771"/>
      <c r="AC327" s="247"/>
      <c r="AD327" s="313"/>
      <c r="AE327" s="757"/>
      <c r="AF327" s="828"/>
      <c r="AG327" s="313"/>
      <c r="AH327" s="757">
        <v>0.03</v>
      </c>
      <c r="AI327" s="828" t="s">
        <v>98</v>
      </c>
      <c r="AJ327" s="313"/>
      <c r="AK327" s="829"/>
      <c r="AL327" s="828"/>
      <c r="AM327" s="766"/>
      <c r="AN327" s="252">
        <f t="shared" si="10"/>
        <v>0.03</v>
      </c>
      <c r="AO327" s="247" t="s">
        <v>98</v>
      </c>
      <c r="AP327" s="313">
        <f t="shared" si="11"/>
        <v>0</v>
      </c>
      <c r="AQ327" s="776"/>
      <c r="AR327" s="767"/>
      <c r="AS327" s="769"/>
      <c r="AT327" s="776"/>
      <c r="AU327" s="767"/>
      <c r="AV327" s="769"/>
      <c r="AW327" s="776"/>
      <c r="AX327" s="767"/>
      <c r="AY327" s="769"/>
      <c r="AZ327" s="776"/>
      <c r="BA327" s="768"/>
      <c r="BB327" s="769"/>
      <c r="BC327" s="776"/>
      <c r="BD327" s="768"/>
      <c r="BE327" s="777"/>
      <c r="BF327" s="319"/>
      <c r="BG327" s="320"/>
      <c r="BH327" s="320"/>
      <c r="BI327" s="776"/>
      <c r="BJ327" s="768"/>
      <c r="BK327" s="769"/>
      <c r="BL327" s="776"/>
      <c r="BM327" s="768"/>
      <c r="BN327" s="769"/>
      <c r="BO327" s="776"/>
      <c r="BP327" s="768"/>
      <c r="BQ327" s="769"/>
      <c r="BR327" s="767"/>
      <c r="BS327" s="768"/>
      <c r="BT327" s="769"/>
    </row>
    <row r="328" spans="1:72" ht="94.5" x14ac:dyDescent="0.25">
      <c r="A328" s="742">
        <v>257</v>
      </c>
      <c r="B328" s="677" t="s">
        <v>473</v>
      </c>
      <c r="C328" s="320"/>
      <c r="D328" s="772"/>
      <c r="E328" s="772"/>
      <c r="F328" s="772"/>
      <c r="G328" s="773"/>
      <c r="H328" s="772"/>
      <c r="I328" s="772"/>
      <c r="J328" s="772"/>
      <c r="K328" s="772"/>
      <c r="L328" s="773"/>
      <c r="M328" s="772"/>
      <c r="N328" s="772"/>
      <c r="O328" s="772"/>
      <c r="P328" s="772"/>
      <c r="Q328" s="772"/>
      <c r="R328" s="772"/>
      <c r="S328" s="772"/>
      <c r="T328" s="772"/>
      <c r="U328" s="772"/>
      <c r="V328" s="772"/>
      <c r="W328" s="774"/>
      <c r="X328" s="772"/>
      <c r="Y328" s="772"/>
      <c r="Z328" s="772"/>
      <c r="AA328" s="775"/>
      <c r="AB328" s="771"/>
      <c r="AC328" s="247"/>
      <c r="AD328" s="313"/>
      <c r="AE328" s="757"/>
      <c r="AF328" s="828"/>
      <c r="AG328" s="313"/>
      <c r="AH328" s="757">
        <v>0.09</v>
      </c>
      <c r="AI328" s="828" t="s">
        <v>98</v>
      </c>
      <c r="AJ328" s="313"/>
      <c r="AK328" s="829"/>
      <c r="AL328" s="828"/>
      <c r="AM328" s="766"/>
      <c r="AN328" s="252">
        <f t="shared" si="10"/>
        <v>0.09</v>
      </c>
      <c r="AO328" s="247" t="s">
        <v>98</v>
      </c>
      <c r="AP328" s="313">
        <f t="shared" si="11"/>
        <v>0</v>
      </c>
      <c r="AQ328" s="776"/>
      <c r="AR328" s="767"/>
      <c r="AS328" s="769"/>
      <c r="AT328" s="776"/>
      <c r="AU328" s="767"/>
      <c r="AV328" s="769"/>
      <c r="AW328" s="776"/>
      <c r="AX328" s="767"/>
      <c r="AY328" s="769"/>
      <c r="AZ328" s="776"/>
      <c r="BA328" s="768"/>
      <c r="BB328" s="769"/>
      <c r="BC328" s="776"/>
      <c r="BD328" s="768"/>
      <c r="BE328" s="777"/>
      <c r="BF328" s="319"/>
      <c r="BG328" s="320"/>
      <c r="BH328" s="320"/>
      <c r="BI328" s="776"/>
      <c r="BJ328" s="768"/>
      <c r="BK328" s="769"/>
      <c r="BL328" s="776"/>
      <c r="BM328" s="768"/>
      <c r="BN328" s="769"/>
      <c r="BO328" s="776"/>
      <c r="BP328" s="768"/>
      <c r="BQ328" s="769"/>
      <c r="BR328" s="767"/>
      <c r="BS328" s="768"/>
      <c r="BT328" s="769"/>
    </row>
    <row r="329" spans="1:72" ht="94.5" x14ac:dyDescent="0.25">
      <c r="A329" s="742">
        <v>258</v>
      </c>
      <c r="B329" s="677" t="s">
        <v>474</v>
      </c>
      <c r="C329" s="320"/>
      <c r="D329" s="772"/>
      <c r="E329" s="772"/>
      <c r="F329" s="772"/>
      <c r="G329" s="773"/>
      <c r="H329" s="772"/>
      <c r="I329" s="772"/>
      <c r="J329" s="772"/>
      <c r="K329" s="772"/>
      <c r="L329" s="773"/>
      <c r="M329" s="772"/>
      <c r="N329" s="772"/>
      <c r="O329" s="772"/>
      <c r="P329" s="772"/>
      <c r="Q329" s="772"/>
      <c r="R329" s="772"/>
      <c r="S329" s="772"/>
      <c r="T329" s="772"/>
      <c r="U329" s="772"/>
      <c r="V329" s="772"/>
      <c r="W329" s="774"/>
      <c r="X329" s="772"/>
      <c r="Y329" s="772"/>
      <c r="Z329" s="772"/>
      <c r="AA329" s="775"/>
      <c r="AB329" s="771"/>
      <c r="AC329" s="247"/>
      <c r="AD329" s="313"/>
      <c r="AE329" s="757"/>
      <c r="AF329" s="828"/>
      <c r="AG329" s="313"/>
      <c r="AH329" s="757">
        <v>0.03</v>
      </c>
      <c r="AI329" s="828" t="s">
        <v>98</v>
      </c>
      <c r="AJ329" s="313"/>
      <c r="AK329" s="829"/>
      <c r="AL329" s="828"/>
      <c r="AM329" s="766"/>
      <c r="AN329" s="252">
        <f t="shared" si="10"/>
        <v>0.03</v>
      </c>
      <c r="AO329" s="247" t="s">
        <v>98</v>
      </c>
      <c r="AP329" s="313">
        <f t="shared" si="11"/>
        <v>0</v>
      </c>
      <c r="AQ329" s="776"/>
      <c r="AR329" s="767"/>
      <c r="AS329" s="769"/>
      <c r="AT329" s="776"/>
      <c r="AU329" s="767"/>
      <c r="AV329" s="769"/>
      <c r="AW329" s="776"/>
      <c r="AX329" s="767"/>
      <c r="AY329" s="769"/>
      <c r="AZ329" s="776"/>
      <c r="BA329" s="768"/>
      <c r="BB329" s="769"/>
      <c r="BC329" s="776"/>
      <c r="BD329" s="768"/>
      <c r="BE329" s="777"/>
      <c r="BF329" s="319"/>
      <c r="BG329" s="320"/>
      <c r="BH329" s="320"/>
      <c r="BI329" s="776"/>
      <c r="BJ329" s="768"/>
      <c r="BK329" s="769"/>
      <c r="BL329" s="776"/>
      <c r="BM329" s="768"/>
      <c r="BN329" s="769"/>
      <c r="BO329" s="776"/>
      <c r="BP329" s="768"/>
      <c r="BQ329" s="769"/>
      <c r="BR329" s="767"/>
      <c r="BS329" s="768"/>
      <c r="BT329" s="769"/>
    </row>
    <row r="330" spans="1:72" ht="94.5" x14ac:dyDescent="0.25">
      <c r="A330" s="742">
        <v>259</v>
      </c>
      <c r="B330" s="677" t="s">
        <v>475</v>
      </c>
      <c r="C330" s="320"/>
      <c r="D330" s="772"/>
      <c r="E330" s="772"/>
      <c r="F330" s="772"/>
      <c r="G330" s="773"/>
      <c r="H330" s="772"/>
      <c r="I330" s="772"/>
      <c r="J330" s="772"/>
      <c r="K330" s="772"/>
      <c r="L330" s="773"/>
      <c r="M330" s="772"/>
      <c r="N330" s="772"/>
      <c r="O330" s="772"/>
      <c r="P330" s="772"/>
      <c r="Q330" s="772"/>
      <c r="R330" s="772"/>
      <c r="S330" s="772"/>
      <c r="T330" s="772"/>
      <c r="U330" s="772"/>
      <c r="V330" s="772"/>
      <c r="W330" s="774"/>
      <c r="X330" s="772"/>
      <c r="Y330" s="772"/>
      <c r="Z330" s="772"/>
      <c r="AA330" s="775"/>
      <c r="AB330" s="771"/>
      <c r="AC330" s="247"/>
      <c r="AD330" s="313"/>
      <c r="AE330" s="757"/>
      <c r="AF330" s="828"/>
      <c r="AG330" s="313"/>
      <c r="AH330" s="757">
        <v>0.74</v>
      </c>
      <c r="AI330" s="828" t="s">
        <v>98</v>
      </c>
      <c r="AJ330" s="313"/>
      <c r="AK330" s="829"/>
      <c r="AL330" s="828"/>
      <c r="AM330" s="766"/>
      <c r="AN330" s="252">
        <f t="shared" ref="AN330:AN393" si="12">AB330+AE330+AH330</f>
        <v>0.74</v>
      </c>
      <c r="AO330" s="247" t="s">
        <v>98</v>
      </c>
      <c r="AP330" s="313">
        <f t="shared" ref="AP330:AP393" si="13">AD330+AG330+AJ330</f>
        <v>0</v>
      </c>
      <c r="AQ330" s="776"/>
      <c r="AR330" s="767"/>
      <c r="AS330" s="769"/>
      <c r="AT330" s="776"/>
      <c r="AU330" s="767"/>
      <c r="AV330" s="769"/>
      <c r="AW330" s="776"/>
      <c r="AX330" s="767"/>
      <c r="AY330" s="769"/>
      <c r="AZ330" s="776"/>
      <c r="BA330" s="768"/>
      <c r="BB330" s="769"/>
      <c r="BC330" s="776"/>
      <c r="BD330" s="768"/>
      <c r="BE330" s="777"/>
      <c r="BF330" s="319"/>
      <c r="BG330" s="320"/>
      <c r="BH330" s="320"/>
      <c r="BI330" s="776"/>
      <c r="BJ330" s="768"/>
      <c r="BK330" s="769"/>
      <c r="BL330" s="776"/>
      <c r="BM330" s="768"/>
      <c r="BN330" s="769"/>
      <c r="BO330" s="776"/>
      <c r="BP330" s="768"/>
      <c r="BQ330" s="769"/>
      <c r="BR330" s="767"/>
      <c r="BS330" s="768"/>
      <c r="BT330" s="769"/>
    </row>
    <row r="331" spans="1:72" ht="94.5" x14ac:dyDescent="0.25">
      <c r="A331" s="742">
        <v>260</v>
      </c>
      <c r="B331" s="677" t="s">
        <v>476</v>
      </c>
      <c r="C331" s="320"/>
      <c r="D331" s="772"/>
      <c r="E331" s="772"/>
      <c r="F331" s="772"/>
      <c r="G331" s="773"/>
      <c r="H331" s="772"/>
      <c r="I331" s="772"/>
      <c r="J331" s="772"/>
      <c r="K331" s="772"/>
      <c r="L331" s="773"/>
      <c r="M331" s="772"/>
      <c r="N331" s="772"/>
      <c r="O331" s="772"/>
      <c r="P331" s="772"/>
      <c r="Q331" s="772"/>
      <c r="R331" s="772"/>
      <c r="S331" s="772"/>
      <c r="T331" s="772"/>
      <c r="U331" s="772"/>
      <c r="V331" s="772"/>
      <c r="W331" s="774"/>
      <c r="X331" s="772"/>
      <c r="Y331" s="772"/>
      <c r="Z331" s="772"/>
      <c r="AA331" s="775"/>
      <c r="AB331" s="771"/>
      <c r="AC331" s="247"/>
      <c r="AD331" s="313"/>
      <c r="AE331" s="757"/>
      <c r="AF331" s="828"/>
      <c r="AG331" s="313"/>
      <c r="AH331" s="757">
        <v>0.12</v>
      </c>
      <c r="AI331" s="828" t="s">
        <v>98</v>
      </c>
      <c r="AJ331" s="313"/>
      <c r="AK331" s="829"/>
      <c r="AL331" s="828"/>
      <c r="AM331" s="766"/>
      <c r="AN331" s="252">
        <f t="shared" si="12"/>
        <v>0.12</v>
      </c>
      <c r="AO331" s="247" t="s">
        <v>98</v>
      </c>
      <c r="AP331" s="313">
        <f t="shared" si="13"/>
        <v>0</v>
      </c>
      <c r="AQ331" s="776"/>
      <c r="AR331" s="767"/>
      <c r="AS331" s="769"/>
      <c r="AT331" s="776"/>
      <c r="AU331" s="767"/>
      <c r="AV331" s="769"/>
      <c r="AW331" s="776"/>
      <c r="AX331" s="767"/>
      <c r="AY331" s="769"/>
      <c r="AZ331" s="776"/>
      <c r="BA331" s="768"/>
      <c r="BB331" s="769"/>
      <c r="BC331" s="776"/>
      <c r="BD331" s="768"/>
      <c r="BE331" s="777"/>
      <c r="BF331" s="319"/>
      <c r="BG331" s="320"/>
      <c r="BH331" s="320"/>
      <c r="BI331" s="776"/>
      <c r="BJ331" s="768"/>
      <c r="BK331" s="769"/>
      <c r="BL331" s="776"/>
      <c r="BM331" s="768"/>
      <c r="BN331" s="769"/>
      <c r="BO331" s="776"/>
      <c r="BP331" s="768"/>
      <c r="BQ331" s="769"/>
      <c r="BR331" s="767"/>
      <c r="BS331" s="768"/>
      <c r="BT331" s="769"/>
    </row>
    <row r="332" spans="1:72" ht="78.75" x14ac:dyDescent="0.25">
      <c r="A332" s="742">
        <v>261</v>
      </c>
      <c r="B332" s="677" t="s">
        <v>477</v>
      </c>
      <c r="C332" s="320"/>
      <c r="D332" s="772"/>
      <c r="E332" s="772"/>
      <c r="F332" s="772"/>
      <c r="G332" s="773"/>
      <c r="H332" s="772"/>
      <c r="I332" s="772"/>
      <c r="J332" s="772"/>
      <c r="K332" s="772"/>
      <c r="L332" s="773"/>
      <c r="M332" s="772"/>
      <c r="N332" s="772"/>
      <c r="O332" s="772"/>
      <c r="P332" s="772"/>
      <c r="Q332" s="772"/>
      <c r="R332" s="772"/>
      <c r="S332" s="772"/>
      <c r="T332" s="772"/>
      <c r="U332" s="772"/>
      <c r="V332" s="772"/>
      <c r="W332" s="774"/>
      <c r="X332" s="772"/>
      <c r="Y332" s="772"/>
      <c r="Z332" s="772"/>
      <c r="AA332" s="775"/>
      <c r="AB332" s="771"/>
      <c r="AC332" s="247"/>
      <c r="AD332" s="313"/>
      <c r="AE332" s="757"/>
      <c r="AF332" s="828"/>
      <c r="AG332" s="313"/>
      <c r="AH332" s="757">
        <v>0.02</v>
      </c>
      <c r="AI332" s="828" t="s">
        <v>98</v>
      </c>
      <c r="AJ332" s="313"/>
      <c r="AK332" s="829"/>
      <c r="AL332" s="828"/>
      <c r="AM332" s="766"/>
      <c r="AN332" s="252">
        <f t="shared" si="12"/>
        <v>0.02</v>
      </c>
      <c r="AO332" s="247" t="s">
        <v>98</v>
      </c>
      <c r="AP332" s="313">
        <f t="shared" si="13"/>
        <v>0</v>
      </c>
      <c r="AQ332" s="776"/>
      <c r="AR332" s="767"/>
      <c r="AS332" s="769"/>
      <c r="AT332" s="776"/>
      <c r="AU332" s="767"/>
      <c r="AV332" s="769"/>
      <c r="AW332" s="776"/>
      <c r="AX332" s="767"/>
      <c r="AY332" s="769"/>
      <c r="AZ332" s="776"/>
      <c r="BA332" s="768"/>
      <c r="BB332" s="769"/>
      <c r="BC332" s="776"/>
      <c r="BD332" s="768"/>
      <c r="BE332" s="777"/>
      <c r="BF332" s="319"/>
      <c r="BG332" s="320"/>
      <c r="BH332" s="320"/>
      <c r="BI332" s="776"/>
      <c r="BJ332" s="768"/>
      <c r="BK332" s="769"/>
      <c r="BL332" s="776"/>
      <c r="BM332" s="768"/>
      <c r="BN332" s="769"/>
      <c r="BO332" s="776"/>
      <c r="BP332" s="768"/>
      <c r="BQ332" s="769"/>
      <c r="BR332" s="767"/>
      <c r="BS332" s="768"/>
      <c r="BT332" s="769"/>
    </row>
    <row r="333" spans="1:72" ht="94.5" x14ac:dyDescent="0.25">
      <c r="A333" s="742">
        <v>262</v>
      </c>
      <c r="B333" s="677" t="s">
        <v>478</v>
      </c>
      <c r="C333" s="320"/>
      <c r="D333" s="772"/>
      <c r="E333" s="772"/>
      <c r="F333" s="772"/>
      <c r="G333" s="773"/>
      <c r="H333" s="772"/>
      <c r="I333" s="772"/>
      <c r="J333" s="772"/>
      <c r="K333" s="772"/>
      <c r="L333" s="773"/>
      <c r="M333" s="772"/>
      <c r="N333" s="772"/>
      <c r="O333" s="772"/>
      <c r="P333" s="772"/>
      <c r="Q333" s="772"/>
      <c r="R333" s="772"/>
      <c r="S333" s="772"/>
      <c r="T333" s="772"/>
      <c r="U333" s="772"/>
      <c r="V333" s="772"/>
      <c r="W333" s="774"/>
      <c r="X333" s="772"/>
      <c r="Y333" s="772"/>
      <c r="Z333" s="772"/>
      <c r="AA333" s="775"/>
      <c r="AB333" s="771"/>
      <c r="AC333" s="247"/>
      <c r="AD333" s="313"/>
      <c r="AE333" s="757"/>
      <c r="AF333" s="828"/>
      <c r="AG333" s="313"/>
      <c r="AH333" s="757">
        <v>0.03</v>
      </c>
      <c r="AI333" s="828" t="s">
        <v>98</v>
      </c>
      <c r="AJ333" s="313"/>
      <c r="AK333" s="829"/>
      <c r="AL333" s="828"/>
      <c r="AM333" s="766"/>
      <c r="AN333" s="252">
        <f t="shared" si="12"/>
        <v>0.03</v>
      </c>
      <c r="AO333" s="247" t="s">
        <v>98</v>
      </c>
      <c r="AP333" s="313">
        <f t="shared" si="13"/>
        <v>0</v>
      </c>
      <c r="AQ333" s="776"/>
      <c r="AR333" s="767"/>
      <c r="AS333" s="769"/>
      <c r="AT333" s="776"/>
      <c r="AU333" s="767"/>
      <c r="AV333" s="769"/>
      <c r="AW333" s="776"/>
      <c r="AX333" s="767"/>
      <c r="AY333" s="769"/>
      <c r="AZ333" s="776"/>
      <c r="BA333" s="768"/>
      <c r="BB333" s="769"/>
      <c r="BC333" s="776"/>
      <c r="BD333" s="768"/>
      <c r="BE333" s="777"/>
      <c r="BF333" s="319"/>
      <c r="BG333" s="320"/>
      <c r="BH333" s="320"/>
      <c r="BI333" s="776"/>
      <c r="BJ333" s="768"/>
      <c r="BK333" s="769"/>
      <c r="BL333" s="776"/>
      <c r="BM333" s="768"/>
      <c r="BN333" s="769"/>
      <c r="BO333" s="776"/>
      <c r="BP333" s="768"/>
      <c r="BQ333" s="769"/>
      <c r="BR333" s="767"/>
      <c r="BS333" s="768"/>
      <c r="BT333" s="769"/>
    </row>
    <row r="334" spans="1:72" ht="78.75" x14ac:dyDescent="0.25">
      <c r="A334" s="742">
        <v>263</v>
      </c>
      <c r="B334" s="677" t="s">
        <v>479</v>
      </c>
      <c r="C334" s="320"/>
      <c r="D334" s="772"/>
      <c r="E334" s="772"/>
      <c r="F334" s="772"/>
      <c r="G334" s="773"/>
      <c r="H334" s="772"/>
      <c r="I334" s="772"/>
      <c r="J334" s="772"/>
      <c r="K334" s="772"/>
      <c r="L334" s="773"/>
      <c r="M334" s="772"/>
      <c r="N334" s="772"/>
      <c r="O334" s="772"/>
      <c r="P334" s="772"/>
      <c r="Q334" s="772"/>
      <c r="R334" s="772"/>
      <c r="S334" s="772"/>
      <c r="T334" s="772"/>
      <c r="U334" s="772"/>
      <c r="V334" s="772"/>
      <c r="W334" s="774"/>
      <c r="X334" s="772"/>
      <c r="Y334" s="772"/>
      <c r="Z334" s="772"/>
      <c r="AA334" s="775"/>
      <c r="AB334" s="771"/>
      <c r="AC334" s="247"/>
      <c r="AD334" s="313"/>
      <c r="AE334" s="757"/>
      <c r="AF334" s="828"/>
      <c r="AG334" s="313"/>
      <c r="AH334" s="757">
        <v>0.1</v>
      </c>
      <c r="AI334" s="828" t="s">
        <v>98</v>
      </c>
      <c r="AJ334" s="313"/>
      <c r="AK334" s="829"/>
      <c r="AL334" s="828"/>
      <c r="AM334" s="766"/>
      <c r="AN334" s="252">
        <f t="shared" si="12"/>
        <v>0.1</v>
      </c>
      <c r="AO334" s="247" t="s">
        <v>98</v>
      </c>
      <c r="AP334" s="313">
        <f t="shared" si="13"/>
        <v>0</v>
      </c>
      <c r="AQ334" s="776"/>
      <c r="AR334" s="767"/>
      <c r="AS334" s="769"/>
      <c r="AT334" s="776"/>
      <c r="AU334" s="767"/>
      <c r="AV334" s="769"/>
      <c r="AW334" s="776"/>
      <c r="AX334" s="767"/>
      <c r="AY334" s="769"/>
      <c r="AZ334" s="776"/>
      <c r="BA334" s="768"/>
      <c r="BB334" s="769"/>
      <c r="BC334" s="776"/>
      <c r="BD334" s="768"/>
      <c r="BE334" s="777"/>
      <c r="BF334" s="319"/>
      <c r="BG334" s="320"/>
      <c r="BH334" s="320"/>
      <c r="BI334" s="776"/>
      <c r="BJ334" s="768"/>
      <c r="BK334" s="769"/>
      <c r="BL334" s="776"/>
      <c r="BM334" s="768"/>
      <c r="BN334" s="769"/>
      <c r="BO334" s="776"/>
      <c r="BP334" s="768"/>
      <c r="BQ334" s="769"/>
      <c r="BR334" s="767"/>
      <c r="BS334" s="768"/>
      <c r="BT334" s="769"/>
    </row>
    <row r="335" spans="1:72" ht="78.75" x14ac:dyDescent="0.25">
      <c r="A335" s="742">
        <v>264</v>
      </c>
      <c r="B335" s="677" t="s">
        <v>480</v>
      </c>
      <c r="C335" s="320"/>
      <c r="D335" s="772"/>
      <c r="E335" s="772"/>
      <c r="F335" s="772"/>
      <c r="G335" s="773"/>
      <c r="H335" s="772"/>
      <c r="I335" s="772"/>
      <c r="J335" s="772"/>
      <c r="K335" s="772"/>
      <c r="L335" s="773"/>
      <c r="M335" s="772"/>
      <c r="N335" s="772"/>
      <c r="O335" s="772"/>
      <c r="P335" s="772"/>
      <c r="Q335" s="772"/>
      <c r="R335" s="772"/>
      <c r="S335" s="772"/>
      <c r="T335" s="772"/>
      <c r="U335" s="772"/>
      <c r="V335" s="772"/>
      <c r="W335" s="774"/>
      <c r="X335" s="772"/>
      <c r="Y335" s="772"/>
      <c r="Z335" s="772"/>
      <c r="AA335" s="775"/>
      <c r="AB335" s="771"/>
      <c r="AC335" s="247"/>
      <c r="AD335" s="313"/>
      <c r="AE335" s="757"/>
      <c r="AF335" s="828"/>
      <c r="AG335" s="313"/>
      <c r="AH335" s="757">
        <v>0.32</v>
      </c>
      <c r="AI335" s="828" t="s">
        <v>98</v>
      </c>
      <c r="AJ335" s="313"/>
      <c r="AK335" s="829"/>
      <c r="AL335" s="828"/>
      <c r="AM335" s="766"/>
      <c r="AN335" s="252">
        <f t="shared" si="12"/>
        <v>0.32</v>
      </c>
      <c r="AO335" s="247" t="s">
        <v>98</v>
      </c>
      <c r="AP335" s="313">
        <f t="shared" si="13"/>
        <v>0</v>
      </c>
      <c r="AQ335" s="776"/>
      <c r="AR335" s="767"/>
      <c r="AS335" s="769"/>
      <c r="AT335" s="776"/>
      <c r="AU335" s="767"/>
      <c r="AV335" s="769"/>
      <c r="AW335" s="776"/>
      <c r="AX335" s="767"/>
      <c r="AY335" s="769"/>
      <c r="AZ335" s="776"/>
      <c r="BA335" s="768"/>
      <c r="BB335" s="769"/>
      <c r="BC335" s="776"/>
      <c r="BD335" s="768"/>
      <c r="BE335" s="777"/>
      <c r="BF335" s="319"/>
      <c r="BG335" s="320"/>
      <c r="BH335" s="320"/>
      <c r="BI335" s="776"/>
      <c r="BJ335" s="768"/>
      <c r="BK335" s="769"/>
      <c r="BL335" s="776"/>
      <c r="BM335" s="768"/>
      <c r="BN335" s="769"/>
      <c r="BO335" s="776"/>
      <c r="BP335" s="768"/>
      <c r="BQ335" s="769"/>
      <c r="BR335" s="767"/>
      <c r="BS335" s="768"/>
      <c r="BT335" s="769"/>
    </row>
    <row r="336" spans="1:72" ht="78.75" x14ac:dyDescent="0.25">
      <c r="A336" s="742">
        <v>265</v>
      </c>
      <c r="B336" s="677" t="s">
        <v>481</v>
      </c>
      <c r="C336" s="320"/>
      <c r="D336" s="772"/>
      <c r="E336" s="772"/>
      <c r="F336" s="772"/>
      <c r="G336" s="773"/>
      <c r="H336" s="772"/>
      <c r="I336" s="772"/>
      <c r="J336" s="772"/>
      <c r="K336" s="772"/>
      <c r="L336" s="773"/>
      <c r="M336" s="772"/>
      <c r="N336" s="772"/>
      <c r="O336" s="772"/>
      <c r="P336" s="772"/>
      <c r="Q336" s="772"/>
      <c r="R336" s="772"/>
      <c r="S336" s="772"/>
      <c r="T336" s="772"/>
      <c r="U336" s="772"/>
      <c r="V336" s="772"/>
      <c r="W336" s="774"/>
      <c r="X336" s="772"/>
      <c r="Y336" s="772"/>
      <c r="Z336" s="772"/>
      <c r="AA336" s="775"/>
      <c r="AB336" s="771"/>
      <c r="AC336" s="247"/>
      <c r="AD336" s="313"/>
      <c r="AE336" s="757"/>
      <c r="AF336" s="828"/>
      <c r="AG336" s="313"/>
      <c r="AH336" s="757">
        <v>0.02</v>
      </c>
      <c r="AI336" s="828" t="s">
        <v>98</v>
      </c>
      <c r="AJ336" s="313"/>
      <c r="AK336" s="829"/>
      <c r="AL336" s="828"/>
      <c r="AM336" s="766"/>
      <c r="AN336" s="252">
        <f t="shared" si="12"/>
        <v>0.02</v>
      </c>
      <c r="AO336" s="247" t="s">
        <v>98</v>
      </c>
      <c r="AP336" s="313">
        <f t="shared" si="13"/>
        <v>0</v>
      </c>
      <c r="AQ336" s="776"/>
      <c r="AR336" s="767"/>
      <c r="AS336" s="769"/>
      <c r="AT336" s="776"/>
      <c r="AU336" s="767"/>
      <c r="AV336" s="769"/>
      <c r="AW336" s="776"/>
      <c r="AX336" s="767"/>
      <c r="AY336" s="769"/>
      <c r="AZ336" s="776"/>
      <c r="BA336" s="768"/>
      <c r="BB336" s="769"/>
      <c r="BC336" s="776"/>
      <c r="BD336" s="768"/>
      <c r="BE336" s="777"/>
      <c r="BF336" s="319"/>
      <c r="BG336" s="320"/>
      <c r="BH336" s="320"/>
      <c r="BI336" s="776"/>
      <c r="BJ336" s="768"/>
      <c r="BK336" s="769"/>
      <c r="BL336" s="776"/>
      <c r="BM336" s="768"/>
      <c r="BN336" s="769"/>
      <c r="BO336" s="776"/>
      <c r="BP336" s="768"/>
      <c r="BQ336" s="769"/>
      <c r="BR336" s="767"/>
      <c r="BS336" s="768"/>
      <c r="BT336" s="769"/>
    </row>
    <row r="337" spans="1:72" ht="78.75" x14ac:dyDescent="0.25">
      <c r="A337" s="742">
        <v>266</v>
      </c>
      <c r="B337" s="677" t="s">
        <v>482</v>
      </c>
      <c r="C337" s="320"/>
      <c r="D337" s="772"/>
      <c r="E337" s="772"/>
      <c r="F337" s="772"/>
      <c r="G337" s="773"/>
      <c r="H337" s="772"/>
      <c r="I337" s="772"/>
      <c r="J337" s="772"/>
      <c r="K337" s="772"/>
      <c r="L337" s="773"/>
      <c r="M337" s="772"/>
      <c r="N337" s="772"/>
      <c r="O337" s="772"/>
      <c r="P337" s="772"/>
      <c r="Q337" s="772"/>
      <c r="R337" s="772"/>
      <c r="S337" s="772"/>
      <c r="T337" s="772"/>
      <c r="U337" s="772"/>
      <c r="V337" s="772"/>
      <c r="W337" s="774"/>
      <c r="X337" s="772"/>
      <c r="Y337" s="772"/>
      <c r="Z337" s="772"/>
      <c r="AA337" s="775"/>
      <c r="AB337" s="771"/>
      <c r="AC337" s="247"/>
      <c r="AD337" s="313"/>
      <c r="AE337" s="757"/>
      <c r="AF337" s="828"/>
      <c r="AG337" s="313"/>
      <c r="AH337" s="757">
        <v>0.52</v>
      </c>
      <c r="AI337" s="828" t="s">
        <v>98</v>
      </c>
      <c r="AJ337" s="313"/>
      <c r="AK337" s="829"/>
      <c r="AL337" s="828"/>
      <c r="AM337" s="766"/>
      <c r="AN337" s="252">
        <f t="shared" si="12"/>
        <v>0.52</v>
      </c>
      <c r="AO337" s="247" t="s">
        <v>98</v>
      </c>
      <c r="AP337" s="313">
        <f t="shared" si="13"/>
        <v>0</v>
      </c>
      <c r="AQ337" s="776"/>
      <c r="AR337" s="767"/>
      <c r="AS337" s="769"/>
      <c r="AT337" s="776"/>
      <c r="AU337" s="767"/>
      <c r="AV337" s="769"/>
      <c r="AW337" s="776"/>
      <c r="AX337" s="767"/>
      <c r="AY337" s="769"/>
      <c r="AZ337" s="776"/>
      <c r="BA337" s="768"/>
      <c r="BB337" s="769"/>
      <c r="BC337" s="776"/>
      <c r="BD337" s="768"/>
      <c r="BE337" s="777"/>
      <c r="BF337" s="319"/>
      <c r="BG337" s="320"/>
      <c r="BH337" s="320"/>
      <c r="BI337" s="776"/>
      <c r="BJ337" s="768"/>
      <c r="BK337" s="769"/>
      <c r="BL337" s="776"/>
      <c r="BM337" s="768"/>
      <c r="BN337" s="769"/>
      <c r="BO337" s="776"/>
      <c r="BP337" s="768"/>
      <c r="BQ337" s="769"/>
      <c r="BR337" s="767"/>
      <c r="BS337" s="768"/>
      <c r="BT337" s="769"/>
    </row>
    <row r="338" spans="1:72" ht="78.75" x14ac:dyDescent="0.25">
      <c r="A338" s="742">
        <v>267</v>
      </c>
      <c r="B338" s="677" t="s">
        <v>483</v>
      </c>
      <c r="C338" s="320"/>
      <c r="D338" s="772"/>
      <c r="E338" s="772"/>
      <c r="F338" s="772"/>
      <c r="G338" s="773"/>
      <c r="H338" s="772"/>
      <c r="I338" s="772"/>
      <c r="J338" s="772"/>
      <c r="K338" s="772"/>
      <c r="L338" s="773"/>
      <c r="M338" s="772"/>
      <c r="N338" s="772"/>
      <c r="O338" s="772"/>
      <c r="P338" s="772"/>
      <c r="Q338" s="772"/>
      <c r="R338" s="772"/>
      <c r="S338" s="772"/>
      <c r="T338" s="772"/>
      <c r="U338" s="772"/>
      <c r="V338" s="772"/>
      <c r="W338" s="774"/>
      <c r="X338" s="772"/>
      <c r="Y338" s="772"/>
      <c r="Z338" s="772"/>
      <c r="AA338" s="775"/>
      <c r="AB338" s="771"/>
      <c r="AC338" s="247"/>
      <c r="AD338" s="313"/>
      <c r="AE338" s="757"/>
      <c r="AF338" s="828"/>
      <c r="AG338" s="313"/>
      <c r="AH338" s="757">
        <v>0.03</v>
      </c>
      <c r="AI338" s="828" t="s">
        <v>98</v>
      </c>
      <c r="AJ338" s="313"/>
      <c r="AK338" s="829"/>
      <c r="AL338" s="828"/>
      <c r="AM338" s="766"/>
      <c r="AN338" s="252">
        <f t="shared" si="12"/>
        <v>0.03</v>
      </c>
      <c r="AO338" s="247" t="s">
        <v>98</v>
      </c>
      <c r="AP338" s="313">
        <f t="shared" si="13"/>
        <v>0</v>
      </c>
      <c r="AQ338" s="776"/>
      <c r="AR338" s="767"/>
      <c r="AS338" s="769"/>
      <c r="AT338" s="776"/>
      <c r="AU338" s="767"/>
      <c r="AV338" s="769"/>
      <c r="AW338" s="776"/>
      <c r="AX338" s="767"/>
      <c r="AY338" s="769"/>
      <c r="AZ338" s="776"/>
      <c r="BA338" s="768"/>
      <c r="BB338" s="769"/>
      <c r="BC338" s="776"/>
      <c r="BD338" s="768"/>
      <c r="BE338" s="777"/>
      <c r="BF338" s="319"/>
      <c r="BG338" s="320"/>
      <c r="BH338" s="320"/>
      <c r="BI338" s="776"/>
      <c r="BJ338" s="768"/>
      <c r="BK338" s="769"/>
      <c r="BL338" s="776"/>
      <c r="BM338" s="768"/>
      <c r="BN338" s="769"/>
      <c r="BO338" s="776"/>
      <c r="BP338" s="768"/>
      <c r="BQ338" s="769"/>
      <c r="BR338" s="767"/>
      <c r="BS338" s="768"/>
      <c r="BT338" s="769"/>
    </row>
    <row r="339" spans="1:72" ht="78.75" x14ac:dyDescent="0.25">
      <c r="A339" s="742">
        <v>268</v>
      </c>
      <c r="B339" s="677" t="s">
        <v>484</v>
      </c>
      <c r="C339" s="320"/>
      <c r="D339" s="772"/>
      <c r="E339" s="772"/>
      <c r="F339" s="772"/>
      <c r="G339" s="773"/>
      <c r="H339" s="772"/>
      <c r="I339" s="772"/>
      <c r="J339" s="772"/>
      <c r="K339" s="772"/>
      <c r="L339" s="773"/>
      <c r="M339" s="772"/>
      <c r="N339" s="772"/>
      <c r="O339" s="772"/>
      <c r="P339" s="772"/>
      <c r="Q339" s="772"/>
      <c r="R339" s="772"/>
      <c r="S339" s="772"/>
      <c r="T339" s="772"/>
      <c r="U339" s="772"/>
      <c r="V339" s="772"/>
      <c r="W339" s="774"/>
      <c r="X339" s="772"/>
      <c r="Y339" s="772"/>
      <c r="Z339" s="772"/>
      <c r="AA339" s="775"/>
      <c r="AB339" s="771"/>
      <c r="AC339" s="247"/>
      <c r="AD339" s="313"/>
      <c r="AE339" s="757"/>
      <c r="AF339" s="828"/>
      <c r="AG339" s="313"/>
      <c r="AH339" s="757">
        <v>0.06</v>
      </c>
      <c r="AI339" s="828" t="s">
        <v>98</v>
      </c>
      <c r="AJ339" s="313"/>
      <c r="AK339" s="829"/>
      <c r="AL339" s="828"/>
      <c r="AM339" s="766"/>
      <c r="AN339" s="252">
        <f t="shared" si="12"/>
        <v>0.06</v>
      </c>
      <c r="AO339" s="247" t="s">
        <v>98</v>
      </c>
      <c r="AP339" s="313">
        <f t="shared" si="13"/>
        <v>0</v>
      </c>
      <c r="AQ339" s="776"/>
      <c r="AR339" s="767"/>
      <c r="AS339" s="769"/>
      <c r="AT339" s="776"/>
      <c r="AU339" s="767"/>
      <c r="AV339" s="769"/>
      <c r="AW339" s="776"/>
      <c r="AX339" s="767"/>
      <c r="AY339" s="769"/>
      <c r="AZ339" s="776"/>
      <c r="BA339" s="768"/>
      <c r="BB339" s="769"/>
      <c r="BC339" s="776"/>
      <c r="BD339" s="768"/>
      <c r="BE339" s="777"/>
      <c r="BF339" s="319"/>
      <c r="BG339" s="320"/>
      <c r="BH339" s="320"/>
      <c r="BI339" s="776"/>
      <c r="BJ339" s="768"/>
      <c r="BK339" s="769"/>
      <c r="BL339" s="776"/>
      <c r="BM339" s="768"/>
      <c r="BN339" s="769"/>
      <c r="BO339" s="776"/>
      <c r="BP339" s="768"/>
      <c r="BQ339" s="769"/>
      <c r="BR339" s="767"/>
      <c r="BS339" s="768"/>
      <c r="BT339" s="769"/>
    </row>
    <row r="340" spans="1:72" ht="78.75" x14ac:dyDescent="0.25">
      <c r="A340" s="742">
        <v>269</v>
      </c>
      <c r="B340" s="677" t="s">
        <v>485</v>
      </c>
      <c r="C340" s="320"/>
      <c r="D340" s="772"/>
      <c r="E340" s="772"/>
      <c r="F340" s="772"/>
      <c r="G340" s="773"/>
      <c r="H340" s="772"/>
      <c r="I340" s="772"/>
      <c r="J340" s="772"/>
      <c r="K340" s="772"/>
      <c r="L340" s="773"/>
      <c r="M340" s="772"/>
      <c r="N340" s="772"/>
      <c r="O340" s="772"/>
      <c r="P340" s="772"/>
      <c r="Q340" s="772"/>
      <c r="R340" s="772"/>
      <c r="S340" s="772"/>
      <c r="T340" s="772"/>
      <c r="U340" s="772"/>
      <c r="V340" s="772"/>
      <c r="W340" s="774"/>
      <c r="X340" s="772"/>
      <c r="Y340" s="772"/>
      <c r="Z340" s="772"/>
      <c r="AA340" s="775"/>
      <c r="AB340" s="771"/>
      <c r="AC340" s="247"/>
      <c r="AD340" s="313"/>
      <c r="AE340" s="757"/>
      <c r="AF340" s="828"/>
      <c r="AG340" s="313"/>
      <c r="AH340" s="757">
        <v>0.06</v>
      </c>
      <c r="AI340" s="828" t="s">
        <v>98</v>
      </c>
      <c r="AJ340" s="313"/>
      <c r="AK340" s="829"/>
      <c r="AL340" s="828"/>
      <c r="AM340" s="766"/>
      <c r="AN340" s="252">
        <f t="shared" si="12"/>
        <v>0.06</v>
      </c>
      <c r="AO340" s="247" t="s">
        <v>98</v>
      </c>
      <c r="AP340" s="313">
        <f t="shared" si="13"/>
        <v>0</v>
      </c>
      <c r="AQ340" s="776"/>
      <c r="AR340" s="767"/>
      <c r="AS340" s="769"/>
      <c r="AT340" s="776"/>
      <c r="AU340" s="767"/>
      <c r="AV340" s="769"/>
      <c r="AW340" s="776"/>
      <c r="AX340" s="767"/>
      <c r="AY340" s="769"/>
      <c r="AZ340" s="776"/>
      <c r="BA340" s="768"/>
      <c r="BB340" s="769"/>
      <c r="BC340" s="776"/>
      <c r="BD340" s="768"/>
      <c r="BE340" s="777"/>
      <c r="BF340" s="319"/>
      <c r="BG340" s="320"/>
      <c r="BH340" s="320"/>
      <c r="BI340" s="776"/>
      <c r="BJ340" s="768"/>
      <c r="BK340" s="769"/>
      <c r="BL340" s="776"/>
      <c r="BM340" s="768"/>
      <c r="BN340" s="769"/>
      <c r="BO340" s="776"/>
      <c r="BP340" s="768"/>
      <c r="BQ340" s="769"/>
      <c r="BR340" s="767"/>
      <c r="BS340" s="768"/>
      <c r="BT340" s="769"/>
    </row>
    <row r="341" spans="1:72" ht="94.5" x14ac:dyDescent="0.25">
      <c r="A341" s="742">
        <v>270</v>
      </c>
      <c r="B341" s="677" t="s">
        <v>486</v>
      </c>
      <c r="C341" s="320"/>
      <c r="D341" s="772"/>
      <c r="E341" s="772"/>
      <c r="F341" s="772"/>
      <c r="G341" s="773"/>
      <c r="H341" s="772"/>
      <c r="I341" s="772"/>
      <c r="J341" s="772"/>
      <c r="K341" s="772"/>
      <c r="L341" s="773"/>
      <c r="M341" s="772"/>
      <c r="N341" s="772"/>
      <c r="O341" s="772"/>
      <c r="P341" s="772"/>
      <c r="Q341" s="772"/>
      <c r="R341" s="772"/>
      <c r="S341" s="772"/>
      <c r="T341" s="772"/>
      <c r="U341" s="772"/>
      <c r="V341" s="772"/>
      <c r="W341" s="774"/>
      <c r="X341" s="772"/>
      <c r="Y341" s="772"/>
      <c r="Z341" s="772"/>
      <c r="AA341" s="775"/>
      <c r="AB341" s="771"/>
      <c r="AC341" s="247"/>
      <c r="AD341" s="313"/>
      <c r="AE341" s="757"/>
      <c r="AF341" s="828"/>
      <c r="AG341" s="313"/>
      <c r="AH341" s="757">
        <v>0.32</v>
      </c>
      <c r="AI341" s="828" t="s">
        <v>98</v>
      </c>
      <c r="AJ341" s="313"/>
      <c r="AK341" s="829"/>
      <c r="AL341" s="828"/>
      <c r="AM341" s="766"/>
      <c r="AN341" s="252">
        <f t="shared" si="12"/>
        <v>0.32</v>
      </c>
      <c r="AO341" s="247" t="s">
        <v>98</v>
      </c>
      <c r="AP341" s="313">
        <f t="shared" si="13"/>
        <v>0</v>
      </c>
      <c r="AQ341" s="776"/>
      <c r="AR341" s="767"/>
      <c r="AS341" s="769"/>
      <c r="AT341" s="776"/>
      <c r="AU341" s="767"/>
      <c r="AV341" s="769"/>
      <c r="AW341" s="776"/>
      <c r="AX341" s="767"/>
      <c r="AY341" s="769"/>
      <c r="AZ341" s="776"/>
      <c r="BA341" s="768"/>
      <c r="BB341" s="769"/>
      <c r="BC341" s="776"/>
      <c r="BD341" s="768"/>
      <c r="BE341" s="777"/>
      <c r="BF341" s="319"/>
      <c r="BG341" s="320"/>
      <c r="BH341" s="320"/>
      <c r="BI341" s="776"/>
      <c r="BJ341" s="768"/>
      <c r="BK341" s="769"/>
      <c r="BL341" s="776"/>
      <c r="BM341" s="768"/>
      <c r="BN341" s="769"/>
      <c r="BO341" s="776"/>
      <c r="BP341" s="768"/>
      <c r="BQ341" s="769"/>
      <c r="BR341" s="767"/>
      <c r="BS341" s="768"/>
      <c r="BT341" s="769"/>
    </row>
    <row r="342" spans="1:72" ht="63" x14ac:dyDescent="0.25">
      <c r="A342" s="742">
        <v>271</v>
      </c>
      <c r="B342" s="677" t="s">
        <v>487</v>
      </c>
      <c r="C342" s="320"/>
      <c r="D342" s="772"/>
      <c r="E342" s="772"/>
      <c r="F342" s="772"/>
      <c r="G342" s="773"/>
      <c r="H342" s="772"/>
      <c r="I342" s="772"/>
      <c r="J342" s="772"/>
      <c r="K342" s="772"/>
      <c r="L342" s="773"/>
      <c r="M342" s="772"/>
      <c r="N342" s="772"/>
      <c r="O342" s="772"/>
      <c r="P342" s="772"/>
      <c r="Q342" s="772"/>
      <c r="R342" s="772"/>
      <c r="S342" s="772"/>
      <c r="T342" s="772"/>
      <c r="U342" s="772"/>
      <c r="V342" s="772"/>
      <c r="W342" s="774"/>
      <c r="X342" s="772"/>
      <c r="Y342" s="772"/>
      <c r="Z342" s="772"/>
      <c r="AA342" s="775"/>
      <c r="AB342" s="771"/>
      <c r="AC342" s="247"/>
      <c r="AD342" s="313"/>
      <c r="AE342" s="757"/>
      <c r="AF342" s="828"/>
      <c r="AG342" s="313"/>
      <c r="AH342" s="757">
        <v>0.18</v>
      </c>
      <c r="AI342" s="828" t="s">
        <v>98</v>
      </c>
      <c r="AJ342" s="313"/>
      <c r="AK342" s="829"/>
      <c r="AL342" s="828"/>
      <c r="AM342" s="766"/>
      <c r="AN342" s="252">
        <f t="shared" si="12"/>
        <v>0.18</v>
      </c>
      <c r="AO342" s="247" t="s">
        <v>98</v>
      </c>
      <c r="AP342" s="313">
        <f t="shared" si="13"/>
        <v>0</v>
      </c>
      <c r="AQ342" s="776"/>
      <c r="AR342" s="767"/>
      <c r="AS342" s="769"/>
      <c r="AT342" s="776"/>
      <c r="AU342" s="767"/>
      <c r="AV342" s="769"/>
      <c r="AW342" s="776"/>
      <c r="AX342" s="767"/>
      <c r="AY342" s="769"/>
      <c r="AZ342" s="776"/>
      <c r="BA342" s="768"/>
      <c r="BB342" s="769"/>
      <c r="BC342" s="776"/>
      <c r="BD342" s="768"/>
      <c r="BE342" s="777"/>
      <c r="BF342" s="319"/>
      <c r="BG342" s="320"/>
      <c r="BH342" s="320"/>
      <c r="BI342" s="776"/>
      <c r="BJ342" s="768"/>
      <c r="BK342" s="769"/>
      <c r="BL342" s="776"/>
      <c r="BM342" s="768"/>
      <c r="BN342" s="769"/>
      <c r="BO342" s="776"/>
      <c r="BP342" s="768"/>
      <c r="BQ342" s="769"/>
      <c r="BR342" s="767"/>
      <c r="BS342" s="768"/>
      <c r="BT342" s="769"/>
    </row>
    <row r="343" spans="1:72" ht="94.5" x14ac:dyDescent="0.25">
      <c r="A343" s="742">
        <v>272</v>
      </c>
      <c r="B343" s="677" t="s">
        <v>488</v>
      </c>
      <c r="C343" s="320"/>
      <c r="D343" s="772"/>
      <c r="E343" s="772"/>
      <c r="F343" s="772"/>
      <c r="G343" s="773"/>
      <c r="H343" s="772"/>
      <c r="I343" s="772"/>
      <c r="J343" s="772"/>
      <c r="K343" s="772"/>
      <c r="L343" s="773"/>
      <c r="M343" s="772"/>
      <c r="N343" s="772"/>
      <c r="O343" s="772"/>
      <c r="P343" s="772"/>
      <c r="Q343" s="772"/>
      <c r="R343" s="772"/>
      <c r="S343" s="772"/>
      <c r="T343" s="772"/>
      <c r="U343" s="772"/>
      <c r="V343" s="772"/>
      <c r="W343" s="774"/>
      <c r="X343" s="772"/>
      <c r="Y343" s="772"/>
      <c r="Z343" s="772"/>
      <c r="AA343" s="775"/>
      <c r="AB343" s="771"/>
      <c r="AC343" s="247"/>
      <c r="AD343" s="313"/>
      <c r="AE343" s="757"/>
      <c r="AF343" s="828"/>
      <c r="AG343" s="313"/>
      <c r="AH343" s="757">
        <v>0.09</v>
      </c>
      <c r="AI343" s="828" t="s">
        <v>98</v>
      </c>
      <c r="AJ343" s="313"/>
      <c r="AK343" s="829"/>
      <c r="AL343" s="828"/>
      <c r="AM343" s="766"/>
      <c r="AN343" s="252">
        <f t="shared" si="12"/>
        <v>0.09</v>
      </c>
      <c r="AO343" s="247" t="s">
        <v>98</v>
      </c>
      <c r="AP343" s="313">
        <f t="shared" si="13"/>
        <v>0</v>
      </c>
      <c r="AQ343" s="776"/>
      <c r="AR343" s="767"/>
      <c r="AS343" s="769"/>
      <c r="AT343" s="776"/>
      <c r="AU343" s="767"/>
      <c r="AV343" s="769"/>
      <c r="AW343" s="776"/>
      <c r="AX343" s="767"/>
      <c r="AY343" s="769"/>
      <c r="AZ343" s="776"/>
      <c r="BA343" s="768"/>
      <c r="BB343" s="769"/>
      <c r="BC343" s="776"/>
      <c r="BD343" s="768"/>
      <c r="BE343" s="777"/>
      <c r="BF343" s="319"/>
      <c r="BG343" s="320"/>
      <c r="BH343" s="320"/>
      <c r="BI343" s="776"/>
      <c r="BJ343" s="768"/>
      <c r="BK343" s="769"/>
      <c r="BL343" s="776"/>
      <c r="BM343" s="768"/>
      <c r="BN343" s="769"/>
      <c r="BO343" s="776"/>
      <c r="BP343" s="768"/>
      <c r="BQ343" s="769"/>
      <c r="BR343" s="767"/>
      <c r="BS343" s="768"/>
      <c r="BT343" s="769"/>
    </row>
    <row r="344" spans="1:72" ht="126" x14ac:dyDescent="0.25">
      <c r="A344" s="742">
        <v>273</v>
      </c>
      <c r="B344" s="677" t="s">
        <v>489</v>
      </c>
      <c r="C344" s="320"/>
      <c r="D344" s="772"/>
      <c r="E344" s="772"/>
      <c r="F344" s="772"/>
      <c r="G344" s="773"/>
      <c r="H344" s="772"/>
      <c r="I344" s="772"/>
      <c r="J344" s="772"/>
      <c r="K344" s="772"/>
      <c r="L344" s="773"/>
      <c r="M344" s="772"/>
      <c r="N344" s="772"/>
      <c r="O344" s="772"/>
      <c r="P344" s="772"/>
      <c r="Q344" s="772"/>
      <c r="R344" s="772"/>
      <c r="S344" s="772"/>
      <c r="T344" s="772"/>
      <c r="U344" s="772"/>
      <c r="V344" s="772"/>
      <c r="W344" s="774"/>
      <c r="X344" s="772"/>
      <c r="Y344" s="772"/>
      <c r="Z344" s="772"/>
      <c r="AA344" s="775"/>
      <c r="AB344" s="771"/>
      <c r="AC344" s="247"/>
      <c r="AD344" s="313"/>
      <c r="AE344" s="757"/>
      <c r="AF344" s="828"/>
      <c r="AG344" s="313"/>
      <c r="AH344" s="757">
        <v>7.0000000000000007E-2</v>
      </c>
      <c r="AI344" s="828" t="s">
        <v>98</v>
      </c>
      <c r="AJ344" s="313"/>
      <c r="AK344" s="829"/>
      <c r="AL344" s="828"/>
      <c r="AM344" s="766"/>
      <c r="AN344" s="252">
        <f t="shared" si="12"/>
        <v>7.0000000000000007E-2</v>
      </c>
      <c r="AO344" s="247" t="s">
        <v>98</v>
      </c>
      <c r="AP344" s="313">
        <f t="shared" si="13"/>
        <v>0</v>
      </c>
      <c r="AQ344" s="776"/>
      <c r="AR344" s="767"/>
      <c r="AS344" s="769"/>
      <c r="AT344" s="776"/>
      <c r="AU344" s="767"/>
      <c r="AV344" s="769"/>
      <c r="AW344" s="776"/>
      <c r="AX344" s="767"/>
      <c r="AY344" s="769"/>
      <c r="AZ344" s="776"/>
      <c r="BA344" s="768"/>
      <c r="BB344" s="769"/>
      <c r="BC344" s="776"/>
      <c r="BD344" s="768"/>
      <c r="BE344" s="777"/>
      <c r="BF344" s="319"/>
      <c r="BG344" s="320"/>
      <c r="BH344" s="320"/>
      <c r="BI344" s="776"/>
      <c r="BJ344" s="768"/>
      <c r="BK344" s="769"/>
      <c r="BL344" s="776"/>
      <c r="BM344" s="768"/>
      <c r="BN344" s="769"/>
      <c r="BO344" s="776"/>
      <c r="BP344" s="768"/>
      <c r="BQ344" s="769"/>
      <c r="BR344" s="767"/>
      <c r="BS344" s="768"/>
      <c r="BT344" s="769"/>
    </row>
    <row r="345" spans="1:72" ht="63" x14ac:dyDescent="0.25">
      <c r="A345" s="742">
        <v>274</v>
      </c>
      <c r="B345" s="677" t="s">
        <v>490</v>
      </c>
      <c r="C345" s="320"/>
      <c r="D345" s="772"/>
      <c r="E345" s="772"/>
      <c r="F345" s="772"/>
      <c r="G345" s="773"/>
      <c r="H345" s="772"/>
      <c r="I345" s="772"/>
      <c r="J345" s="772"/>
      <c r="K345" s="772"/>
      <c r="L345" s="773"/>
      <c r="M345" s="772"/>
      <c r="N345" s="772"/>
      <c r="O345" s="772"/>
      <c r="P345" s="772"/>
      <c r="Q345" s="772"/>
      <c r="R345" s="772"/>
      <c r="S345" s="772"/>
      <c r="T345" s="772"/>
      <c r="U345" s="772"/>
      <c r="V345" s="772"/>
      <c r="W345" s="774"/>
      <c r="X345" s="772"/>
      <c r="Y345" s="772"/>
      <c r="Z345" s="772"/>
      <c r="AA345" s="775"/>
      <c r="AB345" s="771"/>
      <c r="AC345" s="247"/>
      <c r="AD345" s="313"/>
      <c r="AE345" s="757"/>
      <c r="AF345" s="828"/>
      <c r="AG345" s="313"/>
      <c r="AH345" s="757">
        <v>0.06</v>
      </c>
      <c r="AI345" s="828" t="s">
        <v>98</v>
      </c>
      <c r="AJ345" s="313"/>
      <c r="AK345" s="829"/>
      <c r="AL345" s="828"/>
      <c r="AM345" s="766"/>
      <c r="AN345" s="252">
        <f t="shared" si="12"/>
        <v>0.06</v>
      </c>
      <c r="AO345" s="247" t="s">
        <v>98</v>
      </c>
      <c r="AP345" s="313">
        <f t="shared" si="13"/>
        <v>0</v>
      </c>
      <c r="AQ345" s="776"/>
      <c r="AR345" s="767"/>
      <c r="AS345" s="769"/>
      <c r="AT345" s="776"/>
      <c r="AU345" s="767"/>
      <c r="AV345" s="769"/>
      <c r="AW345" s="776"/>
      <c r="AX345" s="767"/>
      <c r="AY345" s="769"/>
      <c r="AZ345" s="776"/>
      <c r="BA345" s="768"/>
      <c r="BB345" s="769"/>
      <c r="BC345" s="776"/>
      <c r="BD345" s="768"/>
      <c r="BE345" s="777"/>
      <c r="BF345" s="319"/>
      <c r="BG345" s="320"/>
      <c r="BH345" s="320"/>
      <c r="BI345" s="776"/>
      <c r="BJ345" s="768"/>
      <c r="BK345" s="769"/>
      <c r="BL345" s="776"/>
      <c r="BM345" s="768"/>
      <c r="BN345" s="769"/>
      <c r="BO345" s="776"/>
      <c r="BP345" s="768"/>
      <c r="BQ345" s="769"/>
      <c r="BR345" s="767"/>
      <c r="BS345" s="768"/>
      <c r="BT345" s="769"/>
    </row>
    <row r="346" spans="1:72" ht="78.75" x14ac:dyDescent="0.25">
      <c r="A346" s="742">
        <v>275</v>
      </c>
      <c r="B346" s="677" t="s">
        <v>491</v>
      </c>
      <c r="C346" s="320"/>
      <c r="D346" s="772"/>
      <c r="E346" s="772"/>
      <c r="F346" s="772"/>
      <c r="G346" s="773"/>
      <c r="H346" s="772"/>
      <c r="I346" s="772"/>
      <c r="J346" s="772"/>
      <c r="K346" s="772"/>
      <c r="L346" s="773"/>
      <c r="M346" s="772"/>
      <c r="N346" s="772"/>
      <c r="O346" s="772"/>
      <c r="P346" s="772"/>
      <c r="Q346" s="772"/>
      <c r="R346" s="772"/>
      <c r="S346" s="772"/>
      <c r="T346" s="772"/>
      <c r="U346" s="772"/>
      <c r="V346" s="772"/>
      <c r="W346" s="774"/>
      <c r="X346" s="772"/>
      <c r="Y346" s="772"/>
      <c r="Z346" s="772"/>
      <c r="AA346" s="775"/>
      <c r="AB346" s="771"/>
      <c r="AC346" s="247"/>
      <c r="AD346" s="313"/>
      <c r="AE346" s="757"/>
      <c r="AF346" s="828"/>
      <c r="AG346" s="313"/>
      <c r="AH346" s="757">
        <v>0.14000000000000001</v>
      </c>
      <c r="AI346" s="828" t="s">
        <v>98</v>
      </c>
      <c r="AJ346" s="313"/>
      <c r="AK346" s="829"/>
      <c r="AL346" s="828"/>
      <c r="AM346" s="766"/>
      <c r="AN346" s="252">
        <f t="shared" si="12"/>
        <v>0.14000000000000001</v>
      </c>
      <c r="AO346" s="247" t="s">
        <v>98</v>
      </c>
      <c r="AP346" s="313">
        <f t="shared" si="13"/>
        <v>0</v>
      </c>
      <c r="AQ346" s="776"/>
      <c r="AR346" s="767"/>
      <c r="AS346" s="769"/>
      <c r="AT346" s="776"/>
      <c r="AU346" s="767"/>
      <c r="AV346" s="769"/>
      <c r="AW346" s="776"/>
      <c r="AX346" s="767"/>
      <c r="AY346" s="769"/>
      <c r="AZ346" s="776"/>
      <c r="BA346" s="768"/>
      <c r="BB346" s="769"/>
      <c r="BC346" s="776"/>
      <c r="BD346" s="768"/>
      <c r="BE346" s="777"/>
      <c r="BF346" s="319"/>
      <c r="BG346" s="320"/>
      <c r="BH346" s="320"/>
      <c r="BI346" s="776"/>
      <c r="BJ346" s="768"/>
      <c r="BK346" s="769"/>
      <c r="BL346" s="776"/>
      <c r="BM346" s="768"/>
      <c r="BN346" s="769"/>
      <c r="BO346" s="776"/>
      <c r="BP346" s="768"/>
      <c r="BQ346" s="769"/>
      <c r="BR346" s="767"/>
      <c r="BS346" s="768"/>
      <c r="BT346" s="769"/>
    </row>
    <row r="347" spans="1:72" ht="63" x14ac:dyDescent="0.25">
      <c r="A347" s="742">
        <v>276</v>
      </c>
      <c r="B347" s="677" t="s">
        <v>492</v>
      </c>
      <c r="C347" s="320"/>
      <c r="D347" s="772"/>
      <c r="E347" s="772"/>
      <c r="F347" s="772"/>
      <c r="G347" s="773"/>
      <c r="H347" s="772"/>
      <c r="I347" s="772"/>
      <c r="J347" s="772"/>
      <c r="K347" s="772"/>
      <c r="L347" s="773"/>
      <c r="M347" s="772"/>
      <c r="N347" s="772"/>
      <c r="O347" s="772"/>
      <c r="P347" s="772"/>
      <c r="Q347" s="772"/>
      <c r="R347" s="772"/>
      <c r="S347" s="772"/>
      <c r="T347" s="772"/>
      <c r="U347" s="772"/>
      <c r="V347" s="772"/>
      <c r="W347" s="774"/>
      <c r="X347" s="772"/>
      <c r="Y347" s="772"/>
      <c r="Z347" s="772"/>
      <c r="AA347" s="775"/>
      <c r="AB347" s="771"/>
      <c r="AC347" s="247"/>
      <c r="AD347" s="313"/>
      <c r="AE347" s="757"/>
      <c r="AF347" s="828"/>
      <c r="AG347" s="313"/>
      <c r="AH347" s="757">
        <v>0.28999999999999998</v>
      </c>
      <c r="AI347" s="828" t="s">
        <v>98</v>
      </c>
      <c r="AJ347" s="313"/>
      <c r="AK347" s="829"/>
      <c r="AL347" s="828"/>
      <c r="AM347" s="766"/>
      <c r="AN347" s="252">
        <f t="shared" si="12"/>
        <v>0.28999999999999998</v>
      </c>
      <c r="AO347" s="247" t="s">
        <v>98</v>
      </c>
      <c r="AP347" s="313">
        <f t="shared" si="13"/>
        <v>0</v>
      </c>
      <c r="AQ347" s="776"/>
      <c r="AR347" s="767"/>
      <c r="AS347" s="769"/>
      <c r="AT347" s="776"/>
      <c r="AU347" s="767"/>
      <c r="AV347" s="769"/>
      <c r="AW347" s="776"/>
      <c r="AX347" s="767"/>
      <c r="AY347" s="769"/>
      <c r="AZ347" s="776"/>
      <c r="BA347" s="768"/>
      <c r="BB347" s="769"/>
      <c r="BC347" s="776"/>
      <c r="BD347" s="768"/>
      <c r="BE347" s="777"/>
      <c r="BF347" s="319"/>
      <c r="BG347" s="320"/>
      <c r="BH347" s="320"/>
      <c r="BI347" s="776"/>
      <c r="BJ347" s="768"/>
      <c r="BK347" s="769"/>
      <c r="BL347" s="776"/>
      <c r="BM347" s="768"/>
      <c r="BN347" s="769"/>
      <c r="BO347" s="776"/>
      <c r="BP347" s="768"/>
      <c r="BQ347" s="769"/>
      <c r="BR347" s="767"/>
      <c r="BS347" s="768"/>
      <c r="BT347" s="769"/>
    </row>
    <row r="348" spans="1:72" ht="126" x14ac:dyDescent="0.25">
      <c r="A348" s="742">
        <v>277</v>
      </c>
      <c r="B348" s="677" t="s">
        <v>493</v>
      </c>
      <c r="C348" s="320"/>
      <c r="D348" s="772"/>
      <c r="E348" s="772"/>
      <c r="F348" s="772"/>
      <c r="G348" s="773"/>
      <c r="H348" s="772"/>
      <c r="I348" s="772"/>
      <c r="J348" s="772"/>
      <c r="K348" s="772"/>
      <c r="L348" s="773"/>
      <c r="M348" s="772"/>
      <c r="N348" s="772"/>
      <c r="O348" s="772"/>
      <c r="P348" s="772"/>
      <c r="Q348" s="772"/>
      <c r="R348" s="772"/>
      <c r="S348" s="772"/>
      <c r="T348" s="772"/>
      <c r="U348" s="772"/>
      <c r="V348" s="772"/>
      <c r="W348" s="774"/>
      <c r="X348" s="772"/>
      <c r="Y348" s="772"/>
      <c r="Z348" s="772"/>
      <c r="AA348" s="775"/>
      <c r="AB348" s="771"/>
      <c r="AC348" s="247"/>
      <c r="AD348" s="313"/>
      <c r="AE348" s="757"/>
      <c r="AF348" s="828"/>
      <c r="AG348" s="313"/>
      <c r="AH348" s="757">
        <v>7.0000000000000007E-2</v>
      </c>
      <c r="AI348" s="828" t="s">
        <v>98</v>
      </c>
      <c r="AJ348" s="313"/>
      <c r="AK348" s="829"/>
      <c r="AL348" s="828"/>
      <c r="AM348" s="766"/>
      <c r="AN348" s="252">
        <f t="shared" si="12"/>
        <v>7.0000000000000007E-2</v>
      </c>
      <c r="AO348" s="247" t="s">
        <v>98</v>
      </c>
      <c r="AP348" s="313">
        <f t="shared" si="13"/>
        <v>0</v>
      </c>
      <c r="AQ348" s="776"/>
      <c r="AR348" s="767"/>
      <c r="AS348" s="769"/>
      <c r="AT348" s="776"/>
      <c r="AU348" s="767"/>
      <c r="AV348" s="769"/>
      <c r="AW348" s="776"/>
      <c r="AX348" s="767"/>
      <c r="AY348" s="769"/>
      <c r="AZ348" s="776"/>
      <c r="BA348" s="768"/>
      <c r="BB348" s="769"/>
      <c r="BC348" s="776"/>
      <c r="BD348" s="768"/>
      <c r="BE348" s="777"/>
      <c r="BF348" s="319"/>
      <c r="BG348" s="320"/>
      <c r="BH348" s="320"/>
      <c r="BI348" s="776"/>
      <c r="BJ348" s="768"/>
      <c r="BK348" s="769"/>
      <c r="BL348" s="776"/>
      <c r="BM348" s="768"/>
      <c r="BN348" s="769"/>
      <c r="BO348" s="776"/>
      <c r="BP348" s="768"/>
      <c r="BQ348" s="769"/>
      <c r="BR348" s="767"/>
      <c r="BS348" s="768"/>
      <c r="BT348" s="769"/>
    </row>
    <row r="349" spans="1:72" ht="78.75" x14ac:dyDescent="0.25">
      <c r="A349" s="742">
        <v>278</v>
      </c>
      <c r="B349" s="677" t="s">
        <v>494</v>
      </c>
      <c r="C349" s="320"/>
      <c r="D349" s="772"/>
      <c r="E349" s="772"/>
      <c r="F349" s="772"/>
      <c r="G349" s="773"/>
      <c r="H349" s="772"/>
      <c r="I349" s="772"/>
      <c r="J349" s="772"/>
      <c r="K349" s="772"/>
      <c r="L349" s="773"/>
      <c r="M349" s="772"/>
      <c r="N349" s="772"/>
      <c r="O349" s="772"/>
      <c r="P349" s="772"/>
      <c r="Q349" s="772"/>
      <c r="R349" s="772"/>
      <c r="S349" s="772"/>
      <c r="T349" s="772"/>
      <c r="U349" s="772"/>
      <c r="V349" s="772"/>
      <c r="W349" s="774"/>
      <c r="X349" s="772"/>
      <c r="Y349" s="772"/>
      <c r="Z349" s="772"/>
      <c r="AA349" s="775"/>
      <c r="AB349" s="771"/>
      <c r="AC349" s="247"/>
      <c r="AD349" s="313"/>
      <c r="AE349" s="757"/>
      <c r="AF349" s="828"/>
      <c r="AG349" s="313"/>
      <c r="AH349" s="757">
        <v>0.05</v>
      </c>
      <c r="AI349" s="828" t="s">
        <v>98</v>
      </c>
      <c r="AJ349" s="313"/>
      <c r="AK349" s="829"/>
      <c r="AL349" s="828"/>
      <c r="AM349" s="766"/>
      <c r="AN349" s="252">
        <f t="shared" si="12"/>
        <v>0.05</v>
      </c>
      <c r="AO349" s="247" t="s">
        <v>98</v>
      </c>
      <c r="AP349" s="313">
        <f t="shared" si="13"/>
        <v>0</v>
      </c>
      <c r="AQ349" s="776"/>
      <c r="AR349" s="767"/>
      <c r="AS349" s="769"/>
      <c r="AT349" s="776"/>
      <c r="AU349" s="767"/>
      <c r="AV349" s="769"/>
      <c r="AW349" s="776"/>
      <c r="AX349" s="767"/>
      <c r="AY349" s="769"/>
      <c r="AZ349" s="776"/>
      <c r="BA349" s="768"/>
      <c r="BB349" s="769"/>
      <c r="BC349" s="776"/>
      <c r="BD349" s="768"/>
      <c r="BE349" s="777"/>
      <c r="BF349" s="319"/>
      <c r="BG349" s="320"/>
      <c r="BH349" s="320"/>
      <c r="BI349" s="776"/>
      <c r="BJ349" s="768"/>
      <c r="BK349" s="769"/>
      <c r="BL349" s="776"/>
      <c r="BM349" s="768"/>
      <c r="BN349" s="769"/>
      <c r="BO349" s="776"/>
      <c r="BP349" s="768"/>
      <c r="BQ349" s="769"/>
      <c r="BR349" s="767"/>
      <c r="BS349" s="768"/>
      <c r="BT349" s="769"/>
    </row>
    <row r="350" spans="1:72" ht="110.25" x14ac:dyDescent="0.25">
      <c r="A350" s="742">
        <v>279</v>
      </c>
      <c r="B350" s="677" t="s">
        <v>495</v>
      </c>
      <c r="C350" s="320"/>
      <c r="D350" s="772"/>
      <c r="E350" s="772"/>
      <c r="F350" s="772"/>
      <c r="G350" s="773"/>
      <c r="H350" s="772"/>
      <c r="I350" s="772"/>
      <c r="J350" s="772"/>
      <c r="K350" s="772"/>
      <c r="L350" s="773"/>
      <c r="M350" s="772"/>
      <c r="N350" s="772"/>
      <c r="O350" s="772"/>
      <c r="P350" s="772"/>
      <c r="Q350" s="772"/>
      <c r="R350" s="772"/>
      <c r="S350" s="772"/>
      <c r="T350" s="772"/>
      <c r="U350" s="772"/>
      <c r="V350" s="772"/>
      <c r="W350" s="774"/>
      <c r="X350" s="772"/>
      <c r="Y350" s="772"/>
      <c r="Z350" s="772"/>
      <c r="AA350" s="775"/>
      <c r="AB350" s="771"/>
      <c r="AC350" s="247"/>
      <c r="AD350" s="313"/>
      <c r="AE350" s="757"/>
      <c r="AF350" s="828"/>
      <c r="AG350" s="313"/>
      <c r="AH350" s="757">
        <v>0.39</v>
      </c>
      <c r="AI350" s="828" t="s">
        <v>98</v>
      </c>
      <c r="AJ350" s="313"/>
      <c r="AK350" s="829"/>
      <c r="AL350" s="828"/>
      <c r="AM350" s="766"/>
      <c r="AN350" s="252">
        <f t="shared" si="12"/>
        <v>0.39</v>
      </c>
      <c r="AO350" s="247" t="s">
        <v>98</v>
      </c>
      <c r="AP350" s="313">
        <f t="shared" si="13"/>
        <v>0</v>
      </c>
      <c r="AQ350" s="776"/>
      <c r="AR350" s="767"/>
      <c r="AS350" s="769"/>
      <c r="AT350" s="776"/>
      <c r="AU350" s="767"/>
      <c r="AV350" s="769"/>
      <c r="AW350" s="776"/>
      <c r="AX350" s="767"/>
      <c r="AY350" s="769"/>
      <c r="AZ350" s="776"/>
      <c r="BA350" s="768"/>
      <c r="BB350" s="769"/>
      <c r="BC350" s="776"/>
      <c r="BD350" s="768"/>
      <c r="BE350" s="777"/>
      <c r="BF350" s="319"/>
      <c r="BG350" s="320"/>
      <c r="BH350" s="320"/>
      <c r="BI350" s="776"/>
      <c r="BJ350" s="768"/>
      <c r="BK350" s="769"/>
      <c r="BL350" s="776"/>
      <c r="BM350" s="768"/>
      <c r="BN350" s="769"/>
      <c r="BO350" s="776"/>
      <c r="BP350" s="768"/>
      <c r="BQ350" s="769"/>
      <c r="BR350" s="767"/>
      <c r="BS350" s="768"/>
      <c r="BT350" s="769"/>
    </row>
    <row r="351" spans="1:72" ht="78.75" x14ac:dyDescent="0.25">
      <c r="A351" s="742">
        <v>280</v>
      </c>
      <c r="B351" s="677" t="s">
        <v>496</v>
      </c>
      <c r="C351" s="320"/>
      <c r="D351" s="772"/>
      <c r="E351" s="772"/>
      <c r="F351" s="772"/>
      <c r="G351" s="773"/>
      <c r="H351" s="772"/>
      <c r="I351" s="772"/>
      <c r="J351" s="772"/>
      <c r="K351" s="772"/>
      <c r="L351" s="773"/>
      <c r="M351" s="772"/>
      <c r="N351" s="772"/>
      <c r="O351" s="772"/>
      <c r="P351" s="772"/>
      <c r="Q351" s="772"/>
      <c r="R351" s="772"/>
      <c r="S351" s="772"/>
      <c r="T351" s="772"/>
      <c r="U351" s="772"/>
      <c r="V351" s="772"/>
      <c r="W351" s="774"/>
      <c r="X351" s="772"/>
      <c r="Y351" s="772"/>
      <c r="Z351" s="772"/>
      <c r="AA351" s="775"/>
      <c r="AB351" s="771"/>
      <c r="AC351" s="247"/>
      <c r="AD351" s="313"/>
      <c r="AE351" s="757"/>
      <c r="AF351" s="828"/>
      <c r="AG351" s="313"/>
      <c r="AH351" s="757">
        <v>0.13</v>
      </c>
      <c r="AI351" s="828" t="s">
        <v>98</v>
      </c>
      <c r="AJ351" s="313"/>
      <c r="AK351" s="829"/>
      <c r="AL351" s="828"/>
      <c r="AM351" s="766"/>
      <c r="AN351" s="252">
        <f t="shared" si="12"/>
        <v>0.13</v>
      </c>
      <c r="AO351" s="247" t="s">
        <v>98</v>
      </c>
      <c r="AP351" s="313">
        <f t="shared" si="13"/>
        <v>0</v>
      </c>
      <c r="AQ351" s="776"/>
      <c r="AR351" s="767"/>
      <c r="AS351" s="769"/>
      <c r="AT351" s="776"/>
      <c r="AU351" s="767"/>
      <c r="AV351" s="769"/>
      <c r="AW351" s="776"/>
      <c r="AX351" s="767"/>
      <c r="AY351" s="769"/>
      <c r="AZ351" s="776"/>
      <c r="BA351" s="768"/>
      <c r="BB351" s="769"/>
      <c r="BC351" s="776"/>
      <c r="BD351" s="768"/>
      <c r="BE351" s="777"/>
      <c r="BF351" s="319"/>
      <c r="BG351" s="320"/>
      <c r="BH351" s="320"/>
      <c r="BI351" s="776"/>
      <c r="BJ351" s="768"/>
      <c r="BK351" s="769"/>
      <c r="BL351" s="776"/>
      <c r="BM351" s="768"/>
      <c r="BN351" s="769"/>
      <c r="BO351" s="776"/>
      <c r="BP351" s="768"/>
      <c r="BQ351" s="769"/>
      <c r="BR351" s="767"/>
      <c r="BS351" s="768"/>
      <c r="BT351" s="769"/>
    </row>
    <row r="352" spans="1:72" ht="78.75" x14ac:dyDescent="0.25">
      <c r="A352" s="742">
        <v>281</v>
      </c>
      <c r="B352" s="677" t="s">
        <v>497</v>
      </c>
      <c r="C352" s="320"/>
      <c r="D352" s="772"/>
      <c r="E352" s="772"/>
      <c r="F352" s="772"/>
      <c r="G352" s="773"/>
      <c r="H352" s="772"/>
      <c r="I352" s="772"/>
      <c r="J352" s="772"/>
      <c r="K352" s="772"/>
      <c r="L352" s="773"/>
      <c r="M352" s="772"/>
      <c r="N352" s="772"/>
      <c r="O352" s="772"/>
      <c r="P352" s="772"/>
      <c r="Q352" s="772"/>
      <c r="R352" s="772"/>
      <c r="S352" s="772"/>
      <c r="T352" s="772"/>
      <c r="U352" s="772"/>
      <c r="V352" s="772"/>
      <c r="W352" s="774"/>
      <c r="X352" s="772"/>
      <c r="Y352" s="772"/>
      <c r="Z352" s="772"/>
      <c r="AA352" s="775"/>
      <c r="AB352" s="771"/>
      <c r="AC352" s="247"/>
      <c r="AD352" s="313"/>
      <c r="AE352" s="757"/>
      <c r="AF352" s="828"/>
      <c r="AG352" s="313"/>
      <c r="AH352" s="757">
        <v>0.08</v>
      </c>
      <c r="AI352" s="828" t="s">
        <v>98</v>
      </c>
      <c r="AJ352" s="313"/>
      <c r="AK352" s="829"/>
      <c r="AL352" s="828"/>
      <c r="AM352" s="766"/>
      <c r="AN352" s="252">
        <f t="shared" si="12"/>
        <v>0.08</v>
      </c>
      <c r="AO352" s="247" t="s">
        <v>98</v>
      </c>
      <c r="AP352" s="313">
        <f t="shared" si="13"/>
        <v>0</v>
      </c>
      <c r="AQ352" s="776"/>
      <c r="AR352" s="767"/>
      <c r="AS352" s="769"/>
      <c r="AT352" s="776"/>
      <c r="AU352" s="767"/>
      <c r="AV352" s="769"/>
      <c r="AW352" s="776"/>
      <c r="AX352" s="767"/>
      <c r="AY352" s="769"/>
      <c r="AZ352" s="776"/>
      <c r="BA352" s="768"/>
      <c r="BB352" s="769"/>
      <c r="BC352" s="776"/>
      <c r="BD352" s="768"/>
      <c r="BE352" s="777"/>
      <c r="BF352" s="319"/>
      <c r="BG352" s="320"/>
      <c r="BH352" s="320"/>
      <c r="BI352" s="776"/>
      <c r="BJ352" s="768"/>
      <c r="BK352" s="769"/>
      <c r="BL352" s="776"/>
      <c r="BM352" s="768"/>
      <c r="BN352" s="769"/>
      <c r="BO352" s="776"/>
      <c r="BP352" s="768"/>
      <c r="BQ352" s="769"/>
      <c r="BR352" s="767"/>
      <c r="BS352" s="768"/>
      <c r="BT352" s="769"/>
    </row>
    <row r="353" spans="1:72" ht="110.25" x14ac:dyDescent="0.25">
      <c r="A353" s="742">
        <v>282</v>
      </c>
      <c r="B353" s="675" t="s">
        <v>498</v>
      </c>
      <c r="C353" s="320"/>
      <c r="D353" s="772"/>
      <c r="E353" s="772"/>
      <c r="F353" s="772"/>
      <c r="G353" s="773"/>
      <c r="H353" s="772"/>
      <c r="I353" s="772"/>
      <c r="J353" s="772"/>
      <c r="K353" s="772"/>
      <c r="L353" s="773"/>
      <c r="M353" s="772"/>
      <c r="N353" s="772"/>
      <c r="O353" s="772"/>
      <c r="P353" s="772"/>
      <c r="Q353" s="772"/>
      <c r="R353" s="772"/>
      <c r="S353" s="772"/>
      <c r="T353" s="772"/>
      <c r="U353" s="772"/>
      <c r="V353" s="772"/>
      <c r="W353" s="774"/>
      <c r="X353" s="772"/>
      <c r="Y353" s="772"/>
      <c r="Z353" s="772"/>
      <c r="AA353" s="775"/>
      <c r="AB353" s="771"/>
      <c r="AC353" s="247"/>
      <c r="AD353" s="313"/>
      <c r="AE353" s="757"/>
      <c r="AF353" s="828"/>
      <c r="AG353" s="313"/>
      <c r="AH353" s="757">
        <v>0.28999999999999998</v>
      </c>
      <c r="AI353" s="828" t="s">
        <v>98</v>
      </c>
      <c r="AJ353" s="313"/>
      <c r="AK353" s="829"/>
      <c r="AL353" s="828"/>
      <c r="AM353" s="766"/>
      <c r="AN353" s="252">
        <f t="shared" si="12"/>
        <v>0.28999999999999998</v>
      </c>
      <c r="AO353" s="247" t="s">
        <v>98</v>
      </c>
      <c r="AP353" s="313">
        <f t="shared" si="13"/>
        <v>0</v>
      </c>
      <c r="AQ353" s="776"/>
      <c r="AR353" s="767"/>
      <c r="AS353" s="769"/>
      <c r="AT353" s="776"/>
      <c r="AU353" s="767"/>
      <c r="AV353" s="769"/>
      <c r="AW353" s="776"/>
      <c r="AX353" s="767"/>
      <c r="AY353" s="769"/>
      <c r="AZ353" s="776"/>
      <c r="BA353" s="768"/>
      <c r="BB353" s="769"/>
      <c r="BC353" s="776"/>
      <c r="BD353" s="768"/>
      <c r="BE353" s="777"/>
      <c r="BF353" s="319"/>
      <c r="BG353" s="320"/>
      <c r="BH353" s="320"/>
      <c r="BI353" s="776"/>
      <c r="BJ353" s="768"/>
      <c r="BK353" s="769"/>
      <c r="BL353" s="776"/>
      <c r="BM353" s="768"/>
      <c r="BN353" s="769"/>
      <c r="BO353" s="776"/>
      <c r="BP353" s="768"/>
      <c r="BQ353" s="769"/>
      <c r="BR353" s="767"/>
      <c r="BS353" s="768"/>
      <c r="BT353" s="769"/>
    </row>
    <row r="354" spans="1:72" ht="78.75" x14ac:dyDescent="0.25">
      <c r="A354" s="742">
        <v>283</v>
      </c>
      <c r="B354" s="677" t="s">
        <v>499</v>
      </c>
      <c r="C354" s="320"/>
      <c r="D354" s="772"/>
      <c r="E354" s="772"/>
      <c r="F354" s="772"/>
      <c r="G354" s="773"/>
      <c r="H354" s="772"/>
      <c r="I354" s="772"/>
      <c r="J354" s="772"/>
      <c r="K354" s="772"/>
      <c r="L354" s="773"/>
      <c r="M354" s="772"/>
      <c r="N354" s="772"/>
      <c r="O354" s="772"/>
      <c r="P354" s="772"/>
      <c r="Q354" s="772"/>
      <c r="R354" s="772"/>
      <c r="S354" s="772"/>
      <c r="T354" s="772"/>
      <c r="U354" s="772"/>
      <c r="V354" s="772"/>
      <c r="W354" s="774"/>
      <c r="X354" s="772"/>
      <c r="Y354" s="772"/>
      <c r="Z354" s="772"/>
      <c r="AA354" s="775"/>
      <c r="AB354" s="771"/>
      <c r="AC354" s="247"/>
      <c r="AD354" s="313"/>
      <c r="AE354" s="757"/>
      <c r="AF354" s="828"/>
      <c r="AG354" s="313"/>
      <c r="AH354" s="757">
        <v>0.08</v>
      </c>
      <c r="AI354" s="828" t="s">
        <v>98</v>
      </c>
      <c r="AJ354" s="313"/>
      <c r="AK354" s="829"/>
      <c r="AL354" s="828"/>
      <c r="AM354" s="766"/>
      <c r="AN354" s="252">
        <f t="shared" si="12"/>
        <v>0.08</v>
      </c>
      <c r="AO354" s="247" t="s">
        <v>98</v>
      </c>
      <c r="AP354" s="313">
        <f t="shared" si="13"/>
        <v>0</v>
      </c>
      <c r="AQ354" s="776"/>
      <c r="AR354" s="767"/>
      <c r="AS354" s="769"/>
      <c r="AT354" s="776"/>
      <c r="AU354" s="767"/>
      <c r="AV354" s="769"/>
      <c r="AW354" s="776"/>
      <c r="AX354" s="767"/>
      <c r="AY354" s="769"/>
      <c r="AZ354" s="776"/>
      <c r="BA354" s="768"/>
      <c r="BB354" s="769"/>
      <c r="BC354" s="776"/>
      <c r="BD354" s="768"/>
      <c r="BE354" s="777"/>
      <c r="BF354" s="319"/>
      <c r="BG354" s="320"/>
      <c r="BH354" s="320"/>
      <c r="BI354" s="776"/>
      <c r="BJ354" s="768"/>
      <c r="BK354" s="769"/>
      <c r="BL354" s="776"/>
      <c r="BM354" s="768"/>
      <c r="BN354" s="769"/>
      <c r="BO354" s="776"/>
      <c r="BP354" s="768"/>
      <c r="BQ354" s="769"/>
      <c r="BR354" s="767"/>
      <c r="BS354" s="768"/>
      <c r="BT354" s="769"/>
    </row>
    <row r="355" spans="1:72" ht="126" x14ac:dyDescent="0.25">
      <c r="A355" s="742">
        <v>284</v>
      </c>
      <c r="B355" s="677" t="s">
        <v>500</v>
      </c>
      <c r="C355" s="320"/>
      <c r="D355" s="772"/>
      <c r="E355" s="772"/>
      <c r="F355" s="772"/>
      <c r="G355" s="773"/>
      <c r="H355" s="772"/>
      <c r="I355" s="772"/>
      <c r="J355" s="772"/>
      <c r="K355" s="772"/>
      <c r="L355" s="773"/>
      <c r="M355" s="772"/>
      <c r="N355" s="772"/>
      <c r="O355" s="772"/>
      <c r="P355" s="772"/>
      <c r="Q355" s="772"/>
      <c r="R355" s="772"/>
      <c r="S355" s="772"/>
      <c r="T355" s="772"/>
      <c r="U355" s="772"/>
      <c r="V355" s="772"/>
      <c r="W355" s="774"/>
      <c r="X355" s="772"/>
      <c r="Y355" s="772"/>
      <c r="Z355" s="772"/>
      <c r="AA355" s="775"/>
      <c r="AB355" s="771"/>
      <c r="AC355" s="247"/>
      <c r="AD355" s="313"/>
      <c r="AE355" s="757"/>
      <c r="AF355" s="828"/>
      <c r="AG355" s="313"/>
      <c r="AH355" s="757">
        <v>0.39</v>
      </c>
      <c r="AI355" s="828" t="s">
        <v>98</v>
      </c>
      <c r="AJ355" s="313"/>
      <c r="AK355" s="829"/>
      <c r="AL355" s="828"/>
      <c r="AM355" s="766"/>
      <c r="AN355" s="252">
        <f t="shared" si="12"/>
        <v>0.39</v>
      </c>
      <c r="AO355" s="247" t="s">
        <v>98</v>
      </c>
      <c r="AP355" s="313">
        <f t="shared" si="13"/>
        <v>0</v>
      </c>
      <c r="AQ355" s="776"/>
      <c r="AR355" s="767"/>
      <c r="AS355" s="769"/>
      <c r="AT355" s="776"/>
      <c r="AU355" s="767"/>
      <c r="AV355" s="769"/>
      <c r="AW355" s="776"/>
      <c r="AX355" s="767"/>
      <c r="AY355" s="769"/>
      <c r="AZ355" s="776"/>
      <c r="BA355" s="768"/>
      <c r="BB355" s="769"/>
      <c r="BC355" s="776"/>
      <c r="BD355" s="768"/>
      <c r="BE355" s="777"/>
      <c r="BF355" s="319"/>
      <c r="BG355" s="320"/>
      <c r="BH355" s="320"/>
      <c r="BI355" s="776"/>
      <c r="BJ355" s="768"/>
      <c r="BK355" s="769"/>
      <c r="BL355" s="776"/>
      <c r="BM355" s="768"/>
      <c r="BN355" s="769"/>
      <c r="BO355" s="776"/>
      <c r="BP355" s="768"/>
      <c r="BQ355" s="769"/>
      <c r="BR355" s="767"/>
      <c r="BS355" s="768"/>
      <c r="BT355" s="769"/>
    </row>
    <row r="356" spans="1:72" ht="78.75" x14ac:dyDescent="0.25">
      <c r="A356" s="742">
        <v>285</v>
      </c>
      <c r="B356" s="677" t="s">
        <v>501</v>
      </c>
      <c r="C356" s="320"/>
      <c r="D356" s="772"/>
      <c r="E356" s="772"/>
      <c r="F356" s="772"/>
      <c r="G356" s="773"/>
      <c r="H356" s="772"/>
      <c r="I356" s="772"/>
      <c r="J356" s="772"/>
      <c r="K356" s="772"/>
      <c r="L356" s="773"/>
      <c r="M356" s="772"/>
      <c r="N356" s="772"/>
      <c r="O356" s="772"/>
      <c r="P356" s="772"/>
      <c r="Q356" s="772"/>
      <c r="R356" s="772"/>
      <c r="S356" s="772"/>
      <c r="T356" s="772"/>
      <c r="U356" s="772"/>
      <c r="V356" s="772"/>
      <c r="W356" s="774"/>
      <c r="X356" s="772"/>
      <c r="Y356" s="772"/>
      <c r="Z356" s="772"/>
      <c r="AA356" s="775"/>
      <c r="AB356" s="771"/>
      <c r="AC356" s="247"/>
      <c r="AD356" s="313"/>
      <c r="AE356" s="757"/>
      <c r="AF356" s="828"/>
      <c r="AG356" s="313"/>
      <c r="AH356" s="757">
        <v>0.2</v>
      </c>
      <c r="AI356" s="828" t="s">
        <v>98</v>
      </c>
      <c r="AJ356" s="313"/>
      <c r="AK356" s="829"/>
      <c r="AL356" s="828"/>
      <c r="AM356" s="766"/>
      <c r="AN356" s="252">
        <f t="shared" si="12"/>
        <v>0.2</v>
      </c>
      <c r="AO356" s="247" t="s">
        <v>98</v>
      </c>
      <c r="AP356" s="313">
        <f t="shared" si="13"/>
        <v>0</v>
      </c>
      <c r="AQ356" s="776"/>
      <c r="AR356" s="767"/>
      <c r="AS356" s="769"/>
      <c r="AT356" s="776"/>
      <c r="AU356" s="767"/>
      <c r="AV356" s="769"/>
      <c r="AW356" s="776"/>
      <c r="AX356" s="767"/>
      <c r="AY356" s="769"/>
      <c r="AZ356" s="776"/>
      <c r="BA356" s="768"/>
      <c r="BB356" s="769"/>
      <c r="BC356" s="776"/>
      <c r="BD356" s="768"/>
      <c r="BE356" s="777"/>
      <c r="BF356" s="319"/>
      <c r="BG356" s="320"/>
      <c r="BH356" s="320"/>
      <c r="BI356" s="776"/>
      <c r="BJ356" s="768"/>
      <c r="BK356" s="769"/>
      <c r="BL356" s="776"/>
      <c r="BM356" s="768"/>
      <c r="BN356" s="769"/>
      <c r="BO356" s="776"/>
      <c r="BP356" s="768"/>
      <c r="BQ356" s="769"/>
      <c r="BR356" s="767"/>
      <c r="BS356" s="768"/>
      <c r="BT356" s="769"/>
    </row>
    <row r="357" spans="1:72" ht="110.25" x14ac:dyDescent="0.25">
      <c r="A357" s="742">
        <v>286</v>
      </c>
      <c r="B357" s="677" t="s">
        <v>502</v>
      </c>
      <c r="C357" s="320"/>
      <c r="D357" s="772"/>
      <c r="E357" s="772"/>
      <c r="F357" s="772"/>
      <c r="G357" s="773"/>
      <c r="H357" s="772"/>
      <c r="I357" s="772"/>
      <c r="J357" s="772"/>
      <c r="K357" s="772"/>
      <c r="L357" s="773"/>
      <c r="M357" s="772"/>
      <c r="N357" s="772"/>
      <c r="O357" s="772"/>
      <c r="P357" s="772"/>
      <c r="Q357" s="772"/>
      <c r="R357" s="772"/>
      <c r="S357" s="772"/>
      <c r="T357" s="772"/>
      <c r="U357" s="772"/>
      <c r="V357" s="772"/>
      <c r="W357" s="774"/>
      <c r="X357" s="772"/>
      <c r="Y357" s="772"/>
      <c r="Z357" s="772"/>
      <c r="AA357" s="775"/>
      <c r="AB357" s="771"/>
      <c r="AC357" s="247"/>
      <c r="AD357" s="313"/>
      <c r="AE357" s="757"/>
      <c r="AF357" s="828"/>
      <c r="AG357" s="313"/>
      <c r="AH357" s="757">
        <v>0.23</v>
      </c>
      <c r="AI357" s="828" t="s">
        <v>98</v>
      </c>
      <c r="AJ357" s="313"/>
      <c r="AK357" s="829"/>
      <c r="AL357" s="828"/>
      <c r="AM357" s="766"/>
      <c r="AN357" s="252">
        <f t="shared" si="12"/>
        <v>0.23</v>
      </c>
      <c r="AO357" s="247" t="s">
        <v>98</v>
      </c>
      <c r="AP357" s="313">
        <f t="shared" si="13"/>
        <v>0</v>
      </c>
      <c r="AQ357" s="776"/>
      <c r="AR357" s="767"/>
      <c r="AS357" s="769"/>
      <c r="AT357" s="776"/>
      <c r="AU357" s="767"/>
      <c r="AV357" s="769"/>
      <c r="AW357" s="776"/>
      <c r="AX357" s="767"/>
      <c r="AY357" s="769"/>
      <c r="AZ357" s="776"/>
      <c r="BA357" s="768"/>
      <c r="BB357" s="769"/>
      <c r="BC357" s="776"/>
      <c r="BD357" s="768"/>
      <c r="BE357" s="777"/>
      <c r="BF357" s="319"/>
      <c r="BG357" s="320"/>
      <c r="BH357" s="320"/>
      <c r="BI357" s="776"/>
      <c r="BJ357" s="768"/>
      <c r="BK357" s="769"/>
      <c r="BL357" s="776"/>
      <c r="BM357" s="768"/>
      <c r="BN357" s="769"/>
      <c r="BO357" s="776"/>
      <c r="BP357" s="768"/>
      <c r="BQ357" s="769"/>
      <c r="BR357" s="767"/>
      <c r="BS357" s="768"/>
      <c r="BT357" s="769"/>
    </row>
    <row r="358" spans="1:72" ht="126" x14ac:dyDescent="0.25">
      <c r="A358" s="742">
        <v>287</v>
      </c>
      <c r="B358" s="677" t="s">
        <v>503</v>
      </c>
      <c r="C358" s="320"/>
      <c r="D358" s="772"/>
      <c r="E358" s="772"/>
      <c r="F358" s="772"/>
      <c r="G358" s="773"/>
      <c r="H358" s="772"/>
      <c r="I358" s="772"/>
      <c r="J358" s="772"/>
      <c r="K358" s="772"/>
      <c r="L358" s="773"/>
      <c r="M358" s="772"/>
      <c r="N358" s="772"/>
      <c r="O358" s="772"/>
      <c r="P358" s="772"/>
      <c r="Q358" s="772"/>
      <c r="R358" s="772"/>
      <c r="S358" s="772"/>
      <c r="T358" s="772"/>
      <c r="U358" s="772"/>
      <c r="V358" s="772"/>
      <c r="W358" s="774"/>
      <c r="X358" s="772"/>
      <c r="Y358" s="772"/>
      <c r="Z358" s="772"/>
      <c r="AA358" s="775"/>
      <c r="AB358" s="771"/>
      <c r="AC358" s="247"/>
      <c r="AD358" s="313"/>
      <c r="AE358" s="757"/>
      <c r="AF358" s="828"/>
      <c r="AG358" s="313"/>
      <c r="AH358" s="757">
        <v>0.14000000000000001</v>
      </c>
      <c r="AI358" s="828" t="s">
        <v>98</v>
      </c>
      <c r="AJ358" s="313"/>
      <c r="AK358" s="829"/>
      <c r="AL358" s="828"/>
      <c r="AM358" s="766"/>
      <c r="AN358" s="252">
        <f t="shared" si="12"/>
        <v>0.14000000000000001</v>
      </c>
      <c r="AO358" s="247" t="s">
        <v>98</v>
      </c>
      <c r="AP358" s="313">
        <f t="shared" si="13"/>
        <v>0</v>
      </c>
      <c r="AQ358" s="776"/>
      <c r="AR358" s="767"/>
      <c r="AS358" s="769"/>
      <c r="AT358" s="776"/>
      <c r="AU358" s="767"/>
      <c r="AV358" s="769"/>
      <c r="AW358" s="776"/>
      <c r="AX358" s="767"/>
      <c r="AY358" s="769"/>
      <c r="AZ358" s="776"/>
      <c r="BA358" s="768"/>
      <c r="BB358" s="769"/>
      <c r="BC358" s="776"/>
      <c r="BD358" s="768"/>
      <c r="BE358" s="777"/>
      <c r="BF358" s="319"/>
      <c r="BG358" s="320"/>
      <c r="BH358" s="320"/>
      <c r="BI358" s="776"/>
      <c r="BJ358" s="768"/>
      <c r="BK358" s="769"/>
      <c r="BL358" s="776"/>
      <c r="BM358" s="768"/>
      <c r="BN358" s="769"/>
      <c r="BO358" s="776"/>
      <c r="BP358" s="768"/>
      <c r="BQ358" s="769"/>
      <c r="BR358" s="767"/>
      <c r="BS358" s="768"/>
      <c r="BT358" s="769"/>
    </row>
    <row r="359" spans="1:72" ht="157.5" x14ac:dyDescent="0.25">
      <c r="A359" s="742">
        <v>288</v>
      </c>
      <c r="B359" s="677" t="s">
        <v>504</v>
      </c>
      <c r="C359" s="320"/>
      <c r="D359" s="772"/>
      <c r="E359" s="772"/>
      <c r="F359" s="772"/>
      <c r="G359" s="773"/>
      <c r="H359" s="772"/>
      <c r="I359" s="772"/>
      <c r="J359" s="772"/>
      <c r="K359" s="772"/>
      <c r="L359" s="773"/>
      <c r="M359" s="772"/>
      <c r="N359" s="772"/>
      <c r="O359" s="772"/>
      <c r="P359" s="772"/>
      <c r="Q359" s="772"/>
      <c r="R359" s="772"/>
      <c r="S359" s="772"/>
      <c r="T359" s="772"/>
      <c r="U359" s="772"/>
      <c r="V359" s="772"/>
      <c r="W359" s="774"/>
      <c r="X359" s="772"/>
      <c r="Y359" s="772"/>
      <c r="Z359" s="772"/>
      <c r="AA359" s="775"/>
      <c r="AB359" s="771"/>
      <c r="AC359" s="247"/>
      <c r="AD359" s="313"/>
      <c r="AE359" s="757"/>
      <c r="AF359" s="828"/>
      <c r="AG359" s="313"/>
      <c r="AH359" s="757">
        <v>0.47000000000000003</v>
      </c>
      <c r="AI359" s="828" t="s">
        <v>98</v>
      </c>
      <c r="AJ359" s="313">
        <v>0.63</v>
      </c>
      <c r="AK359" s="829"/>
      <c r="AL359" s="828"/>
      <c r="AM359" s="766"/>
      <c r="AN359" s="252">
        <f t="shared" si="12"/>
        <v>0.47000000000000003</v>
      </c>
      <c r="AO359" s="247" t="s">
        <v>98</v>
      </c>
      <c r="AP359" s="313">
        <f t="shared" si="13"/>
        <v>0.63</v>
      </c>
      <c r="AQ359" s="776"/>
      <c r="AR359" s="767"/>
      <c r="AS359" s="769"/>
      <c r="AT359" s="776"/>
      <c r="AU359" s="767"/>
      <c r="AV359" s="769"/>
      <c r="AW359" s="776"/>
      <c r="AX359" s="767"/>
      <c r="AY359" s="769"/>
      <c r="AZ359" s="776"/>
      <c r="BA359" s="768"/>
      <c r="BB359" s="769"/>
      <c r="BC359" s="776"/>
      <c r="BD359" s="768"/>
      <c r="BE359" s="777"/>
      <c r="BF359" s="319"/>
      <c r="BG359" s="320"/>
      <c r="BH359" s="320"/>
      <c r="BI359" s="776"/>
      <c r="BJ359" s="768"/>
      <c r="BK359" s="769"/>
      <c r="BL359" s="776"/>
      <c r="BM359" s="768"/>
      <c r="BN359" s="769"/>
      <c r="BO359" s="776"/>
      <c r="BP359" s="768"/>
      <c r="BQ359" s="769"/>
      <c r="BR359" s="767"/>
      <c r="BS359" s="768"/>
      <c r="BT359" s="769"/>
    </row>
    <row r="360" spans="1:72" ht="78.75" x14ac:dyDescent="0.25">
      <c r="A360" s="742">
        <v>289</v>
      </c>
      <c r="B360" s="677" t="s">
        <v>505</v>
      </c>
      <c r="C360" s="320"/>
      <c r="D360" s="772"/>
      <c r="E360" s="772"/>
      <c r="F360" s="772"/>
      <c r="G360" s="773"/>
      <c r="H360" s="772"/>
      <c r="I360" s="772"/>
      <c r="J360" s="772"/>
      <c r="K360" s="772"/>
      <c r="L360" s="773"/>
      <c r="M360" s="772"/>
      <c r="N360" s="772"/>
      <c r="O360" s="772"/>
      <c r="P360" s="772"/>
      <c r="Q360" s="772"/>
      <c r="R360" s="772"/>
      <c r="S360" s="772"/>
      <c r="T360" s="772"/>
      <c r="U360" s="772"/>
      <c r="V360" s="772"/>
      <c r="W360" s="774"/>
      <c r="X360" s="772"/>
      <c r="Y360" s="772"/>
      <c r="Z360" s="772"/>
      <c r="AA360" s="775"/>
      <c r="AB360" s="771"/>
      <c r="AC360" s="247"/>
      <c r="AD360" s="313"/>
      <c r="AE360" s="757"/>
      <c r="AF360" s="828"/>
      <c r="AG360" s="313"/>
      <c r="AH360" s="757">
        <v>0.39</v>
      </c>
      <c r="AI360" s="828" t="s">
        <v>98</v>
      </c>
      <c r="AJ360" s="313"/>
      <c r="AK360" s="829"/>
      <c r="AL360" s="828"/>
      <c r="AM360" s="766"/>
      <c r="AN360" s="252">
        <f t="shared" si="12"/>
        <v>0.39</v>
      </c>
      <c r="AO360" s="247" t="s">
        <v>98</v>
      </c>
      <c r="AP360" s="313">
        <f t="shared" si="13"/>
        <v>0</v>
      </c>
      <c r="AQ360" s="776"/>
      <c r="AR360" s="767"/>
      <c r="AS360" s="769"/>
      <c r="AT360" s="776"/>
      <c r="AU360" s="767"/>
      <c r="AV360" s="769"/>
      <c r="AW360" s="776"/>
      <c r="AX360" s="767"/>
      <c r="AY360" s="769"/>
      <c r="AZ360" s="776"/>
      <c r="BA360" s="768"/>
      <c r="BB360" s="769"/>
      <c r="BC360" s="776"/>
      <c r="BD360" s="768"/>
      <c r="BE360" s="777"/>
      <c r="BF360" s="319"/>
      <c r="BG360" s="320"/>
      <c r="BH360" s="320"/>
      <c r="BI360" s="776"/>
      <c r="BJ360" s="768"/>
      <c r="BK360" s="769"/>
      <c r="BL360" s="776"/>
      <c r="BM360" s="768"/>
      <c r="BN360" s="769"/>
      <c r="BO360" s="776"/>
      <c r="BP360" s="768"/>
      <c r="BQ360" s="769"/>
      <c r="BR360" s="767"/>
      <c r="BS360" s="768"/>
      <c r="BT360" s="769"/>
    </row>
    <row r="361" spans="1:72" ht="78.75" x14ac:dyDescent="0.25">
      <c r="A361" s="742">
        <v>290</v>
      </c>
      <c r="B361" s="677" t="s">
        <v>506</v>
      </c>
      <c r="C361" s="320"/>
      <c r="D361" s="772"/>
      <c r="E361" s="772"/>
      <c r="F361" s="772"/>
      <c r="G361" s="773"/>
      <c r="H361" s="772"/>
      <c r="I361" s="772"/>
      <c r="J361" s="772"/>
      <c r="K361" s="772"/>
      <c r="L361" s="773"/>
      <c r="M361" s="772"/>
      <c r="N361" s="772"/>
      <c r="O361" s="772"/>
      <c r="P361" s="772"/>
      <c r="Q361" s="772"/>
      <c r="R361" s="772"/>
      <c r="S361" s="772"/>
      <c r="T361" s="772"/>
      <c r="U361" s="772"/>
      <c r="V361" s="772"/>
      <c r="W361" s="774"/>
      <c r="X361" s="772"/>
      <c r="Y361" s="772"/>
      <c r="Z361" s="772"/>
      <c r="AA361" s="775"/>
      <c r="AB361" s="771"/>
      <c r="AC361" s="247"/>
      <c r="AD361" s="313"/>
      <c r="AE361" s="757"/>
      <c r="AF361" s="828"/>
      <c r="AG361" s="313"/>
      <c r="AH361" s="757">
        <v>0.03</v>
      </c>
      <c r="AI361" s="828" t="s">
        <v>98</v>
      </c>
      <c r="AJ361" s="313"/>
      <c r="AK361" s="829"/>
      <c r="AL361" s="828"/>
      <c r="AM361" s="766"/>
      <c r="AN361" s="252">
        <f t="shared" si="12"/>
        <v>0.03</v>
      </c>
      <c r="AO361" s="247" t="s">
        <v>98</v>
      </c>
      <c r="AP361" s="313">
        <f t="shared" si="13"/>
        <v>0</v>
      </c>
      <c r="AQ361" s="776"/>
      <c r="AR361" s="767"/>
      <c r="AS361" s="769"/>
      <c r="AT361" s="776"/>
      <c r="AU361" s="767"/>
      <c r="AV361" s="769"/>
      <c r="AW361" s="776"/>
      <c r="AX361" s="767"/>
      <c r="AY361" s="769"/>
      <c r="AZ361" s="776"/>
      <c r="BA361" s="768"/>
      <c r="BB361" s="769"/>
      <c r="BC361" s="776"/>
      <c r="BD361" s="768"/>
      <c r="BE361" s="777"/>
      <c r="BF361" s="319"/>
      <c r="BG361" s="320"/>
      <c r="BH361" s="320"/>
      <c r="BI361" s="776"/>
      <c r="BJ361" s="768"/>
      <c r="BK361" s="769"/>
      <c r="BL361" s="776"/>
      <c r="BM361" s="768"/>
      <c r="BN361" s="769"/>
      <c r="BO361" s="776"/>
      <c r="BP361" s="768"/>
      <c r="BQ361" s="769"/>
      <c r="BR361" s="767"/>
      <c r="BS361" s="768"/>
      <c r="BT361" s="769"/>
    </row>
    <row r="362" spans="1:72" ht="78.75" x14ac:dyDescent="0.25">
      <c r="A362" s="742">
        <v>291</v>
      </c>
      <c r="B362" s="677" t="s">
        <v>507</v>
      </c>
      <c r="C362" s="320"/>
      <c r="D362" s="772"/>
      <c r="E362" s="772"/>
      <c r="F362" s="772"/>
      <c r="G362" s="773"/>
      <c r="H362" s="772"/>
      <c r="I362" s="772"/>
      <c r="J362" s="772"/>
      <c r="K362" s="772"/>
      <c r="L362" s="773"/>
      <c r="M362" s="772"/>
      <c r="N362" s="772"/>
      <c r="O362" s="772"/>
      <c r="P362" s="772"/>
      <c r="Q362" s="772"/>
      <c r="R362" s="772"/>
      <c r="S362" s="772"/>
      <c r="T362" s="772"/>
      <c r="U362" s="772"/>
      <c r="V362" s="772"/>
      <c r="W362" s="774"/>
      <c r="X362" s="772"/>
      <c r="Y362" s="772"/>
      <c r="Z362" s="772"/>
      <c r="AA362" s="775"/>
      <c r="AB362" s="771"/>
      <c r="AC362" s="247"/>
      <c r="AD362" s="313"/>
      <c r="AE362" s="757"/>
      <c r="AF362" s="828"/>
      <c r="AG362" s="313"/>
      <c r="AH362" s="757">
        <v>0.1</v>
      </c>
      <c r="AI362" s="828" t="s">
        <v>98</v>
      </c>
      <c r="AJ362" s="313"/>
      <c r="AK362" s="829"/>
      <c r="AL362" s="828"/>
      <c r="AM362" s="766"/>
      <c r="AN362" s="252">
        <f t="shared" si="12"/>
        <v>0.1</v>
      </c>
      <c r="AO362" s="247" t="s">
        <v>98</v>
      </c>
      <c r="AP362" s="313">
        <f t="shared" si="13"/>
        <v>0</v>
      </c>
      <c r="AQ362" s="776"/>
      <c r="AR362" s="767"/>
      <c r="AS362" s="769"/>
      <c r="AT362" s="776"/>
      <c r="AU362" s="767"/>
      <c r="AV362" s="769"/>
      <c r="AW362" s="776"/>
      <c r="AX362" s="767"/>
      <c r="AY362" s="769"/>
      <c r="AZ362" s="776"/>
      <c r="BA362" s="768"/>
      <c r="BB362" s="769"/>
      <c r="BC362" s="776"/>
      <c r="BD362" s="768"/>
      <c r="BE362" s="777"/>
      <c r="BF362" s="319"/>
      <c r="BG362" s="320"/>
      <c r="BH362" s="320"/>
      <c r="BI362" s="776"/>
      <c r="BJ362" s="768"/>
      <c r="BK362" s="769"/>
      <c r="BL362" s="776"/>
      <c r="BM362" s="768"/>
      <c r="BN362" s="769"/>
      <c r="BO362" s="776"/>
      <c r="BP362" s="768"/>
      <c r="BQ362" s="769"/>
      <c r="BR362" s="767"/>
      <c r="BS362" s="768"/>
      <c r="BT362" s="769"/>
    </row>
    <row r="363" spans="1:72" ht="75" x14ac:dyDescent="0.25">
      <c r="A363" s="742">
        <v>292</v>
      </c>
      <c r="B363" s="781" t="s">
        <v>508</v>
      </c>
      <c r="C363" s="320"/>
      <c r="D363" s="772"/>
      <c r="E363" s="772"/>
      <c r="F363" s="772"/>
      <c r="G363" s="773"/>
      <c r="H363" s="772"/>
      <c r="I363" s="772"/>
      <c r="J363" s="772"/>
      <c r="K363" s="772"/>
      <c r="L363" s="773"/>
      <c r="M363" s="772"/>
      <c r="N363" s="772"/>
      <c r="O363" s="772"/>
      <c r="P363" s="772"/>
      <c r="Q363" s="772"/>
      <c r="R363" s="772"/>
      <c r="S363" s="772"/>
      <c r="T363" s="772"/>
      <c r="U363" s="772"/>
      <c r="V363" s="772"/>
      <c r="W363" s="774"/>
      <c r="X363" s="772"/>
      <c r="Y363" s="772"/>
      <c r="Z363" s="772"/>
      <c r="AA363" s="775"/>
      <c r="AB363" s="771"/>
      <c r="AC363" s="247"/>
      <c r="AD363" s="313"/>
      <c r="AE363" s="757"/>
      <c r="AF363" s="828"/>
      <c r="AG363" s="313"/>
      <c r="AH363" s="757">
        <v>0.14000000000000001</v>
      </c>
      <c r="AI363" s="828" t="s">
        <v>98</v>
      </c>
      <c r="AJ363" s="313"/>
      <c r="AK363" s="829"/>
      <c r="AL363" s="828"/>
      <c r="AM363" s="766"/>
      <c r="AN363" s="252">
        <f t="shared" si="12"/>
        <v>0.14000000000000001</v>
      </c>
      <c r="AO363" s="247" t="s">
        <v>98</v>
      </c>
      <c r="AP363" s="313">
        <f t="shared" si="13"/>
        <v>0</v>
      </c>
      <c r="AQ363" s="776"/>
      <c r="AR363" s="767"/>
      <c r="AS363" s="769"/>
      <c r="AT363" s="776"/>
      <c r="AU363" s="767"/>
      <c r="AV363" s="769"/>
      <c r="AW363" s="776"/>
      <c r="AX363" s="767"/>
      <c r="AY363" s="769"/>
      <c r="AZ363" s="776"/>
      <c r="BA363" s="768"/>
      <c r="BB363" s="769"/>
      <c r="BC363" s="776"/>
      <c r="BD363" s="768"/>
      <c r="BE363" s="777"/>
      <c r="BF363" s="319"/>
      <c r="BG363" s="320"/>
      <c r="BH363" s="320"/>
      <c r="BI363" s="776"/>
      <c r="BJ363" s="768"/>
      <c r="BK363" s="769"/>
      <c r="BL363" s="776"/>
      <c r="BM363" s="768"/>
      <c r="BN363" s="769"/>
      <c r="BO363" s="776"/>
      <c r="BP363" s="768"/>
      <c r="BQ363" s="769"/>
      <c r="BR363" s="767"/>
      <c r="BS363" s="768"/>
      <c r="BT363" s="769"/>
    </row>
    <row r="364" spans="1:72" ht="63" x14ac:dyDescent="0.25">
      <c r="A364" s="742">
        <v>293</v>
      </c>
      <c r="B364" s="677" t="s">
        <v>509</v>
      </c>
      <c r="C364" s="320"/>
      <c r="D364" s="772"/>
      <c r="E364" s="772"/>
      <c r="F364" s="772"/>
      <c r="G364" s="773"/>
      <c r="H364" s="772"/>
      <c r="I364" s="772"/>
      <c r="J364" s="772"/>
      <c r="K364" s="772"/>
      <c r="L364" s="773"/>
      <c r="M364" s="772"/>
      <c r="N364" s="772"/>
      <c r="O364" s="772"/>
      <c r="P364" s="772"/>
      <c r="Q364" s="772"/>
      <c r="R364" s="772"/>
      <c r="S364" s="772"/>
      <c r="T364" s="772"/>
      <c r="U364" s="772"/>
      <c r="V364" s="772"/>
      <c r="W364" s="774"/>
      <c r="X364" s="772"/>
      <c r="Y364" s="772"/>
      <c r="Z364" s="772"/>
      <c r="AA364" s="775"/>
      <c r="AB364" s="771"/>
      <c r="AC364" s="247"/>
      <c r="AD364" s="313"/>
      <c r="AE364" s="757"/>
      <c r="AF364" s="828"/>
      <c r="AG364" s="313"/>
      <c r="AH364" s="757">
        <v>0.08</v>
      </c>
      <c r="AI364" s="828" t="s">
        <v>98</v>
      </c>
      <c r="AJ364" s="313"/>
      <c r="AK364" s="829"/>
      <c r="AL364" s="828"/>
      <c r="AM364" s="766"/>
      <c r="AN364" s="252">
        <f t="shared" si="12"/>
        <v>0.08</v>
      </c>
      <c r="AO364" s="247" t="s">
        <v>98</v>
      </c>
      <c r="AP364" s="313">
        <f t="shared" si="13"/>
        <v>0</v>
      </c>
      <c r="AQ364" s="776"/>
      <c r="AR364" s="767"/>
      <c r="AS364" s="769"/>
      <c r="AT364" s="776"/>
      <c r="AU364" s="767"/>
      <c r="AV364" s="769"/>
      <c r="AW364" s="776"/>
      <c r="AX364" s="767"/>
      <c r="AY364" s="769"/>
      <c r="AZ364" s="776"/>
      <c r="BA364" s="768"/>
      <c r="BB364" s="769"/>
      <c r="BC364" s="776"/>
      <c r="BD364" s="768"/>
      <c r="BE364" s="777"/>
      <c r="BF364" s="319"/>
      <c r="BG364" s="320"/>
      <c r="BH364" s="320"/>
      <c r="BI364" s="776"/>
      <c r="BJ364" s="768"/>
      <c r="BK364" s="769"/>
      <c r="BL364" s="776"/>
      <c r="BM364" s="768"/>
      <c r="BN364" s="769"/>
      <c r="BO364" s="776"/>
      <c r="BP364" s="768"/>
      <c r="BQ364" s="769"/>
      <c r="BR364" s="767"/>
      <c r="BS364" s="768"/>
      <c r="BT364" s="769"/>
    </row>
    <row r="365" spans="1:72" ht="78.75" x14ac:dyDescent="0.25">
      <c r="A365" s="742">
        <v>294</v>
      </c>
      <c r="B365" s="677" t="s">
        <v>510</v>
      </c>
      <c r="C365" s="320"/>
      <c r="D365" s="772"/>
      <c r="E365" s="772"/>
      <c r="F365" s="772"/>
      <c r="G365" s="773"/>
      <c r="H365" s="772"/>
      <c r="I365" s="772"/>
      <c r="J365" s="772"/>
      <c r="K365" s="772"/>
      <c r="L365" s="773"/>
      <c r="M365" s="772"/>
      <c r="N365" s="772"/>
      <c r="O365" s="772"/>
      <c r="P365" s="772"/>
      <c r="Q365" s="772"/>
      <c r="R365" s="772"/>
      <c r="S365" s="772"/>
      <c r="T365" s="772"/>
      <c r="U365" s="772"/>
      <c r="V365" s="772"/>
      <c r="W365" s="774"/>
      <c r="X365" s="772"/>
      <c r="Y365" s="772"/>
      <c r="Z365" s="772"/>
      <c r="AA365" s="775"/>
      <c r="AB365" s="771"/>
      <c r="AC365" s="247"/>
      <c r="AD365" s="313"/>
      <c r="AE365" s="757"/>
      <c r="AF365" s="828"/>
      <c r="AG365" s="313"/>
      <c r="AH365" s="757">
        <v>0.2</v>
      </c>
      <c r="AI365" s="828" t="s">
        <v>98</v>
      </c>
      <c r="AJ365" s="313"/>
      <c r="AK365" s="829"/>
      <c r="AL365" s="828"/>
      <c r="AM365" s="766"/>
      <c r="AN365" s="252">
        <f t="shared" si="12"/>
        <v>0.2</v>
      </c>
      <c r="AO365" s="247" t="s">
        <v>98</v>
      </c>
      <c r="AP365" s="313">
        <f t="shared" si="13"/>
        <v>0</v>
      </c>
      <c r="AQ365" s="776"/>
      <c r="AR365" s="767"/>
      <c r="AS365" s="769"/>
      <c r="AT365" s="776"/>
      <c r="AU365" s="767"/>
      <c r="AV365" s="769"/>
      <c r="AW365" s="776"/>
      <c r="AX365" s="767"/>
      <c r="AY365" s="769"/>
      <c r="AZ365" s="776"/>
      <c r="BA365" s="768"/>
      <c r="BB365" s="769"/>
      <c r="BC365" s="776"/>
      <c r="BD365" s="768"/>
      <c r="BE365" s="777"/>
      <c r="BF365" s="319"/>
      <c r="BG365" s="320"/>
      <c r="BH365" s="320"/>
      <c r="BI365" s="776"/>
      <c r="BJ365" s="768"/>
      <c r="BK365" s="769"/>
      <c r="BL365" s="776"/>
      <c r="BM365" s="768"/>
      <c r="BN365" s="769"/>
      <c r="BO365" s="776"/>
      <c r="BP365" s="768"/>
      <c r="BQ365" s="769"/>
      <c r="BR365" s="767"/>
      <c r="BS365" s="768"/>
      <c r="BT365" s="769"/>
    </row>
    <row r="366" spans="1:72" ht="94.5" x14ac:dyDescent="0.25">
      <c r="A366" s="742">
        <v>295</v>
      </c>
      <c r="B366" s="677" t="s">
        <v>511</v>
      </c>
      <c r="C366" s="320"/>
      <c r="D366" s="772"/>
      <c r="E366" s="772"/>
      <c r="F366" s="772"/>
      <c r="G366" s="773"/>
      <c r="H366" s="772"/>
      <c r="I366" s="772"/>
      <c r="J366" s="772"/>
      <c r="K366" s="772"/>
      <c r="L366" s="773"/>
      <c r="M366" s="772"/>
      <c r="N366" s="772"/>
      <c r="O366" s="772"/>
      <c r="P366" s="772"/>
      <c r="Q366" s="772"/>
      <c r="R366" s="772"/>
      <c r="S366" s="772"/>
      <c r="T366" s="772"/>
      <c r="U366" s="772"/>
      <c r="V366" s="772"/>
      <c r="W366" s="774"/>
      <c r="X366" s="772"/>
      <c r="Y366" s="772"/>
      <c r="Z366" s="772"/>
      <c r="AA366" s="775"/>
      <c r="AB366" s="771"/>
      <c r="AC366" s="247"/>
      <c r="AD366" s="313"/>
      <c r="AE366" s="757"/>
      <c r="AF366" s="828"/>
      <c r="AG366" s="313"/>
      <c r="AH366" s="757">
        <v>0.05</v>
      </c>
      <c r="AI366" s="828" t="s">
        <v>98</v>
      </c>
      <c r="AJ366" s="313"/>
      <c r="AK366" s="829"/>
      <c r="AL366" s="828"/>
      <c r="AM366" s="766"/>
      <c r="AN366" s="252">
        <f t="shared" si="12"/>
        <v>0.05</v>
      </c>
      <c r="AO366" s="247" t="s">
        <v>98</v>
      </c>
      <c r="AP366" s="313">
        <f t="shared" si="13"/>
        <v>0</v>
      </c>
      <c r="AQ366" s="776"/>
      <c r="AR366" s="767"/>
      <c r="AS366" s="769"/>
      <c r="AT366" s="776"/>
      <c r="AU366" s="767"/>
      <c r="AV366" s="769"/>
      <c r="AW366" s="776"/>
      <c r="AX366" s="767"/>
      <c r="AY366" s="769"/>
      <c r="AZ366" s="776"/>
      <c r="BA366" s="768"/>
      <c r="BB366" s="769"/>
      <c r="BC366" s="776"/>
      <c r="BD366" s="768"/>
      <c r="BE366" s="777"/>
      <c r="BF366" s="319"/>
      <c r="BG366" s="320"/>
      <c r="BH366" s="320"/>
      <c r="BI366" s="776"/>
      <c r="BJ366" s="768"/>
      <c r="BK366" s="769"/>
      <c r="BL366" s="776"/>
      <c r="BM366" s="768"/>
      <c r="BN366" s="769"/>
      <c r="BO366" s="776"/>
      <c r="BP366" s="768"/>
      <c r="BQ366" s="769"/>
      <c r="BR366" s="767"/>
      <c r="BS366" s="768"/>
      <c r="BT366" s="769"/>
    </row>
    <row r="367" spans="1:72" ht="78.75" x14ac:dyDescent="0.25">
      <c r="A367" s="742">
        <v>296</v>
      </c>
      <c r="B367" s="675" t="s">
        <v>512</v>
      </c>
      <c r="C367" s="320"/>
      <c r="D367" s="772"/>
      <c r="E367" s="772"/>
      <c r="F367" s="772"/>
      <c r="G367" s="773"/>
      <c r="H367" s="772"/>
      <c r="I367" s="772"/>
      <c r="J367" s="772"/>
      <c r="K367" s="772"/>
      <c r="L367" s="773"/>
      <c r="M367" s="772"/>
      <c r="N367" s="772"/>
      <c r="O367" s="772"/>
      <c r="P367" s="772"/>
      <c r="Q367" s="772"/>
      <c r="R367" s="772"/>
      <c r="S367" s="772"/>
      <c r="T367" s="772"/>
      <c r="U367" s="772"/>
      <c r="V367" s="772"/>
      <c r="W367" s="774"/>
      <c r="X367" s="772"/>
      <c r="Y367" s="772"/>
      <c r="Z367" s="772"/>
      <c r="AA367" s="775"/>
      <c r="AB367" s="771"/>
      <c r="AC367" s="247"/>
      <c r="AD367" s="313"/>
      <c r="AE367" s="757"/>
      <c r="AF367" s="828"/>
      <c r="AG367" s="313"/>
      <c r="AH367" s="757">
        <v>0.34</v>
      </c>
      <c r="AI367" s="828" t="s">
        <v>98</v>
      </c>
      <c r="AJ367" s="313"/>
      <c r="AK367" s="829"/>
      <c r="AL367" s="828"/>
      <c r="AM367" s="766"/>
      <c r="AN367" s="252">
        <f t="shared" si="12"/>
        <v>0.34</v>
      </c>
      <c r="AO367" s="247" t="s">
        <v>98</v>
      </c>
      <c r="AP367" s="313">
        <f t="shared" si="13"/>
        <v>0</v>
      </c>
      <c r="AQ367" s="776"/>
      <c r="AR367" s="767"/>
      <c r="AS367" s="769"/>
      <c r="AT367" s="776"/>
      <c r="AU367" s="767"/>
      <c r="AV367" s="769"/>
      <c r="AW367" s="776"/>
      <c r="AX367" s="767"/>
      <c r="AY367" s="769"/>
      <c r="AZ367" s="776"/>
      <c r="BA367" s="768"/>
      <c r="BB367" s="769"/>
      <c r="BC367" s="776"/>
      <c r="BD367" s="768"/>
      <c r="BE367" s="777"/>
      <c r="BF367" s="319"/>
      <c r="BG367" s="320"/>
      <c r="BH367" s="320"/>
      <c r="BI367" s="776"/>
      <c r="BJ367" s="768"/>
      <c r="BK367" s="769"/>
      <c r="BL367" s="776"/>
      <c r="BM367" s="768"/>
      <c r="BN367" s="769"/>
      <c r="BO367" s="776"/>
      <c r="BP367" s="768"/>
      <c r="BQ367" s="769"/>
      <c r="BR367" s="767"/>
      <c r="BS367" s="768"/>
      <c r="BT367" s="769"/>
    </row>
    <row r="368" spans="1:72" ht="78.75" x14ac:dyDescent="0.25">
      <c r="A368" s="742">
        <v>297</v>
      </c>
      <c r="B368" s="675" t="s">
        <v>513</v>
      </c>
      <c r="C368" s="320"/>
      <c r="D368" s="772"/>
      <c r="E368" s="772"/>
      <c r="F368" s="772"/>
      <c r="G368" s="773"/>
      <c r="H368" s="772"/>
      <c r="I368" s="772"/>
      <c r="J368" s="772"/>
      <c r="K368" s="772"/>
      <c r="L368" s="773"/>
      <c r="M368" s="772"/>
      <c r="N368" s="772"/>
      <c r="O368" s="772"/>
      <c r="P368" s="772"/>
      <c r="Q368" s="772"/>
      <c r="R368" s="772"/>
      <c r="S368" s="772"/>
      <c r="T368" s="772"/>
      <c r="U368" s="772"/>
      <c r="V368" s="772"/>
      <c r="W368" s="774"/>
      <c r="X368" s="772"/>
      <c r="Y368" s="772"/>
      <c r="Z368" s="772"/>
      <c r="AA368" s="775"/>
      <c r="AB368" s="771"/>
      <c r="AC368" s="247"/>
      <c r="AD368" s="313"/>
      <c r="AE368" s="757"/>
      <c r="AF368" s="828"/>
      <c r="AG368" s="313"/>
      <c r="AH368" s="757">
        <v>0.13</v>
      </c>
      <c r="AI368" s="828" t="s">
        <v>98</v>
      </c>
      <c r="AJ368" s="313"/>
      <c r="AK368" s="829"/>
      <c r="AL368" s="828"/>
      <c r="AM368" s="766"/>
      <c r="AN368" s="252">
        <f t="shared" si="12"/>
        <v>0.13</v>
      </c>
      <c r="AO368" s="247" t="s">
        <v>98</v>
      </c>
      <c r="AP368" s="313">
        <f t="shared" si="13"/>
        <v>0</v>
      </c>
      <c r="AQ368" s="776"/>
      <c r="AR368" s="767"/>
      <c r="AS368" s="769"/>
      <c r="AT368" s="776"/>
      <c r="AU368" s="767"/>
      <c r="AV368" s="769"/>
      <c r="AW368" s="776"/>
      <c r="AX368" s="767"/>
      <c r="AY368" s="769"/>
      <c r="AZ368" s="776"/>
      <c r="BA368" s="768"/>
      <c r="BB368" s="769"/>
      <c r="BC368" s="776"/>
      <c r="BD368" s="768"/>
      <c r="BE368" s="777"/>
      <c r="BF368" s="319"/>
      <c r="BG368" s="320"/>
      <c r="BH368" s="320"/>
      <c r="BI368" s="776"/>
      <c r="BJ368" s="768"/>
      <c r="BK368" s="769"/>
      <c r="BL368" s="776"/>
      <c r="BM368" s="768"/>
      <c r="BN368" s="769"/>
      <c r="BO368" s="776"/>
      <c r="BP368" s="768"/>
      <c r="BQ368" s="769"/>
      <c r="BR368" s="767"/>
      <c r="BS368" s="768"/>
      <c r="BT368" s="769"/>
    </row>
    <row r="369" spans="1:72" ht="78.75" x14ac:dyDescent="0.25">
      <c r="A369" s="742">
        <v>298</v>
      </c>
      <c r="B369" s="675" t="s">
        <v>514</v>
      </c>
      <c r="C369" s="320"/>
      <c r="D369" s="772"/>
      <c r="E369" s="772"/>
      <c r="F369" s="772"/>
      <c r="G369" s="773"/>
      <c r="H369" s="772"/>
      <c r="I369" s="772"/>
      <c r="J369" s="772"/>
      <c r="K369" s="772"/>
      <c r="L369" s="773"/>
      <c r="M369" s="772"/>
      <c r="N369" s="772"/>
      <c r="O369" s="772"/>
      <c r="P369" s="772"/>
      <c r="Q369" s="772"/>
      <c r="R369" s="772"/>
      <c r="S369" s="772"/>
      <c r="T369" s="772"/>
      <c r="U369" s="772"/>
      <c r="V369" s="772"/>
      <c r="W369" s="774"/>
      <c r="X369" s="772"/>
      <c r="Y369" s="772"/>
      <c r="Z369" s="772"/>
      <c r="AA369" s="775"/>
      <c r="AB369" s="771"/>
      <c r="AC369" s="247"/>
      <c r="AD369" s="313"/>
      <c r="AE369" s="757"/>
      <c r="AF369" s="828"/>
      <c r="AG369" s="313"/>
      <c r="AH369" s="757">
        <v>0.2</v>
      </c>
      <c r="AI369" s="828" t="s">
        <v>98</v>
      </c>
      <c r="AJ369" s="313"/>
      <c r="AK369" s="829"/>
      <c r="AL369" s="828"/>
      <c r="AM369" s="766"/>
      <c r="AN369" s="252">
        <f t="shared" si="12"/>
        <v>0.2</v>
      </c>
      <c r="AO369" s="247" t="s">
        <v>98</v>
      </c>
      <c r="AP369" s="313">
        <f t="shared" si="13"/>
        <v>0</v>
      </c>
      <c r="AQ369" s="776"/>
      <c r="AR369" s="767"/>
      <c r="AS369" s="769"/>
      <c r="AT369" s="776"/>
      <c r="AU369" s="767"/>
      <c r="AV369" s="769"/>
      <c r="AW369" s="776"/>
      <c r="AX369" s="767"/>
      <c r="AY369" s="769"/>
      <c r="AZ369" s="776"/>
      <c r="BA369" s="768"/>
      <c r="BB369" s="769"/>
      <c r="BC369" s="776"/>
      <c r="BD369" s="768"/>
      <c r="BE369" s="777"/>
      <c r="BF369" s="319"/>
      <c r="BG369" s="320"/>
      <c r="BH369" s="320"/>
      <c r="BI369" s="776"/>
      <c r="BJ369" s="768"/>
      <c r="BK369" s="769"/>
      <c r="BL369" s="776"/>
      <c r="BM369" s="768"/>
      <c r="BN369" s="769"/>
      <c r="BO369" s="776"/>
      <c r="BP369" s="768"/>
      <c r="BQ369" s="769"/>
      <c r="BR369" s="767"/>
      <c r="BS369" s="768"/>
      <c r="BT369" s="769"/>
    </row>
    <row r="370" spans="1:72" ht="78.75" x14ac:dyDescent="0.25">
      <c r="A370" s="742">
        <v>299</v>
      </c>
      <c r="B370" s="677" t="s">
        <v>515</v>
      </c>
      <c r="C370" s="320"/>
      <c r="D370" s="772"/>
      <c r="E370" s="772"/>
      <c r="F370" s="772"/>
      <c r="G370" s="773"/>
      <c r="H370" s="772"/>
      <c r="I370" s="772"/>
      <c r="J370" s="772"/>
      <c r="K370" s="772"/>
      <c r="L370" s="773"/>
      <c r="M370" s="772"/>
      <c r="N370" s="772"/>
      <c r="O370" s="772"/>
      <c r="P370" s="772"/>
      <c r="Q370" s="772"/>
      <c r="R370" s="772"/>
      <c r="S370" s="772"/>
      <c r="T370" s="772"/>
      <c r="U370" s="772"/>
      <c r="V370" s="772"/>
      <c r="W370" s="774"/>
      <c r="X370" s="772"/>
      <c r="Y370" s="772"/>
      <c r="Z370" s="772"/>
      <c r="AA370" s="775"/>
      <c r="AB370" s="771"/>
      <c r="AC370" s="247"/>
      <c r="AD370" s="313"/>
      <c r="AE370" s="757"/>
      <c r="AF370" s="828"/>
      <c r="AG370" s="313"/>
      <c r="AH370" s="757">
        <v>0.13</v>
      </c>
      <c r="AI370" s="828" t="s">
        <v>98</v>
      </c>
      <c r="AJ370" s="313"/>
      <c r="AK370" s="829"/>
      <c r="AL370" s="828"/>
      <c r="AM370" s="766"/>
      <c r="AN370" s="252">
        <f t="shared" si="12"/>
        <v>0.13</v>
      </c>
      <c r="AO370" s="247" t="s">
        <v>98</v>
      </c>
      <c r="AP370" s="313">
        <f t="shared" si="13"/>
        <v>0</v>
      </c>
      <c r="AQ370" s="776"/>
      <c r="AR370" s="767"/>
      <c r="AS370" s="769"/>
      <c r="AT370" s="776"/>
      <c r="AU370" s="767"/>
      <c r="AV370" s="769"/>
      <c r="AW370" s="776"/>
      <c r="AX370" s="767"/>
      <c r="AY370" s="769"/>
      <c r="AZ370" s="776"/>
      <c r="BA370" s="768"/>
      <c r="BB370" s="769"/>
      <c r="BC370" s="776"/>
      <c r="BD370" s="768"/>
      <c r="BE370" s="777"/>
      <c r="BF370" s="319"/>
      <c r="BG370" s="320"/>
      <c r="BH370" s="320"/>
      <c r="BI370" s="776"/>
      <c r="BJ370" s="768"/>
      <c r="BK370" s="769"/>
      <c r="BL370" s="776"/>
      <c r="BM370" s="768"/>
      <c r="BN370" s="769"/>
      <c r="BO370" s="776"/>
      <c r="BP370" s="768"/>
      <c r="BQ370" s="769"/>
      <c r="BR370" s="767"/>
      <c r="BS370" s="768"/>
      <c r="BT370" s="769"/>
    </row>
    <row r="371" spans="1:72" ht="63" x14ac:dyDescent="0.25">
      <c r="A371" s="742">
        <v>300</v>
      </c>
      <c r="B371" s="677" t="s">
        <v>516</v>
      </c>
      <c r="C371" s="320"/>
      <c r="D371" s="772"/>
      <c r="E371" s="772"/>
      <c r="F371" s="772"/>
      <c r="G371" s="773"/>
      <c r="H371" s="772"/>
      <c r="I371" s="772"/>
      <c r="J371" s="772"/>
      <c r="K371" s="772"/>
      <c r="L371" s="773"/>
      <c r="M371" s="772"/>
      <c r="N371" s="772"/>
      <c r="O371" s="772"/>
      <c r="P371" s="772"/>
      <c r="Q371" s="772"/>
      <c r="R371" s="772"/>
      <c r="S371" s="772"/>
      <c r="T371" s="772"/>
      <c r="U371" s="772"/>
      <c r="V371" s="772"/>
      <c r="W371" s="774"/>
      <c r="X371" s="772"/>
      <c r="Y371" s="772"/>
      <c r="Z371" s="772"/>
      <c r="AA371" s="775"/>
      <c r="AB371" s="771"/>
      <c r="AC371" s="247"/>
      <c r="AD371" s="313"/>
      <c r="AE371" s="757"/>
      <c r="AF371" s="828"/>
      <c r="AG371" s="313"/>
      <c r="AH371" s="757">
        <v>0.14000000000000001</v>
      </c>
      <c r="AI371" s="828" t="s">
        <v>98</v>
      </c>
      <c r="AJ371" s="313"/>
      <c r="AK371" s="829"/>
      <c r="AL371" s="828"/>
      <c r="AM371" s="766"/>
      <c r="AN371" s="252">
        <f t="shared" si="12"/>
        <v>0.14000000000000001</v>
      </c>
      <c r="AO371" s="247" t="s">
        <v>98</v>
      </c>
      <c r="AP371" s="313">
        <f t="shared" si="13"/>
        <v>0</v>
      </c>
      <c r="AQ371" s="776"/>
      <c r="AR371" s="767"/>
      <c r="AS371" s="769"/>
      <c r="AT371" s="776"/>
      <c r="AU371" s="767"/>
      <c r="AV371" s="769"/>
      <c r="AW371" s="776"/>
      <c r="AX371" s="767"/>
      <c r="AY371" s="769"/>
      <c r="AZ371" s="776"/>
      <c r="BA371" s="768"/>
      <c r="BB371" s="769"/>
      <c r="BC371" s="776"/>
      <c r="BD371" s="768"/>
      <c r="BE371" s="777"/>
      <c r="BF371" s="319"/>
      <c r="BG371" s="320"/>
      <c r="BH371" s="320"/>
      <c r="BI371" s="776"/>
      <c r="BJ371" s="768"/>
      <c r="BK371" s="769"/>
      <c r="BL371" s="776"/>
      <c r="BM371" s="768"/>
      <c r="BN371" s="769"/>
      <c r="BO371" s="776"/>
      <c r="BP371" s="768"/>
      <c r="BQ371" s="769"/>
      <c r="BR371" s="767"/>
      <c r="BS371" s="768"/>
      <c r="BT371" s="769"/>
    </row>
    <row r="372" spans="1:72" ht="78.75" x14ac:dyDescent="0.25">
      <c r="A372" s="742">
        <v>301</v>
      </c>
      <c r="B372" s="677" t="s">
        <v>517</v>
      </c>
      <c r="C372" s="320"/>
      <c r="D372" s="772"/>
      <c r="E372" s="772"/>
      <c r="F372" s="772"/>
      <c r="G372" s="773"/>
      <c r="H372" s="772"/>
      <c r="I372" s="772"/>
      <c r="J372" s="772"/>
      <c r="K372" s="772"/>
      <c r="L372" s="773"/>
      <c r="M372" s="772"/>
      <c r="N372" s="772"/>
      <c r="O372" s="772"/>
      <c r="P372" s="772"/>
      <c r="Q372" s="772"/>
      <c r="R372" s="772"/>
      <c r="S372" s="772"/>
      <c r="T372" s="772"/>
      <c r="U372" s="772"/>
      <c r="V372" s="772"/>
      <c r="W372" s="774"/>
      <c r="X372" s="772"/>
      <c r="Y372" s="772"/>
      <c r="Z372" s="772"/>
      <c r="AA372" s="775"/>
      <c r="AB372" s="771"/>
      <c r="AC372" s="247"/>
      <c r="AD372" s="313"/>
      <c r="AE372" s="757"/>
      <c r="AF372" s="828"/>
      <c r="AG372" s="313"/>
      <c r="AH372" s="757">
        <v>7.0000000000000007E-2</v>
      </c>
      <c r="AI372" s="828" t="s">
        <v>98</v>
      </c>
      <c r="AJ372" s="313"/>
      <c r="AK372" s="829"/>
      <c r="AL372" s="828"/>
      <c r="AM372" s="766"/>
      <c r="AN372" s="252">
        <f t="shared" si="12"/>
        <v>7.0000000000000007E-2</v>
      </c>
      <c r="AO372" s="247" t="s">
        <v>98</v>
      </c>
      <c r="AP372" s="313">
        <f t="shared" si="13"/>
        <v>0</v>
      </c>
      <c r="AQ372" s="776"/>
      <c r="AR372" s="767"/>
      <c r="AS372" s="769"/>
      <c r="AT372" s="776"/>
      <c r="AU372" s="767"/>
      <c r="AV372" s="769"/>
      <c r="AW372" s="776"/>
      <c r="AX372" s="767"/>
      <c r="AY372" s="769"/>
      <c r="AZ372" s="776"/>
      <c r="BA372" s="768"/>
      <c r="BB372" s="769"/>
      <c r="BC372" s="776"/>
      <c r="BD372" s="768"/>
      <c r="BE372" s="777"/>
      <c r="BF372" s="319"/>
      <c r="BG372" s="320"/>
      <c r="BH372" s="320"/>
      <c r="BI372" s="776"/>
      <c r="BJ372" s="768"/>
      <c r="BK372" s="769"/>
      <c r="BL372" s="776"/>
      <c r="BM372" s="768"/>
      <c r="BN372" s="769"/>
      <c r="BO372" s="776"/>
      <c r="BP372" s="768"/>
      <c r="BQ372" s="769"/>
      <c r="BR372" s="767"/>
      <c r="BS372" s="768"/>
      <c r="BT372" s="769"/>
    </row>
    <row r="373" spans="1:72" ht="78.75" x14ac:dyDescent="0.25">
      <c r="A373" s="742">
        <v>302</v>
      </c>
      <c r="B373" s="677" t="s">
        <v>518</v>
      </c>
      <c r="C373" s="320"/>
      <c r="D373" s="772"/>
      <c r="E373" s="772"/>
      <c r="F373" s="772"/>
      <c r="G373" s="773"/>
      <c r="H373" s="772"/>
      <c r="I373" s="772"/>
      <c r="J373" s="772"/>
      <c r="K373" s="772"/>
      <c r="L373" s="773"/>
      <c r="M373" s="772"/>
      <c r="N373" s="772"/>
      <c r="O373" s="772"/>
      <c r="P373" s="772"/>
      <c r="Q373" s="772"/>
      <c r="R373" s="772"/>
      <c r="S373" s="772"/>
      <c r="T373" s="772"/>
      <c r="U373" s="772"/>
      <c r="V373" s="772"/>
      <c r="W373" s="774"/>
      <c r="X373" s="772"/>
      <c r="Y373" s="772"/>
      <c r="Z373" s="772"/>
      <c r="AA373" s="775"/>
      <c r="AB373" s="771"/>
      <c r="AC373" s="247"/>
      <c r="AD373" s="313"/>
      <c r="AE373" s="757"/>
      <c r="AF373" s="828"/>
      <c r="AG373" s="313"/>
      <c r="AH373" s="757">
        <v>0.14000000000000001</v>
      </c>
      <c r="AI373" s="828" t="s">
        <v>98</v>
      </c>
      <c r="AJ373" s="313"/>
      <c r="AK373" s="829"/>
      <c r="AL373" s="828"/>
      <c r="AM373" s="766"/>
      <c r="AN373" s="252">
        <f t="shared" si="12"/>
        <v>0.14000000000000001</v>
      </c>
      <c r="AO373" s="247" t="s">
        <v>98</v>
      </c>
      <c r="AP373" s="313">
        <f t="shared" si="13"/>
        <v>0</v>
      </c>
      <c r="AQ373" s="776"/>
      <c r="AR373" s="767"/>
      <c r="AS373" s="769"/>
      <c r="AT373" s="776"/>
      <c r="AU373" s="767"/>
      <c r="AV373" s="769"/>
      <c r="AW373" s="776"/>
      <c r="AX373" s="767"/>
      <c r="AY373" s="769"/>
      <c r="AZ373" s="776"/>
      <c r="BA373" s="768"/>
      <c r="BB373" s="769"/>
      <c r="BC373" s="776"/>
      <c r="BD373" s="768"/>
      <c r="BE373" s="777"/>
      <c r="BF373" s="319"/>
      <c r="BG373" s="320"/>
      <c r="BH373" s="320"/>
      <c r="BI373" s="776"/>
      <c r="BJ373" s="768"/>
      <c r="BK373" s="769"/>
      <c r="BL373" s="776"/>
      <c r="BM373" s="768"/>
      <c r="BN373" s="769"/>
      <c r="BO373" s="776"/>
      <c r="BP373" s="768"/>
      <c r="BQ373" s="769"/>
      <c r="BR373" s="767"/>
      <c r="BS373" s="768"/>
      <c r="BT373" s="769"/>
    </row>
    <row r="374" spans="1:72" ht="78.75" x14ac:dyDescent="0.25">
      <c r="A374" s="742">
        <v>303</v>
      </c>
      <c r="B374" s="677" t="s">
        <v>519</v>
      </c>
      <c r="C374" s="320"/>
      <c r="D374" s="772"/>
      <c r="E374" s="772"/>
      <c r="F374" s="772"/>
      <c r="G374" s="773"/>
      <c r="H374" s="772"/>
      <c r="I374" s="772"/>
      <c r="J374" s="772"/>
      <c r="K374" s="772"/>
      <c r="L374" s="773"/>
      <c r="M374" s="772"/>
      <c r="N374" s="772"/>
      <c r="O374" s="772"/>
      <c r="P374" s="772"/>
      <c r="Q374" s="772"/>
      <c r="R374" s="772"/>
      <c r="S374" s="772"/>
      <c r="T374" s="772"/>
      <c r="U374" s="772"/>
      <c r="V374" s="772"/>
      <c r="W374" s="774"/>
      <c r="X374" s="772"/>
      <c r="Y374" s="772"/>
      <c r="Z374" s="772"/>
      <c r="AA374" s="775"/>
      <c r="AB374" s="771"/>
      <c r="AC374" s="247"/>
      <c r="AD374" s="313"/>
      <c r="AE374" s="757"/>
      <c r="AF374" s="828"/>
      <c r="AG374" s="313"/>
      <c r="AH374" s="757">
        <v>0.39</v>
      </c>
      <c r="AI374" s="828" t="s">
        <v>98</v>
      </c>
      <c r="AJ374" s="313"/>
      <c r="AK374" s="829"/>
      <c r="AL374" s="828"/>
      <c r="AM374" s="766"/>
      <c r="AN374" s="252">
        <f t="shared" si="12"/>
        <v>0.39</v>
      </c>
      <c r="AO374" s="247" t="s">
        <v>98</v>
      </c>
      <c r="AP374" s="313">
        <f t="shared" si="13"/>
        <v>0</v>
      </c>
      <c r="AQ374" s="776"/>
      <c r="AR374" s="767"/>
      <c r="AS374" s="769"/>
      <c r="AT374" s="776"/>
      <c r="AU374" s="767"/>
      <c r="AV374" s="769"/>
      <c r="AW374" s="776"/>
      <c r="AX374" s="767"/>
      <c r="AY374" s="769"/>
      <c r="AZ374" s="776"/>
      <c r="BA374" s="768"/>
      <c r="BB374" s="769"/>
      <c r="BC374" s="776"/>
      <c r="BD374" s="768"/>
      <c r="BE374" s="777"/>
      <c r="BF374" s="319"/>
      <c r="BG374" s="320"/>
      <c r="BH374" s="320"/>
      <c r="BI374" s="776"/>
      <c r="BJ374" s="768"/>
      <c r="BK374" s="769"/>
      <c r="BL374" s="776"/>
      <c r="BM374" s="768"/>
      <c r="BN374" s="769"/>
      <c r="BO374" s="776"/>
      <c r="BP374" s="768"/>
      <c r="BQ374" s="769"/>
      <c r="BR374" s="767"/>
      <c r="BS374" s="768"/>
      <c r="BT374" s="769"/>
    </row>
    <row r="375" spans="1:72" ht="78.75" x14ac:dyDescent="0.25">
      <c r="A375" s="742">
        <v>304</v>
      </c>
      <c r="B375" s="677" t="s">
        <v>520</v>
      </c>
      <c r="C375" s="320"/>
      <c r="D375" s="772"/>
      <c r="E375" s="772"/>
      <c r="F375" s="772"/>
      <c r="G375" s="773"/>
      <c r="H375" s="772"/>
      <c r="I375" s="772"/>
      <c r="J375" s="772"/>
      <c r="K375" s="772"/>
      <c r="L375" s="773"/>
      <c r="M375" s="772"/>
      <c r="N375" s="772"/>
      <c r="O375" s="772"/>
      <c r="P375" s="772"/>
      <c r="Q375" s="772"/>
      <c r="R375" s="772"/>
      <c r="S375" s="772"/>
      <c r="T375" s="772"/>
      <c r="U375" s="772"/>
      <c r="V375" s="772"/>
      <c r="W375" s="774"/>
      <c r="X375" s="772"/>
      <c r="Y375" s="772"/>
      <c r="Z375" s="772"/>
      <c r="AA375" s="775"/>
      <c r="AB375" s="771"/>
      <c r="AC375" s="247"/>
      <c r="AD375" s="313"/>
      <c r="AE375" s="757"/>
      <c r="AF375" s="828"/>
      <c r="AG375" s="313"/>
      <c r="AH375" s="757">
        <v>0.06</v>
      </c>
      <c r="AI375" s="828" t="s">
        <v>98</v>
      </c>
      <c r="AJ375" s="313"/>
      <c r="AK375" s="829"/>
      <c r="AL375" s="828"/>
      <c r="AM375" s="766"/>
      <c r="AN375" s="252">
        <f t="shared" si="12"/>
        <v>0.06</v>
      </c>
      <c r="AO375" s="247" t="s">
        <v>98</v>
      </c>
      <c r="AP375" s="313">
        <f t="shared" si="13"/>
        <v>0</v>
      </c>
      <c r="AQ375" s="776"/>
      <c r="AR375" s="767"/>
      <c r="AS375" s="769"/>
      <c r="AT375" s="776"/>
      <c r="AU375" s="767"/>
      <c r="AV375" s="769"/>
      <c r="AW375" s="776"/>
      <c r="AX375" s="767"/>
      <c r="AY375" s="769"/>
      <c r="AZ375" s="776"/>
      <c r="BA375" s="768"/>
      <c r="BB375" s="769"/>
      <c r="BC375" s="776"/>
      <c r="BD375" s="768"/>
      <c r="BE375" s="777"/>
      <c r="BF375" s="319"/>
      <c r="BG375" s="320"/>
      <c r="BH375" s="320"/>
      <c r="BI375" s="776"/>
      <c r="BJ375" s="768"/>
      <c r="BK375" s="769"/>
      <c r="BL375" s="776"/>
      <c r="BM375" s="768"/>
      <c r="BN375" s="769"/>
      <c r="BO375" s="776"/>
      <c r="BP375" s="768"/>
      <c r="BQ375" s="769"/>
      <c r="BR375" s="767"/>
      <c r="BS375" s="768"/>
      <c r="BT375" s="769"/>
    </row>
    <row r="376" spans="1:72" ht="47.25" x14ac:dyDescent="0.25">
      <c r="A376" s="742">
        <v>305</v>
      </c>
      <c r="B376" s="677" t="s">
        <v>521</v>
      </c>
      <c r="C376" s="320"/>
      <c r="D376" s="772"/>
      <c r="E376" s="772"/>
      <c r="F376" s="772"/>
      <c r="G376" s="773"/>
      <c r="H376" s="772"/>
      <c r="I376" s="772"/>
      <c r="J376" s="772"/>
      <c r="K376" s="772"/>
      <c r="L376" s="773"/>
      <c r="M376" s="772"/>
      <c r="N376" s="772"/>
      <c r="O376" s="772"/>
      <c r="P376" s="772"/>
      <c r="Q376" s="772"/>
      <c r="R376" s="772"/>
      <c r="S376" s="772"/>
      <c r="T376" s="772"/>
      <c r="U376" s="772"/>
      <c r="V376" s="772"/>
      <c r="W376" s="774"/>
      <c r="X376" s="772"/>
      <c r="Y376" s="772"/>
      <c r="Z376" s="772"/>
      <c r="AA376" s="775"/>
      <c r="AB376" s="771"/>
      <c r="AC376" s="247"/>
      <c r="AD376" s="313"/>
      <c r="AE376" s="757"/>
      <c r="AF376" s="828"/>
      <c r="AG376" s="313"/>
      <c r="AH376" s="757">
        <v>0.43</v>
      </c>
      <c r="AI376" s="828" t="s">
        <v>98</v>
      </c>
      <c r="AJ376" s="313"/>
      <c r="AK376" s="829"/>
      <c r="AL376" s="828"/>
      <c r="AM376" s="766"/>
      <c r="AN376" s="252">
        <f t="shared" si="12"/>
        <v>0.43</v>
      </c>
      <c r="AO376" s="247" t="s">
        <v>98</v>
      </c>
      <c r="AP376" s="313">
        <f t="shared" si="13"/>
        <v>0</v>
      </c>
      <c r="AQ376" s="776"/>
      <c r="AR376" s="767"/>
      <c r="AS376" s="769"/>
      <c r="AT376" s="776"/>
      <c r="AU376" s="767"/>
      <c r="AV376" s="769"/>
      <c r="AW376" s="776"/>
      <c r="AX376" s="767"/>
      <c r="AY376" s="769"/>
      <c r="AZ376" s="776"/>
      <c r="BA376" s="768"/>
      <c r="BB376" s="769"/>
      <c r="BC376" s="776"/>
      <c r="BD376" s="768"/>
      <c r="BE376" s="777"/>
      <c r="BF376" s="319"/>
      <c r="BG376" s="320"/>
      <c r="BH376" s="320"/>
      <c r="BI376" s="776"/>
      <c r="BJ376" s="768"/>
      <c r="BK376" s="769"/>
      <c r="BL376" s="776"/>
      <c r="BM376" s="768"/>
      <c r="BN376" s="769"/>
      <c r="BO376" s="776"/>
      <c r="BP376" s="768"/>
      <c r="BQ376" s="769"/>
      <c r="BR376" s="767"/>
      <c r="BS376" s="768"/>
      <c r="BT376" s="769"/>
    </row>
    <row r="377" spans="1:72" ht="94.5" x14ac:dyDescent="0.25">
      <c r="A377" s="742">
        <v>306</v>
      </c>
      <c r="B377" s="677" t="s">
        <v>522</v>
      </c>
      <c r="C377" s="320"/>
      <c r="D377" s="772"/>
      <c r="E377" s="772"/>
      <c r="F377" s="772"/>
      <c r="G377" s="773"/>
      <c r="H377" s="772"/>
      <c r="I377" s="772"/>
      <c r="J377" s="772"/>
      <c r="K377" s="772"/>
      <c r="L377" s="773"/>
      <c r="M377" s="772"/>
      <c r="N377" s="772"/>
      <c r="O377" s="772"/>
      <c r="P377" s="772"/>
      <c r="Q377" s="772"/>
      <c r="R377" s="772"/>
      <c r="S377" s="772"/>
      <c r="T377" s="772"/>
      <c r="U377" s="772"/>
      <c r="V377" s="772"/>
      <c r="W377" s="774"/>
      <c r="X377" s="772"/>
      <c r="Y377" s="772"/>
      <c r="Z377" s="772"/>
      <c r="AA377" s="775"/>
      <c r="AB377" s="771"/>
      <c r="AC377" s="247"/>
      <c r="AD377" s="313"/>
      <c r="AE377" s="757"/>
      <c r="AF377" s="828"/>
      <c r="AG377" s="313"/>
      <c r="AH377" s="757">
        <v>0.16</v>
      </c>
      <c r="AI377" s="828" t="s">
        <v>98</v>
      </c>
      <c r="AJ377" s="313"/>
      <c r="AK377" s="829"/>
      <c r="AL377" s="828"/>
      <c r="AM377" s="766"/>
      <c r="AN377" s="252">
        <f t="shared" si="12"/>
        <v>0.16</v>
      </c>
      <c r="AO377" s="247" t="s">
        <v>98</v>
      </c>
      <c r="AP377" s="313">
        <f t="shared" si="13"/>
        <v>0</v>
      </c>
      <c r="AQ377" s="776"/>
      <c r="AR377" s="767"/>
      <c r="AS377" s="769"/>
      <c r="AT377" s="776"/>
      <c r="AU377" s="767"/>
      <c r="AV377" s="769"/>
      <c r="AW377" s="776"/>
      <c r="AX377" s="767"/>
      <c r="AY377" s="769"/>
      <c r="AZ377" s="776"/>
      <c r="BA377" s="768"/>
      <c r="BB377" s="769"/>
      <c r="BC377" s="776"/>
      <c r="BD377" s="768"/>
      <c r="BE377" s="777"/>
      <c r="BF377" s="319"/>
      <c r="BG377" s="320"/>
      <c r="BH377" s="320"/>
      <c r="BI377" s="776"/>
      <c r="BJ377" s="768"/>
      <c r="BK377" s="769"/>
      <c r="BL377" s="776"/>
      <c r="BM377" s="768"/>
      <c r="BN377" s="769"/>
      <c r="BO377" s="776"/>
      <c r="BP377" s="768"/>
      <c r="BQ377" s="769"/>
      <c r="BR377" s="767"/>
      <c r="BS377" s="768"/>
      <c r="BT377" s="769"/>
    </row>
    <row r="378" spans="1:72" ht="110.25" x14ac:dyDescent="0.25">
      <c r="A378" s="742">
        <v>307</v>
      </c>
      <c r="B378" s="677" t="s">
        <v>523</v>
      </c>
      <c r="C378" s="320"/>
      <c r="D378" s="772"/>
      <c r="E378" s="772"/>
      <c r="F378" s="772"/>
      <c r="G378" s="773"/>
      <c r="H378" s="772"/>
      <c r="I378" s="772"/>
      <c r="J378" s="772"/>
      <c r="K378" s="772"/>
      <c r="L378" s="773"/>
      <c r="M378" s="772"/>
      <c r="N378" s="772"/>
      <c r="O378" s="772"/>
      <c r="P378" s="772"/>
      <c r="Q378" s="772"/>
      <c r="R378" s="772"/>
      <c r="S378" s="772"/>
      <c r="T378" s="772"/>
      <c r="U378" s="772"/>
      <c r="V378" s="772"/>
      <c r="W378" s="774"/>
      <c r="X378" s="772"/>
      <c r="Y378" s="772"/>
      <c r="Z378" s="772"/>
      <c r="AA378" s="775"/>
      <c r="AB378" s="771"/>
      <c r="AC378" s="247"/>
      <c r="AD378" s="313"/>
      <c r="AE378" s="757"/>
      <c r="AF378" s="828"/>
      <c r="AG378" s="313"/>
      <c r="AH378" s="757">
        <v>0.11</v>
      </c>
      <c r="AI378" s="828" t="s">
        <v>98</v>
      </c>
      <c r="AJ378" s="313"/>
      <c r="AK378" s="829"/>
      <c r="AL378" s="828"/>
      <c r="AM378" s="766"/>
      <c r="AN378" s="252">
        <f t="shared" si="12"/>
        <v>0.11</v>
      </c>
      <c r="AO378" s="247" t="s">
        <v>98</v>
      </c>
      <c r="AP378" s="313">
        <f t="shared" si="13"/>
        <v>0</v>
      </c>
      <c r="AQ378" s="776"/>
      <c r="AR378" s="767"/>
      <c r="AS378" s="769"/>
      <c r="AT378" s="776"/>
      <c r="AU378" s="767"/>
      <c r="AV378" s="769"/>
      <c r="AW378" s="776"/>
      <c r="AX378" s="767"/>
      <c r="AY378" s="769"/>
      <c r="AZ378" s="776"/>
      <c r="BA378" s="768"/>
      <c r="BB378" s="769"/>
      <c r="BC378" s="776"/>
      <c r="BD378" s="768"/>
      <c r="BE378" s="777"/>
      <c r="BF378" s="319"/>
      <c r="BG378" s="320"/>
      <c r="BH378" s="320"/>
      <c r="BI378" s="776"/>
      <c r="BJ378" s="768"/>
      <c r="BK378" s="769"/>
      <c r="BL378" s="776"/>
      <c r="BM378" s="768"/>
      <c r="BN378" s="769"/>
      <c r="BO378" s="776"/>
      <c r="BP378" s="768"/>
      <c r="BQ378" s="769"/>
      <c r="BR378" s="767"/>
      <c r="BS378" s="768"/>
      <c r="BT378" s="769"/>
    </row>
    <row r="379" spans="1:72" ht="94.5" x14ac:dyDescent="0.25">
      <c r="A379" s="742">
        <v>308</v>
      </c>
      <c r="B379" s="677" t="s">
        <v>524</v>
      </c>
      <c r="C379" s="320"/>
      <c r="D379" s="772"/>
      <c r="E379" s="772"/>
      <c r="F379" s="772"/>
      <c r="G379" s="773"/>
      <c r="H379" s="772"/>
      <c r="I379" s="772"/>
      <c r="J379" s="772"/>
      <c r="K379" s="772"/>
      <c r="L379" s="773"/>
      <c r="M379" s="772"/>
      <c r="N379" s="772"/>
      <c r="O379" s="772"/>
      <c r="P379" s="772"/>
      <c r="Q379" s="772"/>
      <c r="R379" s="772"/>
      <c r="S379" s="772"/>
      <c r="T379" s="772"/>
      <c r="U379" s="772"/>
      <c r="V379" s="772"/>
      <c r="W379" s="774"/>
      <c r="X379" s="772"/>
      <c r="Y379" s="772"/>
      <c r="Z379" s="772"/>
      <c r="AA379" s="775"/>
      <c r="AB379" s="771"/>
      <c r="AC379" s="247"/>
      <c r="AD379" s="313"/>
      <c r="AE379" s="757"/>
      <c r="AF379" s="828"/>
      <c r="AG379" s="313"/>
      <c r="AH379" s="757">
        <v>0.16</v>
      </c>
      <c r="AI379" s="828" t="s">
        <v>98</v>
      </c>
      <c r="AJ379" s="313"/>
      <c r="AK379" s="829"/>
      <c r="AL379" s="828"/>
      <c r="AM379" s="766"/>
      <c r="AN379" s="252">
        <f t="shared" si="12"/>
        <v>0.16</v>
      </c>
      <c r="AO379" s="247" t="s">
        <v>98</v>
      </c>
      <c r="AP379" s="313">
        <f t="shared" si="13"/>
        <v>0</v>
      </c>
      <c r="AQ379" s="776"/>
      <c r="AR379" s="767"/>
      <c r="AS379" s="769"/>
      <c r="AT379" s="776"/>
      <c r="AU379" s="767"/>
      <c r="AV379" s="769"/>
      <c r="AW379" s="776"/>
      <c r="AX379" s="767"/>
      <c r="AY379" s="769"/>
      <c r="AZ379" s="776"/>
      <c r="BA379" s="768"/>
      <c r="BB379" s="769"/>
      <c r="BC379" s="776"/>
      <c r="BD379" s="768"/>
      <c r="BE379" s="777"/>
      <c r="BF379" s="319"/>
      <c r="BG379" s="320"/>
      <c r="BH379" s="320"/>
      <c r="BI379" s="776"/>
      <c r="BJ379" s="768"/>
      <c r="BK379" s="769"/>
      <c r="BL379" s="776"/>
      <c r="BM379" s="768"/>
      <c r="BN379" s="769"/>
      <c r="BO379" s="776"/>
      <c r="BP379" s="768"/>
      <c r="BQ379" s="769"/>
      <c r="BR379" s="767"/>
      <c r="BS379" s="768"/>
      <c r="BT379" s="769"/>
    </row>
    <row r="380" spans="1:72" ht="78.75" x14ac:dyDescent="0.25">
      <c r="A380" s="742">
        <v>309</v>
      </c>
      <c r="B380" s="675" t="s">
        <v>525</v>
      </c>
      <c r="C380" s="320"/>
      <c r="D380" s="772"/>
      <c r="E380" s="772"/>
      <c r="F380" s="772"/>
      <c r="G380" s="773"/>
      <c r="H380" s="772"/>
      <c r="I380" s="772"/>
      <c r="J380" s="772"/>
      <c r="K380" s="772"/>
      <c r="L380" s="773"/>
      <c r="M380" s="772"/>
      <c r="N380" s="772"/>
      <c r="O380" s="772"/>
      <c r="P380" s="772"/>
      <c r="Q380" s="772"/>
      <c r="R380" s="772"/>
      <c r="S380" s="772"/>
      <c r="T380" s="772"/>
      <c r="U380" s="772"/>
      <c r="V380" s="772"/>
      <c r="W380" s="774"/>
      <c r="X380" s="772"/>
      <c r="Y380" s="772"/>
      <c r="Z380" s="772"/>
      <c r="AA380" s="775"/>
      <c r="AB380" s="771"/>
      <c r="AC380" s="247"/>
      <c r="AD380" s="313"/>
      <c r="AE380" s="757"/>
      <c r="AF380" s="828"/>
      <c r="AG380" s="313"/>
      <c r="AH380" s="757">
        <v>0.05</v>
      </c>
      <c r="AI380" s="828" t="s">
        <v>98</v>
      </c>
      <c r="AJ380" s="313"/>
      <c r="AK380" s="829"/>
      <c r="AL380" s="828"/>
      <c r="AM380" s="766"/>
      <c r="AN380" s="252">
        <f t="shared" si="12"/>
        <v>0.05</v>
      </c>
      <c r="AO380" s="247" t="s">
        <v>98</v>
      </c>
      <c r="AP380" s="313">
        <f t="shared" si="13"/>
        <v>0</v>
      </c>
      <c r="AQ380" s="776"/>
      <c r="AR380" s="767"/>
      <c r="AS380" s="769"/>
      <c r="AT380" s="776"/>
      <c r="AU380" s="767"/>
      <c r="AV380" s="769"/>
      <c r="AW380" s="776"/>
      <c r="AX380" s="767"/>
      <c r="AY380" s="769"/>
      <c r="AZ380" s="776"/>
      <c r="BA380" s="768"/>
      <c r="BB380" s="769"/>
      <c r="BC380" s="776"/>
      <c r="BD380" s="768"/>
      <c r="BE380" s="777"/>
      <c r="BF380" s="319"/>
      <c r="BG380" s="320"/>
      <c r="BH380" s="320"/>
      <c r="BI380" s="776"/>
      <c r="BJ380" s="768"/>
      <c r="BK380" s="769"/>
      <c r="BL380" s="776"/>
      <c r="BM380" s="768"/>
      <c r="BN380" s="769"/>
      <c r="BO380" s="776"/>
      <c r="BP380" s="768"/>
      <c r="BQ380" s="769"/>
      <c r="BR380" s="767"/>
      <c r="BS380" s="768"/>
      <c r="BT380" s="769"/>
    </row>
    <row r="381" spans="1:72" ht="126" x14ac:dyDescent="0.25">
      <c r="A381" s="742">
        <v>310</v>
      </c>
      <c r="B381" s="675" t="s">
        <v>526</v>
      </c>
      <c r="C381" s="320"/>
      <c r="D381" s="772"/>
      <c r="E381" s="772"/>
      <c r="F381" s="772"/>
      <c r="G381" s="773"/>
      <c r="H381" s="772"/>
      <c r="I381" s="772"/>
      <c r="J381" s="772"/>
      <c r="K381" s="772"/>
      <c r="L381" s="773"/>
      <c r="M381" s="772"/>
      <c r="N381" s="772"/>
      <c r="O381" s="772"/>
      <c r="P381" s="772"/>
      <c r="Q381" s="772"/>
      <c r="R381" s="772"/>
      <c r="S381" s="772"/>
      <c r="T381" s="772"/>
      <c r="U381" s="772"/>
      <c r="V381" s="772"/>
      <c r="W381" s="774"/>
      <c r="X381" s="772"/>
      <c r="Y381" s="772"/>
      <c r="Z381" s="772"/>
      <c r="AA381" s="775"/>
      <c r="AB381" s="771"/>
      <c r="AC381" s="247"/>
      <c r="AD381" s="313"/>
      <c r="AE381" s="757"/>
      <c r="AF381" s="828"/>
      <c r="AG381" s="313"/>
      <c r="AH381" s="757">
        <v>0.19</v>
      </c>
      <c r="AI381" s="828" t="s">
        <v>98</v>
      </c>
      <c r="AJ381" s="313"/>
      <c r="AK381" s="829"/>
      <c r="AL381" s="828"/>
      <c r="AM381" s="766"/>
      <c r="AN381" s="252">
        <f t="shared" si="12"/>
        <v>0.19</v>
      </c>
      <c r="AO381" s="247" t="s">
        <v>98</v>
      </c>
      <c r="AP381" s="313">
        <f t="shared" si="13"/>
        <v>0</v>
      </c>
      <c r="AQ381" s="776"/>
      <c r="AR381" s="767"/>
      <c r="AS381" s="769"/>
      <c r="AT381" s="776"/>
      <c r="AU381" s="767"/>
      <c r="AV381" s="769"/>
      <c r="AW381" s="776"/>
      <c r="AX381" s="767"/>
      <c r="AY381" s="769"/>
      <c r="AZ381" s="776"/>
      <c r="BA381" s="768"/>
      <c r="BB381" s="769"/>
      <c r="BC381" s="776"/>
      <c r="BD381" s="768"/>
      <c r="BE381" s="777"/>
      <c r="BF381" s="319"/>
      <c r="BG381" s="320"/>
      <c r="BH381" s="320"/>
      <c r="BI381" s="776"/>
      <c r="BJ381" s="768"/>
      <c r="BK381" s="769"/>
      <c r="BL381" s="776"/>
      <c r="BM381" s="768"/>
      <c r="BN381" s="769"/>
      <c r="BO381" s="776"/>
      <c r="BP381" s="768"/>
      <c r="BQ381" s="769"/>
      <c r="BR381" s="767"/>
      <c r="BS381" s="768"/>
      <c r="BT381" s="769"/>
    </row>
    <row r="382" spans="1:72" ht="94.5" x14ac:dyDescent="0.25">
      <c r="A382" s="742">
        <v>311</v>
      </c>
      <c r="B382" s="677" t="s">
        <v>527</v>
      </c>
      <c r="C382" s="320"/>
      <c r="D382" s="772"/>
      <c r="E382" s="772"/>
      <c r="F382" s="772"/>
      <c r="G382" s="773"/>
      <c r="H382" s="772"/>
      <c r="I382" s="772"/>
      <c r="J382" s="772"/>
      <c r="K382" s="772"/>
      <c r="L382" s="773"/>
      <c r="M382" s="772"/>
      <c r="N382" s="772"/>
      <c r="O382" s="772"/>
      <c r="P382" s="772"/>
      <c r="Q382" s="772"/>
      <c r="R382" s="772"/>
      <c r="S382" s="772"/>
      <c r="T382" s="772"/>
      <c r="U382" s="772"/>
      <c r="V382" s="772"/>
      <c r="W382" s="774"/>
      <c r="X382" s="772"/>
      <c r="Y382" s="772"/>
      <c r="Z382" s="772"/>
      <c r="AA382" s="775"/>
      <c r="AB382" s="771"/>
      <c r="AC382" s="247"/>
      <c r="AD382" s="313"/>
      <c r="AE382" s="757"/>
      <c r="AF382" s="828"/>
      <c r="AG382" s="313"/>
      <c r="AH382" s="757">
        <v>0.89</v>
      </c>
      <c r="AI382" s="828" t="s">
        <v>98</v>
      </c>
      <c r="AJ382" s="313"/>
      <c r="AK382" s="829"/>
      <c r="AL382" s="828"/>
      <c r="AM382" s="766"/>
      <c r="AN382" s="252">
        <f t="shared" si="12"/>
        <v>0.89</v>
      </c>
      <c r="AO382" s="247" t="s">
        <v>98</v>
      </c>
      <c r="AP382" s="313">
        <f t="shared" si="13"/>
        <v>0</v>
      </c>
      <c r="AQ382" s="776"/>
      <c r="AR382" s="767"/>
      <c r="AS382" s="769"/>
      <c r="AT382" s="776"/>
      <c r="AU382" s="767"/>
      <c r="AV382" s="769"/>
      <c r="AW382" s="776"/>
      <c r="AX382" s="767"/>
      <c r="AY382" s="769"/>
      <c r="AZ382" s="776"/>
      <c r="BA382" s="768"/>
      <c r="BB382" s="769"/>
      <c r="BC382" s="776"/>
      <c r="BD382" s="768"/>
      <c r="BE382" s="777"/>
      <c r="BF382" s="319"/>
      <c r="BG382" s="320"/>
      <c r="BH382" s="320"/>
      <c r="BI382" s="776"/>
      <c r="BJ382" s="768"/>
      <c r="BK382" s="769"/>
      <c r="BL382" s="776"/>
      <c r="BM382" s="768"/>
      <c r="BN382" s="769"/>
      <c r="BO382" s="776"/>
      <c r="BP382" s="768"/>
      <c r="BQ382" s="769"/>
      <c r="BR382" s="767"/>
      <c r="BS382" s="768"/>
      <c r="BT382" s="769"/>
    </row>
    <row r="383" spans="1:72" ht="141.75" x14ac:dyDescent="0.25">
      <c r="A383" s="742">
        <v>312</v>
      </c>
      <c r="B383" s="677" t="s">
        <v>528</v>
      </c>
      <c r="C383" s="320"/>
      <c r="D383" s="772"/>
      <c r="E383" s="772"/>
      <c r="F383" s="772"/>
      <c r="G383" s="773"/>
      <c r="H383" s="772"/>
      <c r="I383" s="772"/>
      <c r="J383" s="772"/>
      <c r="K383" s="772"/>
      <c r="L383" s="773"/>
      <c r="M383" s="772"/>
      <c r="N383" s="772"/>
      <c r="O383" s="772"/>
      <c r="P383" s="772"/>
      <c r="Q383" s="772"/>
      <c r="R383" s="772"/>
      <c r="S383" s="772"/>
      <c r="T383" s="772"/>
      <c r="U383" s="772"/>
      <c r="V383" s="772"/>
      <c r="W383" s="774"/>
      <c r="X383" s="772"/>
      <c r="Y383" s="772"/>
      <c r="Z383" s="772"/>
      <c r="AA383" s="775"/>
      <c r="AB383" s="771"/>
      <c r="AC383" s="247"/>
      <c r="AD383" s="313"/>
      <c r="AE383" s="757"/>
      <c r="AF383" s="828"/>
      <c r="AG383" s="313"/>
      <c r="AH383" s="757">
        <v>0.17</v>
      </c>
      <c r="AI383" s="828" t="s">
        <v>98</v>
      </c>
      <c r="AJ383" s="313"/>
      <c r="AK383" s="829"/>
      <c r="AL383" s="828"/>
      <c r="AM383" s="766"/>
      <c r="AN383" s="252">
        <f t="shared" si="12"/>
        <v>0.17</v>
      </c>
      <c r="AO383" s="247" t="s">
        <v>98</v>
      </c>
      <c r="AP383" s="313">
        <f t="shared" si="13"/>
        <v>0</v>
      </c>
      <c r="AQ383" s="776"/>
      <c r="AR383" s="767"/>
      <c r="AS383" s="769"/>
      <c r="AT383" s="776"/>
      <c r="AU383" s="767"/>
      <c r="AV383" s="769"/>
      <c r="AW383" s="776"/>
      <c r="AX383" s="767"/>
      <c r="AY383" s="769"/>
      <c r="AZ383" s="776"/>
      <c r="BA383" s="768"/>
      <c r="BB383" s="769"/>
      <c r="BC383" s="776"/>
      <c r="BD383" s="768"/>
      <c r="BE383" s="777"/>
      <c r="BF383" s="319"/>
      <c r="BG383" s="320"/>
      <c r="BH383" s="320"/>
      <c r="BI383" s="776"/>
      <c r="BJ383" s="768"/>
      <c r="BK383" s="769"/>
      <c r="BL383" s="776"/>
      <c r="BM383" s="768"/>
      <c r="BN383" s="769"/>
      <c r="BO383" s="776"/>
      <c r="BP383" s="768"/>
      <c r="BQ383" s="769"/>
      <c r="BR383" s="767"/>
      <c r="BS383" s="768"/>
      <c r="BT383" s="769"/>
    </row>
    <row r="384" spans="1:72" ht="78.75" x14ac:dyDescent="0.25">
      <c r="A384" s="742">
        <v>313</v>
      </c>
      <c r="B384" s="677" t="s">
        <v>529</v>
      </c>
      <c r="C384" s="320"/>
      <c r="D384" s="772"/>
      <c r="E384" s="772"/>
      <c r="F384" s="772"/>
      <c r="G384" s="773"/>
      <c r="H384" s="772"/>
      <c r="I384" s="772"/>
      <c r="J384" s="772"/>
      <c r="K384" s="772"/>
      <c r="L384" s="773"/>
      <c r="M384" s="772"/>
      <c r="N384" s="772"/>
      <c r="O384" s="772"/>
      <c r="P384" s="772"/>
      <c r="Q384" s="772"/>
      <c r="R384" s="772"/>
      <c r="S384" s="772"/>
      <c r="T384" s="772"/>
      <c r="U384" s="772"/>
      <c r="V384" s="772"/>
      <c r="W384" s="774"/>
      <c r="X384" s="772"/>
      <c r="Y384" s="772"/>
      <c r="Z384" s="772"/>
      <c r="AA384" s="775"/>
      <c r="AB384" s="771"/>
      <c r="AC384" s="247"/>
      <c r="AD384" s="313"/>
      <c r="AE384" s="757"/>
      <c r="AF384" s="828"/>
      <c r="AG384" s="313"/>
      <c r="AH384" s="757">
        <v>0.1</v>
      </c>
      <c r="AI384" s="828" t="s">
        <v>98</v>
      </c>
      <c r="AJ384" s="313"/>
      <c r="AK384" s="829"/>
      <c r="AL384" s="828"/>
      <c r="AM384" s="766"/>
      <c r="AN384" s="252">
        <f t="shared" si="12"/>
        <v>0.1</v>
      </c>
      <c r="AO384" s="247" t="s">
        <v>98</v>
      </c>
      <c r="AP384" s="313">
        <f t="shared" si="13"/>
        <v>0</v>
      </c>
      <c r="AQ384" s="776"/>
      <c r="AR384" s="767"/>
      <c r="AS384" s="769"/>
      <c r="AT384" s="776"/>
      <c r="AU384" s="767"/>
      <c r="AV384" s="769"/>
      <c r="AW384" s="776"/>
      <c r="AX384" s="767"/>
      <c r="AY384" s="769"/>
      <c r="AZ384" s="776"/>
      <c r="BA384" s="768"/>
      <c r="BB384" s="769"/>
      <c r="BC384" s="776"/>
      <c r="BD384" s="768"/>
      <c r="BE384" s="777"/>
      <c r="BF384" s="319"/>
      <c r="BG384" s="320"/>
      <c r="BH384" s="320"/>
      <c r="BI384" s="776"/>
      <c r="BJ384" s="768"/>
      <c r="BK384" s="769"/>
      <c r="BL384" s="776"/>
      <c r="BM384" s="768"/>
      <c r="BN384" s="769"/>
      <c r="BO384" s="776"/>
      <c r="BP384" s="768"/>
      <c r="BQ384" s="769"/>
      <c r="BR384" s="767"/>
      <c r="BS384" s="768"/>
      <c r="BT384" s="769"/>
    </row>
    <row r="385" spans="1:72" ht="63" x14ac:dyDescent="0.25">
      <c r="A385" s="742">
        <v>314</v>
      </c>
      <c r="B385" s="677" t="s">
        <v>530</v>
      </c>
      <c r="C385" s="320"/>
      <c r="D385" s="772"/>
      <c r="E385" s="772"/>
      <c r="F385" s="772"/>
      <c r="G385" s="773"/>
      <c r="H385" s="772"/>
      <c r="I385" s="772"/>
      <c r="J385" s="772"/>
      <c r="K385" s="772"/>
      <c r="L385" s="773"/>
      <c r="M385" s="772"/>
      <c r="N385" s="772"/>
      <c r="O385" s="772"/>
      <c r="P385" s="772"/>
      <c r="Q385" s="772"/>
      <c r="R385" s="772"/>
      <c r="S385" s="772"/>
      <c r="T385" s="772"/>
      <c r="U385" s="772"/>
      <c r="V385" s="772"/>
      <c r="W385" s="774"/>
      <c r="X385" s="772"/>
      <c r="Y385" s="772"/>
      <c r="Z385" s="772"/>
      <c r="AA385" s="775"/>
      <c r="AB385" s="771"/>
      <c r="AC385" s="247"/>
      <c r="AD385" s="313"/>
      <c r="AE385" s="757"/>
      <c r="AF385" s="828"/>
      <c r="AG385" s="313"/>
      <c r="AH385" s="757">
        <v>0.1</v>
      </c>
      <c r="AI385" s="828" t="s">
        <v>98</v>
      </c>
      <c r="AJ385" s="313"/>
      <c r="AK385" s="829"/>
      <c r="AL385" s="828"/>
      <c r="AM385" s="766"/>
      <c r="AN385" s="252">
        <f t="shared" si="12"/>
        <v>0.1</v>
      </c>
      <c r="AO385" s="247" t="s">
        <v>98</v>
      </c>
      <c r="AP385" s="313">
        <f t="shared" si="13"/>
        <v>0</v>
      </c>
      <c r="AQ385" s="776"/>
      <c r="AR385" s="767"/>
      <c r="AS385" s="769"/>
      <c r="AT385" s="776"/>
      <c r="AU385" s="767"/>
      <c r="AV385" s="769"/>
      <c r="AW385" s="776"/>
      <c r="AX385" s="767"/>
      <c r="AY385" s="769"/>
      <c r="AZ385" s="776"/>
      <c r="BA385" s="768"/>
      <c r="BB385" s="769"/>
      <c r="BC385" s="776"/>
      <c r="BD385" s="768"/>
      <c r="BE385" s="777"/>
      <c r="BF385" s="319"/>
      <c r="BG385" s="320"/>
      <c r="BH385" s="320"/>
      <c r="BI385" s="776"/>
      <c r="BJ385" s="768"/>
      <c r="BK385" s="769"/>
      <c r="BL385" s="776"/>
      <c r="BM385" s="768"/>
      <c r="BN385" s="769"/>
      <c r="BO385" s="776"/>
      <c r="BP385" s="768"/>
      <c r="BQ385" s="769"/>
      <c r="BR385" s="767"/>
      <c r="BS385" s="768"/>
      <c r="BT385" s="769"/>
    </row>
    <row r="386" spans="1:72" ht="78.75" x14ac:dyDescent="0.25">
      <c r="A386" s="742">
        <v>315</v>
      </c>
      <c r="B386" s="677" t="s">
        <v>531</v>
      </c>
      <c r="C386" s="320"/>
      <c r="D386" s="772"/>
      <c r="E386" s="772"/>
      <c r="F386" s="772"/>
      <c r="G386" s="773"/>
      <c r="H386" s="772"/>
      <c r="I386" s="772"/>
      <c r="J386" s="772"/>
      <c r="K386" s="772"/>
      <c r="L386" s="773"/>
      <c r="M386" s="772"/>
      <c r="N386" s="772"/>
      <c r="O386" s="772"/>
      <c r="P386" s="772"/>
      <c r="Q386" s="772"/>
      <c r="R386" s="772"/>
      <c r="S386" s="772"/>
      <c r="T386" s="772"/>
      <c r="U386" s="772"/>
      <c r="V386" s="772"/>
      <c r="W386" s="774"/>
      <c r="X386" s="772"/>
      <c r="Y386" s="772"/>
      <c r="Z386" s="772"/>
      <c r="AA386" s="775"/>
      <c r="AB386" s="771"/>
      <c r="AC386" s="247"/>
      <c r="AD386" s="313"/>
      <c r="AE386" s="757"/>
      <c r="AF386" s="828"/>
      <c r="AG386" s="313"/>
      <c r="AH386" s="757">
        <v>0.03</v>
      </c>
      <c r="AI386" s="828" t="s">
        <v>98</v>
      </c>
      <c r="AJ386" s="313"/>
      <c r="AK386" s="829"/>
      <c r="AL386" s="828"/>
      <c r="AM386" s="766"/>
      <c r="AN386" s="252">
        <f t="shared" si="12"/>
        <v>0.03</v>
      </c>
      <c r="AO386" s="247" t="s">
        <v>98</v>
      </c>
      <c r="AP386" s="313">
        <f t="shared" si="13"/>
        <v>0</v>
      </c>
      <c r="AQ386" s="776"/>
      <c r="AR386" s="767"/>
      <c r="AS386" s="769"/>
      <c r="AT386" s="776"/>
      <c r="AU386" s="767"/>
      <c r="AV386" s="769"/>
      <c r="AW386" s="776"/>
      <c r="AX386" s="767"/>
      <c r="AY386" s="769"/>
      <c r="AZ386" s="776"/>
      <c r="BA386" s="768"/>
      <c r="BB386" s="769"/>
      <c r="BC386" s="776"/>
      <c r="BD386" s="768"/>
      <c r="BE386" s="777"/>
      <c r="BF386" s="319"/>
      <c r="BG386" s="320"/>
      <c r="BH386" s="320"/>
      <c r="BI386" s="776"/>
      <c r="BJ386" s="768"/>
      <c r="BK386" s="769"/>
      <c r="BL386" s="776"/>
      <c r="BM386" s="768"/>
      <c r="BN386" s="769"/>
      <c r="BO386" s="776"/>
      <c r="BP386" s="768"/>
      <c r="BQ386" s="769"/>
      <c r="BR386" s="767"/>
      <c r="BS386" s="768"/>
      <c r="BT386" s="769"/>
    </row>
    <row r="387" spans="1:72" ht="141.75" x14ac:dyDescent="0.25">
      <c r="A387" s="742">
        <v>316</v>
      </c>
      <c r="B387" s="677" t="s">
        <v>532</v>
      </c>
      <c r="C387" s="320"/>
      <c r="D387" s="772"/>
      <c r="E387" s="772"/>
      <c r="F387" s="772"/>
      <c r="G387" s="773"/>
      <c r="H387" s="772"/>
      <c r="I387" s="772"/>
      <c r="J387" s="772"/>
      <c r="K387" s="772"/>
      <c r="L387" s="773"/>
      <c r="M387" s="772"/>
      <c r="N387" s="772"/>
      <c r="O387" s="772"/>
      <c r="P387" s="772"/>
      <c r="Q387" s="772"/>
      <c r="R387" s="772"/>
      <c r="S387" s="772"/>
      <c r="T387" s="772"/>
      <c r="U387" s="772"/>
      <c r="V387" s="772"/>
      <c r="W387" s="774"/>
      <c r="X387" s="772"/>
      <c r="Y387" s="772"/>
      <c r="Z387" s="772"/>
      <c r="AA387" s="775"/>
      <c r="AB387" s="771"/>
      <c r="AC387" s="247"/>
      <c r="AD387" s="313"/>
      <c r="AE387" s="757"/>
      <c r="AF387" s="828"/>
      <c r="AG387" s="313"/>
      <c r="AH387" s="757">
        <v>0.16</v>
      </c>
      <c r="AI387" s="828" t="s">
        <v>98</v>
      </c>
      <c r="AJ387" s="313"/>
      <c r="AK387" s="829"/>
      <c r="AL387" s="828"/>
      <c r="AM387" s="766"/>
      <c r="AN387" s="252">
        <f t="shared" si="12"/>
        <v>0.16</v>
      </c>
      <c r="AO387" s="247" t="s">
        <v>98</v>
      </c>
      <c r="AP387" s="313">
        <f t="shared" si="13"/>
        <v>0</v>
      </c>
      <c r="AQ387" s="776"/>
      <c r="AR387" s="767"/>
      <c r="AS387" s="769"/>
      <c r="AT387" s="776"/>
      <c r="AU387" s="767"/>
      <c r="AV387" s="769"/>
      <c r="AW387" s="776"/>
      <c r="AX387" s="767"/>
      <c r="AY387" s="769"/>
      <c r="AZ387" s="776"/>
      <c r="BA387" s="768"/>
      <c r="BB387" s="769"/>
      <c r="BC387" s="776"/>
      <c r="BD387" s="768"/>
      <c r="BE387" s="777"/>
      <c r="BF387" s="319"/>
      <c r="BG387" s="320"/>
      <c r="BH387" s="320"/>
      <c r="BI387" s="776"/>
      <c r="BJ387" s="768"/>
      <c r="BK387" s="769"/>
      <c r="BL387" s="776"/>
      <c r="BM387" s="768"/>
      <c r="BN387" s="769"/>
      <c r="BO387" s="776"/>
      <c r="BP387" s="768"/>
      <c r="BQ387" s="769"/>
      <c r="BR387" s="767"/>
      <c r="BS387" s="768"/>
      <c r="BT387" s="769"/>
    </row>
    <row r="388" spans="1:72" ht="78.75" x14ac:dyDescent="0.25">
      <c r="A388" s="742">
        <v>317</v>
      </c>
      <c r="B388" s="677" t="s">
        <v>533</v>
      </c>
      <c r="C388" s="320"/>
      <c r="D388" s="772"/>
      <c r="E388" s="772"/>
      <c r="F388" s="772"/>
      <c r="G388" s="773"/>
      <c r="H388" s="772"/>
      <c r="I388" s="772"/>
      <c r="J388" s="772"/>
      <c r="K388" s="772"/>
      <c r="L388" s="773"/>
      <c r="M388" s="772"/>
      <c r="N388" s="772"/>
      <c r="O388" s="772"/>
      <c r="P388" s="772"/>
      <c r="Q388" s="772"/>
      <c r="R388" s="772"/>
      <c r="S388" s="772"/>
      <c r="T388" s="772"/>
      <c r="U388" s="772"/>
      <c r="V388" s="772"/>
      <c r="W388" s="774"/>
      <c r="X388" s="772"/>
      <c r="Y388" s="772"/>
      <c r="Z388" s="772"/>
      <c r="AA388" s="775"/>
      <c r="AB388" s="771"/>
      <c r="AC388" s="247"/>
      <c r="AD388" s="313"/>
      <c r="AE388" s="757"/>
      <c r="AF388" s="828"/>
      <c r="AG388" s="313"/>
      <c r="AH388" s="757">
        <v>0.05</v>
      </c>
      <c r="AI388" s="828" t="s">
        <v>98</v>
      </c>
      <c r="AJ388" s="313"/>
      <c r="AK388" s="829"/>
      <c r="AL388" s="828"/>
      <c r="AM388" s="766"/>
      <c r="AN388" s="252">
        <f t="shared" si="12"/>
        <v>0.05</v>
      </c>
      <c r="AO388" s="247" t="s">
        <v>98</v>
      </c>
      <c r="AP388" s="313">
        <f t="shared" si="13"/>
        <v>0</v>
      </c>
      <c r="AQ388" s="776"/>
      <c r="AR388" s="767"/>
      <c r="AS388" s="769"/>
      <c r="AT388" s="776"/>
      <c r="AU388" s="767"/>
      <c r="AV388" s="769"/>
      <c r="AW388" s="776"/>
      <c r="AX388" s="767"/>
      <c r="AY388" s="769"/>
      <c r="AZ388" s="776"/>
      <c r="BA388" s="768"/>
      <c r="BB388" s="769"/>
      <c r="BC388" s="776"/>
      <c r="BD388" s="768"/>
      <c r="BE388" s="777"/>
      <c r="BF388" s="319"/>
      <c r="BG388" s="320"/>
      <c r="BH388" s="320"/>
      <c r="BI388" s="776"/>
      <c r="BJ388" s="768"/>
      <c r="BK388" s="769"/>
      <c r="BL388" s="776"/>
      <c r="BM388" s="768"/>
      <c r="BN388" s="769"/>
      <c r="BO388" s="776"/>
      <c r="BP388" s="768"/>
      <c r="BQ388" s="769"/>
      <c r="BR388" s="767"/>
      <c r="BS388" s="768"/>
      <c r="BT388" s="769"/>
    </row>
    <row r="389" spans="1:72" ht="78.75" x14ac:dyDescent="0.25">
      <c r="A389" s="742">
        <v>318</v>
      </c>
      <c r="B389" s="677" t="s">
        <v>534</v>
      </c>
      <c r="C389" s="320"/>
      <c r="D389" s="772"/>
      <c r="E389" s="772"/>
      <c r="F389" s="772"/>
      <c r="G389" s="773"/>
      <c r="H389" s="772"/>
      <c r="I389" s="772"/>
      <c r="J389" s="772"/>
      <c r="K389" s="772"/>
      <c r="L389" s="773"/>
      <c r="M389" s="772"/>
      <c r="N389" s="772"/>
      <c r="O389" s="772"/>
      <c r="P389" s="772"/>
      <c r="Q389" s="772"/>
      <c r="R389" s="772"/>
      <c r="S389" s="772"/>
      <c r="T389" s="772"/>
      <c r="U389" s="772"/>
      <c r="V389" s="772"/>
      <c r="W389" s="774"/>
      <c r="X389" s="772"/>
      <c r="Y389" s="772"/>
      <c r="Z389" s="772"/>
      <c r="AA389" s="775"/>
      <c r="AB389" s="771"/>
      <c r="AC389" s="247"/>
      <c r="AD389" s="313"/>
      <c r="AE389" s="757"/>
      <c r="AF389" s="828"/>
      <c r="AG389" s="313"/>
      <c r="AH389" s="757">
        <v>0.08</v>
      </c>
      <c r="AI389" s="828" t="s">
        <v>98</v>
      </c>
      <c r="AJ389" s="313"/>
      <c r="AK389" s="829"/>
      <c r="AL389" s="828"/>
      <c r="AM389" s="766"/>
      <c r="AN389" s="252">
        <f t="shared" si="12"/>
        <v>0.08</v>
      </c>
      <c r="AO389" s="247" t="s">
        <v>98</v>
      </c>
      <c r="AP389" s="313">
        <f t="shared" si="13"/>
        <v>0</v>
      </c>
      <c r="AQ389" s="776"/>
      <c r="AR389" s="767"/>
      <c r="AS389" s="769"/>
      <c r="AT389" s="776"/>
      <c r="AU389" s="767"/>
      <c r="AV389" s="769"/>
      <c r="AW389" s="776"/>
      <c r="AX389" s="767"/>
      <c r="AY389" s="769"/>
      <c r="AZ389" s="776"/>
      <c r="BA389" s="768"/>
      <c r="BB389" s="769"/>
      <c r="BC389" s="776"/>
      <c r="BD389" s="768"/>
      <c r="BE389" s="777"/>
      <c r="BF389" s="319"/>
      <c r="BG389" s="320"/>
      <c r="BH389" s="320"/>
      <c r="BI389" s="776"/>
      <c r="BJ389" s="768"/>
      <c r="BK389" s="769"/>
      <c r="BL389" s="776"/>
      <c r="BM389" s="768"/>
      <c r="BN389" s="769"/>
      <c r="BO389" s="776"/>
      <c r="BP389" s="768"/>
      <c r="BQ389" s="769"/>
      <c r="BR389" s="767"/>
      <c r="BS389" s="768"/>
      <c r="BT389" s="769"/>
    </row>
    <row r="390" spans="1:72" ht="78.75" x14ac:dyDescent="0.25">
      <c r="A390" s="742">
        <v>319</v>
      </c>
      <c r="B390" s="677" t="s">
        <v>535</v>
      </c>
      <c r="C390" s="320"/>
      <c r="D390" s="772"/>
      <c r="E390" s="772"/>
      <c r="F390" s="772"/>
      <c r="G390" s="773"/>
      <c r="H390" s="772"/>
      <c r="I390" s="772"/>
      <c r="J390" s="772"/>
      <c r="K390" s="772"/>
      <c r="L390" s="773"/>
      <c r="M390" s="772"/>
      <c r="N390" s="772"/>
      <c r="O390" s="772"/>
      <c r="P390" s="772"/>
      <c r="Q390" s="772"/>
      <c r="R390" s="772"/>
      <c r="S390" s="772"/>
      <c r="T390" s="772"/>
      <c r="U390" s="772"/>
      <c r="V390" s="772"/>
      <c r="W390" s="774"/>
      <c r="X390" s="772"/>
      <c r="Y390" s="772"/>
      <c r="Z390" s="772"/>
      <c r="AA390" s="775"/>
      <c r="AB390" s="771"/>
      <c r="AC390" s="247"/>
      <c r="AD390" s="313"/>
      <c r="AE390" s="757"/>
      <c r="AF390" s="828"/>
      <c r="AG390" s="313"/>
      <c r="AH390" s="757">
        <v>0.03</v>
      </c>
      <c r="AI390" s="828" t="s">
        <v>98</v>
      </c>
      <c r="AJ390" s="313"/>
      <c r="AK390" s="829"/>
      <c r="AL390" s="828"/>
      <c r="AM390" s="766"/>
      <c r="AN390" s="252">
        <f t="shared" si="12"/>
        <v>0.03</v>
      </c>
      <c r="AO390" s="247" t="s">
        <v>98</v>
      </c>
      <c r="AP390" s="313">
        <f t="shared" si="13"/>
        <v>0</v>
      </c>
      <c r="AQ390" s="776"/>
      <c r="AR390" s="767"/>
      <c r="AS390" s="769"/>
      <c r="AT390" s="776"/>
      <c r="AU390" s="767"/>
      <c r="AV390" s="769"/>
      <c r="AW390" s="776"/>
      <c r="AX390" s="767"/>
      <c r="AY390" s="769"/>
      <c r="AZ390" s="776"/>
      <c r="BA390" s="768"/>
      <c r="BB390" s="769"/>
      <c r="BC390" s="776"/>
      <c r="BD390" s="768"/>
      <c r="BE390" s="777"/>
      <c r="BF390" s="319"/>
      <c r="BG390" s="320"/>
      <c r="BH390" s="320"/>
      <c r="BI390" s="776"/>
      <c r="BJ390" s="768"/>
      <c r="BK390" s="769"/>
      <c r="BL390" s="776"/>
      <c r="BM390" s="768"/>
      <c r="BN390" s="769"/>
      <c r="BO390" s="776"/>
      <c r="BP390" s="768"/>
      <c r="BQ390" s="769"/>
      <c r="BR390" s="767"/>
      <c r="BS390" s="768"/>
      <c r="BT390" s="769"/>
    </row>
    <row r="391" spans="1:72" ht="78.75" x14ac:dyDescent="0.25">
      <c r="A391" s="742">
        <v>320</v>
      </c>
      <c r="B391" s="677" t="s">
        <v>536</v>
      </c>
      <c r="C391" s="320"/>
      <c r="D391" s="772"/>
      <c r="E391" s="772"/>
      <c r="F391" s="772"/>
      <c r="G391" s="773"/>
      <c r="H391" s="772"/>
      <c r="I391" s="772"/>
      <c r="J391" s="772"/>
      <c r="K391" s="772"/>
      <c r="L391" s="773"/>
      <c r="M391" s="772"/>
      <c r="N391" s="772"/>
      <c r="O391" s="772"/>
      <c r="P391" s="772"/>
      <c r="Q391" s="772"/>
      <c r="R391" s="772"/>
      <c r="S391" s="772"/>
      <c r="T391" s="772"/>
      <c r="U391" s="772"/>
      <c r="V391" s="772"/>
      <c r="W391" s="774"/>
      <c r="X391" s="772"/>
      <c r="Y391" s="772"/>
      <c r="Z391" s="772"/>
      <c r="AA391" s="775"/>
      <c r="AB391" s="771"/>
      <c r="AC391" s="247"/>
      <c r="AD391" s="313"/>
      <c r="AE391" s="757"/>
      <c r="AF391" s="828"/>
      <c r="AG391" s="313"/>
      <c r="AH391" s="757">
        <v>0.3</v>
      </c>
      <c r="AI391" s="828" t="s">
        <v>98</v>
      </c>
      <c r="AJ391" s="313"/>
      <c r="AK391" s="829"/>
      <c r="AL391" s="828"/>
      <c r="AM391" s="766"/>
      <c r="AN391" s="252">
        <f t="shared" si="12"/>
        <v>0.3</v>
      </c>
      <c r="AO391" s="247" t="s">
        <v>98</v>
      </c>
      <c r="AP391" s="313">
        <f t="shared" si="13"/>
        <v>0</v>
      </c>
      <c r="AQ391" s="776"/>
      <c r="AR391" s="767"/>
      <c r="AS391" s="769"/>
      <c r="AT391" s="776"/>
      <c r="AU391" s="767"/>
      <c r="AV391" s="769"/>
      <c r="AW391" s="776"/>
      <c r="AX391" s="767"/>
      <c r="AY391" s="769"/>
      <c r="AZ391" s="776"/>
      <c r="BA391" s="768"/>
      <c r="BB391" s="769"/>
      <c r="BC391" s="776"/>
      <c r="BD391" s="768"/>
      <c r="BE391" s="777"/>
      <c r="BF391" s="319"/>
      <c r="BG391" s="320"/>
      <c r="BH391" s="320"/>
      <c r="BI391" s="776"/>
      <c r="BJ391" s="768"/>
      <c r="BK391" s="769"/>
      <c r="BL391" s="776"/>
      <c r="BM391" s="768"/>
      <c r="BN391" s="769"/>
      <c r="BO391" s="776"/>
      <c r="BP391" s="768"/>
      <c r="BQ391" s="769"/>
      <c r="BR391" s="767"/>
      <c r="BS391" s="768"/>
      <c r="BT391" s="769"/>
    </row>
    <row r="392" spans="1:72" ht="94.5" x14ac:dyDescent="0.25">
      <c r="A392" s="742">
        <v>321</v>
      </c>
      <c r="B392" s="677" t="s">
        <v>537</v>
      </c>
      <c r="C392" s="320"/>
      <c r="D392" s="772"/>
      <c r="E392" s="772"/>
      <c r="F392" s="772"/>
      <c r="G392" s="773"/>
      <c r="H392" s="772"/>
      <c r="I392" s="772"/>
      <c r="J392" s="772"/>
      <c r="K392" s="772"/>
      <c r="L392" s="773"/>
      <c r="M392" s="772"/>
      <c r="N392" s="772"/>
      <c r="O392" s="772"/>
      <c r="P392" s="772"/>
      <c r="Q392" s="772"/>
      <c r="R392" s="772"/>
      <c r="S392" s="772"/>
      <c r="T392" s="772"/>
      <c r="U392" s="772"/>
      <c r="V392" s="772"/>
      <c r="W392" s="774"/>
      <c r="X392" s="772"/>
      <c r="Y392" s="772"/>
      <c r="Z392" s="772"/>
      <c r="AA392" s="775"/>
      <c r="AB392" s="771"/>
      <c r="AC392" s="247"/>
      <c r="AD392" s="313"/>
      <c r="AE392" s="757"/>
      <c r="AF392" s="828"/>
      <c r="AG392" s="313"/>
      <c r="AH392" s="757">
        <v>0.09</v>
      </c>
      <c r="AI392" s="828" t="s">
        <v>98</v>
      </c>
      <c r="AJ392" s="313"/>
      <c r="AK392" s="829"/>
      <c r="AL392" s="828"/>
      <c r="AM392" s="766"/>
      <c r="AN392" s="252">
        <f t="shared" si="12"/>
        <v>0.09</v>
      </c>
      <c r="AO392" s="247" t="s">
        <v>98</v>
      </c>
      <c r="AP392" s="313">
        <f t="shared" si="13"/>
        <v>0</v>
      </c>
      <c r="AQ392" s="776"/>
      <c r="AR392" s="767"/>
      <c r="AS392" s="769"/>
      <c r="AT392" s="776"/>
      <c r="AU392" s="767"/>
      <c r="AV392" s="769"/>
      <c r="AW392" s="776"/>
      <c r="AX392" s="767"/>
      <c r="AY392" s="769"/>
      <c r="AZ392" s="776"/>
      <c r="BA392" s="768"/>
      <c r="BB392" s="769"/>
      <c r="BC392" s="776"/>
      <c r="BD392" s="768"/>
      <c r="BE392" s="777"/>
      <c r="BF392" s="319"/>
      <c r="BG392" s="320"/>
      <c r="BH392" s="320"/>
      <c r="BI392" s="776"/>
      <c r="BJ392" s="768"/>
      <c r="BK392" s="769"/>
      <c r="BL392" s="776"/>
      <c r="BM392" s="768"/>
      <c r="BN392" s="769"/>
      <c r="BO392" s="776"/>
      <c r="BP392" s="768"/>
      <c r="BQ392" s="769"/>
      <c r="BR392" s="767"/>
      <c r="BS392" s="768"/>
      <c r="BT392" s="769"/>
    </row>
    <row r="393" spans="1:72" ht="78.75" x14ac:dyDescent="0.25">
      <c r="A393" s="742">
        <v>322</v>
      </c>
      <c r="B393" s="677" t="s">
        <v>538</v>
      </c>
      <c r="C393" s="320"/>
      <c r="D393" s="772"/>
      <c r="E393" s="772"/>
      <c r="F393" s="772"/>
      <c r="G393" s="773"/>
      <c r="H393" s="772"/>
      <c r="I393" s="772"/>
      <c r="J393" s="772"/>
      <c r="K393" s="772"/>
      <c r="L393" s="773"/>
      <c r="M393" s="772"/>
      <c r="N393" s="772"/>
      <c r="O393" s="772"/>
      <c r="P393" s="772"/>
      <c r="Q393" s="772"/>
      <c r="R393" s="772"/>
      <c r="S393" s="772"/>
      <c r="T393" s="772"/>
      <c r="U393" s="772"/>
      <c r="V393" s="772"/>
      <c r="W393" s="774"/>
      <c r="X393" s="772"/>
      <c r="Y393" s="772"/>
      <c r="Z393" s="772"/>
      <c r="AA393" s="775"/>
      <c r="AB393" s="771"/>
      <c r="AC393" s="247"/>
      <c r="AD393" s="313"/>
      <c r="AE393" s="757"/>
      <c r="AF393" s="828"/>
      <c r="AG393" s="313"/>
      <c r="AH393" s="757">
        <v>0.06</v>
      </c>
      <c r="AI393" s="828" t="s">
        <v>98</v>
      </c>
      <c r="AJ393" s="313"/>
      <c r="AK393" s="829"/>
      <c r="AL393" s="828"/>
      <c r="AM393" s="766"/>
      <c r="AN393" s="252">
        <f t="shared" si="12"/>
        <v>0.06</v>
      </c>
      <c r="AO393" s="247" t="s">
        <v>98</v>
      </c>
      <c r="AP393" s="313">
        <f t="shared" si="13"/>
        <v>0</v>
      </c>
      <c r="AQ393" s="776"/>
      <c r="AR393" s="767"/>
      <c r="AS393" s="769"/>
      <c r="AT393" s="776"/>
      <c r="AU393" s="767"/>
      <c r="AV393" s="769"/>
      <c r="AW393" s="776"/>
      <c r="AX393" s="767"/>
      <c r="AY393" s="769"/>
      <c r="AZ393" s="776"/>
      <c r="BA393" s="768"/>
      <c r="BB393" s="769"/>
      <c r="BC393" s="776"/>
      <c r="BD393" s="768"/>
      <c r="BE393" s="777"/>
      <c r="BF393" s="319"/>
      <c r="BG393" s="320"/>
      <c r="BH393" s="320"/>
      <c r="BI393" s="776"/>
      <c r="BJ393" s="768"/>
      <c r="BK393" s="769"/>
      <c r="BL393" s="776"/>
      <c r="BM393" s="768"/>
      <c r="BN393" s="769"/>
      <c r="BO393" s="776"/>
      <c r="BP393" s="768"/>
      <c r="BQ393" s="769"/>
      <c r="BR393" s="767"/>
      <c r="BS393" s="768"/>
      <c r="BT393" s="769"/>
    </row>
    <row r="394" spans="1:72" ht="78.75" x14ac:dyDescent="0.25">
      <c r="A394" s="742">
        <v>323</v>
      </c>
      <c r="B394" s="677" t="s">
        <v>539</v>
      </c>
      <c r="C394" s="320"/>
      <c r="D394" s="772"/>
      <c r="E394" s="772"/>
      <c r="F394" s="772"/>
      <c r="G394" s="773"/>
      <c r="H394" s="772"/>
      <c r="I394" s="772"/>
      <c r="J394" s="772"/>
      <c r="K394" s="772"/>
      <c r="L394" s="773"/>
      <c r="M394" s="772"/>
      <c r="N394" s="772"/>
      <c r="O394" s="772"/>
      <c r="P394" s="772"/>
      <c r="Q394" s="772"/>
      <c r="R394" s="772"/>
      <c r="S394" s="772"/>
      <c r="T394" s="772"/>
      <c r="U394" s="772"/>
      <c r="V394" s="772"/>
      <c r="W394" s="774"/>
      <c r="X394" s="772"/>
      <c r="Y394" s="772"/>
      <c r="Z394" s="772"/>
      <c r="AA394" s="775"/>
      <c r="AB394" s="771"/>
      <c r="AC394" s="247"/>
      <c r="AD394" s="313"/>
      <c r="AE394" s="757"/>
      <c r="AF394" s="828"/>
      <c r="AG394" s="313"/>
      <c r="AH394" s="757">
        <v>0.05</v>
      </c>
      <c r="AI394" s="828" t="s">
        <v>98</v>
      </c>
      <c r="AJ394" s="313"/>
      <c r="AK394" s="829"/>
      <c r="AL394" s="828"/>
      <c r="AM394" s="766"/>
      <c r="AN394" s="252">
        <f t="shared" ref="AN394:AN435" si="14">AB394+AE394+AH394</f>
        <v>0.05</v>
      </c>
      <c r="AO394" s="247" t="s">
        <v>98</v>
      </c>
      <c r="AP394" s="313">
        <f t="shared" ref="AP394:AP435" si="15">AD394+AG394+AJ394</f>
        <v>0</v>
      </c>
      <c r="AQ394" s="776"/>
      <c r="AR394" s="767"/>
      <c r="AS394" s="769"/>
      <c r="AT394" s="776"/>
      <c r="AU394" s="767"/>
      <c r="AV394" s="769"/>
      <c r="AW394" s="776"/>
      <c r="AX394" s="767"/>
      <c r="AY394" s="769"/>
      <c r="AZ394" s="776"/>
      <c r="BA394" s="768"/>
      <c r="BB394" s="769"/>
      <c r="BC394" s="776"/>
      <c r="BD394" s="768"/>
      <c r="BE394" s="777"/>
      <c r="BF394" s="319"/>
      <c r="BG394" s="320"/>
      <c r="BH394" s="320"/>
      <c r="BI394" s="776"/>
      <c r="BJ394" s="768"/>
      <c r="BK394" s="769"/>
      <c r="BL394" s="776"/>
      <c r="BM394" s="768"/>
      <c r="BN394" s="769"/>
      <c r="BO394" s="776"/>
      <c r="BP394" s="768"/>
      <c r="BQ394" s="769"/>
      <c r="BR394" s="767"/>
      <c r="BS394" s="768"/>
      <c r="BT394" s="769"/>
    </row>
    <row r="395" spans="1:72" ht="126" x14ac:dyDescent="0.25">
      <c r="A395" s="742">
        <v>324</v>
      </c>
      <c r="B395" s="677" t="s">
        <v>540</v>
      </c>
      <c r="C395" s="320"/>
      <c r="D395" s="772"/>
      <c r="E395" s="772"/>
      <c r="F395" s="772"/>
      <c r="G395" s="773"/>
      <c r="H395" s="772"/>
      <c r="I395" s="772"/>
      <c r="J395" s="772"/>
      <c r="K395" s="772"/>
      <c r="L395" s="773"/>
      <c r="M395" s="772"/>
      <c r="N395" s="772"/>
      <c r="O395" s="772"/>
      <c r="P395" s="772"/>
      <c r="Q395" s="772"/>
      <c r="R395" s="772"/>
      <c r="S395" s="772"/>
      <c r="T395" s="772"/>
      <c r="U395" s="772"/>
      <c r="V395" s="772"/>
      <c r="W395" s="774"/>
      <c r="X395" s="772"/>
      <c r="Y395" s="772"/>
      <c r="Z395" s="772"/>
      <c r="AA395" s="775"/>
      <c r="AB395" s="771"/>
      <c r="AC395" s="247"/>
      <c r="AD395" s="313"/>
      <c r="AE395" s="757"/>
      <c r="AF395" s="828"/>
      <c r="AG395" s="313"/>
      <c r="AH395" s="757">
        <v>0.05</v>
      </c>
      <c r="AI395" s="828" t="s">
        <v>98</v>
      </c>
      <c r="AJ395" s="313"/>
      <c r="AK395" s="829"/>
      <c r="AL395" s="828"/>
      <c r="AM395" s="766"/>
      <c r="AN395" s="252">
        <f t="shared" si="14"/>
        <v>0.05</v>
      </c>
      <c r="AO395" s="247" t="s">
        <v>98</v>
      </c>
      <c r="AP395" s="313">
        <f t="shared" si="15"/>
        <v>0</v>
      </c>
      <c r="AQ395" s="776"/>
      <c r="AR395" s="767"/>
      <c r="AS395" s="769"/>
      <c r="AT395" s="776"/>
      <c r="AU395" s="767"/>
      <c r="AV395" s="769"/>
      <c r="AW395" s="776"/>
      <c r="AX395" s="767"/>
      <c r="AY395" s="769"/>
      <c r="AZ395" s="776"/>
      <c r="BA395" s="768"/>
      <c r="BB395" s="769"/>
      <c r="BC395" s="776"/>
      <c r="BD395" s="768"/>
      <c r="BE395" s="777"/>
      <c r="BF395" s="319"/>
      <c r="BG395" s="320"/>
      <c r="BH395" s="320"/>
      <c r="BI395" s="776"/>
      <c r="BJ395" s="768"/>
      <c r="BK395" s="769"/>
      <c r="BL395" s="776"/>
      <c r="BM395" s="768"/>
      <c r="BN395" s="769"/>
      <c r="BO395" s="776"/>
      <c r="BP395" s="768"/>
      <c r="BQ395" s="769"/>
      <c r="BR395" s="767"/>
      <c r="BS395" s="768"/>
      <c r="BT395" s="769"/>
    </row>
    <row r="396" spans="1:72" ht="63" x14ac:dyDescent="0.25">
      <c r="A396" s="742">
        <v>325</v>
      </c>
      <c r="B396" s="677" t="s">
        <v>541</v>
      </c>
      <c r="C396" s="320"/>
      <c r="D396" s="772"/>
      <c r="E396" s="772"/>
      <c r="F396" s="772"/>
      <c r="G396" s="773"/>
      <c r="H396" s="772"/>
      <c r="I396" s="772"/>
      <c r="J396" s="772"/>
      <c r="K396" s="772"/>
      <c r="L396" s="773"/>
      <c r="M396" s="772"/>
      <c r="N396" s="772"/>
      <c r="O396" s="772"/>
      <c r="P396" s="772"/>
      <c r="Q396" s="772"/>
      <c r="R396" s="772"/>
      <c r="S396" s="772"/>
      <c r="T396" s="772"/>
      <c r="U396" s="772"/>
      <c r="V396" s="772"/>
      <c r="W396" s="774"/>
      <c r="X396" s="772"/>
      <c r="Y396" s="772"/>
      <c r="Z396" s="772"/>
      <c r="AA396" s="775"/>
      <c r="AB396" s="771"/>
      <c r="AC396" s="247"/>
      <c r="AD396" s="313"/>
      <c r="AE396" s="757"/>
      <c r="AF396" s="828"/>
      <c r="AG396" s="313"/>
      <c r="AH396" s="757">
        <v>0.04</v>
      </c>
      <c r="AI396" s="828" t="s">
        <v>98</v>
      </c>
      <c r="AJ396" s="313"/>
      <c r="AK396" s="829"/>
      <c r="AL396" s="828"/>
      <c r="AM396" s="766"/>
      <c r="AN396" s="252">
        <f t="shared" si="14"/>
        <v>0.04</v>
      </c>
      <c r="AO396" s="247" t="s">
        <v>98</v>
      </c>
      <c r="AP396" s="313">
        <f t="shared" si="15"/>
        <v>0</v>
      </c>
      <c r="AQ396" s="776"/>
      <c r="AR396" s="767"/>
      <c r="AS396" s="769"/>
      <c r="AT396" s="776"/>
      <c r="AU396" s="767"/>
      <c r="AV396" s="769"/>
      <c r="AW396" s="776"/>
      <c r="AX396" s="767"/>
      <c r="AY396" s="769"/>
      <c r="AZ396" s="776"/>
      <c r="BA396" s="768"/>
      <c r="BB396" s="769"/>
      <c r="BC396" s="776"/>
      <c r="BD396" s="768"/>
      <c r="BE396" s="777"/>
      <c r="BF396" s="319"/>
      <c r="BG396" s="320"/>
      <c r="BH396" s="320"/>
      <c r="BI396" s="776"/>
      <c r="BJ396" s="768"/>
      <c r="BK396" s="769"/>
      <c r="BL396" s="776"/>
      <c r="BM396" s="768"/>
      <c r="BN396" s="769"/>
      <c r="BO396" s="776"/>
      <c r="BP396" s="768"/>
      <c r="BQ396" s="769"/>
      <c r="BR396" s="767"/>
      <c r="BS396" s="768"/>
      <c r="BT396" s="769"/>
    </row>
    <row r="397" spans="1:72" ht="63" x14ac:dyDescent="0.25">
      <c r="A397" s="742">
        <v>326</v>
      </c>
      <c r="B397" s="677" t="s">
        <v>542</v>
      </c>
      <c r="C397" s="320"/>
      <c r="D397" s="772"/>
      <c r="E397" s="772"/>
      <c r="F397" s="772"/>
      <c r="G397" s="773"/>
      <c r="H397" s="772"/>
      <c r="I397" s="772"/>
      <c r="J397" s="772"/>
      <c r="K397" s="772"/>
      <c r="L397" s="773"/>
      <c r="M397" s="772"/>
      <c r="N397" s="772"/>
      <c r="O397" s="772"/>
      <c r="P397" s="772"/>
      <c r="Q397" s="772"/>
      <c r="R397" s="772"/>
      <c r="S397" s="772"/>
      <c r="T397" s="772"/>
      <c r="U397" s="772"/>
      <c r="V397" s="772"/>
      <c r="W397" s="774"/>
      <c r="X397" s="772"/>
      <c r="Y397" s="772"/>
      <c r="Z397" s="772"/>
      <c r="AA397" s="775"/>
      <c r="AB397" s="771"/>
      <c r="AC397" s="247"/>
      <c r="AD397" s="313"/>
      <c r="AE397" s="757"/>
      <c r="AF397" s="828"/>
      <c r="AG397" s="313"/>
      <c r="AH397" s="757">
        <v>0.09</v>
      </c>
      <c r="AI397" s="828" t="s">
        <v>98</v>
      </c>
      <c r="AJ397" s="313"/>
      <c r="AK397" s="829"/>
      <c r="AL397" s="828"/>
      <c r="AM397" s="766"/>
      <c r="AN397" s="252">
        <f t="shared" si="14"/>
        <v>0.09</v>
      </c>
      <c r="AO397" s="247" t="s">
        <v>98</v>
      </c>
      <c r="AP397" s="313">
        <f t="shared" si="15"/>
        <v>0</v>
      </c>
      <c r="AQ397" s="776"/>
      <c r="AR397" s="767"/>
      <c r="AS397" s="769"/>
      <c r="AT397" s="776"/>
      <c r="AU397" s="767"/>
      <c r="AV397" s="769"/>
      <c r="AW397" s="776"/>
      <c r="AX397" s="767"/>
      <c r="AY397" s="769"/>
      <c r="AZ397" s="776"/>
      <c r="BA397" s="768"/>
      <c r="BB397" s="769"/>
      <c r="BC397" s="776"/>
      <c r="BD397" s="768"/>
      <c r="BE397" s="777"/>
      <c r="BF397" s="319"/>
      <c r="BG397" s="320"/>
      <c r="BH397" s="320"/>
      <c r="BI397" s="776"/>
      <c r="BJ397" s="768"/>
      <c r="BK397" s="769"/>
      <c r="BL397" s="776"/>
      <c r="BM397" s="768"/>
      <c r="BN397" s="769"/>
      <c r="BO397" s="776"/>
      <c r="BP397" s="768"/>
      <c r="BQ397" s="769"/>
      <c r="BR397" s="767"/>
      <c r="BS397" s="768"/>
      <c r="BT397" s="769"/>
    </row>
    <row r="398" spans="1:72" ht="110.25" x14ac:dyDescent="0.25">
      <c r="A398" s="742">
        <v>327</v>
      </c>
      <c r="B398" s="677" t="s">
        <v>543</v>
      </c>
      <c r="C398" s="320"/>
      <c r="D398" s="772"/>
      <c r="E398" s="772"/>
      <c r="F398" s="772"/>
      <c r="G398" s="773"/>
      <c r="H398" s="772"/>
      <c r="I398" s="772"/>
      <c r="J398" s="772"/>
      <c r="K398" s="772"/>
      <c r="L398" s="773"/>
      <c r="M398" s="772"/>
      <c r="N398" s="772"/>
      <c r="O398" s="772"/>
      <c r="P398" s="772"/>
      <c r="Q398" s="772"/>
      <c r="R398" s="772"/>
      <c r="S398" s="772"/>
      <c r="T398" s="772"/>
      <c r="U398" s="772"/>
      <c r="V398" s="772"/>
      <c r="W398" s="774"/>
      <c r="X398" s="772"/>
      <c r="Y398" s="772"/>
      <c r="Z398" s="772"/>
      <c r="AA398" s="775"/>
      <c r="AB398" s="771"/>
      <c r="AC398" s="247"/>
      <c r="AD398" s="313"/>
      <c r="AE398" s="757"/>
      <c r="AF398" s="828"/>
      <c r="AG398" s="313"/>
      <c r="AH398" s="757">
        <v>0.5</v>
      </c>
      <c r="AI398" s="828" t="s">
        <v>98</v>
      </c>
      <c r="AJ398" s="313"/>
      <c r="AK398" s="829"/>
      <c r="AL398" s="828"/>
      <c r="AM398" s="766"/>
      <c r="AN398" s="252">
        <f t="shared" si="14"/>
        <v>0.5</v>
      </c>
      <c r="AO398" s="247" t="s">
        <v>98</v>
      </c>
      <c r="AP398" s="313">
        <f t="shared" si="15"/>
        <v>0</v>
      </c>
      <c r="AQ398" s="776"/>
      <c r="AR398" s="767"/>
      <c r="AS398" s="769"/>
      <c r="AT398" s="776"/>
      <c r="AU398" s="767"/>
      <c r="AV398" s="769"/>
      <c r="AW398" s="776"/>
      <c r="AX398" s="767"/>
      <c r="AY398" s="769"/>
      <c r="AZ398" s="776"/>
      <c r="BA398" s="768"/>
      <c r="BB398" s="769"/>
      <c r="BC398" s="776"/>
      <c r="BD398" s="768"/>
      <c r="BE398" s="777"/>
      <c r="BF398" s="319"/>
      <c r="BG398" s="320"/>
      <c r="BH398" s="320"/>
      <c r="BI398" s="776"/>
      <c r="BJ398" s="768"/>
      <c r="BK398" s="769"/>
      <c r="BL398" s="776"/>
      <c r="BM398" s="768"/>
      <c r="BN398" s="769"/>
      <c r="BO398" s="776"/>
      <c r="BP398" s="768"/>
      <c r="BQ398" s="769"/>
      <c r="BR398" s="767"/>
      <c r="BS398" s="768"/>
      <c r="BT398" s="769"/>
    </row>
    <row r="399" spans="1:72" ht="141.75" x14ac:dyDescent="0.25">
      <c r="A399" s="742">
        <v>328</v>
      </c>
      <c r="B399" s="677" t="s">
        <v>577</v>
      </c>
      <c r="C399" s="320"/>
      <c r="D399" s="772"/>
      <c r="E399" s="772"/>
      <c r="F399" s="772"/>
      <c r="G399" s="773"/>
      <c r="H399" s="772"/>
      <c r="I399" s="772"/>
      <c r="J399" s="772"/>
      <c r="K399" s="772"/>
      <c r="L399" s="773"/>
      <c r="M399" s="772"/>
      <c r="N399" s="772"/>
      <c r="O399" s="772"/>
      <c r="P399" s="772"/>
      <c r="Q399" s="772"/>
      <c r="R399" s="772"/>
      <c r="S399" s="772"/>
      <c r="T399" s="772"/>
      <c r="U399" s="772"/>
      <c r="V399" s="772"/>
      <c r="W399" s="774"/>
      <c r="X399" s="772"/>
      <c r="Y399" s="772"/>
      <c r="Z399" s="772"/>
      <c r="AA399" s="775"/>
      <c r="AB399" s="771"/>
      <c r="AC399" s="247"/>
      <c r="AD399" s="313"/>
      <c r="AE399" s="757"/>
      <c r="AF399" s="828"/>
      <c r="AG399" s="313"/>
      <c r="AH399" s="757">
        <v>0.32</v>
      </c>
      <c r="AI399" s="828" t="s">
        <v>98</v>
      </c>
      <c r="AJ399" s="313">
        <v>0.63</v>
      </c>
      <c r="AK399" s="829"/>
      <c r="AL399" s="828"/>
      <c r="AM399" s="766"/>
      <c r="AN399" s="252">
        <f t="shared" si="14"/>
        <v>0.32</v>
      </c>
      <c r="AO399" s="247" t="s">
        <v>98</v>
      </c>
      <c r="AP399" s="313">
        <f t="shared" si="15"/>
        <v>0.63</v>
      </c>
      <c r="AQ399" s="776"/>
      <c r="AR399" s="767"/>
      <c r="AS399" s="769"/>
      <c r="AT399" s="776"/>
      <c r="AU399" s="767"/>
      <c r="AV399" s="769"/>
      <c r="AW399" s="776"/>
      <c r="AX399" s="767"/>
      <c r="AY399" s="769"/>
      <c r="AZ399" s="776"/>
      <c r="BA399" s="768"/>
      <c r="BB399" s="769"/>
      <c r="BC399" s="776"/>
      <c r="BD399" s="768"/>
      <c r="BE399" s="777"/>
      <c r="BF399" s="319"/>
      <c r="BG399" s="320"/>
      <c r="BH399" s="320"/>
      <c r="BI399" s="776"/>
      <c r="BJ399" s="768"/>
      <c r="BK399" s="769"/>
      <c r="BL399" s="776"/>
      <c r="BM399" s="768"/>
      <c r="BN399" s="769"/>
      <c r="BO399" s="776"/>
      <c r="BP399" s="768"/>
      <c r="BQ399" s="769"/>
      <c r="BR399" s="767"/>
      <c r="BS399" s="768"/>
      <c r="BT399" s="769"/>
    </row>
    <row r="400" spans="1:72" ht="110.25" x14ac:dyDescent="0.25">
      <c r="A400" s="742">
        <v>329</v>
      </c>
      <c r="B400" s="675" t="s">
        <v>544</v>
      </c>
      <c r="C400" s="320"/>
      <c r="D400" s="772"/>
      <c r="E400" s="772"/>
      <c r="F400" s="772"/>
      <c r="G400" s="773"/>
      <c r="H400" s="772"/>
      <c r="I400" s="772"/>
      <c r="J400" s="772"/>
      <c r="K400" s="772"/>
      <c r="L400" s="773"/>
      <c r="M400" s="772"/>
      <c r="N400" s="772"/>
      <c r="O400" s="772"/>
      <c r="P400" s="772"/>
      <c r="Q400" s="772"/>
      <c r="R400" s="772"/>
      <c r="S400" s="772"/>
      <c r="T400" s="772"/>
      <c r="U400" s="772"/>
      <c r="V400" s="772"/>
      <c r="W400" s="774"/>
      <c r="X400" s="772"/>
      <c r="Y400" s="772"/>
      <c r="Z400" s="772"/>
      <c r="AA400" s="775"/>
      <c r="AB400" s="771"/>
      <c r="AC400" s="247"/>
      <c r="AD400" s="313"/>
      <c r="AE400" s="757"/>
      <c r="AF400" s="828"/>
      <c r="AG400" s="313"/>
      <c r="AH400" s="757">
        <v>0.62</v>
      </c>
      <c r="AI400" s="828" t="s">
        <v>98</v>
      </c>
      <c r="AJ400" s="313"/>
      <c r="AK400" s="829"/>
      <c r="AL400" s="828"/>
      <c r="AM400" s="766"/>
      <c r="AN400" s="252">
        <f t="shared" si="14"/>
        <v>0.62</v>
      </c>
      <c r="AO400" s="247" t="s">
        <v>98</v>
      </c>
      <c r="AP400" s="313">
        <f t="shared" si="15"/>
        <v>0</v>
      </c>
      <c r="AQ400" s="776"/>
      <c r="AR400" s="767"/>
      <c r="AS400" s="769"/>
      <c r="AT400" s="776"/>
      <c r="AU400" s="767"/>
      <c r="AV400" s="769"/>
      <c r="AW400" s="776"/>
      <c r="AX400" s="767"/>
      <c r="AY400" s="769"/>
      <c r="AZ400" s="776"/>
      <c r="BA400" s="768"/>
      <c r="BB400" s="769"/>
      <c r="BC400" s="776"/>
      <c r="BD400" s="768"/>
      <c r="BE400" s="777"/>
      <c r="BF400" s="319"/>
      <c r="BG400" s="320"/>
      <c r="BH400" s="320"/>
      <c r="BI400" s="776"/>
      <c r="BJ400" s="768"/>
      <c r="BK400" s="769"/>
      <c r="BL400" s="776"/>
      <c r="BM400" s="768"/>
      <c r="BN400" s="769"/>
      <c r="BO400" s="776"/>
      <c r="BP400" s="768"/>
      <c r="BQ400" s="769"/>
      <c r="BR400" s="767"/>
      <c r="BS400" s="768"/>
      <c r="BT400" s="769"/>
    </row>
    <row r="401" spans="1:72" ht="110.25" x14ac:dyDescent="0.25">
      <c r="A401" s="742">
        <v>330</v>
      </c>
      <c r="B401" s="677" t="s">
        <v>578</v>
      </c>
      <c r="C401" s="320"/>
      <c r="D401" s="772"/>
      <c r="E401" s="772"/>
      <c r="F401" s="772"/>
      <c r="G401" s="773"/>
      <c r="H401" s="772"/>
      <c r="I401" s="772"/>
      <c r="J401" s="772"/>
      <c r="K401" s="772"/>
      <c r="L401" s="773"/>
      <c r="M401" s="772"/>
      <c r="N401" s="772"/>
      <c r="O401" s="772"/>
      <c r="P401" s="772"/>
      <c r="Q401" s="772"/>
      <c r="R401" s="772"/>
      <c r="S401" s="772"/>
      <c r="T401" s="772"/>
      <c r="U401" s="772"/>
      <c r="V401" s="772"/>
      <c r="W401" s="774"/>
      <c r="X401" s="772"/>
      <c r="Y401" s="772"/>
      <c r="Z401" s="772"/>
      <c r="AA401" s="775"/>
      <c r="AB401" s="771"/>
      <c r="AC401" s="247"/>
      <c r="AD401" s="313"/>
      <c r="AE401" s="757"/>
      <c r="AF401" s="828"/>
      <c r="AG401" s="313"/>
      <c r="AH401" s="757">
        <v>1.9900000000000002</v>
      </c>
      <c r="AI401" s="828" t="s">
        <v>98</v>
      </c>
      <c r="AJ401" s="313">
        <v>0.16</v>
      </c>
      <c r="AK401" s="829"/>
      <c r="AL401" s="828"/>
      <c r="AM401" s="766"/>
      <c r="AN401" s="252">
        <f t="shared" si="14"/>
        <v>1.9900000000000002</v>
      </c>
      <c r="AO401" s="247" t="s">
        <v>98</v>
      </c>
      <c r="AP401" s="313">
        <f t="shared" si="15"/>
        <v>0.16</v>
      </c>
      <c r="AQ401" s="776"/>
      <c r="AR401" s="767"/>
      <c r="AS401" s="769"/>
      <c r="AT401" s="776"/>
      <c r="AU401" s="767"/>
      <c r="AV401" s="769"/>
      <c r="AW401" s="776"/>
      <c r="AX401" s="767"/>
      <c r="AY401" s="769"/>
      <c r="AZ401" s="776"/>
      <c r="BA401" s="768"/>
      <c r="BB401" s="769"/>
      <c r="BC401" s="776"/>
      <c r="BD401" s="768"/>
      <c r="BE401" s="777"/>
      <c r="BF401" s="319"/>
      <c r="BG401" s="320"/>
      <c r="BH401" s="320"/>
      <c r="BI401" s="776"/>
      <c r="BJ401" s="768"/>
      <c r="BK401" s="769"/>
      <c r="BL401" s="776"/>
      <c r="BM401" s="768"/>
      <c r="BN401" s="769"/>
      <c r="BO401" s="776"/>
      <c r="BP401" s="768"/>
      <c r="BQ401" s="769"/>
      <c r="BR401" s="767"/>
      <c r="BS401" s="768"/>
      <c r="BT401" s="769"/>
    </row>
    <row r="402" spans="1:72" ht="63" x14ac:dyDescent="0.25">
      <c r="A402" s="742">
        <v>331</v>
      </c>
      <c r="B402" s="675" t="s">
        <v>579</v>
      </c>
      <c r="C402" s="320"/>
      <c r="D402" s="772"/>
      <c r="E402" s="772"/>
      <c r="F402" s="772"/>
      <c r="G402" s="773"/>
      <c r="H402" s="772"/>
      <c r="I402" s="772"/>
      <c r="J402" s="772"/>
      <c r="K402" s="772"/>
      <c r="L402" s="773"/>
      <c r="M402" s="772"/>
      <c r="N402" s="772"/>
      <c r="O402" s="772"/>
      <c r="P402" s="772"/>
      <c r="Q402" s="772"/>
      <c r="R402" s="772"/>
      <c r="S402" s="772"/>
      <c r="T402" s="772"/>
      <c r="U402" s="772"/>
      <c r="V402" s="772"/>
      <c r="W402" s="774"/>
      <c r="X402" s="772"/>
      <c r="Y402" s="772"/>
      <c r="Z402" s="772"/>
      <c r="AA402" s="775"/>
      <c r="AB402" s="771"/>
      <c r="AC402" s="247"/>
      <c r="AD402" s="313"/>
      <c r="AE402" s="757"/>
      <c r="AF402" s="828"/>
      <c r="AG402" s="313"/>
      <c r="AH402" s="757">
        <v>0.96</v>
      </c>
      <c r="AI402" s="828" t="s">
        <v>98</v>
      </c>
      <c r="AJ402" s="313"/>
      <c r="AK402" s="829"/>
      <c r="AL402" s="828"/>
      <c r="AM402" s="766"/>
      <c r="AN402" s="252">
        <f t="shared" si="14"/>
        <v>0.96</v>
      </c>
      <c r="AO402" s="247" t="s">
        <v>98</v>
      </c>
      <c r="AP402" s="313">
        <f t="shared" si="15"/>
        <v>0</v>
      </c>
      <c r="AQ402" s="776"/>
      <c r="AR402" s="767"/>
      <c r="AS402" s="769"/>
      <c r="AT402" s="776"/>
      <c r="AU402" s="767"/>
      <c r="AV402" s="769"/>
      <c r="AW402" s="776"/>
      <c r="AX402" s="767"/>
      <c r="AY402" s="769"/>
      <c r="AZ402" s="776"/>
      <c r="BA402" s="768"/>
      <c r="BB402" s="769"/>
      <c r="BC402" s="776"/>
      <c r="BD402" s="768"/>
      <c r="BE402" s="777"/>
      <c r="BF402" s="319"/>
      <c r="BG402" s="320"/>
      <c r="BH402" s="320"/>
      <c r="BI402" s="776"/>
      <c r="BJ402" s="768"/>
      <c r="BK402" s="769"/>
      <c r="BL402" s="776"/>
      <c r="BM402" s="768"/>
      <c r="BN402" s="769"/>
      <c r="BO402" s="776"/>
      <c r="BP402" s="768"/>
      <c r="BQ402" s="769"/>
      <c r="BR402" s="767"/>
      <c r="BS402" s="768"/>
      <c r="BT402" s="769"/>
    </row>
    <row r="403" spans="1:72" ht="63" x14ac:dyDescent="0.25">
      <c r="A403" s="742">
        <v>332</v>
      </c>
      <c r="B403" s="677" t="s">
        <v>545</v>
      </c>
      <c r="C403" s="320"/>
      <c r="D403" s="772"/>
      <c r="E403" s="772"/>
      <c r="F403" s="772"/>
      <c r="G403" s="773"/>
      <c r="H403" s="772"/>
      <c r="I403" s="772"/>
      <c r="J403" s="772"/>
      <c r="K403" s="772"/>
      <c r="L403" s="773"/>
      <c r="M403" s="772"/>
      <c r="N403" s="772"/>
      <c r="O403" s="772"/>
      <c r="P403" s="772"/>
      <c r="Q403" s="772"/>
      <c r="R403" s="772"/>
      <c r="S403" s="772"/>
      <c r="T403" s="772"/>
      <c r="U403" s="772"/>
      <c r="V403" s="772"/>
      <c r="W403" s="774"/>
      <c r="X403" s="772"/>
      <c r="Y403" s="772"/>
      <c r="Z403" s="772"/>
      <c r="AA403" s="775"/>
      <c r="AB403" s="771"/>
      <c r="AC403" s="247"/>
      <c r="AD403" s="313"/>
      <c r="AE403" s="757"/>
      <c r="AF403" s="828"/>
      <c r="AG403" s="313"/>
      <c r="AH403" s="757">
        <v>0.23</v>
      </c>
      <c r="AI403" s="828" t="s">
        <v>98</v>
      </c>
      <c r="AJ403" s="313"/>
      <c r="AK403" s="829"/>
      <c r="AL403" s="828"/>
      <c r="AM403" s="766"/>
      <c r="AN403" s="252">
        <f t="shared" si="14"/>
        <v>0.23</v>
      </c>
      <c r="AO403" s="247" t="s">
        <v>98</v>
      </c>
      <c r="AP403" s="313">
        <f t="shared" si="15"/>
        <v>0</v>
      </c>
      <c r="AQ403" s="776"/>
      <c r="AR403" s="767"/>
      <c r="AS403" s="769"/>
      <c r="AT403" s="776"/>
      <c r="AU403" s="767"/>
      <c r="AV403" s="769"/>
      <c r="AW403" s="776"/>
      <c r="AX403" s="767"/>
      <c r="AY403" s="769"/>
      <c r="AZ403" s="776"/>
      <c r="BA403" s="768"/>
      <c r="BB403" s="769"/>
      <c r="BC403" s="776"/>
      <c r="BD403" s="768"/>
      <c r="BE403" s="777"/>
      <c r="BF403" s="319"/>
      <c r="BG403" s="320"/>
      <c r="BH403" s="320"/>
      <c r="BI403" s="776"/>
      <c r="BJ403" s="768"/>
      <c r="BK403" s="769"/>
      <c r="BL403" s="776"/>
      <c r="BM403" s="768"/>
      <c r="BN403" s="769"/>
      <c r="BO403" s="776"/>
      <c r="BP403" s="768"/>
      <c r="BQ403" s="769"/>
      <c r="BR403" s="767"/>
      <c r="BS403" s="768"/>
      <c r="BT403" s="769"/>
    </row>
    <row r="404" spans="1:72" ht="63" x14ac:dyDescent="0.25">
      <c r="A404" s="742">
        <v>333</v>
      </c>
      <c r="B404" s="677" t="s">
        <v>546</v>
      </c>
      <c r="C404" s="320"/>
      <c r="D404" s="772"/>
      <c r="E404" s="772"/>
      <c r="F404" s="772"/>
      <c r="G404" s="773"/>
      <c r="H404" s="772"/>
      <c r="I404" s="772"/>
      <c r="J404" s="772"/>
      <c r="K404" s="772"/>
      <c r="L404" s="773"/>
      <c r="M404" s="772"/>
      <c r="N404" s="772"/>
      <c r="O404" s="772"/>
      <c r="P404" s="772"/>
      <c r="Q404" s="772"/>
      <c r="R404" s="772"/>
      <c r="S404" s="772"/>
      <c r="T404" s="772"/>
      <c r="U404" s="772"/>
      <c r="V404" s="772"/>
      <c r="W404" s="774"/>
      <c r="X404" s="772"/>
      <c r="Y404" s="772"/>
      <c r="Z404" s="772"/>
      <c r="AA404" s="775"/>
      <c r="AB404" s="771"/>
      <c r="AC404" s="247"/>
      <c r="AD404" s="313"/>
      <c r="AE404" s="757"/>
      <c r="AF404" s="828"/>
      <c r="AG404" s="313"/>
      <c r="AH404" s="757">
        <v>0.14000000000000001</v>
      </c>
      <c r="AI404" s="828" t="s">
        <v>98</v>
      </c>
      <c r="AJ404" s="313"/>
      <c r="AK404" s="829"/>
      <c r="AL404" s="828"/>
      <c r="AM404" s="766"/>
      <c r="AN404" s="252">
        <f t="shared" si="14"/>
        <v>0.14000000000000001</v>
      </c>
      <c r="AO404" s="247" t="s">
        <v>98</v>
      </c>
      <c r="AP404" s="313">
        <f t="shared" si="15"/>
        <v>0</v>
      </c>
      <c r="AQ404" s="776"/>
      <c r="AR404" s="767"/>
      <c r="AS404" s="769"/>
      <c r="AT404" s="776"/>
      <c r="AU404" s="767"/>
      <c r="AV404" s="769"/>
      <c r="AW404" s="776"/>
      <c r="AX404" s="767"/>
      <c r="AY404" s="769"/>
      <c r="AZ404" s="776"/>
      <c r="BA404" s="768"/>
      <c r="BB404" s="769"/>
      <c r="BC404" s="776"/>
      <c r="BD404" s="768"/>
      <c r="BE404" s="777"/>
      <c r="BF404" s="319"/>
      <c r="BG404" s="320"/>
      <c r="BH404" s="320"/>
      <c r="BI404" s="776"/>
      <c r="BJ404" s="768"/>
      <c r="BK404" s="769"/>
      <c r="BL404" s="776"/>
      <c r="BM404" s="768"/>
      <c r="BN404" s="769"/>
      <c r="BO404" s="776"/>
      <c r="BP404" s="768"/>
      <c r="BQ404" s="769"/>
      <c r="BR404" s="767"/>
      <c r="BS404" s="768"/>
      <c r="BT404" s="769"/>
    </row>
    <row r="405" spans="1:72" ht="78.75" x14ac:dyDescent="0.25">
      <c r="A405" s="742">
        <v>334</v>
      </c>
      <c r="B405" s="675" t="s">
        <v>547</v>
      </c>
      <c r="C405" s="320"/>
      <c r="D405" s="772"/>
      <c r="E405" s="772"/>
      <c r="F405" s="772"/>
      <c r="G405" s="773"/>
      <c r="H405" s="772"/>
      <c r="I405" s="772"/>
      <c r="J405" s="772"/>
      <c r="K405" s="772"/>
      <c r="L405" s="773"/>
      <c r="M405" s="772"/>
      <c r="N405" s="772"/>
      <c r="O405" s="772"/>
      <c r="P405" s="772"/>
      <c r="Q405" s="772"/>
      <c r="R405" s="772"/>
      <c r="S405" s="772"/>
      <c r="T405" s="772"/>
      <c r="U405" s="772"/>
      <c r="V405" s="772"/>
      <c r="W405" s="774"/>
      <c r="X405" s="772"/>
      <c r="Y405" s="772"/>
      <c r="Z405" s="772"/>
      <c r="AA405" s="775"/>
      <c r="AB405" s="771"/>
      <c r="AC405" s="247"/>
      <c r="AD405" s="313"/>
      <c r="AE405" s="757"/>
      <c r="AF405" s="828"/>
      <c r="AG405" s="313"/>
      <c r="AH405" s="757">
        <v>0.05</v>
      </c>
      <c r="AI405" s="828" t="s">
        <v>98</v>
      </c>
      <c r="AJ405" s="313"/>
      <c r="AK405" s="829"/>
      <c r="AL405" s="828"/>
      <c r="AM405" s="766"/>
      <c r="AN405" s="252">
        <f t="shared" si="14"/>
        <v>0.05</v>
      </c>
      <c r="AO405" s="247" t="s">
        <v>98</v>
      </c>
      <c r="AP405" s="313">
        <f t="shared" si="15"/>
        <v>0</v>
      </c>
      <c r="AQ405" s="776"/>
      <c r="AR405" s="767"/>
      <c r="AS405" s="769"/>
      <c r="AT405" s="776"/>
      <c r="AU405" s="767"/>
      <c r="AV405" s="769"/>
      <c r="AW405" s="776"/>
      <c r="AX405" s="767"/>
      <c r="AY405" s="769"/>
      <c r="AZ405" s="776"/>
      <c r="BA405" s="768"/>
      <c r="BB405" s="769"/>
      <c r="BC405" s="776"/>
      <c r="BD405" s="768"/>
      <c r="BE405" s="777"/>
      <c r="BF405" s="319"/>
      <c r="BG405" s="320"/>
      <c r="BH405" s="320"/>
      <c r="BI405" s="776"/>
      <c r="BJ405" s="768"/>
      <c r="BK405" s="769"/>
      <c r="BL405" s="776"/>
      <c r="BM405" s="768"/>
      <c r="BN405" s="769"/>
      <c r="BO405" s="776"/>
      <c r="BP405" s="768"/>
      <c r="BQ405" s="769"/>
      <c r="BR405" s="767"/>
      <c r="BS405" s="768"/>
      <c r="BT405" s="769"/>
    </row>
    <row r="406" spans="1:72" ht="78.75" x14ac:dyDescent="0.25">
      <c r="A406" s="742">
        <v>335</v>
      </c>
      <c r="B406" s="677" t="s">
        <v>548</v>
      </c>
      <c r="C406" s="320"/>
      <c r="D406" s="772"/>
      <c r="E406" s="772"/>
      <c r="F406" s="772"/>
      <c r="G406" s="773"/>
      <c r="H406" s="772"/>
      <c r="I406" s="772"/>
      <c r="J406" s="772"/>
      <c r="K406" s="772"/>
      <c r="L406" s="773"/>
      <c r="M406" s="772"/>
      <c r="N406" s="772"/>
      <c r="O406" s="772"/>
      <c r="P406" s="772"/>
      <c r="Q406" s="772"/>
      <c r="R406" s="772"/>
      <c r="S406" s="772"/>
      <c r="T406" s="772"/>
      <c r="U406" s="772"/>
      <c r="V406" s="772"/>
      <c r="W406" s="774"/>
      <c r="X406" s="772"/>
      <c r="Y406" s="772"/>
      <c r="Z406" s="772"/>
      <c r="AA406" s="775"/>
      <c r="AB406" s="771"/>
      <c r="AC406" s="247"/>
      <c r="AD406" s="313"/>
      <c r="AE406" s="757"/>
      <c r="AF406" s="828"/>
      <c r="AG406" s="313"/>
      <c r="AH406" s="757">
        <v>0.14000000000000001</v>
      </c>
      <c r="AI406" s="828" t="s">
        <v>98</v>
      </c>
      <c r="AJ406" s="313"/>
      <c r="AK406" s="829"/>
      <c r="AL406" s="828"/>
      <c r="AM406" s="766"/>
      <c r="AN406" s="252">
        <f t="shared" si="14"/>
        <v>0.14000000000000001</v>
      </c>
      <c r="AO406" s="247" t="s">
        <v>98</v>
      </c>
      <c r="AP406" s="313">
        <f t="shared" si="15"/>
        <v>0</v>
      </c>
      <c r="AQ406" s="776"/>
      <c r="AR406" s="767"/>
      <c r="AS406" s="769"/>
      <c r="AT406" s="776"/>
      <c r="AU406" s="767"/>
      <c r="AV406" s="769"/>
      <c r="AW406" s="776"/>
      <c r="AX406" s="767"/>
      <c r="AY406" s="769"/>
      <c r="AZ406" s="776"/>
      <c r="BA406" s="768"/>
      <c r="BB406" s="769"/>
      <c r="BC406" s="776"/>
      <c r="BD406" s="768"/>
      <c r="BE406" s="777"/>
      <c r="BF406" s="319"/>
      <c r="BG406" s="320"/>
      <c r="BH406" s="320"/>
      <c r="BI406" s="776"/>
      <c r="BJ406" s="768"/>
      <c r="BK406" s="769"/>
      <c r="BL406" s="776"/>
      <c r="BM406" s="768"/>
      <c r="BN406" s="769"/>
      <c r="BO406" s="776"/>
      <c r="BP406" s="768"/>
      <c r="BQ406" s="769"/>
      <c r="BR406" s="767"/>
      <c r="BS406" s="768"/>
      <c r="BT406" s="769"/>
    </row>
    <row r="407" spans="1:72" ht="94.5" x14ac:dyDescent="0.25">
      <c r="A407" s="742">
        <v>336</v>
      </c>
      <c r="B407" s="677" t="s">
        <v>549</v>
      </c>
      <c r="C407" s="320"/>
      <c r="D407" s="772"/>
      <c r="E407" s="772"/>
      <c r="F407" s="772"/>
      <c r="G407" s="773"/>
      <c r="H407" s="772"/>
      <c r="I407" s="772"/>
      <c r="J407" s="772"/>
      <c r="K407" s="772"/>
      <c r="L407" s="773"/>
      <c r="M407" s="772"/>
      <c r="N407" s="772"/>
      <c r="O407" s="772"/>
      <c r="P407" s="772"/>
      <c r="Q407" s="772"/>
      <c r="R407" s="772"/>
      <c r="S407" s="772"/>
      <c r="T407" s="772"/>
      <c r="U407" s="772"/>
      <c r="V407" s="772"/>
      <c r="W407" s="774"/>
      <c r="X407" s="772"/>
      <c r="Y407" s="772"/>
      <c r="Z407" s="772"/>
      <c r="AA407" s="775"/>
      <c r="AB407" s="771"/>
      <c r="AC407" s="247"/>
      <c r="AD407" s="313"/>
      <c r="AE407" s="757"/>
      <c r="AF407" s="828"/>
      <c r="AG407" s="313"/>
      <c r="AH407" s="757">
        <v>0.14000000000000001</v>
      </c>
      <c r="AI407" s="828" t="s">
        <v>98</v>
      </c>
      <c r="AJ407" s="313"/>
      <c r="AK407" s="829"/>
      <c r="AL407" s="828"/>
      <c r="AM407" s="766"/>
      <c r="AN407" s="252">
        <f t="shared" si="14"/>
        <v>0.14000000000000001</v>
      </c>
      <c r="AO407" s="247" t="s">
        <v>98</v>
      </c>
      <c r="AP407" s="313">
        <f t="shared" si="15"/>
        <v>0</v>
      </c>
      <c r="AQ407" s="776"/>
      <c r="AR407" s="767"/>
      <c r="AS407" s="769"/>
      <c r="AT407" s="776"/>
      <c r="AU407" s="767"/>
      <c r="AV407" s="769"/>
      <c r="AW407" s="776"/>
      <c r="AX407" s="767"/>
      <c r="AY407" s="769"/>
      <c r="AZ407" s="776"/>
      <c r="BA407" s="768"/>
      <c r="BB407" s="769"/>
      <c r="BC407" s="776"/>
      <c r="BD407" s="768"/>
      <c r="BE407" s="777"/>
      <c r="BF407" s="319"/>
      <c r="BG407" s="320"/>
      <c r="BH407" s="320"/>
      <c r="BI407" s="776"/>
      <c r="BJ407" s="768"/>
      <c r="BK407" s="769"/>
      <c r="BL407" s="776"/>
      <c r="BM407" s="768"/>
      <c r="BN407" s="769"/>
      <c r="BO407" s="776"/>
      <c r="BP407" s="768"/>
      <c r="BQ407" s="769"/>
      <c r="BR407" s="767"/>
      <c r="BS407" s="768"/>
      <c r="BT407" s="769"/>
    </row>
    <row r="408" spans="1:72" ht="63" x14ac:dyDescent="0.25">
      <c r="A408" s="742">
        <v>337</v>
      </c>
      <c r="B408" s="677" t="s">
        <v>550</v>
      </c>
      <c r="C408" s="320"/>
      <c r="D408" s="772"/>
      <c r="E408" s="772"/>
      <c r="F408" s="772"/>
      <c r="G408" s="773"/>
      <c r="H408" s="772"/>
      <c r="I408" s="772"/>
      <c r="J408" s="772"/>
      <c r="K408" s="772"/>
      <c r="L408" s="773"/>
      <c r="M408" s="772"/>
      <c r="N408" s="772"/>
      <c r="O408" s="772"/>
      <c r="P408" s="772"/>
      <c r="Q408" s="772"/>
      <c r="R408" s="772"/>
      <c r="S408" s="772"/>
      <c r="T408" s="772"/>
      <c r="U408" s="772"/>
      <c r="V408" s="772"/>
      <c r="W408" s="774"/>
      <c r="X408" s="772"/>
      <c r="Y408" s="772"/>
      <c r="Z408" s="772"/>
      <c r="AA408" s="775"/>
      <c r="AB408" s="771"/>
      <c r="AC408" s="247"/>
      <c r="AD408" s="313"/>
      <c r="AE408" s="757"/>
      <c r="AF408" s="828"/>
      <c r="AG408" s="313"/>
      <c r="AH408" s="757">
        <v>0.1</v>
      </c>
      <c r="AI408" s="828" t="s">
        <v>98</v>
      </c>
      <c r="AJ408" s="313"/>
      <c r="AK408" s="829"/>
      <c r="AL408" s="828"/>
      <c r="AM408" s="766"/>
      <c r="AN408" s="252">
        <f t="shared" si="14"/>
        <v>0.1</v>
      </c>
      <c r="AO408" s="247" t="s">
        <v>98</v>
      </c>
      <c r="AP408" s="313">
        <f t="shared" si="15"/>
        <v>0</v>
      </c>
      <c r="AQ408" s="776"/>
      <c r="AR408" s="767"/>
      <c r="AS408" s="769"/>
      <c r="AT408" s="776"/>
      <c r="AU408" s="767"/>
      <c r="AV408" s="769"/>
      <c r="AW408" s="776"/>
      <c r="AX408" s="767"/>
      <c r="AY408" s="769"/>
      <c r="AZ408" s="776"/>
      <c r="BA408" s="768"/>
      <c r="BB408" s="769"/>
      <c r="BC408" s="776"/>
      <c r="BD408" s="768"/>
      <c r="BE408" s="777"/>
      <c r="BF408" s="319"/>
      <c r="BG408" s="320"/>
      <c r="BH408" s="320"/>
      <c r="BI408" s="776"/>
      <c r="BJ408" s="768"/>
      <c r="BK408" s="769"/>
      <c r="BL408" s="776"/>
      <c r="BM408" s="768"/>
      <c r="BN408" s="769"/>
      <c r="BO408" s="776"/>
      <c r="BP408" s="768"/>
      <c r="BQ408" s="769"/>
      <c r="BR408" s="767"/>
      <c r="BS408" s="768"/>
      <c r="BT408" s="769"/>
    </row>
    <row r="409" spans="1:72" ht="78.75" x14ac:dyDescent="0.25">
      <c r="A409" s="742">
        <v>338</v>
      </c>
      <c r="B409" s="677" t="s">
        <v>551</v>
      </c>
      <c r="C409" s="320"/>
      <c r="D409" s="772"/>
      <c r="E409" s="772"/>
      <c r="F409" s="772"/>
      <c r="G409" s="773"/>
      <c r="H409" s="772"/>
      <c r="I409" s="772"/>
      <c r="J409" s="772"/>
      <c r="K409" s="772"/>
      <c r="L409" s="773"/>
      <c r="M409" s="772"/>
      <c r="N409" s="772"/>
      <c r="O409" s="772"/>
      <c r="P409" s="772"/>
      <c r="Q409" s="772"/>
      <c r="R409" s="772"/>
      <c r="S409" s="772"/>
      <c r="T409" s="772"/>
      <c r="U409" s="772"/>
      <c r="V409" s="772"/>
      <c r="W409" s="774"/>
      <c r="X409" s="772"/>
      <c r="Y409" s="772"/>
      <c r="Z409" s="772"/>
      <c r="AA409" s="775"/>
      <c r="AB409" s="771"/>
      <c r="AC409" s="247"/>
      <c r="AD409" s="313"/>
      <c r="AE409" s="757"/>
      <c r="AF409" s="828"/>
      <c r="AG409" s="313"/>
      <c r="AH409" s="757">
        <v>0.13</v>
      </c>
      <c r="AI409" s="828" t="s">
        <v>98</v>
      </c>
      <c r="AJ409" s="313"/>
      <c r="AK409" s="829"/>
      <c r="AL409" s="828"/>
      <c r="AM409" s="766"/>
      <c r="AN409" s="252">
        <f t="shared" si="14"/>
        <v>0.13</v>
      </c>
      <c r="AO409" s="247" t="s">
        <v>98</v>
      </c>
      <c r="AP409" s="313">
        <f t="shared" si="15"/>
        <v>0</v>
      </c>
      <c r="AQ409" s="776"/>
      <c r="AR409" s="767"/>
      <c r="AS409" s="769"/>
      <c r="AT409" s="776"/>
      <c r="AU409" s="767"/>
      <c r="AV409" s="769"/>
      <c r="AW409" s="776"/>
      <c r="AX409" s="767"/>
      <c r="AY409" s="769"/>
      <c r="AZ409" s="776"/>
      <c r="BA409" s="768"/>
      <c r="BB409" s="769"/>
      <c r="BC409" s="776"/>
      <c r="BD409" s="768"/>
      <c r="BE409" s="777"/>
      <c r="BF409" s="319"/>
      <c r="BG409" s="320"/>
      <c r="BH409" s="320"/>
      <c r="BI409" s="776"/>
      <c r="BJ409" s="768"/>
      <c r="BK409" s="769"/>
      <c r="BL409" s="776"/>
      <c r="BM409" s="768"/>
      <c r="BN409" s="769"/>
      <c r="BO409" s="776"/>
      <c r="BP409" s="768"/>
      <c r="BQ409" s="769"/>
      <c r="BR409" s="767"/>
      <c r="BS409" s="768"/>
      <c r="BT409" s="769"/>
    </row>
    <row r="410" spans="1:72" ht="141.75" x14ac:dyDescent="0.25">
      <c r="A410" s="742">
        <v>339</v>
      </c>
      <c r="B410" s="675" t="s">
        <v>552</v>
      </c>
      <c r="C410" s="320"/>
      <c r="D410" s="772"/>
      <c r="E410" s="772"/>
      <c r="F410" s="772"/>
      <c r="G410" s="773"/>
      <c r="H410" s="772"/>
      <c r="I410" s="772"/>
      <c r="J410" s="772"/>
      <c r="K410" s="772"/>
      <c r="L410" s="773"/>
      <c r="M410" s="772"/>
      <c r="N410" s="772"/>
      <c r="O410" s="772"/>
      <c r="P410" s="772"/>
      <c r="Q410" s="772"/>
      <c r="R410" s="772"/>
      <c r="S410" s="772"/>
      <c r="T410" s="772"/>
      <c r="U410" s="772"/>
      <c r="V410" s="772"/>
      <c r="W410" s="774"/>
      <c r="X410" s="772"/>
      <c r="Y410" s="772"/>
      <c r="Z410" s="772"/>
      <c r="AA410" s="775"/>
      <c r="AB410" s="771"/>
      <c r="AC410" s="247"/>
      <c r="AD410" s="313"/>
      <c r="AE410" s="757"/>
      <c r="AF410" s="828"/>
      <c r="AG410" s="313"/>
      <c r="AH410" s="757">
        <v>0.45</v>
      </c>
      <c r="AI410" s="828" t="s">
        <v>98</v>
      </c>
      <c r="AJ410" s="313"/>
      <c r="AK410" s="829"/>
      <c r="AL410" s="828"/>
      <c r="AM410" s="766"/>
      <c r="AN410" s="252">
        <f t="shared" si="14"/>
        <v>0.45</v>
      </c>
      <c r="AO410" s="247" t="s">
        <v>98</v>
      </c>
      <c r="AP410" s="313">
        <f t="shared" si="15"/>
        <v>0</v>
      </c>
      <c r="AQ410" s="776"/>
      <c r="AR410" s="767"/>
      <c r="AS410" s="769"/>
      <c r="AT410" s="776"/>
      <c r="AU410" s="767"/>
      <c r="AV410" s="769"/>
      <c r="AW410" s="776"/>
      <c r="AX410" s="767"/>
      <c r="AY410" s="769"/>
      <c r="AZ410" s="776"/>
      <c r="BA410" s="768"/>
      <c r="BB410" s="769"/>
      <c r="BC410" s="776"/>
      <c r="BD410" s="768"/>
      <c r="BE410" s="777"/>
      <c r="BF410" s="319"/>
      <c r="BG410" s="320"/>
      <c r="BH410" s="320"/>
      <c r="BI410" s="776"/>
      <c r="BJ410" s="768"/>
      <c r="BK410" s="769"/>
      <c r="BL410" s="776"/>
      <c r="BM410" s="768"/>
      <c r="BN410" s="769"/>
      <c r="BO410" s="776"/>
      <c r="BP410" s="768"/>
      <c r="BQ410" s="769"/>
      <c r="BR410" s="767"/>
      <c r="BS410" s="768"/>
      <c r="BT410" s="769"/>
    </row>
    <row r="411" spans="1:72" ht="78.75" x14ac:dyDescent="0.25">
      <c r="A411" s="742">
        <v>340</v>
      </c>
      <c r="B411" s="675" t="s">
        <v>553</v>
      </c>
      <c r="C411" s="320"/>
      <c r="D411" s="772"/>
      <c r="E411" s="772"/>
      <c r="F411" s="772"/>
      <c r="G411" s="773"/>
      <c r="H411" s="772"/>
      <c r="I411" s="772"/>
      <c r="J411" s="772"/>
      <c r="K411" s="772"/>
      <c r="L411" s="773"/>
      <c r="M411" s="772"/>
      <c r="N411" s="772"/>
      <c r="O411" s="772"/>
      <c r="P411" s="772"/>
      <c r="Q411" s="772"/>
      <c r="R411" s="772"/>
      <c r="S411" s="772"/>
      <c r="T411" s="772"/>
      <c r="U411" s="772"/>
      <c r="V411" s="772"/>
      <c r="W411" s="774"/>
      <c r="X411" s="772"/>
      <c r="Y411" s="772"/>
      <c r="Z411" s="772"/>
      <c r="AA411" s="775"/>
      <c r="AB411" s="771"/>
      <c r="AC411" s="247"/>
      <c r="AD411" s="313"/>
      <c r="AE411" s="757"/>
      <c r="AF411" s="828"/>
      <c r="AG411" s="313"/>
      <c r="AH411" s="757">
        <v>0.1</v>
      </c>
      <c r="AI411" s="828" t="s">
        <v>98</v>
      </c>
      <c r="AJ411" s="313"/>
      <c r="AK411" s="829"/>
      <c r="AL411" s="828"/>
      <c r="AM411" s="766"/>
      <c r="AN411" s="252">
        <f t="shared" si="14"/>
        <v>0.1</v>
      </c>
      <c r="AO411" s="247" t="s">
        <v>98</v>
      </c>
      <c r="AP411" s="313">
        <f t="shared" si="15"/>
        <v>0</v>
      </c>
      <c r="AQ411" s="776"/>
      <c r="AR411" s="767"/>
      <c r="AS411" s="769"/>
      <c r="AT411" s="776"/>
      <c r="AU411" s="767"/>
      <c r="AV411" s="769"/>
      <c r="AW411" s="776"/>
      <c r="AX411" s="767"/>
      <c r="AY411" s="769"/>
      <c r="AZ411" s="776"/>
      <c r="BA411" s="768"/>
      <c r="BB411" s="769"/>
      <c r="BC411" s="776"/>
      <c r="BD411" s="768"/>
      <c r="BE411" s="777"/>
      <c r="BF411" s="319"/>
      <c r="BG411" s="320"/>
      <c r="BH411" s="320"/>
      <c r="BI411" s="776"/>
      <c r="BJ411" s="768"/>
      <c r="BK411" s="769"/>
      <c r="BL411" s="776"/>
      <c r="BM411" s="768"/>
      <c r="BN411" s="769"/>
      <c r="BO411" s="776"/>
      <c r="BP411" s="768"/>
      <c r="BQ411" s="769"/>
      <c r="BR411" s="767"/>
      <c r="BS411" s="768"/>
      <c r="BT411" s="769"/>
    </row>
    <row r="412" spans="1:72" ht="78.75" x14ac:dyDescent="0.25">
      <c r="A412" s="742">
        <v>341</v>
      </c>
      <c r="B412" s="677" t="s">
        <v>554</v>
      </c>
      <c r="C412" s="320"/>
      <c r="D412" s="772"/>
      <c r="E412" s="772"/>
      <c r="F412" s="772"/>
      <c r="G412" s="773"/>
      <c r="H412" s="772"/>
      <c r="I412" s="772"/>
      <c r="J412" s="772"/>
      <c r="K412" s="772"/>
      <c r="L412" s="773"/>
      <c r="M412" s="772"/>
      <c r="N412" s="772"/>
      <c r="O412" s="772"/>
      <c r="P412" s="772"/>
      <c r="Q412" s="772"/>
      <c r="R412" s="772"/>
      <c r="S412" s="772"/>
      <c r="T412" s="772"/>
      <c r="U412" s="772"/>
      <c r="V412" s="772"/>
      <c r="W412" s="774"/>
      <c r="X412" s="772"/>
      <c r="Y412" s="772"/>
      <c r="Z412" s="772"/>
      <c r="AA412" s="775"/>
      <c r="AB412" s="771"/>
      <c r="AC412" s="247"/>
      <c r="AD412" s="313"/>
      <c r="AE412" s="757"/>
      <c r="AF412" s="828"/>
      <c r="AG412" s="313"/>
      <c r="AH412" s="757">
        <v>0.03</v>
      </c>
      <c r="AI412" s="828" t="s">
        <v>98</v>
      </c>
      <c r="AJ412" s="313"/>
      <c r="AK412" s="829"/>
      <c r="AL412" s="828"/>
      <c r="AM412" s="766"/>
      <c r="AN412" s="252">
        <f t="shared" si="14"/>
        <v>0.03</v>
      </c>
      <c r="AO412" s="247" t="s">
        <v>98</v>
      </c>
      <c r="AP412" s="313">
        <f t="shared" si="15"/>
        <v>0</v>
      </c>
      <c r="AQ412" s="776"/>
      <c r="AR412" s="767"/>
      <c r="AS412" s="769"/>
      <c r="AT412" s="776"/>
      <c r="AU412" s="767"/>
      <c r="AV412" s="769"/>
      <c r="AW412" s="776"/>
      <c r="AX412" s="767"/>
      <c r="AY412" s="769"/>
      <c r="AZ412" s="776"/>
      <c r="BA412" s="768"/>
      <c r="BB412" s="769"/>
      <c r="BC412" s="776"/>
      <c r="BD412" s="768"/>
      <c r="BE412" s="777"/>
      <c r="BF412" s="319"/>
      <c r="BG412" s="320"/>
      <c r="BH412" s="320"/>
      <c r="BI412" s="776"/>
      <c r="BJ412" s="768"/>
      <c r="BK412" s="769"/>
      <c r="BL412" s="776"/>
      <c r="BM412" s="768"/>
      <c r="BN412" s="769"/>
      <c r="BO412" s="776"/>
      <c r="BP412" s="768"/>
      <c r="BQ412" s="769"/>
      <c r="BR412" s="767"/>
      <c r="BS412" s="768"/>
      <c r="BT412" s="769"/>
    </row>
    <row r="413" spans="1:72" ht="110.25" x14ac:dyDescent="0.25">
      <c r="A413" s="742">
        <v>342</v>
      </c>
      <c r="B413" s="675" t="s">
        <v>555</v>
      </c>
      <c r="C413" s="320"/>
      <c r="D413" s="772"/>
      <c r="E413" s="772"/>
      <c r="F413" s="772"/>
      <c r="G413" s="773"/>
      <c r="H413" s="772"/>
      <c r="I413" s="772"/>
      <c r="J413" s="772"/>
      <c r="K413" s="772"/>
      <c r="L413" s="773"/>
      <c r="M413" s="772"/>
      <c r="N413" s="772"/>
      <c r="O413" s="772"/>
      <c r="P413" s="772"/>
      <c r="Q413" s="772"/>
      <c r="R413" s="772"/>
      <c r="S413" s="772"/>
      <c r="T413" s="772"/>
      <c r="U413" s="772"/>
      <c r="V413" s="772"/>
      <c r="W413" s="774"/>
      <c r="X413" s="772"/>
      <c r="Y413" s="772"/>
      <c r="Z413" s="772"/>
      <c r="AA413" s="775"/>
      <c r="AB413" s="771"/>
      <c r="AC413" s="247"/>
      <c r="AD413" s="313"/>
      <c r="AE413" s="757"/>
      <c r="AF413" s="828"/>
      <c r="AG413" s="313"/>
      <c r="AH413" s="757">
        <v>0.42</v>
      </c>
      <c r="AI413" s="828" t="s">
        <v>98</v>
      </c>
      <c r="AJ413" s="313"/>
      <c r="AK413" s="829"/>
      <c r="AL413" s="828"/>
      <c r="AM413" s="766"/>
      <c r="AN413" s="252">
        <f t="shared" si="14"/>
        <v>0.42</v>
      </c>
      <c r="AO413" s="247" t="s">
        <v>98</v>
      </c>
      <c r="AP413" s="313">
        <f t="shared" si="15"/>
        <v>0</v>
      </c>
      <c r="AQ413" s="776"/>
      <c r="AR413" s="767"/>
      <c r="AS413" s="769"/>
      <c r="AT413" s="776"/>
      <c r="AU413" s="767"/>
      <c r="AV413" s="769"/>
      <c r="AW413" s="776"/>
      <c r="AX413" s="767"/>
      <c r="AY413" s="769"/>
      <c r="AZ413" s="776"/>
      <c r="BA413" s="768"/>
      <c r="BB413" s="769"/>
      <c r="BC413" s="776"/>
      <c r="BD413" s="768"/>
      <c r="BE413" s="777"/>
      <c r="BF413" s="319"/>
      <c r="BG413" s="320"/>
      <c r="BH413" s="320"/>
      <c r="BI413" s="776"/>
      <c r="BJ413" s="768"/>
      <c r="BK413" s="769"/>
      <c r="BL413" s="776"/>
      <c r="BM413" s="768"/>
      <c r="BN413" s="769"/>
      <c r="BO413" s="776"/>
      <c r="BP413" s="768"/>
      <c r="BQ413" s="769"/>
      <c r="BR413" s="767"/>
      <c r="BS413" s="768"/>
      <c r="BT413" s="769"/>
    </row>
    <row r="414" spans="1:72" ht="78.75" x14ac:dyDescent="0.25">
      <c r="A414" s="742">
        <v>343</v>
      </c>
      <c r="B414" s="677" t="s">
        <v>556</v>
      </c>
      <c r="C414" s="320"/>
      <c r="D414" s="772"/>
      <c r="E414" s="772"/>
      <c r="F414" s="772"/>
      <c r="G414" s="773"/>
      <c r="H414" s="772"/>
      <c r="I414" s="772"/>
      <c r="J414" s="772"/>
      <c r="K414" s="772"/>
      <c r="L414" s="773"/>
      <c r="M414" s="772"/>
      <c r="N414" s="772"/>
      <c r="O414" s="772"/>
      <c r="P414" s="772"/>
      <c r="Q414" s="772"/>
      <c r="R414" s="772"/>
      <c r="S414" s="772"/>
      <c r="T414" s="772"/>
      <c r="U414" s="772"/>
      <c r="V414" s="772"/>
      <c r="W414" s="774"/>
      <c r="X414" s="772"/>
      <c r="Y414" s="772"/>
      <c r="Z414" s="772"/>
      <c r="AA414" s="775"/>
      <c r="AB414" s="771"/>
      <c r="AC414" s="247"/>
      <c r="AD414" s="313"/>
      <c r="AE414" s="757"/>
      <c r="AF414" s="828"/>
      <c r="AG414" s="313"/>
      <c r="AH414" s="757">
        <v>0.14000000000000001</v>
      </c>
      <c r="AI414" s="828" t="s">
        <v>98</v>
      </c>
      <c r="AJ414" s="313"/>
      <c r="AK414" s="829"/>
      <c r="AL414" s="828"/>
      <c r="AM414" s="766"/>
      <c r="AN414" s="252">
        <f t="shared" si="14"/>
        <v>0.14000000000000001</v>
      </c>
      <c r="AO414" s="247" t="s">
        <v>98</v>
      </c>
      <c r="AP414" s="313">
        <f t="shared" si="15"/>
        <v>0</v>
      </c>
      <c r="AQ414" s="776"/>
      <c r="AR414" s="767"/>
      <c r="AS414" s="769"/>
      <c r="AT414" s="776"/>
      <c r="AU414" s="767"/>
      <c r="AV414" s="769"/>
      <c r="AW414" s="776"/>
      <c r="AX414" s="767"/>
      <c r="AY414" s="769"/>
      <c r="AZ414" s="776"/>
      <c r="BA414" s="768"/>
      <c r="BB414" s="769"/>
      <c r="BC414" s="776"/>
      <c r="BD414" s="768"/>
      <c r="BE414" s="777"/>
      <c r="BF414" s="319"/>
      <c r="BG414" s="320"/>
      <c r="BH414" s="320"/>
      <c r="BI414" s="776"/>
      <c r="BJ414" s="768"/>
      <c r="BK414" s="769"/>
      <c r="BL414" s="776"/>
      <c r="BM414" s="768"/>
      <c r="BN414" s="769"/>
      <c r="BO414" s="776"/>
      <c r="BP414" s="768"/>
      <c r="BQ414" s="769"/>
      <c r="BR414" s="767"/>
      <c r="BS414" s="768"/>
      <c r="BT414" s="769"/>
    </row>
    <row r="415" spans="1:72" ht="78.75" x14ac:dyDescent="0.25">
      <c r="A415" s="742">
        <v>344</v>
      </c>
      <c r="B415" s="677" t="s">
        <v>557</v>
      </c>
      <c r="C415" s="320"/>
      <c r="D415" s="772"/>
      <c r="E415" s="772"/>
      <c r="F415" s="772"/>
      <c r="G415" s="773"/>
      <c r="H415" s="772"/>
      <c r="I415" s="772"/>
      <c r="J415" s="772"/>
      <c r="K415" s="772"/>
      <c r="L415" s="773"/>
      <c r="M415" s="772"/>
      <c r="N415" s="772"/>
      <c r="O415" s="772"/>
      <c r="P415" s="772"/>
      <c r="Q415" s="772"/>
      <c r="R415" s="772"/>
      <c r="S415" s="772"/>
      <c r="T415" s="772"/>
      <c r="U415" s="772"/>
      <c r="V415" s="772"/>
      <c r="W415" s="774"/>
      <c r="X415" s="772"/>
      <c r="Y415" s="772"/>
      <c r="Z415" s="772"/>
      <c r="AA415" s="775"/>
      <c r="AB415" s="771"/>
      <c r="AC415" s="247"/>
      <c r="AD415" s="313"/>
      <c r="AE415" s="757"/>
      <c r="AF415" s="828"/>
      <c r="AG415" s="313"/>
      <c r="AH415" s="757">
        <v>0.04</v>
      </c>
      <c r="AI415" s="828" t="s">
        <v>98</v>
      </c>
      <c r="AJ415" s="313"/>
      <c r="AK415" s="829"/>
      <c r="AL415" s="828"/>
      <c r="AM415" s="766"/>
      <c r="AN415" s="252">
        <f t="shared" si="14"/>
        <v>0.04</v>
      </c>
      <c r="AO415" s="247" t="s">
        <v>98</v>
      </c>
      <c r="AP415" s="313">
        <f t="shared" si="15"/>
        <v>0</v>
      </c>
      <c r="AQ415" s="776"/>
      <c r="AR415" s="767"/>
      <c r="AS415" s="769"/>
      <c r="AT415" s="776"/>
      <c r="AU415" s="767"/>
      <c r="AV415" s="769"/>
      <c r="AW415" s="776"/>
      <c r="AX415" s="767"/>
      <c r="AY415" s="769"/>
      <c r="AZ415" s="776"/>
      <c r="BA415" s="768"/>
      <c r="BB415" s="769"/>
      <c r="BC415" s="776"/>
      <c r="BD415" s="768"/>
      <c r="BE415" s="777"/>
      <c r="BF415" s="319"/>
      <c r="BG415" s="320"/>
      <c r="BH415" s="320"/>
      <c r="BI415" s="776"/>
      <c r="BJ415" s="768"/>
      <c r="BK415" s="769"/>
      <c r="BL415" s="776"/>
      <c r="BM415" s="768"/>
      <c r="BN415" s="769"/>
      <c r="BO415" s="776"/>
      <c r="BP415" s="768"/>
      <c r="BQ415" s="769"/>
      <c r="BR415" s="767"/>
      <c r="BS415" s="768"/>
      <c r="BT415" s="769"/>
    </row>
    <row r="416" spans="1:72" ht="94.5" x14ac:dyDescent="0.25">
      <c r="A416" s="742">
        <v>345</v>
      </c>
      <c r="B416" s="677" t="s">
        <v>558</v>
      </c>
      <c r="C416" s="320"/>
      <c r="D416" s="772"/>
      <c r="E416" s="772"/>
      <c r="F416" s="772"/>
      <c r="G416" s="773"/>
      <c r="H416" s="772"/>
      <c r="I416" s="772"/>
      <c r="J416" s="772"/>
      <c r="K416" s="772"/>
      <c r="L416" s="773"/>
      <c r="M416" s="772"/>
      <c r="N416" s="772"/>
      <c r="O416" s="772"/>
      <c r="P416" s="772"/>
      <c r="Q416" s="772"/>
      <c r="R416" s="772"/>
      <c r="S416" s="772"/>
      <c r="T416" s="772"/>
      <c r="U416" s="772"/>
      <c r="V416" s="772"/>
      <c r="W416" s="774"/>
      <c r="X416" s="772"/>
      <c r="Y416" s="772"/>
      <c r="Z416" s="772"/>
      <c r="AA416" s="775"/>
      <c r="AB416" s="771"/>
      <c r="AC416" s="247"/>
      <c r="AD416" s="313"/>
      <c r="AE416" s="757"/>
      <c r="AF416" s="828"/>
      <c r="AG416" s="313"/>
      <c r="AH416" s="757">
        <v>0.1</v>
      </c>
      <c r="AI416" s="828" t="s">
        <v>98</v>
      </c>
      <c r="AJ416" s="313"/>
      <c r="AK416" s="829"/>
      <c r="AL416" s="828"/>
      <c r="AM416" s="766"/>
      <c r="AN416" s="252">
        <f t="shared" si="14"/>
        <v>0.1</v>
      </c>
      <c r="AO416" s="247" t="s">
        <v>98</v>
      </c>
      <c r="AP416" s="313">
        <f t="shared" si="15"/>
        <v>0</v>
      </c>
      <c r="AQ416" s="776"/>
      <c r="AR416" s="767"/>
      <c r="AS416" s="769"/>
      <c r="AT416" s="776"/>
      <c r="AU416" s="767"/>
      <c r="AV416" s="769"/>
      <c r="AW416" s="776"/>
      <c r="AX416" s="767"/>
      <c r="AY416" s="769"/>
      <c r="AZ416" s="776"/>
      <c r="BA416" s="768"/>
      <c r="BB416" s="769"/>
      <c r="BC416" s="776"/>
      <c r="BD416" s="768"/>
      <c r="BE416" s="777"/>
      <c r="BF416" s="319"/>
      <c r="BG416" s="320"/>
      <c r="BH416" s="320"/>
      <c r="BI416" s="776"/>
      <c r="BJ416" s="768"/>
      <c r="BK416" s="769"/>
      <c r="BL416" s="776"/>
      <c r="BM416" s="768"/>
      <c r="BN416" s="769"/>
      <c r="BO416" s="776"/>
      <c r="BP416" s="768"/>
      <c r="BQ416" s="769"/>
      <c r="BR416" s="767"/>
      <c r="BS416" s="768"/>
      <c r="BT416" s="769"/>
    </row>
    <row r="417" spans="1:72" ht="63" x14ac:dyDescent="0.25">
      <c r="A417" s="742">
        <v>346</v>
      </c>
      <c r="B417" s="677" t="s">
        <v>559</v>
      </c>
      <c r="C417" s="320"/>
      <c r="D417" s="772"/>
      <c r="E417" s="772"/>
      <c r="F417" s="772"/>
      <c r="G417" s="773"/>
      <c r="H417" s="772"/>
      <c r="I417" s="772"/>
      <c r="J417" s="772"/>
      <c r="K417" s="772"/>
      <c r="L417" s="773"/>
      <c r="M417" s="772"/>
      <c r="N417" s="772"/>
      <c r="O417" s="772"/>
      <c r="P417" s="772"/>
      <c r="Q417" s="772"/>
      <c r="R417" s="772"/>
      <c r="S417" s="772"/>
      <c r="T417" s="772"/>
      <c r="U417" s="772"/>
      <c r="V417" s="772"/>
      <c r="W417" s="774"/>
      <c r="X417" s="772"/>
      <c r="Y417" s="772"/>
      <c r="Z417" s="772"/>
      <c r="AA417" s="775"/>
      <c r="AB417" s="771"/>
      <c r="AC417" s="247"/>
      <c r="AD417" s="313"/>
      <c r="AE417" s="757"/>
      <c r="AF417" s="828"/>
      <c r="AG417" s="313"/>
      <c r="AH417" s="757">
        <v>0.09</v>
      </c>
      <c r="AI417" s="828" t="s">
        <v>98</v>
      </c>
      <c r="AJ417" s="313"/>
      <c r="AK417" s="829"/>
      <c r="AL417" s="828"/>
      <c r="AM417" s="766"/>
      <c r="AN417" s="252">
        <f t="shared" si="14"/>
        <v>0.09</v>
      </c>
      <c r="AO417" s="247" t="s">
        <v>98</v>
      </c>
      <c r="AP417" s="313">
        <f t="shared" si="15"/>
        <v>0</v>
      </c>
      <c r="AQ417" s="776"/>
      <c r="AR417" s="767"/>
      <c r="AS417" s="769"/>
      <c r="AT417" s="776"/>
      <c r="AU417" s="767"/>
      <c r="AV417" s="769"/>
      <c r="AW417" s="776"/>
      <c r="AX417" s="767"/>
      <c r="AY417" s="769"/>
      <c r="AZ417" s="776"/>
      <c r="BA417" s="768"/>
      <c r="BB417" s="769"/>
      <c r="BC417" s="776"/>
      <c r="BD417" s="768"/>
      <c r="BE417" s="777"/>
      <c r="BF417" s="319"/>
      <c r="BG417" s="320"/>
      <c r="BH417" s="320"/>
      <c r="BI417" s="776"/>
      <c r="BJ417" s="768"/>
      <c r="BK417" s="769"/>
      <c r="BL417" s="776"/>
      <c r="BM417" s="768"/>
      <c r="BN417" s="769"/>
      <c r="BO417" s="776"/>
      <c r="BP417" s="768"/>
      <c r="BQ417" s="769"/>
      <c r="BR417" s="767"/>
      <c r="BS417" s="768"/>
      <c r="BT417" s="769"/>
    </row>
    <row r="418" spans="1:72" ht="78.75" x14ac:dyDescent="0.25">
      <c r="A418" s="742">
        <v>347</v>
      </c>
      <c r="B418" s="677" t="s">
        <v>560</v>
      </c>
      <c r="C418" s="320"/>
      <c r="D418" s="772"/>
      <c r="E418" s="772"/>
      <c r="F418" s="772"/>
      <c r="G418" s="773"/>
      <c r="H418" s="772"/>
      <c r="I418" s="772"/>
      <c r="J418" s="772"/>
      <c r="K418" s="772"/>
      <c r="L418" s="773"/>
      <c r="M418" s="772"/>
      <c r="N418" s="772"/>
      <c r="O418" s="772"/>
      <c r="P418" s="772"/>
      <c r="Q418" s="772"/>
      <c r="R418" s="772"/>
      <c r="S418" s="772"/>
      <c r="T418" s="772"/>
      <c r="U418" s="772"/>
      <c r="V418" s="772"/>
      <c r="W418" s="774"/>
      <c r="X418" s="772"/>
      <c r="Y418" s="772"/>
      <c r="Z418" s="772"/>
      <c r="AA418" s="775"/>
      <c r="AB418" s="771"/>
      <c r="AC418" s="247"/>
      <c r="AD418" s="313"/>
      <c r="AE418" s="757"/>
      <c r="AF418" s="828"/>
      <c r="AG418" s="313"/>
      <c r="AH418" s="757">
        <v>0.14000000000000001</v>
      </c>
      <c r="AI418" s="828" t="s">
        <v>98</v>
      </c>
      <c r="AJ418" s="313"/>
      <c r="AK418" s="829"/>
      <c r="AL418" s="828"/>
      <c r="AM418" s="766"/>
      <c r="AN418" s="252">
        <f t="shared" si="14"/>
        <v>0.14000000000000001</v>
      </c>
      <c r="AO418" s="247" t="s">
        <v>98</v>
      </c>
      <c r="AP418" s="313">
        <f t="shared" si="15"/>
        <v>0</v>
      </c>
      <c r="AQ418" s="776"/>
      <c r="AR418" s="767"/>
      <c r="AS418" s="769"/>
      <c r="AT418" s="776"/>
      <c r="AU418" s="767"/>
      <c r="AV418" s="769"/>
      <c r="AW418" s="776"/>
      <c r="AX418" s="767"/>
      <c r="AY418" s="769"/>
      <c r="AZ418" s="776"/>
      <c r="BA418" s="768"/>
      <c r="BB418" s="769"/>
      <c r="BC418" s="776"/>
      <c r="BD418" s="768"/>
      <c r="BE418" s="777"/>
      <c r="BF418" s="319"/>
      <c r="BG418" s="320"/>
      <c r="BH418" s="320"/>
      <c r="BI418" s="776"/>
      <c r="BJ418" s="768"/>
      <c r="BK418" s="769"/>
      <c r="BL418" s="776"/>
      <c r="BM418" s="768"/>
      <c r="BN418" s="769"/>
      <c r="BO418" s="776"/>
      <c r="BP418" s="768"/>
      <c r="BQ418" s="769"/>
      <c r="BR418" s="767"/>
      <c r="BS418" s="768"/>
      <c r="BT418" s="769"/>
    </row>
    <row r="419" spans="1:72" ht="63" x14ac:dyDescent="0.25">
      <c r="A419" s="742">
        <v>348</v>
      </c>
      <c r="B419" s="677" t="s">
        <v>561</v>
      </c>
      <c r="C419" s="320"/>
      <c r="D419" s="772"/>
      <c r="E419" s="772"/>
      <c r="F419" s="772"/>
      <c r="G419" s="773"/>
      <c r="H419" s="772"/>
      <c r="I419" s="772"/>
      <c r="J419" s="772"/>
      <c r="K419" s="772"/>
      <c r="L419" s="773"/>
      <c r="M419" s="772"/>
      <c r="N419" s="772"/>
      <c r="O419" s="772"/>
      <c r="P419" s="772"/>
      <c r="Q419" s="772"/>
      <c r="R419" s="772"/>
      <c r="S419" s="772"/>
      <c r="T419" s="772"/>
      <c r="U419" s="772"/>
      <c r="V419" s="772"/>
      <c r="W419" s="774"/>
      <c r="X419" s="772"/>
      <c r="Y419" s="772"/>
      <c r="Z419" s="772"/>
      <c r="AA419" s="775"/>
      <c r="AB419" s="771"/>
      <c r="AC419" s="247"/>
      <c r="AD419" s="313"/>
      <c r="AE419" s="757"/>
      <c r="AF419" s="828"/>
      <c r="AG419" s="313"/>
      <c r="AH419" s="757">
        <v>0.04</v>
      </c>
      <c r="AI419" s="828" t="s">
        <v>98</v>
      </c>
      <c r="AJ419" s="313"/>
      <c r="AK419" s="829"/>
      <c r="AL419" s="828"/>
      <c r="AM419" s="766"/>
      <c r="AN419" s="252">
        <f t="shared" si="14"/>
        <v>0.04</v>
      </c>
      <c r="AO419" s="247" t="s">
        <v>98</v>
      </c>
      <c r="AP419" s="313">
        <f t="shared" si="15"/>
        <v>0</v>
      </c>
      <c r="AQ419" s="776"/>
      <c r="AR419" s="767"/>
      <c r="AS419" s="769"/>
      <c r="AT419" s="776"/>
      <c r="AU419" s="767"/>
      <c r="AV419" s="769"/>
      <c r="AW419" s="776"/>
      <c r="AX419" s="767"/>
      <c r="AY419" s="769"/>
      <c r="AZ419" s="776"/>
      <c r="BA419" s="768"/>
      <c r="BB419" s="769"/>
      <c r="BC419" s="776"/>
      <c r="BD419" s="768"/>
      <c r="BE419" s="777"/>
      <c r="BF419" s="319"/>
      <c r="BG419" s="320"/>
      <c r="BH419" s="320"/>
      <c r="BI419" s="776"/>
      <c r="BJ419" s="768"/>
      <c r="BK419" s="769"/>
      <c r="BL419" s="776"/>
      <c r="BM419" s="768"/>
      <c r="BN419" s="769"/>
      <c r="BO419" s="776"/>
      <c r="BP419" s="768"/>
      <c r="BQ419" s="769"/>
      <c r="BR419" s="767"/>
      <c r="BS419" s="768"/>
      <c r="BT419" s="769"/>
    </row>
    <row r="420" spans="1:72" ht="63" x14ac:dyDescent="0.25">
      <c r="A420" s="742">
        <v>349</v>
      </c>
      <c r="B420" s="677" t="s">
        <v>562</v>
      </c>
      <c r="C420" s="320"/>
      <c r="D420" s="772"/>
      <c r="E420" s="772"/>
      <c r="F420" s="772"/>
      <c r="G420" s="773"/>
      <c r="H420" s="772"/>
      <c r="I420" s="772"/>
      <c r="J420" s="772"/>
      <c r="K420" s="772"/>
      <c r="L420" s="773"/>
      <c r="M420" s="772"/>
      <c r="N420" s="772"/>
      <c r="O420" s="772"/>
      <c r="P420" s="772"/>
      <c r="Q420" s="772"/>
      <c r="R420" s="772"/>
      <c r="S420" s="772"/>
      <c r="T420" s="772"/>
      <c r="U420" s="772"/>
      <c r="V420" s="772"/>
      <c r="W420" s="774"/>
      <c r="X420" s="772"/>
      <c r="Y420" s="772"/>
      <c r="Z420" s="772"/>
      <c r="AA420" s="775"/>
      <c r="AB420" s="771"/>
      <c r="AC420" s="247"/>
      <c r="AD420" s="313"/>
      <c r="AE420" s="757"/>
      <c r="AF420" s="828"/>
      <c r="AG420" s="313"/>
      <c r="AH420" s="757">
        <v>0.9</v>
      </c>
      <c r="AI420" s="828" t="s">
        <v>98</v>
      </c>
      <c r="AJ420" s="313"/>
      <c r="AK420" s="829"/>
      <c r="AL420" s="828"/>
      <c r="AM420" s="766"/>
      <c r="AN420" s="252">
        <f t="shared" si="14"/>
        <v>0.9</v>
      </c>
      <c r="AO420" s="247" t="s">
        <v>98</v>
      </c>
      <c r="AP420" s="313">
        <f t="shared" si="15"/>
        <v>0</v>
      </c>
      <c r="AQ420" s="776"/>
      <c r="AR420" s="767"/>
      <c r="AS420" s="769"/>
      <c r="AT420" s="776"/>
      <c r="AU420" s="767"/>
      <c r="AV420" s="769"/>
      <c r="AW420" s="776"/>
      <c r="AX420" s="767"/>
      <c r="AY420" s="769"/>
      <c r="AZ420" s="776"/>
      <c r="BA420" s="768"/>
      <c r="BB420" s="769"/>
      <c r="BC420" s="776"/>
      <c r="BD420" s="768"/>
      <c r="BE420" s="777"/>
      <c r="BF420" s="319"/>
      <c r="BG420" s="320"/>
      <c r="BH420" s="320"/>
      <c r="BI420" s="776"/>
      <c r="BJ420" s="768"/>
      <c r="BK420" s="769"/>
      <c r="BL420" s="776"/>
      <c r="BM420" s="768"/>
      <c r="BN420" s="769"/>
      <c r="BO420" s="776"/>
      <c r="BP420" s="768"/>
      <c r="BQ420" s="769"/>
      <c r="BR420" s="767"/>
      <c r="BS420" s="768"/>
      <c r="BT420" s="769"/>
    </row>
    <row r="421" spans="1:72" ht="63" x14ac:dyDescent="0.25">
      <c r="A421" s="742">
        <v>350</v>
      </c>
      <c r="B421" s="677" t="s">
        <v>563</v>
      </c>
      <c r="C421" s="320"/>
      <c r="D421" s="772"/>
      <c r="E421" s="772"/>
      <c r="F421" s="772"/>
      <c r="G421" s="773"/>
      <c r="H421" s="772"/>
      <c r="I421" s="772"/>
      <c r="J421" s="772"/>
      <c r="K421" s="772"/>
      <c r="L421" s="773"/>
      <c r="M421" s="772"/>
      <c r="N421" s="772"/>
      <c r="O421" s="772"/>
      <c r="P421" s="772"/>
      <c r="Q421" s="772"/>
      <c r="R421" s="772"/>
      <c r="S421" s="772"/>
      <c r="T421" s="772"/>
      <c r="U421" s="772"/>
      <c r="V421" s="772"/>
      <c r="W421" s="774"/>
      <c r="X421" s="772"/>
      <c r="Y421" s="772"/>
      <c r="Z421" s="772"/>
      <c r="AA421" s="775"/>
      <c r="AB421" s="771"/>
      <c r="AC421" s="247"/>
      <c r="AD421" s="313"/>
      <c r="AE421" s="757"/>
      <c r="AF421" s="828"/>
      <c r="AG421" s="313"/>
      <c r="AH421" s="757">
        <v>0.11</v>
      </c>
      <c r="AI421" s="828" t="s">
        <v>98</v>
      </c>
      <c r="AJ421" s="313"/>
      <c r="AK421" s="829"/>
      <c r="AL421" s="828"/>
      <c r="AM421" s="766"/>
      <c r="AN421" s="252">
        <f t="shared" si="14"/>
        <v>0.11</v>
      </c>
      <c r="AO421" s="247" t="s">
        <v>98</v>
      </c>
      <c r="AP421" s="313">
        <f t="shared" si="15"/>
        <v>0</v>
      </c>
      <c r="AQ421" s="776"/>
      <c r="AR421" s="767"/>
      <c r="AS421" s="769"/>
      <c r="AT421" s="776"/>
      <c r="AU421" s="767"/>
      <c r="AV421" s="769"/>
      <c r="AW421" s="776"/>
      <c r="AX421" s="767"/>
      <c r="AY421" s="769"/>
      <c r="AZ421" s="776"/>
      <c r="BA421" s="768"/>
      <c r="BB421" s="769"/>
      <c r="BC421" s="776"/>
      <c r="BD421" s="768"/>
      <c r="BE421" s="777"/>
      <c r="BF421" s="319"/>
      <c r="BG421" s="320"/>
      <c r="BH421" s="320"/>
      <c r="BI421" s="776"/>
      <c r="BJ421" s="768"/>
      <c r="BK421" s="769"/>
      <c r="BL421" s="776"/>
      <c r="BM421" s="768"/>
      <c r="BN421" s="769"/>
      <c r="BO421" s="776"/>
      <c r="BP421" s="768"/>
      <c r="BQ421" s="769"/>
      <c r="BR421" s="767"/>
      <c r="BS421" s="768"/>
      <c r="BT421" s="769"/>
    </row>
    <row r="422" spans="1:72" ht="63" x14ac:dyDescent="0.25">
      <c r="A422" s="742">
        <v>351</v>
      </c>
      <c r="B422" s="677" t="s">
        <v>564</v>
      </c>
      <c r="C422" s="320"/>
      <c r="D422" s="772"/>
      <c r="E422" s="772"/>
      <c r="F422" s="772"/>
      <c r="G422" s="773"/>
      <c r="H422" s="772"/>
      <c r="I422" s="772"/>
      <c r="J422" s="772"/>
      <c r="K422" s="772"/>
      <c r="L422" s="773"/>
      <c r="M422" s="772"/>
      <c r="N422" s="772"/>
      <c r="O422" s="772"/>
      <c r="P422" s="772"/>
      <c r="Q422" s="772"/>
      <c r="R422" s="772"/>
      <c r="S422" s="772"/>
      <c r="T422" s="772"/>
      <c r="U422" s="772"/>
      <c r="V422" s="772"/>
      <c r="W422" s="774"/>
      <c r="X422" s="772"/>
      <c r="Y422" s="772"/>
      <c r="Z422" s="772"/>
      <c r="AA422" s="775"/>
      <c r="AB422" s="771"/>
      <c r="AC422" s="247"/>
      <c r="AD422" s="313"/>
      <c r="AE422" s="757"/>
      <c r="AF422" s="828"/>
      <c r="AG422" s="313"/>
      <c r="AH422" s="757">
        <v>0.33</v>
      </c>
      <c r="AI422" s="828" t="s">
        <v>98</v>
      </c>
      <c r="AJ422" s="313"/>
      <c r="AK422" s="829"/>
      <c r="AL422" s="828"/>
      <c r="AM422" s="766"/>
      <c r="AN422" s="252">
        <f t="shared" si="14"/>
        <v>0.33</v>
      </c>
      <c r="AO422" s="247" t="s">
        <v>98</v>
      </c>
      <c r="AP422" s="313">
        <f t="shared" si="15"/>
        <v>0</v>
      </c>
      <c r="AQ422" s="776"/>
      <c r="AR422" s="767"/>
      <c r="AS422" s="769"/>
      <c r="AT422" s="776"/>
      <c r="AU422" s="767"/>
      <c r="AV422" s="769"/>
      <c r="AW422" s="776"/>
      <c r="AX422" s="767"/>
      <c r="AY422" s="769"/>
      <c r="AZ422" s="776"/>
      <c r="BA422" s="768"/>
      <c r="BB422" s="769"/>
      <c r="BC422" s="776"/>
      <c r="BD422" s="768"/>
      <c r="BE422" s="777"/>
      <c r="BF422" s="319"/>
      <c r="BG422" s="320"/>
      <c r="BH422" s="320"/>
      <c r="BI422" s="776"/>
      <c r="BJ422" s="768"/>
      <c r="BK422" s="769"/>
      <c r="BL422" s="776"/>
      <c r="BM422" s="768"/>
      <c r="BN422" s="769"/>
      <c r="BO422" s="776"/>
      <c r="BP422" s="768"/>
      <c r="BQ422" s="769"/>
      <c r="BR422" s="767"/>
      <c r="BS422" s="768"/>
      <c r="BT422" s="769"/>
    </row>
    <row r="423" spans="1:72" ht="63" x14ac:dyDescent="0.25">
      <c r="A423" s="742">
        <v>352</v>
      </c>
      <c r="B423" s="677" t="s">
        <v>565</v>
      </c>
      <c r="C423" s="320"/>
      <c r="D423" s="772"/>
      <c r="E423" s="772"/>
      <c r="F423" s="772"/>
      <c r="G423" s="773"/>
      <c r="H423" s="772"/>
      <c r="I423" s="772"/>
      <c r="J423" s="772"/>
      <c r="K423" s="772"/>
      <c r="L423" s="773"/>
      <c r="M423" s="772"/>
      <c r="N423" s="772"/>
      <c r="O423" s="772"/>
      <c r="P423" s="772"/>
      <c r="Q423" s="772"/>
      <c r="R423" s="772"/>
      <c r="S423" s="772"/>
      <c r="T423" s="772"/>
      <c r="U423" s="772"/>
      <c r="V423" s="772"/>
      <c r="W423" s="774"/>
      <c r="X423" s="772"/>
      <c r="Y423" s="772"/>
      <c r="Z423" s="772"/>
      <c r="AA423" s="775"/>
      <c r="AB423" s="771"/>
      <c r="AC423" s="247"/>
      <c r="AD423" s="313"/>
      <c r="AE423" s="757"/>
      <c r="AF423" s="828"/>
      <c r="AG423" s="313"/>
      <c r="AH423" s="757">
        <v>0.44</v>
      </c>
      <c r="AI423" s="828" t="s">
        <v>98</v>
      </c>
      <c r="AJ423" s="313"/>
      <c r="AK423" s="829"/>
      <c r="AL423" s="828"/>
      <c r="AM423" s="766"/>
      <c r="AN423" s="252">
        <f t="shared" si="14"/>
        <v>0.44</v>
      </c>
      <c r="AO423" s="247" t="s">
        <v>98</v>
      </c>
      <c r="AP423" s="313">
        <f t="shared" si="15"/>
        <v>0</v>
      </c>
      <c r="AQ423" s="776"/>
      <c r="AR423" s="767"/>
      <c r="AS423" s="769"/>
      <c r="AT423" s="776"/>
      <c r="AU423" s="767"/>
      <c r="AV423" s="769"/>
      <c r="AW423" s="776"/>
      <c r="AX423" s="767"/>
      <c r="AY423" s="769"/>
      <c r="AZ423" s="776"/>
      <c r="BA423" s="768"/>
      <c r="BB423" s="769"/>
      <c r="BC423" s="776"/>
      <c r="BD423" s="768"/>
      <c r="BE423" s="777"/>
      <c r="BF423" s="319"/>
      <c r="BG423" s="320"/>
      <c r="BH423" s="320"/>
      <c r="BI423" s="776"/>
      <c r="BJ423" s="768"/>
      <c r="BK423" s="769"/>
      <c r="BL423" s="776"/>
      <c r="BM423" s="768"/>
      <c r="BN423" s="769"/>
      <c r="BO423" s="776"/>
      <c r="BP423" s="768"/>
      <c r="BQ423" s="769"/>
      <c r="BR423" s="767"/>
      <c r="BS423" s="768"/>
      <c r="BT423" s="769"/>
    </row>
    <row r="424" spans="1:72" ht="94.5" x14ac:dyDescent="0.25">
      <c r="A424" s="742">
        <v>353</v>
      </c>
      <c r="B424" s="677" t="s">
        <v>566</v>
      </c>
      <c r="C424" s="320"/>
      <c r="D424" s="772"/>
      <c r="E424" s="772"/>
      <c r="F424" s="772"/>
      <c r="G424" s="773"/>
      <c r="H424" s="772"/>
      <c r="I424" s="772"/>
      <c r="J424" s="772"/>
      <c r="K424" s="772"/>
      <c r="L424" s="773"/>
      <c r="M424" s="772"/>
      <c r="N424" s="772"/>
      <c r="O424" s="772"/>
      <c r="P424" s="772"/>
      <c r="Q424" s="772"/>
      <c r="R424" s="772"/>
      <c r="S424" s="772"/>
      <c r="T424" s="772"/>
      <c r="U424" s="772"/>
      <c r="V424" s="772"/>
      <c r="W424" s="774"/>
      <c r="X424" s="772"/>
      <c r="Y424" s="772"/>
      <c r="Z424" s="772"/>
      <c r="AA424" s="775"/>
      <c r="AB424" s="771"/>
      <c r="AC424" s="247"/>
      <c r="AD424" s="313"/>
      <c r="AE424" s="757"/>
      <c r="AF424" s="828"/>
      <c r="AG424" s="313"/>
      <c r="AH424" s="757">
        <v>0.39</v>
      </c>
      <c r="AI424" s="828" t="s">
        <v>98</v>
      </c>
      <c r="AJ424" s="313"/>
      <c r="AK424" s="829"/>
      <c r="AL424" s="828"/>
      <c r="AM424" s="766"/>
      <c r="AN424" s="252">
        <f t="shared" si="14"/>
        <v>0.39</v>
      </c>
      <c r="AO424" s="247" t="s">
        <v>98</v>
      </c>
      <c r="AP424" s="313">
        <f t="shared" si="15"/>
        <v>0</v>
      </c>
      <c r="AQ424" s="776"/>
      <c r="AR424" s="767"/>
      <c r="AS424" s="769"/>
      <c r="AT424" s="776"/>
      <c r="AU424" s="767"/>
      <c r="AV424" s="769"/>
      <c r="AW424" s="776"/>
      <c r="AX424" s="767"/>
      <c r="AY424" s="769"/>
      <c r="AZ424" s="776"/>
      <c r="BA424" s="768"/>
      <c r="BB424" s="769"/>
      <c r="BC424" s="776"/>
      <c r="BD424" s="768"/>
      <c r="BE424" s="777"/>
      <c r="BF424" s="319"/>
      <c r="BG424" s="320"/>
      <c r="BH424" s="320"/>
      <c r="BI424" s="776"/>
      <c r="BJ424" s="768"/>
      <c r="BK424" s="769"/>
      <c r="BL424" s="776"/>
      <c r="BM424" s="768"/>
      <c r="BN424" s="769"/>
      <c r="BO424" s="776"/>
      <c r="BP424" s="768"/>
      <c r="BQ424" s="769"/>
      <c r="BR424" s="767"/>
      <c r="BS424" s="768"/>
      <c r="BT424" s="769"/>
    </row>
    <row r="425" spans="1:72" ht="126" x14ac:dyDescent="0.25">
      <c r="A425" s="742">
        <v>354</v>
      </c>
      <c r="B425" s="677" t="s">
        <v>567</v>
      </c>
      <c r="C425" s="320"/>
      <c r="D425" s="772"/>
      <c r="E425" s="772"/>
      <c r="F425" s="772"/>
      <c r="G425" s="773"/>
      <c r="H425" s="772"/>
      <c r="I425" s="772"/>
      <c r="J425" s="772"/>
      <c r="K425" s="772"/>
      <c r="L425" s="773"/>
      <c r="M425" s="772"/>
      <c r="N425" s="772"/>
      <c r="O425" s="772"/>
      <c r="P425" s="772"/>
      <c r="Q425" s="772"/>
      <c r="R425" s="772"/>
      <c r="S425" s="772"/>
      <c r="T425" s="772"/>
      <c r="U425" s="772"/>
      <c r="V425" s="772"/>
      <c r="W425" s="774"/>
      <c r="X425" s="772"/>
      <c r="Y425" s="772"/>
      <c r="Z425" s="772"/>
      <c r="AA425" s="775"/>
      <c r="AB425" s="771"/>
      <c r="AC425" s="247"/>
      <c r="AD425" s="313"/>
      <c r="AE425" s="757"/>
      <c r="AF425" s="828"/>
      <c r="AG425" s="313"/>
      <c r="AH425" s="757">
        <v>0.25</v>
      </c>
      <c r="AI425" s="828" t="s">
        <v>98</v>
      </c>
      <c r="AJ425" s="313"/>
      <c r="AK425" s="829"/>
      <c r="AL425" s="828"/>
      <c r="AM425" s="766"/>
      <c r="AN425" s="252">
        <f t="shared" si="14"/>
        <v>0.25</v>
      </c>
      <c r="AO425" s="247" t="s">
        <v>98</v>
      </c>
      <c r="AP425" s="313">
        <f t="shared" si="15"/>
        <v>0</v>
      </c>
      <c r="AQ425" s="776"/>
      <c r="AR425" s="767"/>
      <c r="AS425" s="769"/>
      <c r="AT425" s="776"/>
      <c r="AU425" s="767"/>
      <c r="AV425" s="769"/>
      <c r="AW425" s="776"/>
      <c r="AX425" s="767"/>
      <c r="AY425" s="769"/>
      <c r="AZ425" s="776"/>
      <c r="BA425" s="768"/>
      <c r="BB425" s="769"/>
      <c r="BC425" s="776"/>
      <c r="BD425" s="768"/>
      <c r="BE425" s="777"/>
      <c r="BF425" s="319"/>
      <c r="BG425" s="320"/>
      <c r="BH425" s="320"/>
      <c r="BI425" s="776"/>
      <c r="BJ425" s="768"/>
      <c r="BK425" s="769"/>
      <c r="BL425" s="776"/>
      <c r="BM425" s="768"/>
      <c r="BN425" s="769"/>
      <c r="BO425" s="776"/>
      <c r="BP425" s="768"/>
      <c r="BQ425" s="769"/>
      <c r="BR425" s="767"/>
      <c r="BS425" s="768"/>
      <c r="BT425" s="769"/>
    </row>
    <row r="426" spans="1:72" ht="78.75" x14ac:dyDescent="0.25">
      <c r="A426" s="742">
        <v>355</v>
      </c>
      <c r="B426" s="677" t="s">
        <v>568</v>
      </c>
      <c r="C426" s="320"/>
      <c r="D426" s="772"/>
      <c r="E426" s="772"/>
      <c r="F426" s="772"/>
      <c r="G426" s="773"/>
      <c r="H426" s="772"/>
      <c r="I426" s="772"/>
      <c r="J426" s="772"/>
      <c r="K426" s="772"/>
      <c r="L426" s="773"/>
      <c r="M426" s="772"/>
      <c r="N426" s="772"/>
      <c r="O426" s="772"/>
      <c r="P426" s="772"/>
      <c r="Q426" s="772"/>
      <c r="R426" s="772"/>
      <c r="S426" s="772"/>
      <c r="T426" s="772"/>
      <c r="U426" s="772"/>
      <c r="V426" s="772"/>
      <c r="W426" s="774"/>
      <c r="X426" s="772"/>
      <c r="Y426" s="772"/>
      <c r="Z426" s="772"/>
      <c r="AA426" s="775"/>
      <c r="AB426" s="771"/>
      <c r="AC426" s="247"/>
      <c r="AD426" s="313"/>
      <c r="AE426" s="757"/>
      <c r="AF426" s="828"/>
      <c r="AG426" s="313"/>
      <c r="AH426" s="757">
        <v>0.21</v>
      </c>
      <c r="AI426" s="828" t="s">
        <v>98</v>
      </c>
      <c r="AJ426" s="313"/>
      <c r="AK426" s="829"/>
      <c r="AL426" s="828"/>
      <c r="AM426" s="766"/>
      <c r="AN426" s="252">
        <f t="shared" si="14"/>
        <v>0.21</v>
      </c>
      <c r="AO426" s="247" t="s">
        <v>98</v>
      </c>
      <c r="AP426" s="313">
        <f t="shared" si="15"/>
        <v>0</v>
      </c>
      <c r="AQ426" s="776"/>
      <c r="AR426" s="767"/>
      <c r="AS426" s="769"/>
      <c r="AT426" s="776"/>
      <c r="AU426" s="767"/>
      <c r="AV426" s="769"/>
      <c r="AW426" s="776"/>
      <c r="AX426" s="767"/>
      <c r="AY426" s="769"/>
      <c r="AZ426" s="776"/>
      <c r="BA426" s="768"/>
      <c r="BB426" s="769"/>
      <c r="BC426" s="776"/>
      <c r="BD426" s="768"/>
      <c r="BE426" s="777"/>
      <c r="BF426" s="319"/>
      <c r="BG426" s="320"/>
      <c r="BH426" s="320"/>
      <c r="BI426" s="776"/>
      <c r="BJ426" s="768"/>
      <c r="BK426" s="769"/>
      <c r="BL426" s="776"/>
      <c r="BM426" s="768"/>
      <c r="BN426" s="769"/>
      <c r="BO426" s="776"/>
      <c r="BP426" s="768"/>
      <c r="BQ426" s="769"/>
      <c r="BR426" s="767"/>
      <c r="BS426" s="768"/>
      <c r="BT426" s="769"/>
    </row>
    <row r="427" spans="1:72" ht="78.75" x14ac:dyDescent="0.25">
      <c r="A427" s="742">
        <v>356</v>
      </c>
      <c r="B427" s="677" t="s">
        <v>569</v>
      </c>
      <c r="C427" s="320"/>
      <c r="D427" s="772"/>
      <c r="E427" s="772"/>
      <c r="F427" s="772"/>
      <c r="G427" s="773"/>
      <c r="H427" s="772"/>
      <c r="I427" s="772"/>
      <c r="J427" s="772"/>
      <c r="K427" s="772"/>
      <c r="L427" s="773"/>
      <c r="M427" s="772"/>
      <c r="N427" s="772"/>
      <c r="O427" s="772"/>
      <c r="P427" s="772"/>
      <c r="Q427" s="772"/>
      <c r="R427" s="772"/>
      <c r="S427" s="772"/>
      <c r="T427" s="772"/>
      <c r="U427" s="772"/>
      <c r="V427" s="772"/>
      <c r="W427" s="774"/>
      <c r="X427" s="772"/>
      <c r="Y427" s="772"/>
      <c r="Z427" s="772"/>
      <c r="AA427" s="775"/>
      <c r="AB427" s="771"/>
      <c r="AC427" s="247"/>
      <c r="AD427" s="313"/>
      <c r="AE427" s="757"/>
      <c r="AF427" s="828"/>
      <c r="AG427" s="313"/>
      <c r="AH427" s="757">
        <v>0.08</v>
      </c>
      <c r="AI427" s="828" t="s">
        <v>98</v>
      </c>
      <c r="AJ427" s="313"/>
      <c r="AK427" s="829"/>
      <c r="AL427" s="828"/>
      <c r="AM427" s="766"/>
      <c r="AN427" s="252">
        <f t="shared" si="14"/>
        <v>0.08</v>
      </c>
      <c r="AO427" s="247" t="s">
        <v>98</v>
      </c>
      <c r="AP427" s="313">
        <f t="shared" si="15"/>
        <v>0</v>
      </c>
      <c r="AQ427" s="776"/>
      <c r="AR427" s="767"/>
      <c r="AS427" s="769"/>
      <c r="AT427" s="776"/>
      <c r="AU427" s="767"/>
      <c r="AV427" s="769"/>
      <c r="AW427" s="776"/>
      <c r="AX427" s="767"/>
      <c r="AY427" s="769"/>
      <c r="AZ427" s="776"/>
      <c r="BA427" s="768"/>
      <c r="BB427" s="769"/>
      <c r="BC427" s="776"/>
      <c r="BD427" s="768"/>
      <c r="BE427" s="777"/>
      <c r="BF427" s="319"/>
      <c r="BG427" s="320"/>
      <c r="BH427" s="320"/>
      <c r="BI427" s="776"/>
      <c r="BJ427" s="768"/>
      <c r="BK427" s="769"/>
      <c r="BL427" s="776"/>
      <c r="BM427" s="768"/>
      <c r="BN427" s="769"/>
      <c r="BO427" s="776"/>
      <c r="BP427" s="768"/>
      <c r="BQ427" s="769"/>
      <c r="BR427" s="767"/>
      <c r="BS427" s="768"/>
      <c r="BT427" s="769"/>
    </row>
    <row r="428" spans="1:72" ht="110.25" x14ac:dyDescent="0.25">
      <c r="A428" s="742">
        <v>357</v>
      </c>
      <c r="B428" s="677" t="s">
        <v>570</v>
      </c>
      <c r="C428" s="320"/>
      <c r="D428" s="772"/>
      <c r="E428" s="772"/>
      <c r="F428" s="772"/>
      <c r="G428" s="773"/>
      <c r="H428" s="772"/>
      <c r="I428" s="772"/>
      <c r="J428" s="772"/>
      <c r="K428" s="772"/>
      <c r="L428" s="773"/>
      <c r="M428" s="772"/>
      <c r="N428" s="772"/>
      <c r="O428" s="772"/>
      <c r="P428" s="772"/>
      <c r="Q428" s="772"/>
      <c r="R428" s="772"/>
      <c r="S428" s="772"/>
      <c r="T428" s="772"/>
      <c r="U428" s="772"/>
      <c r="V428" s="772"/>
      <c r="W428" s="774"/>
      <c r="X428" s="772"/>
      <c r="Y428" s="772"/>
      <c r="Z428" s="772"/>
      <c r="AA428" s="775"/>
      <c r="AB428" s="771"/>
      <c r="AC428" s="247"/>
      <c r="AD428" s="313"/>
      <c r="AE428" s="757"/>
      <c r="AF428" s="828"/>
      <c r="AG428" s="313"/>
      <c r="AH428" s="757">
        <v>0.22</v>
      </c>
      <c r="AI428" s="828" t="s">
        <v>98</v>
      </c>
      <c r="AJ428" s="313">
        <v>0.25</v>
      </c>
      <c r="AK428" s="829"/>
      <c r="AL428" s="828"/>
      <c r="AM428" s="766"/>
      <c r="AN428" s="252">
        <f t="shared" si="14"/>
        <v>0.22</v>
      </c>
      <c r="AO428" s="247" t="s">
        <v>98</v>
      </c>
      <c r="AP428" s="313">
        <f t="shared" si="15"/>
        <v>0.25</v>
      </c>
      <c r="AQ428" s="776"/>
      <c r="AR428" s="767"/>
      <c r="AS428" s="769"/>
      <c r="AT428" s="776"/>
      <c r="AU428" s="767"/>
      <c r="AV428" s="769"/>
      <c r="AW428" s="776"/>
      <c r="AX428" s="767"/>
      <c r="AY428" s="769"/>
      <c r="AZ428" s="776"/>
      <c r="BA428" s="768"/>
      <c r="BB428" s="769"/>
      <c r="BC428" s="776"/>
      <c r="BD428" s="768"/>
      <c r="BE428" s="777"/>
      <c r="BF428" s="319"/>
      <c r="BG428" s="320"/>
      <c r="BH428" s="320"/>
      <c r="BI428" s="776"/>
      <c r="BJ428" s="768"/>
      <c r="BK428" s="769"/>
      <c r="BL428" s="776"/>
      <c r="BM428" s="768"/>
      <c r="BN428" s="769"/>
      <c r="BO428" s="776"/>
      <c r="BP428" s="768"/>
      <c r="BQ428" s="769"/>
      <c r="BR428" s="767"/>
      <c r="BS428" s="768"/>
      <c r="BT428" s="769"/>
    </row>
    <row r="429" spans="1:72" ht="94.5" x14ac:dyDescent="0.25">
      <c r="A429" s="742">
        <v>358</v>
      </c>
      <c r="B429" s="677" t="s">
        <v>571</v>
      </c>
      <c r="C429" s="320"/>
      <c r="D429" s="772"/>
      <c r="E429" s="772"/>
      <c r="F429" s="772"/>
      <c r="G429" s="773"/>
      <c r="H429" s="772"/>
      <c r="I429" s="772"/>
      <c r="J429" s="772"/>
      <c r="K429" s="772"/>
      <c r="L429" s="773"/>
      <c r="M429" s="772"/>
      <c r="N429" s="772"/>
      <c r="O429" s="772"/>
      <c r="P429" s="772"/>
      <c r="Q429" s="772"/>
      <c r="R429" s="772"/>
      <c r="S429" s="772"/>
      <c r="T429" s="772"/>
      <c r="U429" s="772"/>
      <c r="V429" s="772"/>
      <c r="W429" s="774"/>
      <c r="X429" s="772"/>
      <c r="Y429" s="772"/>
      <c r="Z429" s="772"/>
      <c r="AA429" s="775"/>
      <c r="AB429" s="771"/>
      <c r="AC429" s="247"/>
      <c r="AD429" s="313"/>
      <c r="AE429" s="757"/>
      <c r="AF429" s="828"/>
      <c r="AG429" s="313"/>
      <c r="AH429" s="757">
        <v>7.0000000000000007E-2</v>
      </c>
      <c r="AI429" s="828" t="s">
        <v>98</v>
      </c>
      <c r="AJ429" s="313"/>
      <c r="AK429" s="829"/>
      <c r="AL429" s="828"/>
      <c r="AM429" s="766"/>
      <c r="AN429" s="252">
        <f t="shared" si="14"/>
        <v>7.0000000000000007E-2</v>
      </c>
      <c r="AO429" s="247" t="s">
        <v>98</v>
      </c>
      <c r="AP429" s="313">
        <f t="shared" si="15"/>
        <v>0</v>
      </c>
      <c r="AQ429" s="776"/>
      <c r="AR429" s="767"/>
      <c r="AS429" s="769"/>
      <c r="AT429" s="776"/>
      <c r="AU429" s="767"/>
      <c r="AV429" s="769"/>
      <c r="AW429" s="776"/>
      <c r="AX429" s="767"/>
      <c r="AY429" s="769"/>
      <c r="AZ429" s="776"/>
      <c r="BA429" s="768"/>
      <c r="BB429" s="769"/>
      <c r="BC429" s="776"/>
      <c r="BD429" s="768"/>
      <c r="BE429" s="777"/>
      <c r="BF429" s="319"/>
      <c r="BG429" s="320"/>
      <c r="BH429" s="320"/>
      <c r="BI429" s="776"/>
      <c r="BJ429" s="768"/>
      <c r="BK429" s="769"/>
      <c r="BL429" s="776"/>
      <c r="BM429" s="768"/>
      <c r="BN429" s="769"/>
      <c r="BO429" s="776"/>
      <c r="BP429" s="768"/>
      <c r="BQ429" s="769"/>
      <c r="BR429" s="767"/>
      <c r="BS429" s="768"/>
      <c r="BT429" s="769"/>
    </row>
    <row r="430" spans="1:72" ht="94.5" x14ac:dyDescent="0.25">
      <c r="A430" s="742">
        <v>359</v>
      </c>
      <c r="B430" s="677" t="s">
        <v>572</v>
      </c>
      <c r="C430" s="320"/>
      <c r="D430" s="772"/>
      <c r="E430" s="772"/>
      <c r="F430" s="772"/>
      <c r="G430" s="773"/>
      <c r="H430" s="772"/>
      <c r="I430" s="772"/>
      <c r="J430" s="772"/>
      <c r="K430" s="772"/>
      <c r="L430" s="773"/>
      <c r="M430" s="772"/>
      <c r="N430" s="772"/>
      <c r="O430" s="772"/>
      <c r="P430" s="772"/>
      <c r="Q430" s="772"/>
      <c r="R430" s="772"/>
      <c r="S430" s="772"/>
      <c r="T430" s="772"/>
      <c r="U430" s="772"/>
      <c r="V430" s="772"/>
      <c r="W430" s="774"/>
      <c r="X430" s="772"/>
      <c r="Y430" s="772"/>
      <c r="Z430" s="772"/>
      <c r="AA430" s="775"/>
      <c r="AB430" s="771"/>
      <c r="AC430" s="247"/>
      <c r="AD430" s="313"/>
      <c r="AE430" s="757"/>
      <c r="AF430" s="828"/>
      <c r="AG430" s="313"/>
      <c r="AH430" s="757">
        <v>0.16</v>
      </c>
      <c r="AI430" s="828" t="s">
        <v>98</v>
      </c>
      <c r="AJ430" s="313"/>
      <c r="AK430" s="829"/>
      <c r="AL430" s="828"/>
      <c r="AM430" s="766"/>
      <c r="AN430" s="252">
        <f t="shared" si="14"/>
        <v>0.16</v>
      </c>
      <c r="AO430" s="247" t="s">
        <v>98</v>
      </c>
      <c r="AP430" s="313">
        <f t="shared" si="15"/>
        <v>0</v>
      </c>
      <c r="AQ430" s="776"/>
      <c r="AR430" s="767"/>
      <c r="AS430" s="769"/>
      <c r="AT430" s="776"/>
      <c r="AU430" s="767"/>
      <c r="AV430" s="769"/>
      <c r="AW430" s="776"/>
      <c r="AX430" s="767"/>
      <c r="AY430" s="769"/>
      <c r="AZ430" s="776"/>
      <c r="BA430" s="768"/>
      <c r="BB430" s="769"/>
      <c r="BC430" s="776"/>
      <c r="BD430" s="768"/>
      <c r="BE430" s="777"/>
      <c r="BF430" s="319"/>
      <c r="BG430" s="320"/>
      <c r="BH430" s="320"/>
      <c r="BI430" s="776"/>
      <c r="BJ430" s="768"/>
      <c r="BK430" s="769"/>
      <c r="BL430" s="776"/>
      <c r="BM430" s="768"/>
      <c r="BN430" s="769"/>
      <c r="BO430" s="776"/>
      <c r="BP430" s="768"/>
      <c r="BQ430" s="769"/>
      <c r="BR430" s="767"/>
      <c r="BS430" s="768"/>
      <c r="BT430" s="769"/>
    </row>
    <row r="431" spans="1:72" ht="78.75" x14ac:dyDescent="0.25">
      <c r="A431" s="742">
        <v>360</v>
      </c>
      <c r="B431" s="675" t="s">
        <v>573</v>
      </c>
      <c r="C431" s="320"/>
      <c r="D431" s="772"/>
      <c r="E431" s="772"/>
      <c r="F431" s="772"/>
      <c r="G431" s="773"/>
      <c r="H431" s="772"/>
      <c r="I431" s="772"/>
      <c r="J431" s="772"/>
      <c r="K431" s="772"/>
      <c r="L431" s="773"/>
      <c r="M431" s="772"/>
      <c r="N431" s="772"/>
      <c r="O431" s="772"/>
      <c r="P431" s="772"/>
      <c r="Q431" s="772"/>
      <c r="R431" s="772"/>
      <c r="S431" s="772"/>
      <c r="T431" s="772"/>
      <c r="U431" s="772"/>
      <c r="V431" s="772"/>
      <c r="W431" s="774"/>
      <c r="X431" s="772"/>
      <c r="Y431" s="772"/>
      <c r="Z431" s="772"/>
      <c r="AA431" s="775"/>
      <c r="AB431" s="771"/>
      <c r="AC431" s="247"/>
      <c r="AD431" s="313"/>
      <c r="AE431" s="757"/>
      <c r="AF431" s="828"/>
      <c r="AG431" s="313"/>
      <c r="AH431" s="757">
        <v>0.03</v>
      </c>
      <c r="AI431" s="828" t="s">
        <v>98</v>
      </c>
      <c r="AJ431" s="313"/>
      <c r="AK431" s="829"/>
      <c r="AL431" s="828"/>
      <c r="AM431" s="766"/>
      <c r="AN431" s="252">
        <f t="shared" si="14"/>
        <v>0.03</v>
      </c>
      <c r="AO431" s="247" t="s">
        <v>98</v>
      </c>
      <c r="AP431" s="313">
        <f t="shared" si="15"/>
        <v>0</v>
      </c>
      <c r="AQ431" s="776"/>
      <c r="AR431" s="767"/>
      <c r="AS431" s="769"/>
      <c r="AT431" s="776"/>
      <c r="AU431" s="767"/>
      <c r="AV431" s="769"/>
      <c r="AW431" s="776"/>
      <c r="AX431" s="767"/>
      <c r="AY431" s="769"/>
      <c r="AZ431" s="776"/>
      <c r="BA431" s="768"/>
      <c r="BB431" s="769"/>
      <c r="BC431" s="776"/>
      <c r="BD431" s="768"/>
      <c r="BE431" s="777"/>
      <c r="BF431" s="319"/>
      <c r="BG431" s="320"/>
      <c r="BH431" s="320"/>
      <c r="BI431" s="776"/>
      <c r="BJ431" s="768"/>
      <c r="BK431" s="769"/>
      <c r="BL431" s="776"/>
      <c r="BM431" s="768"/>
      <c r="BN431" s="769"/>
      <c r="BO431" s="776"/>
      <c r="BP431" s="768"/>
      <c r="BQ431" s="769"/>
      <c r="BR431" s="767"/>
      <c r="BS431" s="768"/>
      <c r="BT431" s="769"/>
    </row>
    <row r="432" spans="1:72" ht="94.5" x14ac:dyDescent="0.25">
      <c r="A432" s="742">
        <v>361</v>
      </c>
      <c r="B432" s="675" t="s">
        <v>574</v>
      </c>
      <c r="C432" s="320"/>
      <c r="D432" s="772"/>
      <c r="E432" s="772"/>
      <c r="F432" s="772"/>
      <c r="G432" s="773"/>
      <c r="H432" s="772"/>
      <c r="I432" s="772"/>
      <c r="J432" s="772"/>
      <c r="K432" s="772"/>
      <c r="L432" s="773"/>
      <c r="M432" s="772"/>
      <c r="N432" s="772"/>
      <c r="O432" s="772"/>
      <c r="P432" s="772"/>
      <c r="Q432" s="772"/>
      <c r="R432" s="772"/>
      <c r="S432" s="772"/>
      <c r="T432" s="772"/>
      <c r="U432" s="772"/>
      <c r="V432" s="772"/>
      <c r="W432" s="774"/>
      <c r="X432" s="772"/>
      <c r="Y432" s="772"/>
      <c r="Z432" s="772"/>
      <c r="AA432" s="775"/>
      <c r="AB432" s="771"/>
      <c r="AC432" s="247"/>
      <c r="AD432" s="313"/>
      <c r="AE432" s="757"/>
      <c r="AF432" s="828"/>
      <c r="AG432" s="313"/>
      <c r="AH432" s="757">
        <v>0.19</v>
      </c>
      <c r="AI432" s="828" t="s">
        <v>98</v>
      </c>
      <c r="AJ432" s="313"/>
      <c r="AK432" s="829"/>
      <c r="AL432" s="828"/>
      <c r="AM432" s="766"/>
      <c r="AN432" s="252">
        <f t="shared" si="14"/>
        <v>0.19</v>
      </c>
      <c r="AO432" s="247" t="s">
        <v>98</v>
      </c>
      <c r="AP432" s="313">
        <f t="shared" si="15"/>
        <v>0</v>
      </c>
      <c r="AQ432" s="776"/>
      <c r="AR432" s="767"/>
      <c r="AS432" s="769"/>
      <c r="AT432" s="776"/>
      <c r="AU432" s="767"/>
      <c r="AV432" s="769"/>
      <c r="AW432" s="776"/>
      <c r="AX432" s="767"/>
      <c r="AY432" s="769"/>
      <c r="AZ432" s="776"/>
      <c r="BA432" s="768"/>
      <c r="BB432" s="769"/>
      <c r="BC432" s="776"/>
      <c r="BD432" s="768"/>
      <c r="BE432" s="777"/>
      <c r="BF432" s="319"/>
      <c r="BG432" s="320"/>
      <c r="BH432" s="320"/>
      <c r="BI432" s="776"/>
      <c r="BJ432" s="768"/>
      <c r="BK432" s="769"/>
      <c r="BL432" s="776"/>
      <c r="BM432" s="768"/>
      <c r="BN432" s="769"/>
      <c r="BO432" s="776"/>
      <c r="BP432" s="768"/>
      <c r="BQ432" s="769"/>
      <c r="BR432" s="767"/>
      <c r="BS432" s="768"/>
      <c r="BT432" s="769"/>
    </row>
    <row r="433" spans="1:72" ht="78.75" x14ac:dyDescent="0.25">
      <c r="A433" s="742">
        <v>362</v>
      </c>
      <c r="B433" s="677" t="s">
        <v>575</v>
      </c>
      <c r="C433" s="320"/>
      <c r="D433" s="772"/>
      <c r="E433" s="772"/>
      <c r="F433" s="772"/>
      <c r="G433" s="773"/>
      <c r="H433" s="772"/>
      <c r="I433" s="772"/>
      <c r="J433" s="772"/>
      <c r="K433" s="772"/>
      <c r="L433" s="773"/>
      <c r="M433" s="772"/>
      <c r="N433" s="772"/>
      <c r="O433" s="772"/>
      <c r="P433" s="772"/>
      <c r="Q433" s="772"/>
      <c r="R433" s="772"/>
      <c r="S433" s="772"/>
      <c r="T433" s="772"/>
      <c r="U433" s="772"/>
      <c r="V433" s="772"/>
      <c r="W433" s="774"/>
      <c r="X433" s="772"/>
      <c r="Y433" s="772"/>
      <c r="Z433" s="772"/>
      <c r="AA433" s="775"/>
      <c r="AB433" s="771"/>
      <c r="AC433" s="247"/>
      <c r="AD433" s="313"/>
      <c r="AE433" s="757"/>
      <c r="AF433" s="828"/>
      <c r="AG433" s="313"/>
      <c r="AH433" s="757">
        <v>0.06</v>
      </c>
      <c r="AI433" s="828" t="s">
        <v>98</v>
      </c>
      <c r="AJ433" s="313"/>
      <c r="AK433" s="829"/>
      <c r="AL433" s="828"/>
      <c r="AM433" s="766"/>
      <c r="AN433" s="252">
        <f t="shared" si="14"/>
        <v>0.06</v>
      </c>
      <c r="AO433" s="247" t="s">
        <v>98</v>
      </c>
      <c r="AP433" s="313">
        <f t="shared" si="15"/>
        <v>0</v>
      </c>
      <c r="AQ433" s="776"/>
      <c r="AR433" s="767"/>
      <c r="AS433" s="769"/>
      <c r="AT433" s="776"/>
      <c r="AU433" s="767"/>
      <c r="AV433" s="769"/>
      <c r="AW433" s="776"/>
      <c r="AX433" s="767"/>
      <c r="AY433" s="769"/>
      <c r="AZ433" s="776"/>
      <c r="BA433" s="768"/>
      <c r="BB433" s="769"/>
      <c r="BC433" s="776"/>
      <c r="BD433" s="768"/>
      <c r="BE433" s="777"/>
      <c r="BF433" s="319"/>
      <c r="BG433" s="320"/>
      <c r="BH433" s="320"/>
      <c r="BI433" s="776"/>
      <c r="BJ433" s="768"/>
      <c r="BK433" s="769"/>
      <c r="BL433" s="776"/>
      <c r="BM433" s="768"/>
      <c r="BN433" s="769"/>
      <c r="BO433" s="776"/>
      <c r="BP433" s="768"/>
      <c r="BQ433" s="769"/>
      <c r="BR433" s="767"/>
      <c r="BS433" s="768"/>
      <c r="BT433" s="769"/>
    </row>
    <row r="434" spans="1:72" ht="94.5" x14ac:dyDescent="0.25">
      <c r="A434" s="742">
        <v>363</v>
      </c>
      <c r="B434" s="677" t="s">
        <v>576</v>
      </c>
      <c r="C434" s="320"/>
      <c r="D434" s="772"/>
      <c r="E434" s="772"/>
      <c r="F434" s="772"/>
      <c r="G434" s="773"/>
      <c r="H434" s="772"/>
      <c r="I434" s="772"/>
      <c r="J434" s="772"/>
      <c r="K434" s="772"/>
      <c r="L434" s="773"/>
      <c r="M434" s="772"/>
      <c r="N434" s="772"/>
      <c r="O434" s="772"/>
      <c r="P434" s="772"/>
      <c r="Q434" s="772"/>
      <c r="R434" s="772"/>
      <c r="S434" s="772"/>
      <c r="T434" s="772"/>
      <c r="U434" s="772"/>
      <c r="V434" s="772"/>
      <c r="W434" s="774"/>
      <c r="X434" s="772"/>
      <c r="Y434" s="772"/>
      <c r="Z434" s="772"/>
      <c r="AA434" s="775"/>
      <c r="AB434" s="771"/>
      <c r="AC434" s="247"/>
      <c r="AD434" s="313"/>
      <c r="AE434" s="757"/>
      <c r="AF434" s="828"/>
      <c r="AG434" s="313"/>
      <c r="AH434" s="757">
        <v>0.31</v>
      </c>
      <c r="AI434" s="828" t="s">
        <v>98</v>
      </c>
      <c r="AJ434" s="313"/>
      <c r="AK434" s="829"/>
      <c r="AL434" s="828"/>
      <c r="AM434" s="766"/>
      <c r="AN434" s="252">
        <f t="shared" si="14"/>
        <v>0.31</v>
      </c>
      <c r="AO434" s="247" t="s">
        <v>98</v>
      </c>
      <c r="AP434" s="313">
        <f t="shared" si="15"/>
        <v>0</v>
      </c>
      <c r="AQ434" s="776"/>
      <c r="AR434" s="767"/>
      <c r="AS434" s="769"/>
      <c r="AT434" s="776"/>
      <c r="AU434" s="767"/>
      <c r="AV434" s="769"/>
      <c r="AW434" s="776"/>
      <c r="AX434" s="767"/>
      <c r="AY434" s="769"/>
      <c r="AZ434" s="776"/>
      <c r="BA434" s="768"/>
      <c r="BB434" s="769"/>
      <c r="BC434" s="776"/>
      <c r="BD434" s="768"/>
      <c r="BE434" s="777"/>
      <c r="BF434" s="319"/>
      <c r="BG434" s="320"/>
      <c r="BH434" s="320"/>
      <c r="BI434" s="776"/>
      <c r="BJ434" s="768"/>
      <c r="BK434" s="769"/>
      <c r="BL434" s="776"/>
      <c r="BM434" s="768"/>
      <c r="BN434" s="769"/>
      <c r="BO434" s="776"/>
      <c r="BP434" s="768"/>
      <c r="BQ434" s="769"/>
      <c r="BR434" s="767"/>
      <c r="BS434" s="768"/>
      <c r="BT434" s="769"/>
    </row>
    <row r="435" spans="1:72" ht="63" x14ac:dyDescent="0.25">
      <c r="A435" s="742">
        <v>364</v>
      </c>
      <c r="B435" s="677" t="s">
        <v>580</v>
      </c>
      <c r="C435" s="279"/>
      <c r="D435" s="243"/>
      <c r="E435" s="243"/>
      <c r="F435" s="243"/>
      <c r="G435" s="244"/>
      <c r="H435" s="243"/>
      <c r="I435" s="243"/>
      <c r="J435" s="243"/>
      <c r="K435" s="243"/>
      <c r="L435" s="244"/>
      <c r="M435" s="243"/>
      <c r="N435" s="243"/>
      <c r="O435" s="243"/>
      <c r="P435" s="243"/>
      <c r="Q435" s="243"/>
      <c r="R435" s="243"/>
      <c r="S435" s="243"/>
      <c r="T435" s="243"/>
      <c r="U435" s="243"/>
      <c r="V435" s="243"/>
      <c r="W435" s="245"/>
      <c r="X435" s="243"/>
      <c r="Y435" s="243"/>
      <c r="Z435" s="243"/>
      <c r="AA435" s="268"/>
      <c r="AB435" s="771"/>
      <c r="AC435" s="247"/>
      <c r="AD435" s="313"/>
      <c r="AE435" s="757"/>
      <c r="AF435" s="828"/>
      <c r="AG435" s="313"/>
      <c r="AH435" s="757">
        <v>0.87</v>
      </c>
      <c r="AI435" s="828" t="s">
        <v>98</v>
      </c>
      <c r="AJ435" s="313"/>
      <c r="AK435" s="829"/>
      <c r="AL435" s="828"/>
      <c r="AM435" s="766"/>
      <c r="AN435" s="252">
        <f t="shared" si="14"/>
        <v>0.87</v>
      </c>
      <c r="AO435" s="247" t="s">
        <v>98</v>
      </c>
      <c r="AP435" s="313">
        <f t="shared" si="15"/>
        <v>0</v>
      </c>
      <c r="AQ435" s="782"/>
      <c r="AR435" s="828"/>
      <c r="AS435" s="830"/>
      <c r="AT435" s="782"/>
      <c r="AU435" s="828"/>
      <c r="AV435" s="830"/>
      <c r="AW435" s="782"/>
      <c r="AX435" s="828"/>
      <c r="AY435" s="830"/>
      <c r="AZ435" s="782"/>
      <c r="BA435" s="270"/>
      <c r="BB435" s="830"/>
      <c r="BC435" s="782"/>
      <c r="BD435" s="270"/>
      <c r="BE435" s="271"/>
      <c r="BF435" s="278"/>
      <c r="BG435" s="279"/>
      <c r="BH435" s="279"/>
      <c r="BI435" s="782"/>
      <c r="BJ435" s="270"/>
      <c r="BK435" s="830"/>
      <c r="BL435" s="782"/>
      <c r="BM435" s="270"/>
      <c r="BN435" s="830"/>
      <c r="BO435" s="782"/>
      <c r="BP435" s="270"/>
      <c r="BQ435" s="830"/>
      <c r="BR435" s="828"/>
      <c r="BS435" s="270"/>
      <c r="BT435" s="830"/>
    </row>
    <row r="436" spans="1:72" x14ac:dyDescent="0.25">
      <c r="A436" s="331"/>
      <c r="B436" s="332"/>
      <c r="C436" s="332"/>
      <c r="D436" s="332"/>
      <c r="E436" s="332"/>
      <c r="F436" s="332"/>
      <c r="G436" s="332"/>
      <c r="H436" s="331"/>
      <c r="I436" s="331"/>
      <c r="J436" s="331"/>
      <c r="K436" s="331"/>
      <c r="L436" s="331"/>
      <c r="M436" s="331"/>
      <c r="N436" s="331"/>
      <c r="O436" s="331"/>
      <c r="P436" s="331"/>
      <c r="Q436" s="331"/>
      <c r="R436" s="331"/>
      <c r="S436" s="331"/>
      <c r="T436" s="331"/>
      <c r="U436" s="331"/>
      <c r="V436" s="331"/>
      <c r="W436" s="331"/>
      <c r="X436" s="331"/>
      <c r="Y436" s="331"/>
      <c r="Z436" s="331"/>
      <c r="AA436" s="331"/>
      <c r="AB436" s="331"/>
      <c r="AC436" s="331"/>
      <c r="AD436" s="783"/>
      <c r="AE436" s="783"/>
      <c r="AF436" s="331"/>
      <c r="AG436" s="783"/>
      <c r="AH436" s="783"/>
      <c r="AI436" s="331"/>
      <c r="AJ436" s="783"/>
      <c r="AK436" s="331"/>
      <c r="AL436" s="331"/>
      <c r="AM436" s="331"/>
      <c r="AN436" s="576"/>
      <c r="AO436" s="331"/>
      <c r="AP436" s="783"/>
      <c r="AQ436" s="331"/>
      <c r="AR436" s="331"/>
      <c r="AS436" s="331"/>
      <c r="AT436" s="331"/>
      <c r="AU436" s="331"/>
      <c r="AV436" s="331"/>
      <c r="AW436" s="331"/>
      <c r="AX436" s="331"/>
      <c r="AY436" s="331"/>
      <c r="AZ436" s="331"/>
      <c r="BA436" s="238"/>
      <c r="BB436" s="331"/>
      <c r="BC436" s="331"/>
      <c r="BD436" s="238"/>
      <c r="BE436" s="333"/>
      <c r="BF436" s="331"/>
      <c r="BG436" s="331"/>
      <c r="BH436" s="331"/>
      <c r="BI436" s="331"/>
      <c r="BJ436" s="238"/>
      <c r="BK436" s="331"/>
      <c r="BL436" s="331"/>
      <c r="BM436" s="238"/>
      <c r="BN436" s="331"/>
      <c r="BO436" s="331"/>
      <c r="BP436" s="238"/>
      <c r="BQ436" s="331"/>
      <c r="BR436" s="331"/>
      <c r="BS436" s="238"/>
      <c r="BT436" s="331"/>
    </row>
    <row r="437" spans="1:72" x14ac:dyDescent="0.25">
      <c r="B437" s="218" t="s">
        <v>8</v>
      </c>
    </row>
    <row r="439" spans="1:72" ht="22.5" x14ac:dyDescent="0.3">
      <c r="M439" s="336"/>
      <c r="N439" s="336"/>
      <c r="O439" s="336"/>
      <c r="P439" s="336"/>
      <c r="Q439" s="336"/>
      <c r="R439" s="336"/>
      <c r="S439" s="336"/>
      <c r="T439" s="336"/>
      <c r="U439" s="336"/>
      <c r="V439" s="336"/>
      <c r="W439" s="336"/>
      <c r="X439" s="336"/>
      <c r="Y439" s="336"/>
      <c r="Z439" s="336"/>
      <c r="AA439" s="336"/>
      <c r="AB439" s="336"/>
      <c r="AC439" s="336"/>
      <c r="AD439" s="340"/>
      <c r="AE439" s="784"/>
      <c r="AF439" s="222"/>
      <c r="AG439" s="784"/>
      <c r="AH439" s="784"/>
      <c r="AI439" s="222"/>
      <c r="AJ439" s="784"/>
      <c r="AK439" s="222"/>
      <c r="AL439" s="222"/>
      <c r="AM439" s="222"/>
      <c r="AN439" s="785"/>
      <c r="AO439" s="222"/>
      <c r="AP439" s="784"/>
      <c r="AQ439" s="222"/>
      <c r="AR439" s="222"/>
      <c r="AS439" s="222"/>
      <c r="AT439" s="222"/>
      <c r="AU439" s="222"/>
      <c r="AV439" s="222"/>
      <c r="AW439" s="337"/>
      <c r="AX439" s="337"/>
      <c r="AY439" s="337"/>
      <c r="AZ439" s="337"/>
      <c r="BA439" s="338"/>
      <c r="BB439" s="337"/>
      <c r="BC439" s="222"/>
      <c r="BE439" s="339"/>
      <c r="BF439" s="340"/>
      <c r="BG439" s="340"/>
      <c r="BH439" s="340"/>
    </row>
    <row r="440" spans="1:72" ht="23.25" x14ac:dyDescent="0.3">
      <c r="M440" s="336"/>
      <c r="N440" s="336"/>
      <c r="O440" s="336"/>
      <c r="P440" s="336"/>
      <c r="Q440" s="56" t="s">
        <v>20</v>
      </c>
      <c r="R440" s="17"/>
      <c r="S440" s="17"/>
      <c r="T440" s="18"/>
      <c r="U440" s="17"/>
      <c r="V440" s="20"/>
      <c r="W440" s="21"/>
      <c r="X440" s="20"/>
      <c r="Y440" s="20"/>
      <c r="Z440" s="60"/>
      <c r="AB440" s="807"/>
      <c r="AC440" s="814"/>
      <c r="AD440" s="336"/>
      <c r="AE440" s="336"/>
      <c r="AF440" s="336"/>
      <c r="AG440" s="336"/>
      <c r="AH440" s="336"/>
      <c r="AI440" s="763"/>
      <c r="AL440" s="763"/>
      <c r="AM440" s="843" t="s">
        <v>21</v>
      </c>
      <c r="AN440" s="218"/>
      <c r="AP440" s="218"/>
    </row>
    <row r="441" spans="1:72" ht="23.25" x14ac:dyDescent="0.3">
      <c r="M441" s="336"/>
      <c r="N441" s="336"/>
      <c r="O441" s="336"/>
      <c r="P441" s="336"/>
      <c r="Q441" s="56"/>
      <c r="R441" s="17"/>
      <c r="S441" s="17"/>
      <c r="T441" s="18"/>
      <c r="U441" s="17"/>
      <c r="V441" s="20"/>
      <c r="W441" s="21"/>
      <c r="X441" s="20"/>
      <c r="Y441" s="20"/>
      <c r="Z441" s="60"/>
      <c r="AB441" s="807"/>
      <c r="AC441" s="814"/>
      <c r="AD441" s="336"/>
      <c r="AE441" s="336"/>
      <c r="AF441" s="336"/>
      <c r="AG441" s="336"/>
      <c r="AH441" s="336"/>
      <c r="AI441" s="815"/>
      <c r="AJ441" s="816"/>
      <c r="AK441" s="817"/>
      <c r="AL441" s="818"/>
      <c r="AM441" s="19"/>
      <c r="AN441" s="819"/>
      <c r="AP441" s="819"/>
      <c r="AQ441" s="819"/>
      <c r="AR441" s="819"/>
      <c r="AS441" s="341"/>
      <c r="AT441" s="341"/>
      <c r="AU441" s="341"/>
      <c r="AV441" s="341"/>
      <c r="AW441" s="337"/>
      <c r="AX441" s="337"/>
      <c r="AY441" s="337"/>
      <c r="AZ441" s="337"/>
      <c r="BA441" s="338"/>
      <c r="BB441" s="337"/>
      <c r="BC441" s="341"/>
      <c r="BD441" s="342"/>
      <c r="BE441" s="343"/>
      <c r="BF441" s="344"/>
      <c r="BG441" s="344"/>
      <c r="BH441" s="344"/>
    </row>
    <row r="442" spans="1:72" ht="23.25" x14ac:dyDescent="0.3">
      <c r="M442" s="336"/>
      <c r="N442" s="336"/>
      <c r="O442" s="336"/>
      <c r="P442" s="336"/>
      <c r="Q442" s="56"/>
      <c r="R442" s="17"/>
      <c r="S442" s="17"/>
      <c r="T442" s="18"/>
      <c r="U442" s="17"/>
      <c r="V442" s="20"/>
      <c r="W442" s="21"/>
      <c r="X442" s="20"/>
      <c r="Y442" s="20"/>
      <c r="Z442" s="60"/>
      <c r="AB442" s="807"/>
      <c r="AC442" s="814"/>
      <c r="AD442" s="336"/>
      <c r="AE442" s="336"/>
      <c r="AF442" s="336"/>
      <c r="AG442" s="336"/>
      <c r="AH442" s="336"/>
      <c r="AI442" s="763"/>
      <c r="AL442" s="763"/>
      <c r="AM442" s="843"/>
      <c r="AN442" s="218"/>
      <c r="AP442" s="218"/>
    </row>
    <row r="443" spans="1:72" ht="23.25" x14ac:dyDescent="0.3">
      <c r="M443" s="336"/>
      <c r="N443" s="336"/>
      <c r="O443" s="336"/>
      <c r="P443" s="336"/>
      <c r="Q443" s="56" t="s">
        <v>30</v>
      </c>
      <c r="R443" s="17"/>
      <c r="S443" s="17"/>
      <c r="T443" s="18"/>
      <c r="U443" s="17"/>
      <c r="V443" s="20"/>
      <c r="W443" s="21"/>
      <c r="X443" s="20"/>
      <c r="Y443" s="20"/>
      <c r="Z443" s="60"/>
      <c r="AB443" s="807"/>
      <c r="AC443" s="814"/>
      <c r="AD443" s="336"/>
      <c r="AE443" s="336"/>
      <c r="AF443" s="336"/>
      <c r="AG443" s="336"/>
      <c r="AH443" s="336"/>
      <c r="AI443" s="815"/>
      <c r="AJ443" s="816"/>
      <c r="AK443" s="817"/>
      <c r="AL443" s="818"/>
      <c r="AM443" s="16" t="s">
        <v>26</v>
      </c>
      <c r="AN443" s="819"/>
      <c r="AP443" s="819"/>
      <c r="AQ443" s="819"/>
      <c r="AR443" s="819"/>
      <c r="AS443" s="341"/>
      <c r="AT443" s="341"/>
      <c r="AU443" s="341"/>
      <c r="AV443" s="341"/>
      <c r="AW443" s="337"/>
      <c r="AX443" s="337"/>
      <c r="AY443" s="337"/>
      <c r="AZ443" s="337"/>
      <c r="BA443" s="338"/>
      <c r="BB443" s="337"/>
      <c r="BC443" s="341"/>
      <c r="BD443" s="342"/>
      <c r="BE443" s="343"/>
      <c r="BF443" s="344"/>
      <c r="BG443" s="344"/>
      <c r="BH443" s="344"/>
    </row>
    <row r="444" spans="1:72" ht="23.25" x14ac:dyDescent="0.3">
      <c r="Q444" s="56"/>
      <c r="R444" s="17"/>
      <c r="S444" s="17"/>
      <c r="T444" s="18"/>
      <c r="U444" s="17"/>
      <c r="V444" s="20"/>
      <c r="W444" s="21"/>
      <c r="X444" s="20"/>
      <c r="Y444" s="20"/>
      <c r="Z444" s="60"/>
      <c r="AB444" s="807"/>
      <c r="AC444" s="814"/>
      <c r="AD444" s="218"/>
      <c r="AE444" s="218"/>
      <c r="AG444" s="218"/>
      <c r="AH444" s="218"/>
      <c r="AI444" s="763"/>
      <c r="AL444" s="763"/>
      <c r="AM444" s="843"/>
      <c r="AN444" s="218"/>
      <c r="AP444" s="218"/>
    </row>
    <row r="445" spans="1:72" ht="23.25" x14ac:dyDescent="0.3">
      <c r="Q445" s="56"/>
      <c r="R445" s="17"/>
      <c r="S445" s="17"/>
      <c r="T445" s="18"/>
      <c r="U445" s="17"/>
      <c r="V445" s="20"/>
      <c r="W445" s="21"/>
      <c r="X445" s="20"/>
      <c r="Y445" s="20"/>
      <c r="Z445" s="60"/>
      <c r="AB445" s="807"/>
      <c r="AC445" s="814"/>
      <c r="AD445" s="218"/>
      <c r="AE445" s="218"/>
      <c r="AG445" s="218"/>
      <c r="AH445" s="218"/>
      <c r="AI445" s="763"/>
      <c r="AL445" s="763"/>
      <c r="AM445" s="843"/>
      <c r="AN445" s="218"/>
      <c r="AP445" s="218"/>
    </row>
    <row r="446" spans="1:72" ht="23.25" x14ac:dyDescent="0.3">
      <c r="Q446" s="56" t="s">
        <v>22</v>
      </c>
      <c r="R446" s="17"/>
      <c r="S446" s="17"/>
      <c r="T446" s="18"/>
      <c r="U446" s="17"/>
      <c r="V446" s="20"/>
      <c r="W446" s="21"/>
      <c r="X446" s="20"/>
      <c r="Y446" s="20"/>
      <c r="Z446" s="60"/>
      <c r="AB446" s="807"/>
      <c r="AC446" s="814"/>
      <c r="AD446" s="218"/>
      <c r="AE446" s="218"/>
      <c r="AG446" s="218"/>
      <c r="AH446" s="218"/>
      <c r="AI446" s="763"/>
      <c r="AL446" s="763"/>
      <c r="AM446" s="16" t="s">
        <v>23</v>
      </c>
      <c r="AN446" s="218"/>
      <c r="AP446" s="218"/>
    </row>
  </sheetData>
  <mergeCells count="61">
    <mergeCell ref="BQ9:BT9"/>
    <mergeCell ref="A5:BK5"/>
    <mergeCell ref="A6:BL6"/>
    <mergeCell ref="AB60:AD60"/>
    <mergeCell ref="AE60:AG60"/>
    <mergeCell ref="AH60:AJ60"/>
    <mergeCell ref="AK60:AM60"/>
    <mergeCell ref="AN60:AP60"/>
    <mergeCell ref="BR18:BT18"/>
    <mergeCell ref="AK18:AM18"/>
    <mergeCell ref="AN18:AP18"/>
    <mergeCell ref="AQ18:AS18"/>
    <mergeCell ref="AT18:AV18"/>
    <mergeCell ref="AW18:AY18"/>
    <mergeCell ref="AZ18:BB18"/>
    <mergeCell ref="BC18:BE18"/>
    <mergeCell ref="BF18:BH18"/>
    <mergeCell ref="BI18:BK18"/>
    <mergeCell ref="BL18:BN18"/>
    <mergeCell ref="BO18:BQ18"/>
    <mergeCell ref="BO17:BQ17"/>
    <mergeCell ref="BR17:BT17"/>
    <mergeCell ref="C18:G18"/>
    <mergeCell ref="H18:L18"/>
    <mergeCell ref="M18:Q18"/>
    <mergeCell ref="R18:V18"/>
    <mergeCell ref="W18:AA18"/>
    <mergeCell ref="AB18:AD18"/>
    <mergeCell ref="AE18:AG18"/>
    <mergeCell ref="AH18:AJ18"/>
    <mergeCell ref="AW17:AY17"/>
    <mergeCell ref="AZ17:BB17"/>
    <mergeCell ref="BC17:BE17"/>
    <mergeCell ref="BF17:BH17"/>
    <mergeCell ref="BI17:BK17"/>
    <mergeCell ref="BL17:BN17"/>
    <mergeCell ref="AE17:AG17"/>
    <mergeCell ref="AK17:AM17"/>
    <mergeCell ref="AN17:AP17"/>
    <mergeCell ref="AQ17:AS17"/>
    <mergeCell ref="H17:L17"/>
    <mergeCell ref="M17:Q17"/>
    <mergeCell ref="R17:V17"/>
    <mergeCell ref="W17:AA17"/>
    <mergeCell ref="AB17:AD17"/>
    <mergeCell ref="CB10:CC10"/>
    <mergeCell ref="A14:A17"/>
    <mergeCell ref="B14:B17"/>
    <mergeCell ref="C14:AP14"/>
    <mergeCell ref="AQ14:BT14"/>
    <mergeCell ref="C15:AA15"/>
    <mergeCell ref="AB15:AP15"/>
    <mergeCell ref="AQ15:BE15"/>
    <mergeCell ref="BF15:BT15"/>
    <mergeCell ref="AT17:AV17"/>
    <mergeCell ref="C16:AA16"/>
    <mergeCell ref="AB16:AP16"/>
    <mergeCell ref="AQ16:BE16"/>
    <mergeCell ref="BF16:BT16"/>
    <mergeCell ref="C17:G17"/>
    <mergeCell ref="AH17:AJ17"/>
  </mergeCells>
  <conditionalFormatting sqref="B311:B435">
    <cfRule type="duplicateValues" dxfId="13" priority="2"/>
  </conditionalFormatting>
  <pageMargins left="0.23622047244094491" right="0.23622047244094491" top="0.74803149606299213" bottom="0.74803149606299213" header="0.31496062992125984" footer="0.31496062992125984"/>
  <pageSetup paperSize="9" scale="41" fitToHeight="0" orientation="landscape"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0000"/>
    <pageSetUpPr fitToPage="1"/>
  </sheetPr>
  <dimension ref="A1:CC162"/>
  <sheetViews>
    <sheetView showZeros="0" zoomScale="60" zoomScaleNormal="60" zoomScalePageLayoutView="70" workbookViewId="0">
      <selection activeCell="BG25" sqref="BG25"/>
    </sheetView>
  </sheetViews>
  <sheetFormatPr defaultRowHeight="15.75" x14ac:dyDescent="0.25"/>
  <cols>
    <col min="1" max="1" width="6.375" style="218" customWidth="1"/>
    <col min="2" max="2" width="31.25" style="218" customWidth="1"/>
    <col min="3" max="3" width="5.375" style="218" customWidth="1"/>
    <col min="4" max="4" width="1.5" style="218" customWidth="1"/>
    <col min="5" max="5" width="4.625" style="218" customWidth="1"/>
    <col min="6" max="6" width="1.375" style="218" customWidth="1"/>
    <col min="7" max="7" width="5.625" style="218" customWidth="1"/>
    <col min="8" max="8" width="5.375" style="218" customWidth="1"/>
    <col min="9" max="9" width="2.375" style="218" customWidth="1"/>
    <col min="10" max="10" width="3.875" style="218" customWidth="1"/>
    <col min="11" max="11" width="2" style="218" customWidth="1"/>
    <col min="12" max="12" width="6" style="218" customWidth="1"/>
    <col min="13" max="13" width="5.5" style="218" customWidth="1"/>
    <col min="14" max="14" width="2" style="218" customWidth="1"/>
    <col min="15" max="15" width="3.375" style="218" customWidth="1"/>
    <col min="16" max="16" width="2.25" style="218" customWidth="1"/>
    <col min="17" max="17" width="5.5" style="218" customWidth="1"/>
    <col min="18" max="18" width="6.125" style="218" customWidth="1"/>
    <col min="19" max="19" width="1.5" style="218" customWidth="1"/>
    <col min="20" max="20" width="7.25" style="218" customWidth="1"/>
    <col min="21" max="21" width="1.375" style="218" customWidth="1"/>
    <col min="22" max="22" width="5.75" style="218" customWidth="1"/>
    <col min="23" max="23" width="5.625" style="218" customWidth="1"/>
    <col min="24" max="24" width="1.375" style="218" customWidth="1"/>
    <col min="25" max="25" width="7" style="218" customWidth="1"/>
    <col min="26" max="26" width="1.75" style="218" customWidth="1"/>
    <col min="27" max="27" width="7.25" style="218" customWidth="1"/>
    <col min="28" max="28" width="8.5" style="218" customWidth="1"/>
    <col min="29" max="29" width="1.875" style="218" customWidth="1"/>
    <col min="30" max="30" width="4.875" style="763" customWidth="1"/>
    <col min="31" max="31" width="7.5" style="763" customWidth="1"/>
    <col min="32" max="32" width="2.125" style="218" customWidth="1"/>
    <col min="33" max="33" width="6.75" style="763" customWidth="1"/>
    <col min="34" max="34" width="7.125" style="763" customWidth="1"/>
    <col min="35" max="35" width="1.375" style="218" customWidth="1"/>
    <col min="36" max="36" width="6" style="763" customWidth="1"/>
    <col min="37" max="37" width="6.375" style="763" customWidth="1"/>
    <col min="38" max="38" width="2.125" style="218" customWidth="1"/>
    <col min="39" max="39" width="6" style="763" customWidth="1"/>
    <col min="40" max="40" width="7.375" style="875" customWidth="1"/>
    <col min="41" max="41" width="1.25" style="218" customWidth="1"/>
    <col min="42" max="42" width="6.125" style="763" customWidth="1"/>
    <col min="43" max="43" width="3.625" style="218" customWidth="1"/>
    <col min="44" max="44" width="3.25" style="218" customWidth="1"/>
    <col min="45" max="45" width="2.625" style="218" customWidth="1"/>
    <col min="46" max="46" width="2.875" style="218" customWidth="1"/>
    <col min="47" max="47" width="3" style="218" customWidth="1"/>
    <col min="48" max="48" width="2.875" style="218" customWidth="1"/>
    <col min="49" max="49" width="4.25" style="218" customWidth="1"/>
    <col min="50" max="50" width="2.5" style="218" customWidth="1"/>
    <col min="51" max="51" width="2.875" style="218" customWidth="1"/>
    <col min="52" max="52" width="7" style="218" customWidth="1"/>
    <col min="53" max="53" width="1.625" style="220" customWidth="1"/>
    <col min="54" max="54" width="6" style="218" customWidth="1"/>
    <col min="55" max="55" width="7.125" style="218" customWidth="1"/>
    <col min="56" max="56" width="1.625" style="220" customWidth="1"/>
    <col min="57" max="57" width="5.625" style="221" customWidth="1"/>
    <col min="58" max="58" width="3.75" style="218" customWidth="1"/>
    <col min="59" max="59" width="2" style="218" customWidth="1"/>
    <col min="60" max="60" width="3.875" style="218" customWidth="1"/>
    <col min="61" max="61" width="4.875" style="218" customWidth="1"/>
    <col min="62" max="62" width="1.625" style="220" customWidth="1"/>
    <col min="63" max="63" width="4.75" style="218" customWidth="1"/>
    <col min="64" max="64" width="5.875" style="218" customWidth="1"/>
    <col min="65" max="65" width="1.25" style="220" customWidth="1"/>
    <col min="66" max="66" width="6.625" style="218" customWidth="1"/>
    <col min="67" max="67" width="6" style="218" customWidth="1"/>
    <col min="68" max="68" width="1.375" style="220" customWidth="1"/>
    <col min="69" max="69" width="4.75" style="218" customWidth="1"/>
    <col min="70" max="70" width="6.875" style="218" customWidth="1"/>
    <col min="71" max="71" width="1.125" style="220" customWidth="1"/>
    <col min="72" max="72" width="6.25" style="218" customWidth="1"/>
    <col min="73" max="75" width="9" style="218"/>
    <col min="76" max="76" width="1.75" style="218" customWidth="1"/>
    <col min="77" max="77" width="5" style="218" customWidth="1"/>
    <col min="78" max="255" width="9" style="218"/>
    <col min="256" max="256" width="6.375" style="218" customWidth="1"/>
    <col min="257" max="257" width="31.25" style="218" customWidth="1"/>
    <col min="258" max="258" width="5.375" style="218" customWidth="1"/>
    <col min="259" max="259" width="1.5" style="218" customWidth="1"/>
    <col min="260" max="260" width="4.625" style="218" customWidth="1"/>
    <col min="261" max="261" width="1.375" style="218" customWidth="1"/>
    <col min="262" max="262" width="5.625" style="218" customWidth="1"/>
    <col min="263" max="263" width="5.375" style="218" customWidth="1"/>
    <col min="264" max="264" width="2.375" style="218" customWidth="1"/>
    <col min="265" max="265" width="3.875" style="218" customWidth="1"/>
    <col min="266" max="266" width="2" style="218" customWidth="1"/>
    <col min="267" max="267" width="6" style="218" customWidth="1"/>
    <col min="268" max="268" width="5.5" style="218" customWidth="1"/>
    <col min="269" max="269" width="2" style="218" customWidth="1"/>
    <col min="270" max="270" width="3.375" style="218" customWidth="1"/>
    <col min="271" max="271" width="2.25" style="218" customWidth="1"/>
    <col min="272" max="272" width="5.5" style="218" customWidth="1"/>
    <col min="273" max="273" width="6.125" style="218" customWidth="1"/>
    <col min="274" max="274" width="1.5" style="218" customWidth="1"/>
    <col min="275" max="275" width="7.25" style="218" customWidth="1"/>
    <col min="276" max="276" width="1.375" style="218" customWidth="1"/>
    <col min="277" max="277" width="5.75" style="218" customWidth="1"/>
    <col min="278" max="278" width="5.625" style="218" customWidth="1"/>
    <col min="279" max="279" width="1.375" style="218" customWidth="1"/>
    <col min="280" max="280" width="7" style="218" customWidth="1"/>
    <col min="281" max="281" width="1.75" style="218" customWidth="1"/>
    <col min="282" max="282" width="5.625" style="218" customWidth="1"/>
    <col min="283" max="283" width="5" style="218" customWidth="1"/>
    <col min="284" max="284" width="1.875" style="218" customWidth="1"/>
    <col min="285" max="285" width="4.875" style="218" customWidth="1"/>
    <col min="286" max="286" width="7.875" style="218" customWidth="1"/>
    <col min="287" max="287" width="2.5" style="218" customWidth="1"/>
    <col min="288" max="288" width="5.125" style="218" customWidth="1"/>
    <col min="289" max="289" width="6.375" style="218" customWidth="1"/>
    <col min="290" max="290" width="1.375" style="218" customWidth="1"/>
    <col min="291" max="291" width="5" style="218" customWidth="1"/>
    <col min="292" max="292" width="4.625" style="218" customWidth="1"/>
    <col min="293" max="293" width="2.125" style="218" customWidth="1"/>
    <col min="294" max="294" width="4.75" style="218" customWidth="1"/>
    <col min="295" max="295" width="7" style="218" customWidth="1"/>
    <col min="296" max="296" width="1.25" style="218" customWidth="1"/>
    <col min="297" max="297" width="4.875" style="218" customWidth="1"/>
    <col min="298" max="298" width="3.625" style="218" customWidth="1"/>
    <col min="299" max="299" width="3.25" style="218" customWidth="1"/>
    <col min="300" max="300" width="2.625" style="218" customWidth="1"/>
    <col min="301" max="301" width="2.875" style="218" customWidth="1"/>
    <col min="302" max="302" width="3" style="218" customWidth="1"/>
    <col min="303" max="303" width="2.875" style="218" customWidth="1"/>
    <col min="304" max="304" width="4.25" style="218" customWidth="1"/>
    <col min="305" max="305" width="2.5" style="218" customWidth="1"/>
    <col min="306" max="306" width="2.875" style="218" customWidth="1"/>
    <col min="307" max="307" width="7" style="218" customWidth="1"/>
    <col min="308" max="308" width="1.625" style="218" customWidth="1"/>
    <col min="309" max="309" width="6" style="218" customWidth="1"/>
    <col min="310" max="310" width="7.125" style="218" customWidth="1"/>
    <col min="311" max="311" width="1.625" style="218" customWidth="1"/>
    <col min="312" max="312" width="5.625" style="218" customWidth="1"/>
    <col min="313" max="313" width="3.75" style="218" customWidth="1"/>
    <col min="314" max="314" width="2" style="218" customWidth="1"/>
    <col min="315" max="315" width="3.875" style="218" customWidth="1"/>
    <col min="316" max="316" width="4.875" style="218" customWidth="1"/>
    <col min="317" max="317" width="1.625" style="218" customWidth="1"/>
    <col min="318" max="318" width="4.75" style="218" customWidth="1"/>
    <col min="319" max="319" width="5.875" style="218" customWidth="1"/>
    <col min="320" max="320" width="1.25" style="218" customWidth="1"/>
    <col min="321" max="321" width="4.625" style="218" customWidth="1"/>
    <col min="322" max="322" width="4.75" style="218" customWidth="1"/>
    <col min="323" max="323" width="1.375" style="218" customWidth="1"/>
    <col min="324" max="324" width="4.75" style="218" customWidth="1"/>
    <col min="325" max="325" width="5.875" style="218" customWidth="1"/>
    <col min="326" max="326" width="1.125" style="218" customWidth="1"/>
    <col min="327" max="327" width="4.75" style="218" customWidth="1"/>
    <col min="328" max="328" width="9.625" style="218" customWidth="1"/>
    <col min="329" max="331" width="9" style="218"/>
    <col min="332" max="332" width="1.75" style="218" customWidth="1"/>
    <col min="333" max="333" width="5" style="218" customWidth="1"/>
    <col min="334" max="511" width="9" style="218"/>
    <col min="512" max="512" width="6.375" style="218" customWidth="1"/>
    <col min="513" max="513" width="31.25" style="218" customWidth="1"/>
    <col min="514" max="514" width="5.375" style="218" customWidth="1"/>
    <col min="515" max="515" width="1.5" style="218" customWidth="1"/>
    <col min="516" max="516" width="4.625" style="218" customWidth="1"/>
    <col min="517" max="517" width="1.375" style="218" customWidth="1"/>
    <col min="518" max="518" width="5.625" style="218" customWidth="1"/>
    <col min="519" max="519" width="5.375" style="218" customWidth="1"/>
    <col min="520" max="520" width="2.375" style="218" customWidth="1"/>
    <col min="521" max="521" width="3.875" style="218" customWidth="1"/>
    <col min="522" max="522" width="2" style="218" customWidth="1"/>
    <col min="523" max="523" width="6" style="218" customWidth="1"/>
    <col min="524" max="524" width="5.5" style="218" customWidth="1"/>
    <col min="525" max="525" width="2" style="218" customWidth="1"/>
    <col min="526" max="526" width="3.375" style="218" customWidth="1"/>
    <col min="527" max="527" width="2.25" style="218" customWidth="1"/>
    <col min="528" max="528" width="5.5" style="218" customWidth="1"/>
    <col min="529" max="529" width="6.125" style="218" customWidth="1"/>
    <col min="530" max="530" width="1.5" style="218" customWidth="1"/>
    <col min="531" max="531" width="7.25" style="218" customWidth="1"/>
    <col min="532" max="532" width="1.375" style="218" customWidth="1"/>
    <col min="533" max="533" width="5.75" style="218" customWidth="1"/>
    <col min="534" max="534" width="5.625" style="218" customWidth="1"/>
    <col min="535" max="535" width="1.375" style="218" customWidth="1"/>
    <col min="536" max="536" width="7" style="218" customWidth="1"/>
    <col min="537" max="537" width="1.75" style="218" customWidth="1"/>
    <col min="538" max="538" width="5.625" style="218" customWidth="1"/>
    <col min="539" max="539" width="5" style="218" customWidth="1"/>
    <col min="540" max="540" width="1.875" style="218" customWidth="1"/>
    <col min="541" max="541" width="4.875" style="218" customWidth="1"/>
    <col min="542" max="542" width="7.875" style="218" customWidth="1"/>
    <col min="543" max="543" width="2.5" style="218" customWidth="1"/>
    <col min="544" max="544" width="5.125" style="218" customWidth="1"/>
    <col min="545" max="545" width="6.375" style="218" customWidth="1"/>
    <col min="546" max="546" width="1.375" style="218" customWidth="1"/>
    <col min="547" max="547" width="5" style="218" customWidth="1"/>
    <col min="548" max="548" width="4.625" style="218" customWidth="1"/>
    <col min="549" max="549" width="2.125" style="218" customWidth="1"/>
    <col min="550" max="550" width="4.75" style="218" customWidth="1"/>
    <col min="551" max="551" width="7" style="218" customWidth="1"/>
    <col min="552" max="552" width="1.25" style="218" customWidth="1"/>
    <col min="553" max="553" width="4.875" style="218" customWidth="1"/>
    <col min="554" max="554" width="3.625" style="218" customWidth="1"/>
    <col min="555" max="555" width="3.25" style="218" customWidth="1"/>
    <col min="556" max="556" width="2.625" style="218" customWidth="1"/>
    <col min="557" max="557" width="2.875" style="218" customWidth="1"/>
    <col min="558" max="558" width="3" style="218" customWidth="1"/>
    <col min="559" max="559" width="2.875" style="218" customWidth="1"/>
    <col min="560" max="560" width="4.25" style="218" customWidth="1"/>
    <col min="561" max="561" width="2.5" style="218" customWidth="1"/>
    <col min="562" max="562" width="2.875" style="218" customWidth="1"/>
    <col min="563" max="563" width="7" style="218" customWidth="1"/>
    <col min="564" max="564" width="1.625" style="218" customWidth="1"/>
    <col min="565" max="565" width="6" style="218" customWidth="1"/>
    <col min="566" max="566" width="7.125" style="218" customWidth="1"/>
    <col min="567" max="567" width="1.625" style="218" customWidth="1"/>
    <col min="568" max="568" width="5.625" style="218" customWidth="1"/>
    <col min="569" max="569" width="3.75" style="218" customWidth="1"/>
    <col min="570" max="570" width="2" style="218" customWidth="1"/>
    <col min="571" max="571" width="3.875" style="218" customWidth="1"/>
    <col min="572" max="572" width="4.875" style="218" customWidth="1"/>
    <col min="573" max="573" width="1.625" style="218" customWidth="1"/>
    <col min="574" max="574" width="4.75" style="218" customWidth="1"/>
    <col min="575" max="575" width="5.875" style="218" customWidth="1"/>
    <col min="576" max="576" width="1.25" style="218" customWidth="1"/>
    <col min="577" max="577" width="4.625" style="218" customWidth="1"/>
    <col min="578" max="578" width="4.75" style="218" customWidth="1"/>
    <col min="579" max="579" width="1.375" style="218" customWidth="1"/>
    <col min="580" max="580" width="4.75" style="218" customWidth="1"/>
    <col min="581" max="581" width="5.875" style="218" customWidth="1"/>
    <col min="582" max="582" width="1.125" style="218" customWidth="1"/>
    <col min="583" max="583" width="4.75" style="218" customWidth="1"/>
    <col min="584" max="584" width="9.625" style="218" customWidth="1"/>
    <col min="585" max="587" width="9" style="218"/>
    <col min="588" max="588" width="1.75" style="218" customWidth="1"/>
    <col min="589" max="589" width="5" style="218" customWidth="1"/>
    <col min="590" max="767" width="9" style="218"/>
    <col min="768" max="768" width="6.375" style="218" customWidth="1"/>
    <col min="769" max="769" width="31.25" style="218" customWidth="1"/>
    <col min="770" max="770" width="5.375" style="218" customWidth="1"/>
    <col min="771" max="771" width="1.5" style="218" customWidth="1"/>
    <col min="772" max="772" width="4.625" style="218" customWidth="1"/>
    <col min="773" max="773" width="1.375" style="218" customWidth="1"/>
    <col min="774" max="774" width="5.625" style="218" customWidth="1"/>
    <col min="775" max="775" width="5.375" style="218" customWidth="1"/>
    <col min="776" max="776" width="2.375" style="218" customWidth="1"/>
    <col min="777" max="777" width="3.875" style="218" customWidth="1"/>
    <col min="778" max="778" width="2" style="218" customWidth="1"/>
    <col min="779" max="779" width="6" style="218" customWidth="1"/>
    <col min="780" max="780" width="5.5" style="218" customWidth="1"/>
    <col min="781" max="781" width="2" style="218" customWidth="1"/>
    <col min="782" max="782" width="3.375" style="218" customWidth="1"/>
    <col min="783" max="783" width="2.25" style="218" customWidth="1"/>
    <col min="784" max="784" width="5.5" style="218" customWidth="1"/>
    <col min="785" max="785" width="6.125" style="218" customWidth="1"/>
    <col min="786" max="786" width="1.5" style="218" customWidth="1"/>
    <col min="787" max="787" width="7.25" style="218" customWidth="1"/>
    <col min="788" max="788" width="1.375" style="218" customWidth="1"/>
    <col min="789" max="789" width="5.75" style="218" customWidth="1"/>
    <col min="790" max="790" width="5.625" style="218" customWidth="1"/>
    <col min="791" max="791" width="1.375" style="218" customWidth="1"/>
    <col min="792" max="792" width="7" style="218" customWidth="1"/>
    <col min="793" max="793" width="1.75" style="218" customWidth="1"/>
    <col min="794" max="794" width="5.625" style="218" customWidth="1"/>
    <col min="795" max="795" width="5" style="218" customWidth="1"/>
    <col min="796" max="796" width="1.875" style="218" customWidth="1"/>
    <col min="797" max="797" width="4.875" style="218" customWidth="1"/>
    <col min="798" max="798" width="7.875" style="218" customWidth="1"/>
    <col min="799" max="799" width="2.5" style="218" customWidth="1"/>
    <col min="800" max="800" width="5.125" style="218" customWidth="1"/>
    <col min="801" max="801" width="6.375" style="218" customWidth="1"/>
    <col min="802" max="802" width="1.375" style="218" customWidth="1"/>
    <col min="803" max="803" width="5" style="218" customWidth="1"/>
    <col min="804" max="804" width="4.625" style="218" customWidth="1"/>
    <col min="805" max="805" width="2.125" style="218" customWidth="1"/>
    <col min="806" max="806" width="4.75" style="218" customWidth="1"/>
    <col min="807" max="807" width="7" style="218" customWidth="1"/>
    <col min="808" max="808" width="1.25" style="218" customWidth="1"/>
    <col min="809" max="809" width="4.875" style="218" customWidth="1"/>
    <col min="810" max="810" width="3.625" style="218" customWidth="1"/>
    <col min="811" max="811" width="3.25" style="218" customWidth="1"/>
    <col min="812" max="812" width="2.625" style="218" customWidth="1"/>
    <col min="813" max="813" width="2.875" style="218" customWidth="1"/>
    <col min="814" max="814" width="3" style="218" customWidth="1"/>
    <col min="815" max="815" width="2.875" style="218" customWidth="1"/>
    <col min="816" max="816" width="4.25" style="218" customWidth="1"/>
    <col min="817" max="817" width="2.5" style="218" customWidth="1"/>
    <col min="818" max="818" width="2.875" style="218" customWidth="1"/>
    <col min="819" max="819" width="7" style="218" customWidth="1"/>
    <col min="820" max="820" width="1.625" style="218" customWidth="1"/>
    <col min="821" max="821" width="6" style="218" customWidth="1"/>
    <col min="822" max="822" width="7.125" style="218" customWidth="1"/>
    <col min="823" max="823" width="1.625" style="218" customWidth="1"/>
    <col min="824" max="824" width="5.625" style="218" customWidth="1"/>
    <col min="825" max="825" width="3.75" style="218" customWidth="1"/>
    <col min="826" max="826" width="2" style="218" customWidth="1"/>
    <col min="827" max="827" width="3.875" style="218" customWidth="1"/>
    <col min="828" max="828" width="4.875" style="218" customWidth="1"/>
    <col min="829" max="829" width="1.625" style="218" customWidth="1"/>
    <col min="830" max="830" width="4.75" style="218" customWidth="1"/>
    <col min="831" max="831" width="5.875" style="218" customWidth="1"/>
    <col min="832" max="832" width="1.25" style="218" customWidth="1"/>
    <col min="833" max="833" width="4.625" style="218" customWidth="1"/>
    <col min="834" max="834" width="4.75" style="218" customWidth="1"/>
    <col min="835" max="835" width="1.375" style="218" customWidth="1"/>
    <col min="836" max="836" width="4.75" style="218" customWidth="1"/>
    <col min="837" max="837" width="5.875" style="218" customWidth="1"/>
    <col min="838" max="838" width="1.125" style="218" customWidth="1"/>
    <col min="839" max="839" width="4.75" style="218" customWidth="1"/>
    <col min="840" max="840" width="9.625" style="218" customWidth="1"/>
    <col min="841" max="843" width="9" style="218"/>
    <col min="844" max="844" width="1.75" style="218" customWidth="1"/>
    <col min="845" max="845" width="5" style="218" customWidth="1"/>
    <col min="846" max="1023" width="9" style="218"/>
    <col min="1024" max="1024" width="6.375" style="218" customWidth="1"/>
    <col min="1025" max="1025" width="31.25" style="218" customWidth="1"/>
    <col min="1026" max="1026" width="5.375" style="218" customWidth="1"/>
    <col min="1027" max="1027" width="1.5" style="218" customWidth="1"/>
    <col min="1028" max="1028" width="4.625" style="218" customWidth="1"/>
    <col min="1029" max="1029" width="1.375" style="218" customWidth="1"/>
    <col min="1030" max="1030" width="5.625" style="218" customWidth="1"/>
    <col min="1031" max="1031" width="5.375" style="218" customWidth="1"/>
    <col min="1032" max="1032" width="2.375" style="218" customWidth="1"/>
    <col min="1033" max="1033" width="3.875" style="218" customWidth="1"/>
    <col min="1034" max="1034" width="2" style="218" customWidth="1"/>
    <col min="1035" max="1035" width="6" style="218" customWidth="1"/>
    <col min="1036" max="1036" width="5.5" style="218" customWidth="1"/>
    <col min="1037" max="1037" width="2" style="218" customWidth="1"/>
    <col min="1038" max="1038" width="3.375" style="218" customWidth="1"/>
    <col min="1039" max="1039" width="2.25" style="218" customWidth="1"/>
    <col min="1040" max="1040" width="5.5" style="218" customWidth="1"/>
    <col min="1041" max="1041" width="6.125" style="218" customWidth="1"/>
    <col min="1042" max="1042" width="1.5" style="218" customWidth="1"/>
    <col min="1043" max="1043" width="7.25" style="218" customWidth="1"/>
    <col min="1044" max="1044" width="1.375" style="218" customWidth="1"/>
    <col min="1045" max="1045" width="5.75" style="218" customWidth="1"/>
    <col min="1046" max="1046" width="5.625" style="218" customWidth="1"/>
    <col min="1047" max="1047" width="1.375" style="218" customWidth="1"/>
    <col min="1048" max="1048" width="7" style="218" customWidth="1"/>
    <col min="1049" max="1049" width="1.75" style="218" customWidth="1"/>
    <col min="1050" max="1050" width="5.625" style="218" customWidth="1"/>
    <col min="1051" max="1051" width="5" style="218" customWidth="1"/>
    <col min="1052" max="1052" width="1.875" style="218" customWidth="1"/>
    <col min="1053" max="1053" width="4.875" style="218" customWidth="1"/>
    <col min="1054" max="1054" width="7.875" style="218" customWidth="1"/>
    <col min="1055" max="1055" width="2.5" style="218" customWidth="1"/>
    <col min="1056" max="1056" width="5.125" style="218" customWidth="1"/>
    <col min="1057" max="1057" width="6.375" style="218" customWidth="1"/>
    <col min="1058" max="1058" width="1.375" style="218" customWidth="1"/>
    <col min="1059" max="1059" width="5" style="218" customWidth="1"/>
    <col min="1060" max="1060" width="4.625" style="218" customWidth="1"/>
    <col min="1061" max="1061" width="2.125" style="218" customWidth="1"/>
    <col min="1062" max="1062" width="4.75" style="218" customWidth="1"/>
    <col min="1063" max="1063" width="7" style="218" customWidth="1"/>
    <col min="1064" max="1064" width="1.25" style="218" customWidth="1"/>
    <col min="1065" max="1065" width="4.875" style="218" customWidth="1"/>
    <col min="1066" max="1066" width="3.625" style="218" customWidth="1"/>
    <col min="1067" max="1067" width="3.25" style="218" customWidth="1"/>
    <col min="1068" max="1068" width="2.625" style="218" customWidth="1"/>
    <col min="1069" max="1069" width="2.875" style="218" customWidth="1"/>
    <col min="1070" max="1070" width="3" style="218" customWidth="1"/>
    <col min="1071" max="1071" width="2.875" style="218" customWidth="1"/>
    <col min="1072" max="1072" width="4.25" style="218" customWidth="1"/>
    <col min="1073" max="1073" width="2.5" style="218" customWidth="1"/>
    <col min="1074" max="1074" width="2.875" style="218" customWidth="1"/>
    <col min="1075" max="1075" width="7" style="218" customWidth="1"/>
    <col min="1076" max="1076" width="1.625" style="218" customWidth="1"/>
    <col min="1077" max="1077" width="6" style="218" customWidth="1"/>
    <col min="1078" max="1078" width="7.125" style="218" customWidth="1"/>
    <col min="1079" max="1079" width="1.625" style="218" customWidth="1"/>
    <col min="1080" max="1080" width="5.625" style="218" customWidth="1"/>
    <col min="1081" max="1081" width="3.75" style="218" customWidth="1"/>
    <col min="1082" max="1082" width="2" style="218" customWidth="1"/>
    <col min="1083" max="1083" width="3.875" style="218" customWidth="1"/>
    <col min="1084" max="1084" width="4.875" style="218" customWidth="1"/>
    <col min="1085" max="1085" width="1.625" style="218" customWidth="1"/>
    <col min="1086" max="1086" width="4.75" style="218" customWidth="1"/>
    <col min="1087" max="1087" width="5.875" style="218" customWidth="1"/>
    <col min="1088" max="1088" width="1.25" style="218" customWidth="1"/>
    <col min="1089" max="1089" width="4.625" style="218" customWidth="1"/>
    <col min="1090" max="1090" width="4.75" style="218" customWidth="1"/>
    <col min="1091" max="1091" width="1.375" style="218" customWidth="1"/>
    <col min="1092" max="1092" width="4.75" style="218" customWidth="1"/>
    <col min="1093" max="1093" width="5.875" style="218" customWidth="1"/>
    <col min="1094" max="1094" width="1.125" style="218" customWidth="1"/>
    <col min="1095" max="1095" width="4.75" style="218" customWidth="1"/>
    <col min="1096" max="1096" width="9.625" style="218" customWidth="1"/>
    <col min="1097" max="1099" width="9" style="218"/>
    <col min="1100" max="1100" width="1.75" style="218" customWidth="1"/>
    <col min="1101" max="1101" width="5" style="218" customWidth="1"/>
    <col min="1102" max="1279" width="9" style="218"/>
    <col min="1280" max="1280" width="6.375" style="218" customWidth="1"/>
    <col min="1281" max="1281" width="31.25" style="218" customWidth="1"/>
    <col min="1282" max="1282" width="5.375" style="218" customWidth="1"/>
    <col min="1283" max="1283" width="1.5" style="218" customWidth="1"/>
    <col min="1284" max="1284" width="4.625" style="218" customWidth="1"/>
    <col min="1285" max="1285" width="1.375" style="218" customWidth="1"/>
    <col min="1286" max="1286" width="5.625" style="218" customWidth="1"/>
    <col min="1287" max="1287" width="5.375" style="218" customWidth="1"/>
    <col min="1288" max="1288" width="2.375" style="218" customWidth="1"/>
    <col min="1289" max="1289" width="3.875" style="218" customWidth="1"/>
    <col min="1290" max="1290" width="2" style="218" customWidth="1"/>
    <col min="1291" max="1291" width="6" style="218" customWidth="1"/>
    <col min="1292" max="1292" width="5.5" style="218" customWidth="1"/>
    <col min="1293" max="1293" width="2" style="218" customWidth="1"/>
    <col min="1294" max="1294" width="3.375" style="218" customWidth="1"/>
    <col min="1295" max="1295" width="2.25" style="218" customWidth="1"/>
    <col min="1296" max="1296" width="5.5" style="218" customWidth="1"/>
    <col min="1297" max="1297" width="6.125" style="218" customWidth="1"/>
    <col min="1298" max="1298" width="1.5" style="218" customWidth="1"/>
    <col min="1299" max="1299" width="7.25" style="218" customWidth="1"/>
    <col min="1300" max="1300" width="1.375" style="218" customWidth="1"/>
    <col min="1301" max="1301" width="5.75" style="218" customWidth="1"/>
    <col min="1302" max="1302" width="5.625" style="218" customWidth="1"/>
    <col min="1303" max="1303" width="1.375" style="218" customWidth="1"/>
    <col min="1304" max="1304" width="7" style="218" customWidth="1"/>
    <col min="1305" max="1305" width="1.75" style="218" customWidth="1"/>
    <col min="1306" max="1306" width="5.625" style="218" customWidth="1"/>
    <col min="1307" max="1307" width="5" style="218" customWidth="1"/>
    <col min="1308" max="1308" width="1.875" style="218" customWidth="1"/>
    <col min="1309" max="1309" width="4.875" style="218" customWidth="1"/>
    <col min="1310" max="1310" width="7.875" style="218" customWidth="1"/>
    <col min="1311" max="1311" width="2.5" style="218" customWidth="1"/>
    <col min="1312" max="1312" width="5.125" style="218" customWidth="1"/>
    <col min="1313" max="1313" width="6.375" style="218" customWidth="1"/>
    <col min="1314" max="1314" width="1.375" style="218" customWidth="1"/>
    <col min="1315" max="1315" width="5" style="218" customWidth="1"/>
    <col min="1316" max="1316" width="4.625" style="218" customWidth="1"/>
    <col min="1317" max="1317" width="2.125" style="218" customWidth="1"/>
    <col min="1318" max="1318" width="4.75" style="218" customWidth="1"/>
    <col min="1319" max="1319" width="7" style="218" customWidth="1"/>
    <col min="1320" max="1320" width="1.25" style="218" customWidth="1"/>
    <col min="1321" max="1321" width="4.875" style="218" customWidth="1"/>
    <col min="1322" max="1322" width="3.625" style="218" customWidth="1"/>
    <col min="1323" max="1323" width="3.25" style="218" customWidth="1"/>
    <col min="1324" max="1324" width="2.625" style="218" customWidth="1"/>
    <col min="1325" max="1325" width="2.875" style="218" customWidth="1"/>
    <col min="1326" max="1326" width="3" style="218" customWidth="1"/>
    <col min="1327" max="1327" width="2.875" style="218" customWidth="1"/>
    <col min="1328" max="1328" width="4.25" style="218" customWidth="1"/>
    <col min="1329" max="1329" width="2.5" style="218" customWidth="1"/>
    <col min="1330" max="1330" width="2.875" style="218" customWidth="1"/>
    <col min="1331" max="1331" width="7" style="218" customWidth="1"/>
    <col min="1332" max="1332" width="1.625" style="218" customWidth="1"/>
    <col min="1333" max="1333" width="6" style="218" customWidth="1"/>
    <col min="1334" max="1334" width="7.125" style="218" customWidth="1"/>
    <col min="1335" max="1335" width="1.625" style="218" customWidth="1"/>
    <col min="1336" max="1336" width="5.625" style="218" customWidth="1"/>
    <col min="1337" max="1337" width="3.75" style="218" customWidth="1"/>
    <col min="1338" max="1338" width="2" style="218" customWidth="1"/>
    <col min="1339" max="1339" width="3.875" style="218" customWidth="1"/>
    <col min="1340" max="1340" width="4.875" style="218" customWidth="1"/>
    <col min="1341" max="1341" width="1.625" style="218" customWidth="1"/>
    <col min="1342" max="1342" width="4.75" style="218" customWidth="1"/>
    <col min="1343" max="1343" width="5.875" style="218" customWidth="1"/>
    <col min="1344" max="1344" width="1.25" style="218" customWidth="1"/>
    <col min="1345" max="1345" width="4.625" style="218" customWidth="1"/>
    <col min="1346" max="1346" width="4.75" style="218" customWidth="1"/>
    <col min="1347" max="1347" width="1.375" style="218" customWidth="1"/>
    <col min="1348" max="1348" width="4.75" style="218" customWidth="1"/>
    <col min="1349" max="1349" width="5.875" style="218" customWidth="1"/>
    <col min="1350" max="1350" width="1.125" style="218" customWidth="1"/>
    <col min="1351" max="1351" width="4.75" style="218" customWidth="1"/>
    <col min="1352" max="1352" width="9.625" style="218" customWidth="1"/>
    <col min="1353" max="1355" width="9" style="218"/>
    <col min="1356" max="1356" width="1.75" style="218" customWidth="1"/>
    <col min="1357" max="1357" width="5" style="218" customWidth="1"/>
    <col min="1358" max="1535" width="9" style="218"/>
    <col min="1536" max="1536" width="6.375" style="218" customWidth="1"/>
    <col min="1537" max="1537" width="31.25" style="218" customWidth="1"/>
    <col min="1538" max="1538" width="5.375" style="218" customWidth="1"/>
    <col min="1539" max="1539" width="1.5" style="218" customWidth="1"/>
    <col min="1540" max="1540" width="4.625" style="218" customWidth="1"/>
    <col min="1541" max="1541" width="1.375" style="218" customWidth="1"/>
    <col min="1542" max="1542" width="5.625" style="218" customWidth="1"/>
    <col min="1543" max="1543" width="5.375" style="218" customWidth="1"/>
    <col min="1544" max="1544" width="2.375" style="218" customWidth="1"/>
    <col min="1545" max="1545" width="3.875" style="218" customWidth="1"/>
    <col min="1546" max="1546" width="2" style="218" customWidth="1"/>
    <col min="1547" max="1547" width="6" style="218" customWidth="1"/>
    <col min="1548" max="1548" width="5.5" style="218" customWidth="1"/>
    <col min="1549" max="1549" width="2" style="218" customWidth="1"/>
    <col min="1550" max="1550" width="3.375" style="218" customWidth="1"/>
    <col min="1551" max="1551" width="2.25" style="218" customWidth="1"/>
    <col min="1552" max="1552" width="5.5" style="218" customWidth="1"/>
    <col min="1553" max="1553" width="6.125" style="218" customWidth="1"/>
    <col min="1554" max="1554" width="1.5" style="218" customWidth="1"/>
    <col min="1555" max="1555" width="7.25" style="218" customWidth="1"/>
    <col min="1556" max="1556" width="1.375" style="218" customWidth="1"/>
    <col min="1557" max="1557" width="5.75" style="218" customWidth="1"/>
    <col min="1558" max="1558" width="5.625" style="218" customWidth="1"/>
    <col min="1559" max="1559" width="1.375" style="218" customWidth="1"/>
    <col min="1560" max="1560" width="7" style="218" customWidth="1"/>
    <col min="1561" max="1561" width="1.75" style="218" customWidth="1"/>
    <col min="1562" max="1562" width="5.625" style="218" customWidth="1"/>
    <col min="1563" max="1563" width="5" style="218" customWidth="1"/>
    <col min="1564" max="1564" width="1.875" style="218" customWidth="1"/>
    <col min="1565" max="1565" width="4.875" style="218" customWidth="1"/>
    <col min="1566" max="1566" width="7.875" style="218" customWidth="1"/>
    <col min="1567" max="1567" width="2.5" style="218" customWidth="1"/>
    <col min="1568" max="1568" width="5.125" style="218" customWidth="1"/>
    <col min="1569" max="1569" width="6.375" style="218" customWidth="1"/>
    <col min="1570" max="1570" width="1.375" style="218" customWidth="1"/>
    <col min="1571" max="1571" width="5" style="218" customWidth="1"/>
    <col min="1572" max="1572" width="4.625" style="218" customWidth="1"/>
    <col min="1573" max="1573" width="2.125" style="218" customWidth="1"/>
    <col min="1574" max="1574" width="4.75" style="218" customWidth="1"/>
    <col min="1575" max="1575" width="7" style="218" customWidth="1"/>
    <col min="1576" max="1576" width="1.25" style="218" customWidth="1"/>
    <col min="1577" max="1577" width="4.875" style="218" customWidth="1"/>
    <col min="1578" max="1578" width="3.625" style="218" customWidth="1"/>
    <col min="1579" max="1579" width="3.25" style="218" customWidth="1"/>
    <col min="1580" max="1580" width="2.625" style="218" customWidth="1"/>
    <col min="1581" max="1581" width="2.875" style="218" customWidth="1"/>
    <col min="1582" max="1582" width="3" style="218" customWidth="1"/>
    <col min="1583" max="1583" width="2.875" style="218" customWidth="1"/>
    <col min="1584" max="1584" width="4.25" style="218" customWidth="1"/>
    <col min="1585" max="1585" width="2.5" style="218" customWidth="1"/>
    <col min="1586" max="1586" width="2.875" style="218" customWidth="1"/>
    <col min="1587" max="1587" width="7" style="218" customWidth="1"/>
    <col min="1588" max="1588" width="1.625" style="218" customWidth="1"/>
    <col min="1589" max="1589" width="6" style="218" customWidth="1"/>
    <col min="1590" max="1590" width="7.125" style="218" customWidth="1"/>
    <col min="1591" max="1591" width="1.625" style="218" customWidth="1"/>
    <col min="1592" max="1592" width="5.625" style="218" customWidth="1"/>
    <col min="1593" max="1593" width="3.75" style="218" customWidth="1"/>
    <col min="1594" max="1594" width="2" style="218" customWidth="1"/>
    <col min="1595" max="1595" width="3.875" style="218" customWidth="1"/>
    <col min="1596" max="1596" width="4.875" style="218" customWidth="1"/>
    <col min="1597" max="1597" width="1.625" style="218" customWidth="1"/>
    <col min="1598" max="1598" width="4.75" style="218" customWidth="1"/>
    <col min="1599" max="1599" width="5.875" style="218" customWidth="1"/>
    <col min="1600" max="1600" width="1.25" style="218" customWidth="1"/>
    <col min="1601" max="1601" width="4.625" style="218" customWidth="1"/>
    <col min="1602" max="1602" width="4.75" style="218" customWidth="1"/>
    <col min="1603" max="1603" width="1.375" style="218" customWidth="1"/>
    <col min="1604" max="1604" width="4.75" style="218" customWidth="1"/>
    <col min="1605" max="1605" width="5.875" style="218" customWidth="1"/>
    <col min="1606" max="1606" width="1.125" style="218" customWidth="1"/>
    <col min="1607" max="1607" width="4.75" style="218" customWidth="1"/>
    <col min="1608" max="1608" width="9.625" style="218" customWidth="1"/>
    <col min="1609" max="1611" width="9" style="218"/>
    <col min="1612" max="1612" width="1.75" style="218" customWidth="1"/>
    <col min="1613" max="1613" width="5" style="218" customWidth="1"/>
    <col min="1614" max="1791" width="9" style="218"/>
    <col min="1792" max="1792" width="6.375" style="218" customWidth="1"/>
    <col min="1793" max="1793" width="31.25" style="218" customWidth="1"/>
    <col min="1794" max="1794" width="5.375" style="218" customWidth="1"/>
    <col min="1795" max="1795" width="1.5" style="218" customWidth="1"/>
    <col min="1796" max="1796" width="4.625" style="218" customWidth="1"/>
    <col min="1797" max="1797" width="1.375" style="218" customWidth="1"/>
    <col min="1798" max="1798" width="5.625" style="218" customWidth="1"/>
    <col min="1799" max="1799" width="5.375" style="218" customWidth="1"/>
    <col min="1800" max="1800" width="2.375" style="218" customWidth="1"/>
    <col min="1801" max="1801" width="3.875" style="218" customWidth="1"/>
    <col min="1802" max="1802" width="2" style="218" customWidth="1"/>
    <col min="1803" max="1803" width="6" style="218" customWidth="1"/>
    <col min="1804" max="1804" width="5.5" style="218" customWidth="1"/>
    <col min="1805" max="1805" width="2" style="218" customWidth="1"/>
    <col min="1806" max="1806" width="3.375" style="218" customWidth="1"/>
    <col min="1807" max="1807" width="2.25" style="218" customWidth="1"/>
    <col min="1808" max="1808" width="5.5" style="218" customWidth="1"/>
    <col min="1809" max="1809" width="6.125" style="218" customWidth="1"/>
    <col min="1810" max="1810" width="1.5" style="218" customWidth="1"/>
    <col min="1811" max="1811" width="7.25" style="218" customWidth="1"/>
    <col min="1812" max="1812" width="1.375" style="218" customWidth="1"/>
    <col min="1813" max="1813" width="5.75" style="218" customWidth="1"/>
    <col min="1814" max="1814" width="5.625" style="218" customWidth="1"/>
    <col min="1815" max="1815" width="1.375" style="218" customWidth="1"/>
    <col min="1816" max="1816" width="7" style="218" customWidth="1"/>
    <col min="1817" max="1817" width="1.75" style="218" customWidth="1"/>
    <col min="1818" max="1818" width="5.625" style="218" customWidth="1"/>
    <col min="1819" max="1819" width="5" style="218" customWidth="1"/>
    <col min="1820" max="1820" width="1.875" style="218" customWidth="1"/>
    <col min="1821" max="1821" width="4.875" style="218" customWidth="1"/>
    <col min="1822" max="1822" width="7.875" style="218" customWidth="1"/>
    <col min="1823" max="1823" width="2.5" style="218" customWidth="1"/>
    <col min="1824" max="1824" width="5.125" style="218" customWidth="1"/>
    <col min="1825" max="1825" width="6.375" style="218" customWidth="1"/>
    <col min="1826" max="1826" width="1.375" style="218" customWidth="1"/>
    <col min="1827" max="1827" width="5" style="218" customWidth="1"/>
    <col min="1828" max="1828" width="4.625" style="218" customWidth="1"/>
    <col min="1829" max="1829" width="2.125" style="218" customWidth="1"/>
    <col min="1830" max="1830" width="4.75" style="218" customWidth="1"/>
    <col min="1831" max="1831" width="7" style="218" customWidth="1"/>
    <col min="1832" max="1832" width="1.25" style="218" customWidth="1"/>
    <col min="1833" max="1833" width="4.875" style="218" customWidth="1"/>
    <col min="1834" max="1834" width="3.625" style="218" customWidth="1"/>
    <col min="1835" max="1835" width="3.25" style="218" customWidth="1"/>
    <col min="1836" max="1836" width="2.625" style="218" customWidth="1"/>
    <col min="1837" max="1837" width="2.875" style="218" customWidth="1"/>
    <col min="1838" max="1838" width="3" style="218" customWidth="1"/>
    <col min="1839" max="1839" width="2.875" style="218" customWidth="1"/>
    <col min="1840" max="1840" width="4.25" style="218" customWidth="1"/>
    <col min="1841" max="1841" width="2.5" style="218" customWidth="1"/>
    <col min="1842" max="1842" width="2.875" style="218" customWidth="1"/>
    <col min="1843" max="1843" width="7" style="218" customWidth="1"/>
    <col min="1844" max="1844" width="1.625" style="218" customWidth="1"/>
    <col min="1845" max="1845" width="6" style="218" customWidth="1"/>
    <col min="1846" max="1846" width="7.125" style="218" customWidth="1"/>
    <col min="1847" max="1847" width="1.625" style="218" customWidth="1"/>
    <col min="1848" max="1848" width="5.625" style="218" customWidth="1"/>
    <col min="1849" max="1849" width="3.75" style="218" customWidth="1"/>
    <col min="1850" max="1850" width="2" style="218" customWidth="1"/>
    <col min="1851" max="1851" width="3.875" style="218" customWidth="1"/>
    <col min="1852" max="1852" width="4.875" style="218" customWidth="1"/>
    <col min="1853" max="1853" width="1.625" style="218" customWidth="1"/>
    <col min="1854" max="1854" width="4.75" style="218" customWidth="1"/>
    <col min="1855" max="1855" width="5.875" style="218" customWidth="1"/>
    <col min="1856" max="1856" width="1.25" style="218" customWidth="1"/>
    <col min="1857" max="1857" width="4.625" style="218" customWidth="1"/>
    <col min="1858" max="1858" width="4.75" style="218" customWidth="1"/>
    <col min="1859" max="1859" width="1.375" style="218" customWidth="1"/>
    <col min="1860" max="1860" width="4.75" style="218" customWidth="1"/>
    <col min="1861" max="1861" width="5.875" style="218" customWidth="1"/>
    <col min="1862" max="1862" width="1.125" style="218" customWidth="1"/>
    <col min="1863" max="1863" width="4.75" style="218" customWidth="1"/>
    <col min="1864" max="1864" width="9.625" style="218" customWidth="1"/>
    <col min="1865" max="1867" width="9" style="218"/>
    <col min="1868" max="1868" width="1.75" style="218" customWidth="1"/>
    <col min="1869" max="1869" width="5" style="218" customWidth="1"/>
    <col min="1870" max="2047" width="9" style="218"/>
    <col min="2048" max="2048" width="6.375" style="218" customWidth="1"/>
    <col min="2049" max="2049" width="31.25" style="218" customWidth="1"/>
    <col min="2050" max="2050" width="5.375" style="218" customWidth="1"/>
    <col min="2051" max="2051" width="1.5" style="218" customWidth="1"/>
    <col min="2052" max="2052" width="4.625" style="218" customWidth="1"/>
    <col min="2053" max="2053" width="1.375" style="218" customWidth="1"/>
    <col min="2054" max="2054" width="5.625" style="218" customWidth="1"/>
    <col min="2055" max="2055" width="5.375" style="218" customWidth="1"/>
    <col min="2056" max="2056" width="2.375" style="218" customWidth="1"/>
    <col min="2057" max="2057" width="3.875" style="218" customWidth="1"/>
    <col min="2058" max="2058" width="2" style="218" customWidth="1"/>
    <col min="2059" max="2059" width="6" style="218" customWidth="1"/>
    <col min="2060" max="2060" width="5.5" style="218" customWidth="1"/>
    <col min="2061" max="2061" width="2" style="218" customWidth="1"/>
    <col min="2062" max="2062" width="3.375" style="218" customWidth="1"/>
    <col min="2063" max="2063" width="2.25" style="218" customWidth="1"/>
    <col min="2064" max="2064" width="5.5" style="218" customWidth="1"/>
    <col min="2065" max="2065" width="6.125" style="218" customWidth="1"/>
    <col min="2066" max="2066" width="1.5" style="218" customWidth="1"/>
    <col min="2067" max="2067" width="7.25" style="218" customWidth="1"/>
    <col min="2068" max="2068" width="1.375" style="218" customWidth="1"/>
    <col min="2069" max="2069" width="5.75" style="218" customWidth="1"/>
    <col min="2070" max="2070" width="5.625" style="218" customWidth="1"/>
    <col min="2071" max="2071" width="1.375" style="218" customWidth="1"/>
    <col min="2072" max="2072" width="7" style="218" customWidth="1"/>
    <col min="2073" max="2073" width="1.75" style="218" customWidth="1"/>
    <col min="2074" max="2074" width="5.625" style="218" customWidth="1"/>
    <col min="2075" max="2075" width="5" style="218" customWidth="1"/>
    <col min="2076" max="2076" width="1.875" style="218" customWidth="1"/>
    <col min="2077" max="2077" width="4.875" style="218" customWidth="1"/>
    <col min="2078" max="2078" width="7.875" style="218" customWidth="1"/>
    <col min="2079" max="2079" width="2.5" style="218" customWidth="1"/>
    <col min="2080" max="2080" width="5.125" style="218" customWidth="1"/>
    <col min="2081" max="2081" width="6.375" style="218" customWidth="1"/>
    <col min="2082" max="2082" width="1.375" style="218" customWidth="1"/>
    <col min="2083" max="2083" width="5" style="218" customWidth="1"/>
    <col min="2084" max="2084" width="4.625" style="218" customWidth="1"/>
    <col min="2085" max="2085" width="2.125" style="218" customWidth="1"/>
    <col min="2086" max="2086" width="4.75" style="218" customWidth="1"/>
    <col min="2087" max="2087" width="7" style="218" customWidth="1"/>
    <col min="2088" max="2088" width="1.25" style="218" customWidth="1"/>
    <col min="2089" max="2089" width="4.875" style="218" customWidth="1"/>
    <col min="2090" max="2090" width="3.625" style="218" customWidth="1"/>
    <col min="2091" max="2091" width="3.25" style="218" customWidth="1"/>
    <col min="2092" max="2092" width="2.625" style="218" customWidth="1"/>
    <col min="2093" max="2093" width="2.875" style="218" customWidth="1"/>
    <col min="2094" max="2094" width="3" style="218" customWidth="1"/>
    <col min="2095" max="2095" width="2.875" style="218" customWidth="1"/>
    <col min="2096" max="2096" width="4.25" style="218" customWidth="1"/>
    <col min="2097" max="2097" width="2.5" style="218" customWidth="1"/>
    <col min="2098" max="2098" width="2.875" style="218" customWidth="1"/>
    <col min="2099" max="2099" width="7" style="218" customWidth="1"/>
    <col min="2100" max="2100" width="1.625" style="218" customWidth="1"/>
    <col min="2101" max="2101" width="6" style="218" customWidth="1"/>
    <col min="2102" max="2102" width="7.125" style="218" customWidth="1"/>
    <col min="2103" max="2103" width="1.625" style="218" customWidth="1"/>
    <col min="2104" max="2104" width="5.625" style="218" customWidth="1"/>
    <col min="2105" max="2105" width="3.75" style="218" customWidth="1"/>
    <col min="2106" max="2106" width="2" style="218" customWidth="1"/>
    <col min="2107" max="2107" width="3.875" style="218" customWidth="1"/>
    <col min="2108" max="2108" width="4.875" style="218" customWidth="1"/>
    <col min="2109" max="2109" width="1.625" style="218" customWidth="1"/>
    <col min="2110" max="2110" width="4.75" style="218" customWidth="1"/>
    <col min="2111" max="2111" width="5.875" style="218" customWidth="1"/>
    <col min="2112" max="2112" width="1.25" style="218" customWidth="1"/>
    <col min="2113" max="2113" width="4.625" style="218" customWidth="1"/>
    <col min="2114" max="2114" width="4.75" style="218" customWidth="1"/>
    <col min="2115" max="2115" width="1.375" style="218" customWidth="1"/>
    <col min="2116" max="2116" width="4.75" style="218" customWidth="1"/>
    <col min="2117" max="2117" width="5.875" style="218" customWidth="1"/>
    <col min="2118" max="2118" width="1.125" style="218" customWidth="1"/>
    <col min="2119" max="2119" width="4.75" style="218" customWidth="1"/>
    <col min="2120" max="2120" width="9.625" style="218" customWidth="1"/>
    <col min="2121" max="2123" width="9" style="218"/>
    <col min="2124" max="2124" width="1.75" style="218" customWidth="1"/>
    <col min="2125" max="2125" width="5" style="218" customWidth="1"/>
    <col min="2126" max="2303" width="9" style="218"/>
    <col min="2304" max="2304" width="6.375" style="218" customWidth="1"/>
    <col min="2305" max="2305" width="31.25" style="218" customWidth="1"/>
    <col min="2306" max="2306" width="5.375" style="218" customWidth="1"/>
    <col min="2307" max="2307" width="1.5" style="218" customWidth="1"/>
    <col min="2308" max="2308" width="4.625" style="218" customWidth="1"/>
    <col min="2309" max="2309" width="1.375" style="218" customWidth="1"/>
    <col min="2310" max="2310" width="5.625" style="218" customWidth="1"/>
    <col min="2311" max="2311" width="5.375" style="218" customWidth="1"/>
    <col min="2312" max="2312" width="2.375" style="218" customWidth="1"/>
    <col min="2313" max="2313" width="3.875" style="218" customWidth="1"/>
    <col min="2314" max="2314" width="2" style="218" customWidth="1"/>
    <col min="2315" max="2315" width="6" style="218" customWidth="1"/>
    <col min="2316" max="2316" width="5.5" style="218" customWidth="1"/>
    <col min="2317" max="2317" width="2" style="218" customWidth="1"/>
    <col min="2318" max="2318" width="3.375" style="218" customWidth="1"/>
    <col min="2319" max="2319" width="2.25" style="218" customWidth="1"/>
    <col min="2320" max="2320" width="5.5" style="218" customWidth="1"/>
    <col min="2321" max="2321" width="6.125" style="218" customWidth="1"/>
    <col min="2322" max="2322" width="1.5" style="218" customWidth="1"/>
    <col min="2323" max="2323" width="7.25" style="218" customWidth="1"/>
    <col min="2324" max="2324" width="1.375" style="218" customWidth="1"/>
    <col min="2325" max="2325" width="5.75" style="218" customWidth="1"/>
    <col min="2326" max="2326" width="5.625" style="218" customWidth="1"/>
    <col min="2327" max="2327" width="1.375" style="218" customWidth="1"/>
    <col min="2328" max="2328" width="7" style="218" customWidth="1"/>
    <col min="2329" max="2329" width="1.75" style="218" customWidth="1"/>
    <col min="2330" max="2330" width="5.625" style="218" customWidth="1"/>
    <col min="2331" max="2331" width="5" style="218" customWidth="1"/>
    <col min="2332" max="2332" width="1.875" style="218" customWidth="1"/>
    <col min="2333" max="2333" width="4.875" style="218" customWidth="1"/>
    <col min="2334" max="2334" width="7.875" style="218" customWidth="1"/>
    <col min="2335" max="2335" width="2.5" style="218" customWidth="1"/>
    <col min="2336" max="2336" width="5.125" style="218" customWidth="1"/>
    <col min="2337" max="2337" width="6.375" style="218" customWidth="1"/>
    <col min="2338" max="2338" width="1.375" style="218" customWidth="1"/>
    <col min="2339" max="2339" width="5" style="218" customWidth="1"/>
    <col min="2340" max="2340" width="4.625" style="218" customWidth="1"/>
    <col min="2341" max="2341" width="2.125" style="218" customWidth="1"/>
    <col min="2342" max="2342" width="4.75" style="218" customWidth="1"/>
    <col min="2343" max="2343" width="7" style="218" customWidth="1"/>
    <col min="2344" max="2344" width="1.25" style="218" customWidth="1"/>
    <col min="2345" max="2345" width="4.875" style="218" customWidth="1"/>
    <col min="2346" max="2346" width="3.625" style="218" customWidth="1"/>
    <col min="2347" max="2347" width="3.25" style="218" customWidth="1"/>
    <col min="2348" max="2348" width="2.625" style="218" customWidth="1"/>
    <col min="2349" max="2349" width="2.875" style="218" customWidth="1"/>
    <col min="2350" max="2350" width="3" style="218" customWidth="1"/>
    <col min="2351" max="2351" width="2.875" style="218" customWidth="1"/>
    <col min="2352" max="2352" width="4.25" style="218" customWidth="1"/>
    <col min="2353" max="2353" width="2.5" style="218" customWidth="1"/>
    <col min="2354" max="2354" width="2.875" style="218" customWidth="1"/>
    <col min="2355" max="2355" width="7" style="218" customWidth="1"/>
    <col min="2356" max="2356" width="1.625" style="218" customWidth="1"/>
    <col min="2357" max="2357" width="6" style="218" customWidth="1"/>
    <col min="2358" max="2358" width="7.125" style="218" customWidth="1"/>
    <col min="2359" max="2359" width="1.625" style="218" customWidth="1"/>
    <col min="2360" max="2360" width="5.625" style="218" customWidth="1"/>
    <col min="2361" max="2361" width="3.75" style="218" customWidth="1"/>
    <col min="2362" max="2362" width="2" style="218" customWidth="1"/>
    <col min="2363" max="2363" width="3.875" style="218" customWidth="1"/>
    <col min="2364" max="2364" width="4.875" style="218" customWidth="1"/>
    <col min="2365" max="2365" width="1.625" style="218" customWidth="1"/>
    <col min="2366" max="2366" width="4.75" style="218" customWidth="1"/>
    <col min="2367" max="2367" width="5.875" style="218" customWidth="1"/>
    <col min="2368" max="2368" width="1.25" style="218" customWidth="1"/>
    <col min="2369" max="2369" width="4.625" style="218" customWidth="1"/>
    <col min="2370" max="2370" width="4.75" style="218" customWidth="1"/>
    <col min="2371" max="2371" width="1.375" style="218" customWidth="1"/>
    <col min="2372" max="2372" width="4.75" style="218" customWidth="1"/>
    <col min="2373" max="2373" width="5.875" style="218" customWidth="1"/>
    <col min="2374" max="2374" width="1.125" style="218" customWidth="1"/>
    <col min="2375" max="2375" width="4.75" style="218" customWidth="1"/>
    <col min="2376" max="2376" width="9.625" style="218" customWidth="1"/>
    <col min="2377" max="2379" width="9" style="218"/>
    <col min="2380" max="2380" width="1.75" style="218" customWidth="1"/>
    <col min="2381" max="2381" width="5" style="218" customWidth="1"/>
    <col min="2382" max="2559" width="9" style="218"/>
    <col min="2560" max="2560" width="6.375" style="218" customWidth="1"/>
    <col min="2561" max="2561" width="31.25" style="218" customWidth="1"/>
    <col min="2562" max="2562" width="5.375" style="218" customWidth="1"/>
    <col min="2563" max="2563" width="1.5" style="218" customWidth="1"/>
    <col min="2564" max="2564" width="4.625" style="218" customWidth="1"/>
    <col min="2565" max="2565" width="1.375" style="218" customWidth="1"/>
    <col min="2566" max="2566" width="5.625" style="218" customWidth="1"/>
    <col min="2567" max="2567" width="5.375" style="218" customWidth="1"/>
    <col min="2568" max="2568" width="2.375" style="218" customWidth="1"/>
    <col min="2569" max="2569" width="3.875" style="218" customWidth="1"/>
    <col min="2570" max="2570" width="2" style="218" customWidth="1"/>
    <col min="2571" max="2571" width="6" style="218" customWidth="1"/>
    <col min="2572" max="2572" width="5.5" style="218" customWidth="1"/>
    <col min="2573" max="2573" width="2" style="218" customWidth="1"/>
    <col min="2574" max="2574" width="3.375" style="218" customWidth="1"/>
    <col min="2575" max="2575" width="2.25" style="218" customWidth="1"/>
    <col min="2576" max="2576" width="5.5" style="218" customWidth="1"/>
    <col min="2577" max="2577" width="6.125" style="218" customWidth="1"/>
    <col min="2578" max="2578" width="1.5" style="218" customWidth="1"/>
    <col min="2579" max="2579" width="7.25" style="218" customWidth="1"/>
    <col min="2580" max="2580" width="1.375" style="218" customWidth="1"/>
    <col min="2581" max="2581" width="5.75" style="218" customWidth="1"/>
    <col min="2582" max="2582" width="5.625" style="218" customWidth="1"/>
    <col min="2583" max="2583" width="1.375" style="218" customWidth="1"/>
    <col min="2584" max="2584" width="7" style="218" customWidth="1"/>
    <col min="2585" max="2585" width="1.75" style="218" customWidth="1"/>
    <col min="2586" max="2586" width="5.625" style="218" customWidth="1"/>
    <col min="2587" max="2587" width="5" style="218" customWidth="1"/>
    <col min="2588" max="2588" width="1.875" style="218" customWidth="1"/>
    <col min="2589" max="2589" width="4.875" style="218" customWidth="1"/>
    <col min="2590" max="2590" width="7.875" style="218" customWidth="1"/>
    <col min="2591" max="2591" width="2.5" style="218" customWidth="1"/>
    <col min="2592" max="2592" width="5.125" style="218" customWidth="1"/>
    <col min="2593" max="2593" width="6.375" style="218" customWidth="1"/>
    <col min="2594" max="2594" width="1.375" style="218" customWidth="1"/>
    <col min="2595" max="2595" width="5" style="218" customWidth="1"/>
    <col min="2596" max="2596" width="4.625" style="218" customWidth="1"/>
    <col min="2597" max="2597" width="2.125" style="218" customWidth="1"/>
    <col min="2598" max="2598" width="4.75" style="218" customWidth="1"/>
    <col min="2599" max="2599" width="7" style="218" customWidth="1"/>
    <col min="2600" max="2600" width="1.25" style="218" customWidth="1"/>
    <col min="2601" max="2601" width="4.875" style="218" customWidth="1"/>
    <col min="2602" max="2602" width="3.625" style="218" customWidth="1"/>
    <col min="2603" max="2603" width="3.25" style="218" customWidth="1"/>
    <col min="2604" max="2604" width="2.625" style="218" customWidth="1"/>
    <col min="2605" max="2605" width="2.875" style="218" customWidth="1"/>
    <col min="2606" max="2606" width="3" style="218" customWidth="1"/>
    <col min="2607" max="2607" width="2.875" style="218" customWidth="1"/>
    <col min="2608" max="2608" width="4.25" style="218" customWidth="1"/>
    <col min="2609" max="2609" width="2.5" style="218" customWidth="1"/>
    <col min="2610" max="2610" width="2.875" style="218" customWidth="1"/>
    <col min="2611" max="2611" width="7" style="218" customWidth="1"/>
    <col min="2612" max="2612" width="1.625" style="218" customWidth="1"/>
    <col min="2613" max="2613" width="6" style="218" customWidth="1"/>
    <col min="2614" max="2614" width="7.125" style="218" customWidth="1"/>
    <col min="2615" max="2615" width="1.625" style="218" customWidth="1"/>
    <col min="2616" max="2616" width="5.625" style="218" customWidth="1"/>
    <col min="2617" max="2617" width="3.75" style="218" customWidth="1"/>
    <col min="2618" max="2618" width="2" style="218" customWidth="1"/>
    <col min="2619" max="2619" width="3.875" style="218" customWidth="1"/>
    <col min="2620" max="2620" width="4.875" style="218" customWidth="1"/>
    <col min="2621" max="2621" width="1.625" style="218" customWidth="1"/>
    <col min="2622" max="2622" width="4.75" style="218" customWidth="1"/>
    <col min="2623" max="2623" width="5.875" style="218" customWidth="1"/>
    <col min="2624" max="2624" width="1.25" style="218" customWidth="1"/>
    <col min="2625" max="2625" width="4.625" style="218" customWidth="1"/>
    <col min="2626" max="2626" width="4.75" style="218" customWidth="1"/>
    <col min="2627" max="2627" width="1.375" style="218" customWidth="1"/>
    <col min="2628" max="2628" width="4.75" style="218" customWidth="1"/>
    <col min="2629" max="2629" width="5.875" style="218" customWidth="1"/>
    <col min="2630" max="2630" width="1.125" style="218" customWidth="1"/>
    <col min="2631" max="2631" width="4.75" style="218" customWidth="1"/>
    <col min="2632" max="2632" width="9.625" style="218" customWidth="1"/>
    <col min="2633" max="2635" width="9" style="218"/>
    <col min="2636" max="2636" width="1.75" style="218" customWidth="1"/>
    <col min="2637" max="2637" width="5" style="218" customWidth="1"/>
    <col min="2638" max="2815" width="9" style="218"/>
    <col min="2816" max="2816" width="6.375" style="218" customWidth="1"/>
    <col min="2817" max="2817" width="31.25" style="218" customWidth="1"/>
    <col min="2818" max="2818" width="5.375" style="218" customWidth="1"/>
    <col min="2819" max="2819" width="1.5" style="218" customWidth="1"/>
    <col min="2820" max="2820" width="4.625" style="218" customWidth="1"/>
    <col min="2821" max="2821" width="1.375" style="218" customWidth="1"/>
    <col min="2822" max="2822" width="5.625" style="218" customWidth="1"/>
    <col min="2823" max="2823" width="5.375" style="218" customWidth="1"/>
    <col min="2824" max="2824" width="2.375" style="218" customWidth="1"/>
    <col min="2825" max="2825" width="3.875" style="218" customWidth="1"/>
    <col min="2826" max="2826" width="2" style="218" customWidth="1"/>
    <col min="2827" max="2827" width="6" style="218" customWidth="1"/>
    <col min="2828" max="2828" width="5.5" style="218" customWidth="1"/>
    <col min="2829" max="2829" width="2" style="218" customWidth="1"/>
    <col min="2830" max="2830" width="3.375" style="218" customWidth="1"/>
    <col min="2831" max="2831" width="2.25" style="218" customWidth="1"/>
    <col min="2832" max="2832" width="5.5" style="218" customWidth="1"/>
    <col min="2833" max="2833" width="6.125" style="218" customWidth="1"/>
    <col min="2834" max="2834" width="1.5" style="218" customWidth="1"/>
    <col min="2835" max="2835" width="7.25" style="218" customWidth="1"/>
    <col min="2836" max="2836" width="1.375" style="218" customWidth="1"/>
    <col min="2837" max="2837" width="5.75" style="218" customWidth="1"/>
    <col min="2838" max="2838" width="5.625" style="218" customWidth="1"/>
    <col min="2839" max="2839" width="1.375" style="218" customWidth="1"/>
    <col min="2840" max="2840" width="7" style="218" customWidth="1"/>
    <col min="2841" max="2841" width="1.75" style="218" customWidth="1"/>
    <col min="2842" max="2842" width="5.625" style="218" customWidth="1"/>
    <col min="2843" max="2843" width="5" style="218" customWidth="1"/>
    <col min="2844" max="2844" width="1.875" style="218" customWidth="1"/>
    <col min="2845" max="2845" width="4.875" style="218" customWidth="1"/>
    <col min="2846" max="2846" width="7.875" style="218" customWidth="1"/>
    <col min="2847" max="2847" width="2.5" style="218" customWidth="1"/>
    <col min="2848" max="2848" width="5.125" style="218" customWidth="1"/>
    <col min="2849" max="2849" width="6.375" style="218" customWidth="1"/>
    <col min="2850" max="2850" width="1.375" style="218" customWidth="1"/>
    <col min="2851" max="2851" width="5" style="218" customWidth="1"/>
    <col min="2852" max="2852" width="4.625" style="218" customWidth="1"/>
    <col min="2853" max="2853" width="2.125" style="218" customWidth="1"/>
    <col min="2854" max="2854" width="4.75" style="218" customWidth="1"/>
    <col min="2855" max="2855" width="7" style="218" customWidth="1"/>
    <col min="2856" max="2856" width="1.25" style="218" customWidth="1"/>
    <col min="2857" max="2857" width="4.875" style="218" customWidth="1"/>
    <col min="2858" max="2858" width="3.625" style="218" customWidth="1"/>
    <col min="2859" max="2859" width="3.25" style="218" customWidth="1"/>
    <col min="2860" max="2860" width="2.625" style="218" customWidth="1"/>
    <col min="2861" max="2861" width="2.875" style="218" customWidth="1"/>
    <col min="2862" max="2862" width="3" style="218" customWidth="1"/>
    <col min="2863" max="2863" width="2.875" style="218" customWidth="1"/>
    <col min="2864" max="2864" width="4.25" style="218" customWidth="1"/>
    <col min="2865" max="2865" width="2.5" style="218" customWidth="1"/>
    <col min="2866" max="2866" width="2.875" style="218" customWidth="1"/>
    <col min="2867" max="2867" width="7" style="218" customWidth="1"/>
    <col min="2868" max="2868" width="1.625" style="218" customWidth="1"/>
    <col min="2869" max="2869" width="6" style="218" customWidth="1"/>
    <col min="2870" max="2870" width="7.125" style="218" customWidth="1"/>
    <col min="2871" max="2871" width="1.625" style="218" customWidth="1"/>
    <col min="2872" max="2872" width="5.625" style="218" customWidth="1"/>
    <col min="2873" max="2873" width="3.75" style="218" customWidth="1"/>
    <col min="2874" max="2874" width="2" style="218" customWidth="1"/>
    <col min="2875" max="2875" width="3.875" style="218" customWidth="1"/>
    <col min="2876" max="2876" width="4.875" style="218" customWidth="1"/>
    <col min="2877" max="2877" width="1.625" style="218" customWidth="1"/>
    <col min="2878" max="2878" width="4.75" style="218" customWidth="1"/>
    <col min="2879" max="2879" width="5.875" style="218" customWidth="1"/>
    <col min="2880" max="2880" width="1.25" style="218" customWidth="1"/>
    <col min="2881" max="2881" width="4.625" style="218" customWidth="1"/>
    <col min="2882" max="2882" width="4.75" style="218" customWidth="1"/>
    <col min="2883" max="2883" width="1.375" style="218" customWidth="1"/>
    <col min="2884" max="2884" width="4.75" style="218" customWidth="1"/>
    <col min="2885" max="2885" width="5.875" style="218" customWidth="1"/>
    <col min="2886" max="2886" width="1.125" style="218" customWidth="1"/>
    <col min="2887" max="2887" width="4.75" style="218" customWidth="1"/>
    <col min="2888" max="2888" width="9.625" style="218" customWidth="1"/>
    <col min="2889" max="2891" width="9" style="218"/>
    <col min="2892" max="2892" width="1.75" style="218" customWidth="1"/>
    <col min="2893" max="2893" width="5" style="218" customWidth="1"/>
    <col min="2894" max="3071" width="9" style="218"/>
    <col min="3072" max="3072" width="6.375" style="218" customWidth="1"/>
    <col min="3073" max="3073" width="31.25" style="218" customWidth="1"/>
    <col min="3074" max="3074" width="5.375" style="218" customWidth="1"/>
    <col min="3075" max="3075" width="1.5" style="218" customWidth="1"/>
    <col min="3076" max="3076" width="4.625" style="218" customWidth="1"/>
    <col min="3077" max="3077" width="1.375" style="218" customWidth="1"/>
    <col min="3078" max="3078" width="5.625" style="218" customWidth="1"/>
    <col min="3079" max="3079" width="5.375" style="218" customWidth="1"/>
    <col min="3080" max="3080" width="2.375" style="218" customWidth="1"/>
    <col min="3081" max="3081" width="3.875" style="218" customWidth="1"/>
    <col min="3082" max="3082" width="2" style="218" customWidth="1"/>
    <col min="3083" max="3083" width="6" style="218" customWidth="1"/>
    <col min="3084" max="3084" width="5.5" style="218" customWidth="1"/>
    <col min="3085" max="3085" width="2" style="218" customWidth="1"/>
    <col min="3086" max="3086" width="3.375" style="218" customWidth="1"/>
    <col min="3087" max="3087" width="2.25" style="218" customWidth="1"/>
    <col min="3088" max="3088" width="5.5" style="218" customWidth="1"/>
    <col min="3089" max="3089" width="6.125" style="218" customWidth="1"/>
    <col min="3090" max="3090" width="1.5" style="218" customWidth="1"/>
    <col min="3091" max="3091" width="7.25" style="218" customWidth="1"/>
    <col min="3092" max="3092" width="1.375" style="218" customWidth="1"/>
    <col min="3093" max="3093" width="5.75" style="218" customWidth="1"/>
    <col min="3094" max="3094" width="5.625" style="218" customWidth="1"/>
    <col min="3095" max="3095" width="1.375" style="218" customWidth="1"/>
    <col min="3096" max="3096" width="7" style="218" customWidth="1"/>
    <col min="3097" max="3097" width="1.75" style="218" customWidth="1"/>
    <col min="3098" max="3098" width="5.625" style="218" customWidth="1"/>
    <col min="3099" max="3099" width="5" style="218" customWidth="1"/>
    <col min="3100" max="3100" width="1.875" style="218" customWidth="1"/>
    <col min="3101" max="3101" width="4.875" style="218" customWidth="1"/>
    <col min="3102" max="3102" width="7.875" style="218" customWidth="1"/>
    <col min="3103" max="3103" width="2.5" style="218" customWidth="1"/>
    <col min="3104" max="3104" width="5.125" style="218" customWidth="1"/>
    <col min="3105" max="3105" width="6.375" style="218" customWidth="1"/>
    <col min="3106" max="3106" width="1.375" style="218" customWidth="1"/>
    <col min="3107" max="3107" width="5" style="218" customWidth="1"/>
    <col min="3108" max="3108" width="4.625" style="218" customWidth="1"/>
    <col min="3109" max="3109" width="2.125" style="218" customWidth="1"/>
    <col min="3110" max="3110" width="4.75" style="218" customWidth="1"/>
    <col min="3111" max="3111" width="7" style="218" customWidth="1"/>
    <col min="3112" max="3112" width="1.25" style="218" customWidth="1"/>
    <col min="3113" max="3113" width="4.875" style="218" customWidth="1"/>
    <col min="3114" max="3114" width="3.625" style="218" customWidth="1"/>
    <col min="3115" max="3115" width="3.25" style="218" customWidth="1"/>
    <col min="3116" max="3116" width="2.625" style="218" customWidth="1"/>
    <col min="3117" max="3117" width="2.875" style="218" customWidth="1"/>
    <col min="3118" max="3118" width="3" style="218" customWidth="1"/>
    <col min="3119" max="3119" width="2.875" style="218" customWidth="1"/>
    <col min="3120" max="3120" width="4.25" style="218" customWidth="1"/>
    <col min="3121" max="3121" width="2.5" style="218" customWidth="1"/>
    <col min="3122" max="3122" width="2.875" style="218" customWidth="1"/>
    <col min="3123" max="3123" width="7" style="218" customWidth="1"/>
    <col min="3124" max="3124" width="1.625" style="218" customWidth="1"/>
    <col min="3125" max="3125" width="6" style="218" customWidth="1"/>
    <col min="3126" max="3126" width="7.125" style="218" customWidth="1"/>
    <col min="3127" max="3127" width="1.625" style="218" customWidth="1"/>
    <col min="3128" max="3128" width="5.625" style="218" customWidth="1"/>
    <col min="3129" max="3129" width="3.75" style="218" customWidth="1"/>
    <col min="3130" max="3130" width="2" style="218" customWidth="1"/>
    <col min="3131" max="3131" width="3.875" style="218" customWidth="1"/>
    <col min="3132" max="3132" width="4.875" style="218" customWidth="1"/>
    <col min="3133" max="3133" width="1.625" style="218" customWidth="1"/>
    <col min="3134" max="3134" width="4.75" style="218" customWidth="1"/>
    <col min="3135" max="3135" width="5.875" style="218" customWidth="1"/>
    <col min="3136" max="3136" width="1.25" style="218" customWidth="1"/>
    <col min="3137" max="3137" width="4.625" style="218" customWidth="1"/>
    <col min="3138" max="3138" width="4.75" style="218" customWidth="1"/>
    <col min="3139" max="3139" width="1.375" style="218" customWidth="1"/>
    <col min="3140" max="3140" width="4.75" style="218" customWidth="1"/>
    <col min="3141" max="3141" width="5.875" style="218" customWidth="1"/>
    <col min="3142" max="3142" width="1.125" style="218" customWidth="1"/>
    <col min="3143" max="3143" width="4.75" style="218" customWidth="1"/>
    <col min="3144" max="3144" width="9.625" style="218" customWidth="1"/>
    <col min="3145" max="3147" width="9" style="218"/>
    <col min="3148" max="3148" width="1.75" style="218" customWidth="1"/>
    <col min="3149" max="3149" width="5" style="218" customWidth="1"/>
    <col min="3150" max="3327" width="9" style="218"/>
    <col min="3328" max="3328" width="6.375" style="218" customWidth="1"/>
    <col min="3329" max="3329" width="31.25" style="218" customWidth="1"/>
    <col min="3330" max="3330" width="5.375" style="218" customWidth="1"/>
    <col min="3331" max="3331" width="1.5" style="218" customWidth="1"/>
    <col min="3332" max="3332" width="4.625" style="218" customWidth="1"/>
    <col min="3333" max="3333" width="1.375" style="218" customWidth="1"/>
    <col min="3334" max="3334" width="5.625" style="218" customWidth="1"/>
    <col min="3335" max="3335" width="5.375" style="218" customWidth="1"/>
    <col min="3336" max="3336" width="2.375" style="218" customWidth="1"/>
    <col min="3337" max="3337" width="3.875" style="218" customWidth="1"/>
    <col min="3338" max="3338" width="2" style="218" customWidth="1"/>
    <col min="3339" max="3339" width="6" style="218" customWidth="1"/>
    <col min="3340" max="3340" width="5.5" style="218" customWidth="1"/>
    <col min="3341" max="3341" width="2" style="218" customWidth="1"/>
    <col min="3342" max="3342" width="3.375" style="218" customWidth="1"/>
    <col min="3343" max="3343" width="2.25" style="218" customWidth="1"/>
    <col min="3344" max="3344" width="5.5" style="218" customWidth="1"/>
    <col min="3345" max="3345" width="6.125" style="218" customWidth="1"/>
    <col min="3346" max="3346" width="1.5" style="218" customWidth="1"/>
    <col min="3347" max="3347" width="7.25" style="218" customWidth="1"/>
    <col min="3348" max="3348" width="1.375" style="218" customWidth="1"/>
    <col min="3349" max="3349" width="5.75" style="218" customWidth="1"/>
    <col min="3350" max="3350" width="5.625" style="218" customWidth="1"/>
    <col min="3351" max="3351" width="1.375" style="218" customWidth="1"/>
    <col min="3352" max="3352" width="7" style="218" customWidth="1"/>
    <col min="3353" max="3353" width="1.75" style="218" customWidth="1"/>
    <col min="3354" max="3354" width="5.625" style="218" customWidth="1"/>
    <col min="3355" max="3355" width="5" style="218" customWidth="1"/>
    <col min="3356" max="3356" width="1.875" style="218" customWidth="1"/>
    <col min="3357" max="3357" width="4.875" style="218" customWidth="1"/>
    <col min="3358" max="3358" width="7.875" style="218" customWidth="1"/>
    <col min="3359" max="3359" width="2.5" style="218" customWidth="1"/>
    <col min="3360" max="3360" width="5.125" style="218" customWidth="1"/>
    <col min="3361" max="3361" width="6.375" style="218" customWidth="1"/>
    <col min="3362" max="3362" width="1.375" style="218" customWidth="1"/>
    <col min="3363" max="3363" width="5" style="218" customWidth="1"/>
    <col min="3364" max="3364" width="4.625" style="218" customWidth="1"/>
    <col min="3365" max="3365" width="2.125" style="218" customWidth="1"/>
    <col min="3366" max="3366" width="4.75" style="218" customWidth="1"/>
    <col min="3367" max="3367" width="7" style="218" customWidth="1"/>
    <col min="3368" max="3368" width="1.25" style="218" customWidth="1"/>
    <col min="3369" max="3369" width="4.875" style="218" customWidth="1"/>
    <col min="3370" max="3370" width="3.625" style="218" customWidth="1"/>
    <col min="3371" max="3371" width="3.25" style="218" customWidth="1"/>
    <col min="3372" max="3372" width="2.625" style="218" customWidth="1"/>
    <col min="3373" max="3373" width="2.875" style="218" customWidth="1"/>
    <col min="3374" max="3374" width="3" style="218" customWidth="1"/>
    <col min="3375" max="3375" width="2.875" style="218" customWidth="1"/>
    <col min="3376" max="3376" width="4.25" style="218" customWidth="1"/>
    <col min="3377" max="3377" width="2.5" style="218" customWidth="1"/>
    <col min="3378" max="3378" width="2.875" style="218" customWidth="1"/>
    <col min="3379" max="3379" width="7" style="218" customWidth="1"/>
    <col min="3380" max="3380" width="1.625" style="218" customWidth="1"/>
    <col min="3381" max="3381" width="6" style="218" customWidth="1"/>
    <col min="3382" max="3382" width="7.125" style="218" customWidth="1"/>
    <col min="3383" max="3383" width="1.625" style="218" customWidth="1"/>
    <col min="3384" max="3384" width="5.625" style="218" customWidth="1"/>
    <col min="3385" max="3385" width="3.75" style="218" customWidth="1"/>
    <col min="3386" max="3386" width="2" style="218" customWidth="1"/>
    <col min="3387" max="3387" width="3.875" style="218" customWidth="1"/>
    <col min="3388" max="3388" width="4.875" style="218" customWidth="1"/>
    <col min="3389" max="3389" width="1.625" style="218" customWidth="1"/>
    <col min="3390" max="3390" width="4.75" style="218" customWidth="1"/>
    <col min="3391" max="3391" width="5.875" style="218" customWidth="1"/>
    <col min="3392" max="3392" width="1.25" style="218" customWidth="1"/>
    <col min="3393" max="3393" width="4.625" style="218" customWidth="1"/>
    <col min="3394" max="3394" width="4.75" style="218" customWidth="1"/>
    <col min="3395" max="3395" width="1.375" style="218" customWidth="1"/>
    <col min="3396" max="3396" width="4.75" style="218" customWidth="1"/>
    <col min="3397" max="3397" width="5.875" style="218" customWidth="1"/>
    <col min="3398" max="3398" width="1.125" style="218" customWidth="1"/>
    <col min="3399" max="3399" width="4.75" style="218" customWidth="1"/>
    <col min="3400" max="3400" width="9.625" style="218" customWidth="1"/>
    <col min="3401" max="3403" width="9" style="218"/>
    <col min="3404" max="3404" width="1.75" style="218" customWidth="1"/>
    <col min="3405" max="3405" width="5" style="218" customWidth="1"/>
    <col min="3406" max="3583" width="9" style="218"/>
    <col min="3584" max="3584" width="6.375" style="218" customWidth="1"/>
    <col min="3585" max="3585" width="31.25" style="218" customWidth="1"/>
    <col min="3586" max="3586" width="5.375" style="218" customWidth="1"/>
    <col min="3587" max="3587" width="1.5" style="218" customWidth="1"/>
    <col min="3588" max="3588" width="4.625" style="218" customWidth="1"/>
    <col min="3589" max="3589" width="1.375" style="218" customWidth="1"/>
    <col min="3590" max="3590" width="5.625" style="218" customWidth="1"/>
    <col min="3591" max="3591" width="5.375" style="218" customWidth="1"/>
    <col min="3592" max="3592" width="2.375" style="218" customWidth="1"/>
    <col min="3593" max="3593" width="3.875" style="218" customWidth="1"/>
    <col min="3594" max="3594" width="2" style="218" customWidth="1"/>
    <col min="3595" max="3595" width="6" style="218" customWidth="1"/>
    <col min="3596" max="3596" width="5.5" style="218" customWidth="1"/>
    <col min="3597" max="3597" width="2" style="218" customWidth="1"/>
    <col min="3598" max="3598" width="3.375" style="218" customWidth="1"/>
    <col min="3599" max="3599" width="2.25" style="218" customWidth="1"/>
    <col min="3600" max="3600" width="5.5" style="218" customWidth="1"/>
    <col min="3601" max="3601" width="6.125" style="218" customWidth="1"/>
    <col min="3602" max="3602" width="1.5" style="218" customWidth="1"/>
    <col min="3603" max="3603" width="7.25" style="218" customWidth="1"/>
    <col min="3604" max="3604" width="1.375" style="218" customWidth="1"/>
    <col min="3605" max="3605" width="5.75" style="218" customWidth="1"/>
    <col min="3606" max="3606" width="5.625" style="218" customWidth="1"/>
    <col min="3607" max="3607" width="1.375" style="218" customWidth="1"/>
    <col min="3608" max="3608" width="7" style="218" customWidth="1"/>
    <col min="3609" max="3609" width="1.75" style="218" customWidth="1"/>
    <col min="3610" max="3610" width="5.625" style="218" customWidth="1"/>
    <col min="3611" max="3611" width="5" style="218" customWidth="1"/>
    <col min="3612" max="3612" width="1.875" style="218" customWidth="1"/>
    <col min="3613" max="3613" width="4.875" style="218" customWidth="1"/>
    <col min="3614" max="3614" width="7.875" style="218" customWidth="1"/>
    <col min="3615" max="3615" width="2.5" style="218" customWidth="1"/>
    <col min="3616" max="3616" width="5.125" style="218" customWidth="1"/>
    <col min="3617" max="3617" width="6.375" style="218" customWidth="1"/>
    <col min="3618" max="3618" width="1.375" style="218" customWidth="1"/>
    <col min="3619" max="3619" width="5" style="218" customWidth="1"/>
    <col min="3620" max="3620" width="4.625" style="218" customWidth="1"/>
    <col min="3621" max="3621" width="2.125" style="218" customWidth="1"/>
    <col min="3622" max="3622" width="4.75" style="218" customWidth="1"/>
    <col min="3623" max="3623" width="7" style="218" customWidth="1"/>
    <col min="3624" max="3624" width="1.25" style="218" customWidth="1"/>
    <col min="3625" max="3625" width="4.875" style="218" customWidth="1"/>
    <col min="3626" max="3626" width="3.625" style="218" customWidth="1"/>
    <col min="3627" max="3627" width="3.25" style="218" customWidth="1"/>
    <col min="3628" max="3628" width="2.625" style="218" customWidth="1"/>
    <col min="3629" max="3629" width="2.875" style="218" customWidth="1"/>
    <col min="3630" max="3630" width="3" style="218" customWidth="1"/>
    <col min="3631" max="3631" width="2.875" style="218" customWidth="1"/>
    <col min="3632" max="3632" width="4.25" style="218" customWidth="1"/>
    <col min="3633" max="3633" width="2.5" style="218" customWidth="1"/>
    <col min="3634" max="3634" width="2.875" style="218" customWidth="1"/>
    <col min="3635" max="3635" width="7" style="218" customWidth="1"/>
    <col min="3636" max="3636" width="1.625" style="218" customWidth="1"/>
    <col min="3637" max="3637" width="6" style="218" customWidth="1"/>
    <col min="3638" max="3638" width="7.125" style="218" customWidth="1"/>
    <col min="3639" max="3639" width="1.625" style="218" customWidth="1"/>
    <col min="3640" max="3640" width="5.625" style="218" customWidth="1"/>
    <col min="3641" max="3641" width="3.75" style="218" customWidth="1"/>
    <col min="3642" max="3642" width="2" style="218" customWidth="1"/>
    <col min="3643" max="3643" width="3.875" style="218" customWidth="1"/>
    <col min="3644" max="3644" width="4.875" style="218" customWidth="1"/>
    <col min="3645" max="3645" width="1.625" style="218" customWidth="1"/>
    <col min="3646" max="3646" width="4.75" style="218" customWidth="1"/>
    <col min="3647" max="3647" width="5.875" style="218" customWidth="1"/>
    <col min="3648" max="3648" width="1.25" style="218" customWidth="1"/>
    <col min="3649" max="3649" width="4.625" style="218" customWidth="1"/>
    <col min="3650" max="3650" width="4.75" style="218" customWidth="1"/>
    <col min="3651" max="3651" width="1.375" style="218" customWidth="1"/>
    <col min="3652" max="3652" width="4.75" style="218" customWidth="1"/>
    <col min="3653" max="3653" width="5.875" style="218" customWidth="1"/>
    <col min="3654" max="3654" width="1.125" style="218" customWidth="1"/>
    <col min="3655" max="3655" width="4.75" style="218" customWidth="1"/>
    <col min="3656" max="3656" width="9.625" style="218" customWidth="1"/>
    <col min="3657" max="3659" width="9" style="218"/>
    <col min="3660" max="3660" width="1.75" style="218" customWidth="1"/>
    <col min="3661" max="3661" width="5" style="218" customWidth="1"/>
    <col min="3662" max="3839" width="9" style="218"/>
    <col min="3840" max="3840" width="6.375" style="218" customWidth="1"/>
    <col min="3841" max="3841" width="31.25" style="218" customWidth="1"/>
    <col min="3842" max="3842" width="5.375" style="218" customWidth="1"/>
    <col min="3843" max="3843" width="1.5" style="218" customWidth="1"/>
    <col min="3844" max="3844" width="4.625" style="218" customWidth="1"/>
    <col min="3845" max="3845" width="1.375" style="218" customWidth="1"/>
    <col min="3846" max="3846" width="5.625" style="218" customWidth="1"/>
    <col min="3847" max="3847" width="5.375" style="218" customWidth="1"/>
    <col min="3848" max="3848" width="2.375" style="218" customWidth="1"/>
    <col min="3849" max="3849" width="3.875" style="218" customWidth="1"/>
    <col min="3850" max="3850" width="2" style="218" customWidth="1"/>
    <col min="3851" max="3851" width="6" style="218" customWidth="1"/>
    <col min="3852" max="3852" width="5.5" style="218" customWidth="1"/>
    <col min="3853" max="3853" width="2" style="218" customWidth="1"/>
    <col min="3854" max="3854" width="3.375" style="218" customWidth="1"/>
    <col min="3855" max="3855" width="2.25" style="218" customWidth="1"/>
    <col min="3856" max="3856" width="5.5" style="218" customWidth="1"/>
    <col min="3857" max="3857" width="6.125" style="218" customWidth="1"/>
    <col min="3858" max="3858" width="1.5" style="218" customWidth="1"/>
    <col min="3859" max="3859" width="7.25" style="218" customWidth="1"/>
    <col min="3860" max="3860" width="1.375" style="218" customWidth="1"/>
    <col min="3861" max="3861" width="5.75" style="218" customWidth="1"/>
    <col min="3862" max="3862" width="5.625" style="218" customWidth="1"/>
    <col min="3863" max="3863" width="1.375" style="218" customWidth="1"/>
    <col min="3864" max="3864" width="7" style="218" customWidth="1"/>
    <col min="3865" max="3865" width="1.75" style="218" customWidth="1"/>
    <col min="3866" max="3866" width="5.625" style="218" customWidth="1"/>
    <col min="3867" max="3867" width="5" style="218" customWidth="1"/>
    <col min="3868" max="3868" width="1.875" style="218" customWidth="1"/>
    <col min="3869" max="3869" width="4.875" style="218" customWidth="1"/>
    <col min="3870" max="3870" width="7.875" style="218" customWidth="1"/>
    <col min="3871" max="3871" width="2.5" style="218" customWidth="1"/>
    <col min="3872" max="3872" width="5.125" style="218" customWidth="1"/>
    <col min="3873" max="3873" width="6.375" style="218" customWidth="1"/>
    <col min="3874" max="3874" width="1.375" style="218" customWidth="1"/>
    <col min="3875" max="3875" width="5" style="218" customWidth="1"/>
    <col min="3876" max="3876" width="4.625" style="218" customWidth="1"/>
    <col min="3877" max="3877" width="2.125" style="218" customWidth="1"/>
    <col min="3878" max="3878" width="4.75" style="218" customWidth="1"/>
    <col min="3879" max="3879" width="7" style="218" customWidth="1"/>
    <col min="3880" max="3880" width="1.25" style="218" customWidth="1"/>
    <col min="3881" max="3881" width="4.875" style="218" customWidth="1"/>
    <col min="3882" max="3882" width="3.625" style="218" customWidth="1"/>
    <col min="3883" max="3883" width="3.25" style="218" customWidth="1"/>
    <col min="3884" max="3884" width="2.625" style="218" customWidth="1"/>
    <col min="3885" max="3885" width="2.875" style="218" customWidth="1"/>
    <col min="3886" max="3886" width="3" style="218" customWidth="1"/>
    <col min="3887" max="3887" width="2.875" style="218" customWidth="1"/>
    <col min="3888" max="3888" width="4.25" style="218" customWidth="1"/>
    <col min="3889" max="3889" width="2.5" style="218" customWidth="1"/>
    <col min="3890" max="3890" width="2.875" style="218" customWidth="1"/>
    <col min="3891" max="3891" width="7" style="218" customWidth="1"/>
    <col min="3892" max="3892" width="1.625" style="218" customWidth="1"/>
    <col min="3893" max="3893" width="6" style="218" customWidth="1"/>
    <col min="3894" max="3894" width="7.125" style="218" customWidth="1"/>
    <col min="3895" max="3895" width="1.625" style="218" customWidth="1"/>
    <col min="3896" max="3896" width="5.625" style="218" customWidth="1"/>
    <col min="3897" max="3897" width="3.75" style="218" customWidth="1"/>
    <col min="3898" max="3898" width="2" style="218" customWidth="1"/>
    <col min="3899" max="3899" width="3.875" style="218" customWidth="1"/>
    <col min="3900" max="3900" width="4.875" style="218" customWidth="1"/>
    <col min="3901" max="3901" width="1.625" style="218" customWidth="1"/>
    <col min="3902" max="3902" width="4.75" style="218" customWidth="1"/>
    <col min="3903" max="3903" width="5.875" style="218" customWidth="1"/>
    <col min="3904" max="3904" width="1.25" style="218" customWidth="1"/>
    <col min="3905" max="3905" width="4.625" style="218" customWidth="1"/>
    <col min="3906" max="3906" width="4.75" style="218" customWidth="1"/>
    <col min="3907" max="3907" width="1.375" style="218" customWidth="1"/>
    <col min="3908" max="3908" width="4.75" style="218" customWidth="1"/>
    <col min="3909" max="3909" width="5.875" style="218" customWidth="1"/>
    <col min="3910" max="3910" width="1.125" style="218" customWidth="1"/>
    <col min="3911" max="3911" width="4.75" style="218" customWidth="1"/>
    <col min="3912" max="3912" width="9.625" style="218" customWidth="1"/>
    <col min="3913" max="3915" width="9" style="218"/>
    <col min="3916" max="3916" width="1.75" style="218" customWidth="1"/>
    <col min="3917" max="3917" width="5" style="218" customWidth="1"/>
    <col min="3918" max="4095" width="9" style="218"/>
    <col min="4096" max="4096" width="6.375" style="218" customWidth="1"/>
    <col min="4097" max="4097" width="31.25" style="218" customWidth="1"/>
    <col min="4098" max="4098" width="5.375" style="218" customWidth="1"/>
    <col min="4099" max="4099" width="1.5" style="218" customWidth="1"/>
    <col min="4100" max="4100" width="4.625" style="218" customWidth="1"/>
    <col min="4101" max="4101" width="1.375" style="218" customWidth="1"/>
    <col min="4102" max="4102" width="5.625" style="218" customWidth="1"/>
    <col min="4103" max="4103" width="5.375" style="218" customWidth="1"/>
    <col min="4104" max="4104" width="2.375" style="218" customWidth="1"/>
    <col min="4105" max="4105" width="3.875" style="218" customWidth="1"/>
    <col min="4106" max="4106" width="2" style="218" customWidth="1"/>
    <col min="4107" max="4107" width="6" style="218" customWidth="1"/>
    <col min="4108" max="4108" width="5.5" style="218" customWidth="1"/>
    <col min="4109" max="4109" width="2" style="218" customWidth="1"/>
    <col min="4110" max="4110" width="3.375" style="218" customWidth="1"/>
    <col min="4111" max="4111" width="2.25" style="218" customWidth="1"/>
    <col min="4112" max="4112" width="5.5" style="218" customWidth="1"/>
    <col min="4113" max="4113" width="6.125" style="218" customWidth="1"/>
    <col min="4114" max="4114" width="1.5" style="218" customWidth="1"/>
    <col min="4115" max="4115" width="7.25" style="218" customWidth="1"/>
    <col min="4116" max="4116" width="1.375" style="218" customWidth="1"/>
    <col min="4117" max="4117" width="5.75" style="218" customWidth="1"/>
    <col min="4118" max="4118" width="5.625" style="218" customWidth="1"/>
    <col min="4119" max="4119" width="1.375" style="218" customWidth="1"/>
    <col min="4120" max="4120" width="7" style="218" customWidth="1"/>
    <col min="4121" max="4121" width="1.75" style="218" customWidth="1"/>
    <col min="4122" max="4122" width="5.625" style="218" customWidth="1"/>
    <col min="4123" max="4123" width="5" style="218" customWidth="1"/>
    <col min="4124" max="4124" width="1.875" style="218" customWidth="1"/>
    <col min="4125" max="4125" width="4.875" style="218" customWidth="1"/>
    <col min="4126" max="4126" width="7.875" style="218" customWidth="1"/>
    <col min="4127" max="4127" width="2.5" style="218" customWidth="1"/>
    <col min="4128" max="4128" width="5.125" style="218" customWidth="1"/>
    <col min="4129" max="4129" width="6.375" style="218" customWidth="1"/>
    <col min="4130" max="4130" width="1.375" style="218" customWidth="1"/>
    <col min="4131" max="4131" width="5" style="218" customWidth="1"/>
    <col min="4132" max="4132" width="4.625" style="218" customWidth="1"/>
    <col min="4133" max="4133" width="2.125" style="218" customWidth="1"/>
    <col min="4134" max="4134" width="4.75" style="218" customWidth="1"/>
    <col min="4135" max="4135" width="7" style="218" customWidth="1"/>
    <col min="4136" max="4136" width="1.25" style="218" customWidth="1"/>
    <col min="4137" max="4137" width="4.875" style="218" customWidth="1"/>
    <col min="4138" max="4138" width="3.625" style="218" customWidth="1"/>
    <col min="4139" max="4139" width="3.25" style="218" customWidth="1"/>
    <col min="4140" max="4140" width="2.625" style="218" customWidth="1"/>
    <col min="4141" max="4141" width="2.875" style="218" customWidth="1"/>
    <col min="4142" max="4142" width="3" style="218" customWidth="1"/>
    <col min="4143" max="4143" width="2.875" style="218" customWidth="1"/>
    <col min="4144" max="4144" width="4.25" style="218" customWidth="1"/>
    <col min="4145" max="4145" width="2.5" style="218" customWidth="1"/>
    <col min="4146" max="4146" width="2.875" style="218" customWidth="1"/>
    <col min="4147" max="4147" width="7" style="218" customWidth="1"/>
    <col min="4148" max="4148" width="1.625" style="218" customWidth="1"/>
    <col min="4149" max="4149" width="6" style="218" customWidth="1"/>
    <col min="4150" max="4150" width="7.125" style="218" customWidth="1"/>
    <col min="4151" max="4151" width="1.625" style="218" customWidth="1"/>
    <col min="4152" max="4152" width="5.625" style="218" customWidth="1"/>
    <col min="4153" max="4153" width="3.75" style="218" customWidth="1"/>
    <col min="4154" max="4154" width="2" style="218" customWidth="1"/>
    <col min="4155" max="4155" width="3.875" style="218" customWidth="1"/>
    <col min="4156" max="4156" width="4.875" style="218" customWidth="1"/>
    <col min="4157" max="4157" width="1.625" style="218" customWidth="1"/>
    <col min="4158" max="4158" width="4.75" style="218" customWidth="1"/>
    <col min="4159" max="4159" width="5.875" style="218" customWidth="1"/>
    <col min="4160" max="4160" width="1.25" style="218" customWidth="1"/>
    <col min="4161" max="4161" width="4.625" style="218" customWidth="1"/>
    <col min="4162" max="4162" width="4.75" style="218" customWidth="1"/>
    <col min="4163" max="4163" width="1.375" style="218" customWidth="1"/>
    <col min="4164" max="4164" width="4.75" style="218" customWidth="1"/>
    <col min="4165" max="4165" width="5.875" style="218" customWidth="1"/>
    <col min="4166" max="4166" width="1.125" style="218" customWidth="1"/>
    <col min="4167" max="4167" width="4.75" style="218" customWidth="1"/>
    <col min="4168" max="4168" width="9.625" style="218" customWidth="1"/>
    <col min="4169" max="4171" width="9" style="218"/>
    <col min="4172" max="4172" width="1.75" style="218" customWidth="1"/>
    <col min="4173" max="4173" width="5" style="218" customWidth="1"/>
    <col min="4174" max="4351" width="9" style="218"/>
    <col min="4352" max="4352" width="6.375" style="218" customWidth="1"/>
    <col min="4353" max="4353" width="31.25" style="218" customWidth="1"/>
    <col min="4354" max="4354" width="5.375" style="218" customWidth="1"/>
    <col min="4355" max="4355" width="1.5" style="218" customWidth="1"/>
    <col min="4356" max="4356" width="4.625" style="218" customWidth="1"/>
    <col min="4357" max="4357" width="1.375" style="218" customWidth="1"/>
    <col min="4358" max="4358" width="5.625" style="218" customWidth="1"/>
    <col min="4359" max="4359" width="5.375" style="218" customWidth="1"/>
    <col min="4360" max="4360" width="2.375" style="218" customWidth="1"/>
    <col min="4361" max="4361" width="3.875" style="218" customWidth="1"/>
    <col min="4362" max="4362" width="2" style="218" customWidth="1"/>
    <col min="4363" max="4363" width="6" style="218" customWidth="1"/>
    <col min="4364" max="4364" width="5.5" style="218" customWidth="1"/>
    <col min="4365" max="4365" width="2" style="218" customWidth="1"/>
    <col min="4366" max="4366" width="3.375" style="218" customWidth="1"/>
    <col min="4367" max="4367" width="2.25" style="218" customWidth="1"/>
    <col min="4368" max="4368" width="5.5" style="218" customWidth="1"/>
    <col min="4369" max="4369" width="6.125" style="218" customWidth="1"/>
    <col min="4370" max="4370" width="1.5" style="218" customWidth="1"/>
    <col min="4371" max="4371" width="7.25" style="218" customWidth="1"/>
    <col min="4372" max="4372" width="1.375" style="218" customWidth="1"/>
    <col min="4373" max="4373" width="5.75" style="218" customWidth="1"/>
    <col min="4374" max="4374" width="5.625" style="218" customWidth="1"/>
    <col min="4375" max="4375" width="1.375" style="218" customWidth="1"/>
    <col min="4376" max="4376" width="7" style="218" customWidth="1"/>
    <col min="4377" max="4377" width="1.75" style="218" customWidth="1"/>
    <col min="4378" max="4378" width="5.625" style="218" customWidth="1"/>
    <col min="4379" max="4379" width="5" style="218" customWidth="1"/>
    <col min="4380" max="4380" width="1.875" style="218" customWidth="1"/>
    <col min="4381" max="4381" width="4.875" style="218" customWidth="1"/>
    <col min="4382" max="4382" width="7.875" style="218" customWidth="1"/>
    <col min="4383" max="4383" width="2.5" style="218" customWidth="1"/>
    <col min="4384" max="4384" width="5.125" style="218" customWidth="1"/>
    <col min="4385" max="4385" width="6.375" style="218" customWidth="1"/>
    <col min="4386" max="4386" width="1.375" style="218" customWidth="1"/>
    <col min="4387" max="4387" width="5" style="218" customWidth="1"/>
    <col min="4388" max="4388" width="4.625" style="218" customWidth="1"/>
    <col min="4389" max="4389" width="2.125" style="218" customWidth="1"/>
    <col min="4390" max="4390" width="4.75" style="218" customWidth="1"/>
    <col min="4391" max="4391" width="7" style="218" customWidth="1"/>
    <col min="4392" max="4392" width="1.25" style="218" customWidth="1"/>
    <col min="4393" max="4393" width="4.875" style="218" customWidth="1"/>
    <col min="4394" max="4394" width="3.625" style="218" customWidth="1"/>
    <col min="4395" max="4395" width="3.25" style="218" customWidth="1"/>
    <col min="4396" max="4396" width="2.625" style="218" customWidth="1"/>
    <col min="4397" max="4397" width="2.875" style="218" customWidth="1"/>
    <col min="4398" max="4398" width="3" style="218" customWidth="1"/>
    <col min="4399" max="4399" width="2.875" style="218" customWidth="1"/>
    <col min="4400" max="4400" width="4.25" style="218" customWidth="1"/>
    <col min="4401" max="4401" width="2.5" style="218" customWidth="1"/>
    <col min="4402" max="4402" width="2.875" style="218" customWidth="1"/>
    <col min="4403" max="4403" width="7" style="218" customWidth="1"/>
    <col min="4404" max="4404" width="1.625" style="218" customWidth="1"/>
    <col min="4405" max="4405" width="6" style="218" customWidth="1"/>
    <col min="4406" max="4406" width="7.125" style="218" customWidth="1"/>
    <col min="4407" max="4407" width="1.625" style="218" customWidth="1"/>
    <col min="4408" max="4408" width="5.625" style="218" customWidth="1"/>
    <col min="4409" max="4409" width="3.75" style="218" customWidth="1"/>
    <col min="4410" max="4410" width="2" style="218" customWidth="1"/>
    <col min="4411" max="4411" width="3.875" style="218" customWidth="1"/>
    <col min="4412" max="4412" width="4.875" style="218" customWidth="1"/>
    <col min="4413" max="4413" width="1.625" style="218" customWidth="1"/>
    <col min="4414" max="4414" width="4.75" style="218" customWidth="1"/>
    <col min="4415" max="4415" width="5.875" style="218" customWidth="1"/>
    <col min="4416" max="4416" width="1.25" style="218" customWidth="1"/>
    <col min="4417" max="4417" width="4.625" style="218" customWidth="1"/>
    <col min="4418" max="4418" width="4.75" style="218" customWidth="1"/>
    <col min="4419" max="4419" width="1.375" style="218" customWidth="1"/>
    <col min="4420" max="4420" width="4.75" style="218" customWidth="1"/>
    <col min="4421" max="4421" width="5.875" style="218" customWidth="1"/>
    <col min="4422" max="4422" width="1.125" style="218" customWidth="1"/>
    <col min="4423" max="4423" width="4.75" style="218" customWidth="1"/>
    <col min="4424" max="4424" width="9.625" style="218" customWidth="1"/>
    <col min="4425" max="4427" width="9" style="218"/>
    <col min="4428" max="4428" width="1.75" style="218" customWidth="1"/>
    <col min="4429" max="4429" width="5" style="218" customWidth="1"/>
    <col min="4430" max="4607" width="9" style="218"/>
    <col min="4608" max="4608" width="6.375" style="218" customWidth="1"/>
    <col min="4609" max="4609" width="31.25" style="218" customWidth="1"/>
    <col min="4610" max="4610" width="5.375" style="218" customWidth="1"/>
    <col min="4611" max="4611" width="1.5" style="218" customWidth="1"/>
    <col min="4612" max="4612" width="4.625" style="218" customWidth="1"/>
    <col min="4613" max="4613" width="1.375" style="218" customWidth="1"/>
    <col min="4614" max="4614" width="5.625" style="218" customWidth="1"/>
    <col min="4615" max="4615" width="5.375" style="218" customWidth="1"/>
    <col min="4616" max="4616" width="2.375" style="218" customWidth="1"/>
    <col min="4617" max="4617" width="3.875" style="218" customWidth="1"/>
    <col min="4618" max="4618" width="2" style="218" customWidth="1"/>
    <col min="4619" max="4619" width="6" style="218" customWidth="1"/>
    <col min="4620" max="4620" width="5.5" style="218" customWidth="1"/>
    <col min="4621" max="4621" width="2" style="218" customWidth="1"/>
    <col min="4622" max="4622" width="3.375" style="218" customWidth="1"/>
    <col min="4623" max="4623" width="2.25" style="218" customWidth="1"/>
    <col min="4624" max="4624" width="5.5" style="218" customWidth="1"/>
    <col min="4625" max="4625" width="6.125" style="218" customWidth="1"/>
    <col min="4626" max="4626" width="1.5" style="218" customWidth="1"/>
    <col min="4627" max="4627" width="7.25" style="218" customWidth="1"/>
    <col min="4628" max="4628" width="1.375" style="218" customWidth="1"/>
    <col min="4629" max="4629" width="5.75" style="218" customWidth="1"/>
    <col min="4630" max="4630" width="5.625" style="218" customWidth="1"/>
    <col min="4631" max="4631" width="1.375" style="218" customWidth="1"/>
    <col min="4632" max="4632" width="7" style="218" customWidth="1"/>
    <col min="4633" max="4633" width="1.75" style="218" customWidth="1"/>
    <col min="4634" max="4634" width="5.625" style="218" customWidth="1"/>
    <col min="4635" max="4635" width="5" style="218" customWidth="1"/>
    <col min="4636" max="4636" width="1.875" style="218" customWidth="1"/>
    <col min="4637" max="4637" width="4.875" style="218" customWidth="1"/>
    <col min="4638" max="4638" width="7.875" style="218" customWidth="1"/>
    <col min="4639" max="4639" width="2.5" style="218" customWidth="1"/>
    <col min="4640" max="4640" width="5.125" style="218" customWidth="1"/>
    <col min="4641" max="4641" width="6.375" style="218" customWidth="1"/>
    <col min="4642" max="4642" width="1.375" style="218" customWidth="1"/>
    <col min="4643" max="4643" width="5" style="218" customWidth="1"/>
    <col min="4644" max="4644" width="4.625" style="218" customWidth="1"/>
    <col min="4645" max="4645" width="2.125" style="218" customWidth="1"/>
    <col min="4646" max="4646" width="4.75" style="218" customWidth="1"/>
    <col min="4647" max="4647" width="7" style="218" customWidth="1"/>
    <col min="4648" max="4648" width="1.25" style="218" customWidth="1"/>
    <col min="4649" max="4649" width="4.875" style="218" customWidth="1"/>
    <col min="4650" max="4650" width="3.625" style="218" customWidth="1"/>
    <col min="4651" max="4651" width="3.25" style="218" customWidth="1"/>
    <col min="4652" max="4652" width="2.625" style="218" customWidth="1"/>
    <col min="4653" max="4653" width="2.875" style="218" customWidth="1"/>
    <col min="4654" max="4654" width="3" style="218" customWidth="1"/>
    <col min="4655" max="4655" width="2.875" style="218" customWidth="1"/>
    <col min="4656" max="4656" width="4.25" style="218" customWidth="1"/>
    <col min="4657" max="4657" width="2.5" style="218" customWidth="1"/>
    <col min="4658" max="4658" width="2.875" style="218" customWidth="1"/>
    <col min="4659" max="4659" width="7" style="218" customWidth="1"/>
    <col min="4660" max="4660" width="1.625" style="218" customWidth="1"/>
    <col min="4661" max="4661" width="6" style="218" customWidth="1"/>
    <col min="4662" max="4662" width="7.125" style="218" customWidth="1"/>
    <col min="4663" max="4663" width="1.625" style="218" customWidth="1"/>
    <col min="4664" max="4664" width="5.625" style="218" customWidth="1"/>
    <col min="4665" max="4665" width="3.75" style="218" customWidth="1"/>
    <col min="4666" max="4666" width="2" style="218" customWidth="1"/>
    <col min="4667" max="4667" width="3.875" style="218" customWidth="1"/>
    <col min="4668" max="4668" width="4.875" style="218" customWidth="1"/>
    <col min="4669" max="4669" width="1.625" style="218" customWidth="1"/>
    <col min="4670" max="4670" width="4.75" style="218" customWidth="1"/>
    <col min="4671" max="4671" width="5.875" style="218" customWidth="1"/>
    <col min="4672" max="4672" width="1.25" style="218" customWidth="1"/>
    <col min="4673" max="4673" width="4.625" style="218" customWidth="1"/>
    <col min="4674" max="4674" width="4.75" style="218" customWidth="1"/>
    <col min="4675" max="4675" width="1.375" style="218" customWidth="1"/>
    <col min="4676" max="4676" width="4.75" style="218" customWidth="1"/>
    <col min="4677" max="4677" width="5.875" style="218" customWidth="1"/>
    <col min="4678" max="4678" width="1.125" style="218" customWidth="1"/>
    <col min="4679" max="4679" width="4.75" style="218" customWidth="1"/>
    <col min="4680" max="4680" width="9.625" style="218" customWidth="1"/>
    <col min="4681" max="4683" width="9" style="218"/>
    <col min="4684" max="4684" width="1.75" style="218" customWidth="1"/>
    <col min="4685" max="4685" width="5" style="218" customWidth="1"/>
    <col min="4686" max="4863" width="9" style="218"/>
    <col min="4864" max="4864" width="6.375" style="218" customWidth="1"/>
    <col min="4865" max="4865" width="31.25" style="218" customWidth="1"/>
    <col min="4866" max="4866" width="5.375" style="218" customWidth="1"/>
    <col min="4867" max="4867" width="1.5" style="218" customWidth="1"/>
    <col min="4868" max="4868" width="4.625" style="218" customWidth="1"/>
    <col min="4869" max="4869" width="1.375" style="218" customWidth="1"/>
    <col min="4870" max="4870" width="5.625" style="218" customWidth="1"/>
    <col min="4871" max="4871" width="5.375" style="218" customWidth="1"/>
    <col min="4872" max="4872" width="2.375" style="218" customWidth="1"/>
    <col min="4873" max="4873" width="3.875" style="218" customWidth="1"/>
    <col min="4874" max="4874" width="2" style="218" customWidth="1"/>
    <col min="4875" max="4875" width="6" style="218" customWidth="1"/>
    <col min="4876" max="4876" width="5.5" style="218" customWidth="1"/>
    <col min="4877" max="4877" width="2" style="218" customWidth="1"/>
    <col min="4878" max="4878" width="3.375" style="218" customWidth="1"/>
    <col min="4879" max="4879" width="2.25" style="218" customWidth="1"/>
    <col min="4880" max="4880" width="5.5" style="218" customWidth="1"/>
    <col min="4881" max="4881" width="6.125" style="218" customWidth="1"/>
    <col min="4882" max="4882" width="1.5" style="218" customWidth="1"/>
    <col min="4883" max="4883" width="7.25" style="218" customWidth="1"/>
    <col min="4884" max="4884" width="1.375" style="218" customWidth="1"/>
    <col min="4885" max="4885" width="5.75" style="218" customWidth="1"/>
    <col min="4886" max="4886" width="5.625" style="218" customWidth="1"/>
    <col min="4887" max="4887" width="1.375" style="218" customWidth="1"/>
    <col min="4888" max="4888" width="7" style="218" customWidth="1"/>
    <col min="4889" max="4889" width="1.75" style="218" customWidth="1"/>
    <col min="4890" max="4890" width="5.625" style="218" customWidth="1"/>
    <col min="4891" max="4891" width="5" style="218" customWidth="1"/>
    <col min="4892" max="4892" width="1.875" style="218" customWidth="1"/>
    <col min="4893" max="4893" width="4.875" style="218" customWidth="1"/>
    <col min="4894" max="4894" width="7.875" style="218" customWidth="1"/>
    <col min="4895" max="4895" width="2.5" style="218" customWidth="1"/>
    <col min="4896" max="4896" width="5.125" style="218" customWidth="1"/>
    <col min="4897" max="4897" width="6.375" style="218" customWidth="1"/>
    <col min="4898" max="4898" width="1.375" style="218" customWidth="1"/>
    <col min="4899" max="4899" width="5" style="218" customWidth="1"/>
    <col min="4900" max="4900" width="4.625" style="218" customWidth="1"/>
    <col min="4901" max="4901" width="2.125" style="218" customWidth="1"/>
    <col min="4902" max="4902" width="4.75" style="218" customWidth="1"/>
    <col min="4903" max="4903" width="7" style="218" customWidth="1"/>
    <col min="4904" max="4904" width="1.25" style="218" customWidth="1"/>
    <col min="4905" max="4905" width="4.875" style="218" customWidth="1"/>
    <col min="4906" max="4906" width="3.625" style="218" customWidth="1"/>
    <col min="4907" max="4907" width="3.25" style="218" customWidth="1"/>
    <col min="4908" max="4908" width="2.625" style="218" customWidth="1"/>
    <col min="4909" max="4909" width="2.875" style="218" customWidth="1"/>
    <col min="4910" max="4910" width="3" style="218" customWidth="1"/>
    <col min="4911" max="4911" width="2.875" style="218" customWidth="1"/>
    <col min="4912" max="4912" width="4.25" style="218" customWidth="1"/>
    <col min="4913" max="4913" width="2.5" style="218" customWidth="1"/>
    <col min="4914" max="4914" width="2.875" style="218" customWidth="1"/>
    <col min="4915" max="4915" width="7" style="218" customWidth="1"/>
    <col min="4916" max="4916" width="1.625" style="218" customWidth="1"/>
    <col min="4917" max="4917" width="6" style="218" customWidth="1"/>
    <col min="4918" max="4918" width="7.125" style="218" customWidth="1"/>
    <col min="4919" max="4919" width="1.625" style="218" customWidth="1"/>
    <col min="4920" max="4920" width="5.625" style="218" customWidth="1"/>
    <col min="4921" max="4921" width="3.75" style="218" customWidth="1"/>
    <col min="4922" max="4922" width="2" style="218" customWidth="1"/>
    <col min="4923" max="4923" width="3.875" style="218" customWidth="1"/>
    <col min="4924" max="4924" width="4.875" style="218" customWidth="1"/>
    <col min="4925" max="4925" width="1.625" style="218" customWidth="1"/>
    <col min="4926" max="4926" width="4.75" style="218" customWidth="1"/>
    <col min="4927" max="4927" width="5.875" style="218" customWidth="1"/>
    <col min="4928" max="4928" width="1.25" style="218" customWidth="1"/>
    <col min="4929" max="4929" width="4.625" style="218" customWidth="1"/>
    <col min="4930" max="4930" width="4.75" style="218" customWidth="1"/>
    <col min="4931" max="4931" width="1.375" style="218" customWidth="1"/>
    <col min="4932" max="4932" width="4.75" style="218" customWidth="1"/>
    <col min="4933" max="4933" width="5.875" style="218" customWidth="1"/>
    <col min="4934" max="4934" width="1.125" style="218" customWidth="1"/>
    <col min="4935" max="4935" width="4.75" style="218" customWidth="1"/>
    <col min="4936" max="4936" width="9.625" style="218" customWidth="1"/>
    <col min="4937" max="4939" width="9" style="218"/>
    <col min="4940" max="4940" width="1.75" style="218" customWidth="1"/>
    <col min="4941" max="4941" width="5" style="218" customWidth="1"/>
    <col min="4942" max="5119" width="9" style="218"/>
    <col min="5120" max="5120" width="6.375" style="218" customWidth="1"/>
    <col min="5121" max="5121" width="31.25" style="218" customWidth="1"/>
    <col min="5122" max="5122" width="5.375" style="218" customWidth="1"/>
    <col min="5123" max="5123" width="1.5" style="218" customWidth="1"/>
    <col min="5124" max="5124" width="4.625" style="218" customWidth="1"/>
    <col min="5125" max="5125" width="1.375" style="218" customWidth="1"/>
    <col min="5126" max="5126" width="5.625" style="218" customWidth="1"/>
    <col min="5127" max="5127" width="5.375" style="218" customWidth="1"/>
    <col min="5128" max="5128" width="2.375" style="218" customWidth="1"/>
    <col min="5129" max="5129" width="3.875" style="218" customWidth="1"/>
    <col min="5130" max="5130" width="2" style="218" customWidth="1"/>
    <col min="5131" max="5131" width="6" style="218" customWidth="1"/>
    <col min="5132" max="5132" width="5.5" style="218" customWidth="1"/>
    <col min="5133" max="5133" width="2" style="218" customWidth="1"/>
    <col min="5134" max="5134" width="3.375" style="218" customWidth="1"/>
    <col min="5135" max="5135" width="2.25" style="218" customWidth="1"/>
    <col min="5136" max="5136" width="5.5" style="218" customWidth="1"/>
    <col min="5137" max="5137" width="6.125" style="218" customWidth="1"/>
    <col min="5138" max="5138" width="1.5" style="218" customWidth="1"/>
    <col min="5139" max="5139" width="7.25" style="218" customWidth="1"/>
    <col min="5140" max="5140" width="1.375" style="218" customWidth="1"/>
    <col min="5141" max="5141" width="5.75" style="218" customWidth="1"/>
    <col min="5142" max="5142" width="5.625" style="218" customWidth="1"/>
    <col min="5143" max="5143" width="1.375" style="218" customWidth="1"/>
    <col min="5144" max="5144" width="7" style="218" customWidth="1"/>
    <col min="5145" max="5145" width="1.75" style="218" customWidth="1"/>
    <col min="5146" max="5146" width="5.625" style="218" customWidth="1"/>
    <col min="5147" max="5147" width="5" style="218" customWidth="1"/>
    <col min="5148" max="5148" width="1.875" style="218" customWidth="1"/>
    <col min="5149" max="5149" width="4.875" style="218" customWidth="1"/>
    <col min="5150" max="5150" width="7.875" style="218" customWidth="1"/>
    <col min="5151" max="5151" width="2.5" style="218" customWidth="1"/>
    <col min="5152" max="5152" width="5.125" style="218" customWidth="1"/>
    <col min="5153" max="5153" width="6.375" style="218" customWidth="1"/>
    <col min="5154" max="5154" width="1.375" style="218" customWidth="1"/>
    <col min="5155" max="5155" width="5" style="218" customWidth="1"/>
    <col min="5156" max="5156" width="4.625" style="218" customWidth="1"/>
    <col min="5157" max="5157" width="2.125" style="218" customWidth="1"/>
    <col min="5158" max="5158" width="4.75" style="218" customWidth="1"/>
    <col min="5159" max="5159" width="7" style="218" customWidth="1"/>
    <col min="5160" max="5160" width="1.25" style="218" customWidth="1"/>
    <col min="5161" max="5161" width="4.875" style="218" customWidth="1"/>
    <col min="5162" max="5162" width="3.625" style="218" customWidth="1"/>
    <col min="5163" max="5163" width="3.25" style="218" customWidth="1"/>
    <col min="5164" max="5164" width="2.625" style="218" customWidth="1"/>
    <col min="5165" max="5165" width="2.875" style="218" customWidth="1"/>
    <col min="5166" max="5166" width="3" style="218" customWidth="1"/>
    <col min="5167" max="5167" width="2.875" style="218" customWidth="1"/>
    <col min="5168" max="5168" width="4.25" style="218" customWidth="1"/>
    <col min="5169" max="5169" width="2.5" style="218" customWidth="1"/>
    <col min="5170" max="5170" width="2.875" style="218" customWidth="1"/>
    <col min="5171" max="5171" width="7" style="218" customWidth="1"/>
    <col min="5172" max="5172" width="1.625" style="218" customWidth="1"/>
    <col min="5173" max="5173" width="6" style="218" customWidth="1"/>
    <col min="5174" max="5174" width="7.125" style="218" customWidth="1"/>
    <col min="5175" max="5175" width="1.625" style="218" customWidth="1"/>
    <col min="5176" max="5176" width="5.625" style="218" customWidth="1"/>
    <col min="5177" max="5177" width="3.75" style="218" customWidth="1"/>
    <col min="5178" max="5178" width="2" style="218" customWidth="1"/>
    <col min="5179" max="5179" width="3.875" style="218" customWidth="1"/>
    <col min="5180" max="5180" width="4.875" style="218" customWidth="1"/>
    <col min="5181" max="5181" width="1.625" style="218" customWidth="1"/>
    <col min="5182" max="5182" width="4.75" style="218" customWidth="1"/>
    <col min="5183" max="5183" width="5.875" style="218" customWidth="1"/>
    <col min="5184" max="5184" width="1.25" style="218" customWidth="1"/>
    <col min="5185" max="5185" width="4.625" style="218" customWidth="1"/>
    <col min="5186" max="5186" width="4.75" style="218" customWidth="1"/>
    <col min="5187" max="5187" width="1.375" style="218" customWidth="1"/>
    <col min="5188" max="5188" width="4.75" style="218" customWidth="1"/>
    <col min="5189" max="5189" width="5.875" style="218" customWidth="1"/>
    <col min="5190" max="5190" width="1.125" style="218" customWidth="1"/>
    <col min="5191" max="5191" width="4.75" style="218" customWidth="1"/>
    <col min="5192" max="5192" width="9.625" style="218" customWidth="1"/>
    <col min="5193" max="5195" width="9" style="218"/>
    <col min="5196" max="5196" width="1.75" style="218" customWidth="1"/>
    <col min="5197" max="5197" width="5" style="218" customWidth="1"/>
    <col min="5198" max="5375" width="9" style="218"/>
    <col min="5376" max="5376" width="6.375" style="218" customWidth="1"/>
    <col min="5377" max="5377" width="31.25" style="218" customWidth="1"/>
    <col min="5378" max="5378" width="5.375" style="218" customWidth="1"/>
    <col min="5379" max="5379" width="1.5" style="218" customWidth="1"/>
    <col min="5380" max="5380" width="4.625" style="218" customWidth="1"/>
    <col min="5381" max="5381" width="1.375" style="218" customWidth="1"/>
    <col min="5382" max="5382" width="5.625" style="218" customWidth="1"/>
    <col min="5383" max="5383" width="5.375" style="218" customWidth="1"/>
    <col min="5384" max="5384" width="2.375" style="218" customWidth="1"/>
    <col min="5385" max="5385" width="3.875" style="218" customWidth="1"/>
    <col min="5386" max="5386" width="2" style="218" customWidth="1"/>
    <col min="5387" max="5387" width="6" style="218" customWidth="1"/>
    <col min="5388" max="5388" width="5.5" style="218" customWidth="1"/>
    <col min="5389" max="5389" width="2" style="218" customWidth="1"/>
    <col min="5390" max="5390" width="3.375" style="218" customWidth="1"/>
    <col min="5391" max="5391" width="2.25" style="218" customWidth="1"/>
    <col min="5392" max="5392" width="5.5" style="218" customWidth="1"/>
    <col min="5393" max="5393" width="6.125" style="218" customWidth="1"/>
    <col min="5394" max="5394" width="1.5" style="218" customWidth="1"/>
    <col min="5395" max="5395" width="7.25" style="218" customWidth="1"/>
    <col min="5396" max="5396" width="1.375" style="218" customWidth="1"/>
    <col min="5397" max="5397" width="5.75" style="218" customWidth="1"/>
    <col min="5398" max="5398" width="5.625" style="218" customWidth="1"/>
    <col min="5399" max="5399" width="1.375" style="218" customWidth="1"/>
    <col min="5400" max="5400" width="7" style="218" customWidth="1"/>
    <col min="5401" max="5401" width="1.75" style="218" customWidth="1"/>
    <col min="5402" max="5402" width="5.625" style="218" customWidth="1"/>
    <col min="5403" max="5403" width="5" style="218" customWidth="1"/>
    <col min="5404" max="5404" width="1.875" style="218" customWidth="1"/>
    <col min="5405" max="5405" width="4.875" style="218" customWidth="1"/>
    <col min="5406" max="5406" width="7.875" style="218" customWidth="1"/>
    <col min="5407" max="5407" width="2.5" style="218" customWidth="1"/>
    <col min="5408" max="5408" width="5.125" style="218" customWidth="1"/>
    <col min="5409" max="5409" width="6.375" style="218" customWidth="1"/>
    <col min="5410" max="5410" width="1.375" style="218" customWidth="1"/>
    <col min="5411" max="5411" width="5" style="218" customWidth="1"/>
    <col min="5412" max="5412" width="4.625" style="218" customWidth="1"/>
    <col min="5413" max="5413" width="2.125" style="218" customWidth="1"/>
    <col min="5414" max="5414" width="4.75" style="218" customWidth="1"/>
    <col min="5415" max="5415" width="7" style="218" customWidth="1"/>
    <col min="5416" max="5416" width="1.25" style="218" customWidth="1"/>
    <col min="5417" max="5417" width="4.875" style="218" customWidth="1"/>
    <col min="5418" max="5418" width="3.625" style="218" customWidth="1"/>
    <col min="5419" max="5419" width="3.25" style="218" customWidth="1"/>
    <col min="5420" max="5420" width="2.625" style="218" customWidth="1"/>
    <col min="5421" max="5421" width="2.875" style="218" customWidth="1"/>
    <col min="5422" max="5422" width="3" style="218" customWidth="1"/>
    <col min="5423" max="5423" width="2.875" style="218" customWidth="1"/>
    <col min="5424" max="5424" width="4.25" style="218" customWidth="1"/>
    <col min="5425" max="5425" width="2.5" style="218" customWidth="1"/>
    <col min="5426" max="5426" width="2.875" style="218" customWidth="1"/>
    <col min="5427" max="5427" width="7" style="218" customWidth="1"/>
    <col min="5428" max="5428" width="1.625" style="218" customWidth="1"/>
    <col min="5429" max="5429" width="6" style="218" customWidth="1"/>
    <col min="5430" max="5430" width="7.125" style="218" customWidth="1"/>
    <col min="5431" max="5431" width="1.625" style="218" customWidth="1"/>
    <col min="5432" max="5432" width="5.625" style="218" customWidth="1"/>
    <col min="5433" max="5433" width="3.75" style="218" customWidth="1"/>
    <col min="5434" max="5434" width="2" style="218" customWidth="1"/>
    <col min="5435" max="5435" width="3.875" style="218" customWidth="1"/>
    <col min="5436" max="5436" width="4.875" style="218" customWidth="1"/>
    <col min="5437" max="5437" width="1.625" style="218" customWidth="1"/>
    <col min="5438" max="5438" width="4.75" style="218" customWidth="1"/>
    <col min="5439" max="5439" width="5.875" style="218" customWidth="1"/>
    <col min="5440" max="5440" width="1.25" style="218" customWidth="1"/>
    <col min="5441" max="5441" width="4.625" style="218" customWidth="1"/>
    <col min="5442" max="5442" width="4.75" style="218" customWidth="1"/>
    <col min="5443" max="5443" width="1.375" style="218" customWidth="1"/>
    <col min="5444" max="5444" width="4.75" style="218" customWidth="1"/>
    <col min="5445" max="5445" width="5.875" style="218" customWidth="1"/>
    <col min="5446" max="5446" width="1.125" style="218" customWidth="1"/>
    <col min="5447" max="5447" width="4.75" style="218" customWidth="1"/>
    <col min="5448" max="5448" width="9.625" style="218" customWidth="1"/>
    <col min="5449" max="5451" width="9" style="218"/>
    <col min="5452" max="5452" width="1.75" style="218" customWidth="1"/>
    <col min="5453" max="5453" width="5" style="218" customWidth="1"/>
    <col min="5454" max="5631" width="9" style="218"/>
    <col min="5632" max="5632" width="6.375" style="218" customWidth="1"/>
    <col min="5633" max="5633" width="31.25" style="218" customWidth="1"/>
    <col min="5634" max="5634" width="5.375" style="218" customWidth="1"/>
    <col min="5635" max="5635" width="1.5" style="218" customWidth="1"/>
    <col min="5636" max="5636" width="4.625" style="218" customWidth="1"/>
    <col min="5637" max="5637" width="1.375" style="218" customWidth="1"/>
    <col min="5638" max="5638" width="5.625" style="218" customWidth="1"/>
    <col min="5639" max="5639" width="5.375" style="218" customWidth="1"/>
    <col min="5640" max="5640" width="2.375" style="218" customWidth="1"/>
    <col min="5641" max="5641" width="3.875" style="218" customWidth="1"/>
    <col min="5642" max="5642" width="2" style="218" customWidth="1"/>
    <col min="5643" max="5643" width="6" style="218" customWidth="1"/>
    <col min="5644" max="5644" width="5.5" style="218" customWidth="1"/>
    <col min="5645" max="5645" width="2" style="218" customWidth="1"/>
    <col min="5646" max="5646" width="3.375" style="218" customWidth="1"/>
    <col min="5647" max="5647" width="2.25" style="218" customWidth="1"/>
    <col min="5648" max="5648" width="5.5" style="218" customWidth="1"/>
    <col min="5649" max="5649" width="6.125" style="218" customWidth="1"/>
    <col min="5650" max="5650" width="1.5" style="218" customWidth="1"/>
    <col min="5651" max="5651" width="7.25" style="218" customWidth="1"/>
    <col min="5652" max="5652" width="1.375" style="218" customWidth="1"/>
    <col min="5653" max="5653" width="5.75" style="218" customWidth="1"/>
    <col min="5654" max="5654" width="5.625" style="218" customWidth="1"/>
    <col min="5655" max="5655" width="1.375" style="218" customWidth="1"/>
    <col min="5656" max="5656" width="7" style="218" customWidth="1"/>
    <col min="5657" max="5657" width="1.75" style="218" customWidth="1"/>
    <col min="5658" max="5658" width="5.625" style="218" customWidth="1"/>
    <col min="5659" max="5659" width="5" style="218" customWidth="1"/>
    <col min="5660" max="5660" width="1.875" style="218" customWidth="1"/>
    <col min="5661" max="5661" width="4.875" style="218" customWidth="1"/>
    <col min="5662" max="5662" width="7.875" style="218" customWidth="1"/>
    <col min="5663" max="5663" width="2.5" style="218" customWidth="1"/>
    <col min="5664" max="5664" width="5.125" style="218" customWidth="1"/>
    <col min="5665" max="5665" width="6.375" style="218" customWidth="1"/>
    <col min="5666" max="5666" width="1.375" style="218" customWidth="1"/>
    <col min="5667" max="5667" width="5" style="218" customWidth="1"/>
    <col min="5668" max="5668" width="4.625" style="218" customWidth="1"/>
    <col min="5669" max="5669" width="2.125" style="218" customWidth="1"/>
    <col min="5670" max="5670" width="4.75" style="218" customWidth="1"/>
    <col min="5671" max="5671" width="7" style="218" customWidth="1"/>
    <col min="5672" max="5672" width="1.25" style="218" customWidth="1"/>
    <col min="5673" max="5673" width="4.875" style="218" customWidth="1"/>
    <col min="5674" max="5674" width="3.625" style="218" customWidth="1"/>
    <col min="5675" max="5675" width="3.25" style="218" customWidth="1"/>
    <col min="5676" max="5676" width="2.625" style="218" customWidth="1"/>
    <col min="5677" max="5677" width="2.875" style="218" customWidth="1"/>
    <col min="5678" max="5678" width="3" style="218" customWidth="1"/>
    <col min="5679" max="5679" width="2.875" style="218" customWidth="1"/>
    <col min="5680" max="5680" width="4.25" style="218" customWidth="1"/>
    <col min="5681" max="5681" width="2.5" style="218" customWidth="1"/>
    <col min="5682" max="5682" width="2.875" style="218" customWidth="1"/>
    <col min="5683" max="5683" width="7" style="218" customWidth="1"/>
    <col min="5684" max="5684" width="1.625" style="218" customWidth="1"/>
    <col min="5685" max="5685" width="6" style="218" customWidth="1"/>
    <col min="5686" max="5686" width="7.125" style="218" customWidth="1"/>
    <col min="5687" max="5687" width="1.625" style="218" customWidth="1"/>
    <col min="5688" max="5688" width="5.625" style="218" customWidth="1"/>
    <col min="5689" max="5689" width="3.75" style="218" customWidth="1"/>
    <col min="5690" max="5690" width="2" style="218" customWidth="1"/>
    <col min="5691" max="5691" width="3.875" style="218" customWidth="1"/>
    <col min="5692" max="5692" width="4.875" style="218" customWidth="1"/>
    <col min="5693" max="5693" width="1.625" style="218" customWidth="1"/>
    <col min="5694" max="5694" width="4.75" style="218" customWidth="1"/>
    <col min="5695" max="5695" width="5.875" style="218" customWidth="1"/>
    <col min="5696" max="5696" width="1.25" style="218" customWidth="1"/>
    <col min="5697" max="5697" width="4.625" style="218" customWidth="1"/>
    <col min="5698" max="5698" width="4.75" style="218" customWidth="1"/>
    <col min="5699" max="5699" width="1.375" style="218" customWidth="1"/>
    <col min="5700" max="5700" width="4.75" style="218" customWidth="1"/>
    <col min="5701" max="5701" width="5.875" style="218" customWidth="1"/>
    <col min="5702" max="5702" width="1.125" style="218" customWidth="1"/>
    <col min="5703" max="5703" width="4.75" style="218" customWidth="1"/>
    <col min="5704" max="5704" width="9.625" style="218" customWidth="1"/>
    <col min="5705" max="5707" width="9" style="218"/>
    <col min="5708" max="5708" width="1.75" style="218" customWidth="1"/>
    <col min="5709" max="5709" width="5" style="218" customWidth="1"/>
    <col min="5710" max="5887" width="9" style="218"/>
    <col min="5888" max="5888" width="6.375" style="218" customWidth="1"/>
    <col min="5889" max="5889" width="31.25" style="218" customWidth="1"/>
    <col min="5890" max="5890" width="5.375" style="218" customWidth="1"/>
    <col min="5891" max="5891" width="1.5" style="218" customWidth="1"/>
    <col min="5892" max="5892" width="4.625" style="218" customWidth="1"/>
    <col min="5893" max="5893" width="1.375" style="218" customWidth="1"/>
    <col min="5894" max="5894" width="5.625" style="218" customWidth="1"/>
    <col min="5895" max="5895" width="5.375" style="218" customWidth="1"/>
    <col min="5896" max="5896" width="2.375" style="218" customWidth="1"/>
    <col min="5897" max="5897" width="3.875" style="218" customWidth="1"/>
    <col min="5898" max="5898" width="2" style="218" customWidth="1"/>
    <col min="5899" max="5899" width="6" style="218" customWidth="1"/>
    <col min="5900" max="5900" width="5.5" style="218" customWidth="1"/>
    <col min="5901" max="5901" width="2" style="218" customWidth="1"/>
    <col min="5902" max="5902" width="3.375" style="218" customWidth="1"/>
    <col min="5903" max="5903" width="2.25" style="218" customWidth="1"/>
    <col min="5904" max="5904" width="5.5" style="218" customWidth="1"/>
    <col min="5905" max="5905" width="6.125" style="218" customWidth="1"/>
    <col min="5906" max="5906" width="1.5" style="218" customWidth="1"/>
    <col min="5907" max="5907" width="7.25" style="218" customWidth="1"/>
    <col min="5908" max="5908" width="1.375" style="218" customWidth="1"/>
    <col min="5909" max="5909" width="5.75" style="218" customWidth="1"/>
    <col min="5910" max="5910" width="5.625" style="218" customWidth="1"/>
    <col min="5911" max="5911" width="1.375" style="218" customWidth="1"/>
    <col min="5912" max="5912" width="7" style="218" customWidth="1"/>
    <col min="5913" max="5913" width="1.75" style="218" customWidth="1"/>
    <col min="5914" max="5914" width="5.625" style="218" customWidth="1"/>
    <col min="5915" max="5915" width="5" style="218" customWidth="1"/>
    <col min="5916" max="5916" width="1.875" style="218" customWidth="1"/>
    <col min="5917" max="5917" width="4.875" style="218" customWidth="1"/>
    <col min="5918" max="5918" width="7.875" style="218" customWidth="1"/>
    <col min="5919" max="5919" width="2.5" style="218" customWidth="1"/>
    <col min="5920" max="5920" width="5.125" style="218" customWidth="1"/>
    <col min="5921" max="5921" width="6.375" style="218" customWidth="1"/>
    <col min="5922" max="5922" width="1.375" style="218" customWidth="1"/>
    <col min="5923" max="5923" width="5" style="218" customWidth="1"/>
    <col min="5924" max="5924" width="4.625" style="218" customWidth="1"/>
    <col min="5925" max="5925" width="2.125" style="218" customWidth="1"/>
    <col min="5926" max="5926" width="4.75" style="218" customWidth="1"/>
    <col min="5927" max="5927" width="7" style="218" customWidth="1"/>
    <col min="5928" max="5928" width="1.25" style="218" customWidth="1"/>
    <col min="5929" max="5929" width="4.875" style="218" customWidth="1"/>
    <col min="5930" max="5930" width="3.625" style="218" customWidth="1"/>
    <col min="5931" max="5931" width="3.25" style="218" customWidth="1"/>
    <col min="5932" max="5932" width="2.625" style="218" customWidth="1"/>
    <col min="5933" max="5933" width="2.875" style="218" customWidth="1"/>
    <col min="5934" max="5934" width="3" style="218" customWidth="1"/>
    <col min="5935" max="5935" width="2.875" style="218" customWidth="1"/>
    <col min="5936" max="5936" width="4.25" style="218" customWidth="1"/>
    <col min="5937" max="5937" width="2.5" style="218" customWidth="1"/>
    <col min="5938" max="5938" width="2.875" style="218" customWidth="1"/>
    <col min="5939" max="5939" width="7" style="218" customWidth="1"/>
    <col min="5940" max="5940" width="1.625" style="218" customWidth="1"/>
    <col min="5941" max="5941" width="6" style="218" customWidth="1"/>
    <col min="5942" max="5942" width="7.125" style="218" customWidth="1"/>
    <col min="5943" max="5943" width="1.625" style="218" customWidth="1"/>
    <col min="5944" max="5944" width="5.625" style="218" customWidth="1"/>
    <col min="5945" max="5945" width="3.75" style="218" customWidth="1"/>
    <col min="5946" max="5946" width="2" style="218" customWidth="1"/>
    <col min="5947" max="5947" width="3.875" style="218" customWidth="1"/>
    <col min="5948" max="5948" width="4.875" style="218" customWidth="1"/>
    <col min="5949" max="5949" width="1.625" style="218" customWidth="1"/>
    <col min="5950" max="5950" width="4.75" style="218" customWidth="1"/>
    <col min="5951" max="5951" width="5.875" style="218" customWidth="1"/>
    <col min="5952" max="5952" width="1.25" style="218" customWidth="1"/>
    <col min="5953" max="5953" width="4.625" style="218" customWidth="1"/>
    <col min="5954" max="5954" width="4.75" style="218" customWidth="1"/>
    <col min="5955" max="5955" width="1.375" style="218" customWidth="1"/>
    <col min="5956" max="5956" width="4.75" style="218" customWidth="1"/>
    <col min="5957" max="5957" width="5.875" style="218" customWidth="1"/>
    <col min="5958" max="5958" width="1.125" style="218" customWidth="1"/>
    <col min="5959" max="5959" width="4.75" style="218" customWidth="1"/>
    <col min="5960" max="5960" width="9.625" style="218" customWidth="1"/>
    <col min="5961" max="5963" width="9" style="218"/>
    <col min="5964" max="5964" width="1.75" style="218" customWidth="1"/>
    <col min="5965" max="5965" width="5" style="218" customWidth="1"/>
    <col min="5966" max="6143" width="9" style="218"/>
    <col min="6144" max="6144" width="6.375" style="218" customWidth="1"/>
    <col min="6145" max="6145" width="31.25" style="218" customWidth="1"/>
    <col min="6146" max="6146" width="5.375" style="218" customWidth="1"/>
    <col min="6147" max="6147" width="1.5" style="218" customWidth="1"/>
    <col min="6148" max="6148" width="4.625" style="218" customWidth="1"/>
    <col min="6149" max="6149" width="1.375" style="218" customWidth="1"/>
    <col min="6150" max="6150" width="5.625" style="218" customWidth="1"/>
    <col min="6151" max="6151" width="5.375" style="218" customWidth="1"/>
    <col min="6152" max="6152" width="2.375" style="218" customWidth="1"/>
    <col min="6153" max="6153" width="3.875" style="218" customWidth="1"/>
    <col min="6154" max="6154" width="2" style="218" customWidth="1"/>
    <col min="6155" max="6155" width="6" style="218" customWidth="1"/>
    <col min="6156" max="6156" width="5.5" style="218" customWidth="1"/>
    <col min="6157" max="6157" width="2" style="218" customWidth="1"/>
    <col min="6158" max="6158" width="3.375" style="218" customWidth="1"/>
    <col min="6159" max="6159" width="2.25" style="218" customWidth="1"/>
    <col min="6160" max="6160" width="5.5" style="218" customWidth="1"/>
    <col min="6161" max="6161" width="6.125" style="218" customWidth="1"/>
    <col min="6162" max="6162" width="1.5" style="218" customWidth="1"/>
    <col min="6163" max="6163" width="7.25" style="218" customWidth="1"/>
    <col min="6164" max="6164" width="1.375" style="218" customWidth="1"/>
    <col min="6165" max="6165" width="5.75" style="218" customWidth="1"/>
    <col min="6166" max="6166" width="5.625" style="218" customWidth="1"/>
    <col min="6167" max="6167" width="1.375" style="218" customWidth="1"/>
    <col min="6168" max="6168" width="7" style="218" customWidth="1"/>
    <col min="6169" max="6169" width="1.75" style="218" customWidth="1"/>
    <col min="6170" max="6170" width="5.625" style="218" customWidth="1"/>
    <col min="6171" max="6171" width="5" style="218" customWidth="1"/>
    <col min="6172" max="6172" width="1.875" style="218" customWidth="1"/>
    <col min="6173" max="6173" width="4.875" style="218" customWidth="1"/>
    <col min="6174" max="6174" width="7.875" style="218" customWidth="1"/>
    <col min="6175" max="6175" width="2.5" style="218" customWidth="1"/>
    <col min="6176" max="6176" width="5.125" style="218" customWidth="1"/>
    <col min="6177" max="6177" width="6.375" style="218" customWidth="1"/>
    <col min="6178" max="6178" width="1.375" style="218" customWidth="1"/>
    <col min="6179" max="6179" width="5" style="218" customWidth="1"/>
    <col min="6180" max="6180" width="4.625" style="218" customWidth="1"/>
    <col min="6181" max="6181" width="2.125" style="218" customWidth="1"/>
    <col min="6182" max="6182" width="4.75" style="218" customWidth="1"/>
    <col min="6183" max="6183" width="7" style="218" customWidth="1"/>
    <col min="6184" max="6184" width="1.25" style="218" customWidth="1"/>
    <col min="6185" max="6185" width="4.875" style="218" customWidth="1"/>
    <col min="6186" max="6186" width="3.625" style="218" customWidth="1"/>
    <col min="6187" max="6187" width="3.25" style="218" customWidth="1"/>
    <col min="6188" max="6188" width="2.625" style="218" customWidth="1"/>
    <col min="6189" max="6189" width="2.875" style="218" customWidth="1"/>
    <col min="6190" max="6190" width="3" style="218" customWidth="1"/>
    <col min="6191" max="6191" width="2.875" style="218" customWidth="1"/>
    <col min="6192" max="6192" width="4.25" style="218" customWidth="1"/>
    <col min="6193" max="6193" width="2.5" style="218" customWidth="1"/>
    <col min="6194" max="6194" width="2.875" style="218" customWidth="1"/>
    <col min="6195" max="6195" width="7" style="218" customWidth="1"/>
    <col min="6196" max="6196" width="1.625" style="218" customWidth="1"/>
    <col min="6197" max="6197" width="6" style="218" customWidth="1"/>
    <col min="6198" max="6198" width="7.125" style="218" customWidth="1"/>
    <col min="6199" max="6199" width="1.625" style="218" customWidth="1"/>
    <col min="6200" max="6200" width="5.625" style="218" customWidth="1"/>
    <col min="6201" max="6201" width="3.75" style="218" customWidth="1"/>
    <col min="6202" max="6202" width="2" style="218" customWidth="1"/>
    <col min="6203" max="6203" width="3.875" style="218" customWidth="1"/>
    <col min="6204" max="6204" width="4.875" style="218" customWidth="1"/>
    <col min="6205" max="6205" width="1.625" style="218" customWidth="1"/>
    <col min="6206" max="6206" width="4.75" style="218" customWidth="1"/>
    <col min="6207" max="6207" width="5.875" style="218" customWidth="1"/>
    <col min="6208" max="6208" width="1.25" style="218" customWidth="1"/>
    <col min="6209" max="6209" width="4.625" style="218" customWidth="1"/>
    <col min="6210" max="6210" width="4.75" style="218" customWidth="1"/>
    <col min="6211" max="6211" width="1.375" style="218" customWidth="1"/>
    <col min="6212" max="6212" width="4.75" style="218" customWidth="1"/>
    <col min="6213" max="6213" width="5.875" style="218" customWidth="1"/>
    <col min="6214" max="6214" width="1.125" style="218" customWidth="1"/>
    <col min="6215" max="6215" width="4.75" style="218" customWidth="1"/>
    <col min="6216" max="6216" width="9.625" style="218" customWidth="1"/>
    <col min="6217" max="6219" width="9" style="218"/>
    <col min="6220" max="6220" width="1.75" style="218" customWidth="1"/>
    <col min="6221" max="6221" width="5" style="218" customWidth="1"/>
    <col min="6222" max="6399" width="9" style="218"/>
    <col min="6400" max="6400" width="6.375" style="218" customWidth="1"/>
    <col min="6401" max="6401" width="31.25" style="218" customWidth="1"/>
    <col min="6402" max="6402" width="5.375" style="218" customWidth="1"/>
    <col min="6403" max="6403" width="1.5" style="218" customWidth="1"/>
    <col min="6404" max="6404" width="4.625" style="218" customWidth="1"/>
    <col min="6405" max="6405" width="1.375" style="218" customWidth="1"/>
    <col min="6406" max="6406" width="5.625" style="218" customWidth="1"/>
    <col min="6407" max="6407" width="5.375" style="218" customWidth="1"/>
    <col min="6408" max="6408" width="2.375" style="218" customWidth="1"/>
    <col min="6409" max="6409" width="3.875" style="218" customWidth="1"/>
    <col min="6410" max="6410" width="2" style="218" customWidth="1"/>
    <col min="6411" max="6411" width="6" style="218" customWidth="1"/>
    <col min="6412" max="6412" width="5.5" style="218" customWidth="1"/>
    <col min="6413" max="6413" width="2" style="218" customWidth="1"/>
    <col min="6414" max="6414" width="3.375" style="218" customWidth="1"/>
    <col min="6415" max="6415" width="2.25" style="218" customWidth="1"/>
    <col min="6416" max="6416" width="5.5" style="218" customWidth="1"/>
    <col min="6417" max="6417" width="6.125" style="218" customWidth="1"/>
    <col min="6418" max="6418" width="1.5" style="218" customWidth="1"/>
    <col min="6419" max="6419" width="7.25" style="218" customWidth="1"/>
    <col min="6420" max="6420" width="1.375" style="218" customWidth="1"/>
    <col min="6421" max="6421" width="5.75" style="218" customWidth="1"/>
    <col min="6422" max="6422" width="5.625" style="218" customWidth="1"/>
    <col min="6423" max="6423" width="1.375" style="218" customWidth="1"/>
    <col min="6424" max="6424" width="7" style="218" customWidth="1"/>
    <col min="6425" max="6425" width="1.75" style="218" customWidth="1"/>
    <col min="6426" max="6426" width="5.625" style="218" customWidth="1"/>
    <col min="6427" max="6427" width="5" style="218" customWidth="1"/>
    <col min="6428" max="6428" width="1.875" style="218" customWidth="1"/>
    <col min="6429" max="6429" width="4.875" style="218" customWidth="1"/>
    <col min="6430" max="6430" width="7.875" style="218" customWidth="1"/>
    <col min="6431" max="6431" width="2.5" style="218" customWidth="1"/>
    <col min="6432" max="6432" width="5.125" style="218" customWidth="1"/>
    <col min="6433" max="6433" width="6.375" style="218" customWidth="1"/>
    <col min="6434" max="6434" width="1.375" style="218" customWidth="1"/>
    <col min="6435" max="6435" width="5" style="218" customWidth="1"/>
    <col min="6436" max="6436" width="4.625" style="218" customWidth="1"/>
    <col min="6437" max="6437" width="2.125" style="218" customWidth="1"/>
    <col min="6438" max="6438" width="4.75" style="218" customWidth="1"/>
    <col min="6439" max="6439" width="7" style="218" customWidth="1"/>
    <col min="6440" max="6440" width="1.25" style="218" customWidth="1"/>
    <col min="6441" max="6441" width="4.875" style="218" customWidth="1"/>
    <col min="6442" max="6442" width="3.625" style="218" customWidth="1"/>
    <col min="6443" max="6443" width="3.25" style="218" customWidth="1"/>
    <col min="6444" max="6444" width="2.625" style="218" customWidth="1"/>
    <col min="6445" max="6445" width="2.875" style="218" customWidth="1"/>
    <col min="6446" max="6446" width="3" style="218" customWidth="1"/>
    <col min="6447" max="6447" width="2.875" style="218" customWidth="1"/>
    <col min="6448" max="6448" width="4.25" style="218" customWidth="1"/>
    <col min="6449" max="6449" width="2.5" style="218" customWidth="1"/>
    <col min="6450" max="6450" width="2.875" style="218" customWidth="1"/>
    <col min="6451" max="6451" width="7" style="218" customWidth="1"/>
    <col min="6452" max="6452" width="1.625" style="218" customWidth="1"/>
    <col min="6453" max="6453" width="6" style="218" customWidth="1"/>
    <col min="6454" max="6454" width="7.125" style="218" customWidth="1"/>
    <col min="6455" max="6455" width="1.625" style="218" customWidth="1"/>
    <col min="6456" max="6456" width="5.625" style="218" customWidth="1"/>
    <col min="6457" max="6457" width="3.75" style="218" customWidth="1"/>
    <col min="6458" max="6458" width="2" style="218" customWidth="1"/>
    <col min="6459" max="6459" width="3.875" style="218" customWidth="1"/>
    <col min="6460" max="6460" width="4.875" style="218" customWidth="1"/>
    <col min="6461" max="6461" width="1.625" style="218" customWidth="1"/>
    <col min="6462" max="6462" width="4.75" style="218" customWidth="1"/>
    <col min="6463" max="6463" width="5.875" style="218" customWidth="1"/>
    <col min="6464" max="6464" width="1.25" style="218" customWidth="1"/>
    <col min="6465" max="6465" width="4.625" style="218" customWidth="1"/>
    <col min="6466" max="6466" width="4.75" style="218" customWidth="1"/>
    <col min="6467" max="6467" width="1.375" style="218" customWidth="1"/>
    <col min="6468" max="6468" width="4.75" style="218" customWidth="1"/>
    <col min="6469" max="6469" width="5.875" style="218" customWidth="1"/>
    <col min="6470" max="6470" width="1.125" style="218" customWidth="1"/>
    <col min="6471" max="6471" width="4.75" style="218" customWidth="1"/>
    <col min="6472" max="6472" width="9.625" style="218" customWidth="1"/>
    <col min="6473" max="6475" width="9" style="218"/>
    <col min="6476" max="6476" width="1.75" style="218" customWidth="1"/>
    <col min="6477" max="6477" width="5" style="218" customWidth="1"/>
    <col min="6478" max="6655" width="9" style="218"/>
    <col min="6656" max="6656" width="6.375" style="218" customWidth="1"/>
    <col min="6657" max="6657" width="31.25" style="218" customWidth="1"/>
    <col min="6658" max="6658" width="5.375" style="218" customWidth="1"/>
    <col min="6659" max="6659" width="1.5" style="218" customWidth="1"/>
    <col min="6660" max="6660" width="4.625" style="218" customWidth="1"/>
    <col min="6661" max="6661" width="1.375" style="218" customWidth="1"/>
    <col min="6662" max="6662" width="5.625" style="218" customWidth="1"/>
    <col min="6663" max="6663" width="5.375" style="218" customWidth="1"/>
    <col min="6664" max="6664" width="2.375" style="218" customWidth="1"/>
    <col min="6665" max="6665" width="3.875" style="218" customWidth="1"/>
    <col min="6666" max="6666" width="2" style="218" customWidth="1"/>
    <col min="6667" max="6667" width="6" style="218" customWidth="1"/>
    <col min="6668" max="6668" width="5.5" style="218" customWidth="1"/>
    <col min="6669" max="6669" width="2" style="218" customWidth="1"/>
    <col min="6670" max="6670" width="3.375" style="218" customWidth="1"/>
    <col min="6671" max="6671" width="2.25" style="218" customWidth="1"/>
    <col min="6672" max="6672" width="5.5" style="218" customWidth="1"/>
    <col min="6673" max="6673" width="6.125" style="218" customWidth="1"/>
    <col min="6674" max="6674" width="1.5" style="218" customWidth="1"/>
    <col min="6675" max="6675" width="7.25" style="218" customWidth="1"/>
    <col min="6676" max="6676" width="1.375" style="218" customWidth="1"/>
    <col min="6677" max="6677" width="5.75" style="218" customWidth="1"/>
    <col min="6678" max="6678" width="5.625" style="218" customWidth="1"/>
    <col min="6679" max="6679" width="1.375" style="218" customWidth="1"/>
    <col min="6680" max="6680" width="7" style="218" customWidth="1"/>
    <col min="6681" max="6681" width="1.75" style="218" customWidth="1"/>
    <col min="6682" max="6682" width="5.625" style="218" customWidth="1"/>
    <col min="6683" max="6683" width="5" style="218" customWidth="1"/>
    <col min="6684" max="6684" width="1.875" style="218" customWidth="1"/>
    <col min="6685" max="6685" width="4.875" style="218" customWidth="1"/>
    <col min="6686" max="6686" width="7.875" style="218" customWidth="1"/>
    <col min="6687" max="6687" width="2.5" style="218" customWidth="1"/>
    <col min="6688" max="6688" width="5.125" style="218" customWidth="1"/>
    <col min="6689" max="6689" width="6.375" style="218" customWidth="1"/>
    <col min="6690" max="6690" width="1.375" style="218" customWidth="1"/>
    <col min="6691" max="6691" width="5" style="218" customWidth="1"/>
    <col min="6692" max="6692" width="4.625" style="218" customWidth="1"/>
    <col min="6693" max="6693" width="2.125" style="218" customWidth="1"/>
    <col min="6694" max="6694" width="4.75" style="218" customWidth="1"/>
    <col min="6695" max="6695" width="7" style="218" customWidth="1"/>
    <col min="6696" max="6696" width="1.25" style="218" customWidth="1"/>
    <col min="6697" max="6697" width="4.875" style="218" customWidth="1"/>
    <col min="6698" max="6698" width="3.625" style="218" customWidth="1"/>
    <col min="6699" max="6699" width="3.25" style="218" customWidth="1"/>
    <col min="6700" max="6700" width="2.625" style="218" customWidth="1"/>
    <col min="6701" max="6701" width="2.875" style="218" customWidth="1"/>
    <col min="6702" max="6702" width="3" style="218" customWidth="1"/>
    <col min="6703" max="6703" width="2.875" style="218" customWidth="1"/>
    <col min="6704" max="6704" width="4.25" style="218" customWidth="1"/>
    <col min="6705" max="6705" width="2.5" style="218" customWidth="1"/>
    <col min="6706" max="6706" width="2.875" style="218" customWidth="1"/>
    <col min="6707" max="6707" width="7" style="218" customWidth="1"/>
    <col min="6708" max="6708" width="1.625" style="218" customWidth="1"/>
    <col min="6709" max="6709" width="6" style="218" customWidth="1"/>
    <col min="6710" max="6710" width="7.125" style="218" customWidth="1"/>
    <col min="6711" max="6711" width="1.625" style="218" customWidth="1"/>
    <col min="6712" max="6712" width="5.625" style="218" customWidth="1"/>
    <col min="6713" max="6713" width="3.75" style="218" customWidth="1"/>
    <col min="6714" max="6714" width="2" style="218" customWidth="1"/>
    <col min="6715" max="6715" width="3.875" style="218" customWidth="1"/>
    <col min="6716" max="6716" width="4.875" style="218" customWidth="1"/>
    <col min="6717" max="6717" width="1.625" style="218" customWidth="1"/>
    <col min="6718" max="6718" width="4.75" style="218" customWidth="1"/>
    <col min="6719" max="6719" width="5.875" style="218" customWidth="1"/>
    <col min="6720" max="6720" width="1.25" style="218" customWidth="1"/>
    <col min="6721" max="6721" width="4.625" style="218" customWidth="1"/>
    <col min="6722" max="6722" width="4.75" style="218" customWidth="1"/>
    <col min="6723" max="6723" width="1.375" style="218" customWidth="1"/>
    <col min="6724" max="6724" width="4.75" style="218" customWidth="1"/>
    <col min="6725" max="6725" width="5.875" style="218" customWidth="1"/>
    <col min="6726" max="6726" width="1.125" style="218" customWidth="1"/>
    <col min="6727" max="6727" width="4.75" style="218" customWidth="1"/>
    <col min="6728" max="6728" width="9.625" style="218" customWidth="1"/>
    <col min="6729" max="6731" width="9" style="218"/>
    <col min="6732" max="6732" width="1.75" style="218" customWidth="1"/>
    <col min="6733" max="6733" width="5" style="218" customWidth="1"/>
    <col min="6734" max="6911" width="9" style="218"/>
    <col min="6912" max="6912" width="6.375" style="218" customWidth="1"/>
    <col min="6913" max="6913" width="31.25" style="218" customWidth="1"/>
    <col min="6914" max="6914" width="5.375" style="218" customWidth="1"/>
    <col min="6915" max="6915" width="1.5" style="218" customWidth="1"/>
    <col min="6916" max="6916" width="4.625" style="218" customWidth="1"/>
    <col min="6917" max="6917" width="1.375" style="218" customWidth="1"/>
    <col min="6918" max="6918" width="5.625" style="218" customWidth="1"/>
    <col min="6919" max="6919" width="5.375" style="218" customWidth="1"/>
    <col min="6920" max="6920" width="2.375" style="218" customWidth="1"/>
    <col min="6921" max="6921" width="3.875" style="218" customWidth="1"/>
    <col min="6922" max="6922" width="2" style="218" customWidth="1"/>
    <col min="6923" max="6923" width="6" style="218" customWidth="1"/>
    <col min="6924" max="6924" width="5.5" style="218" customWidth="1"/>
    <col min="6925" max="6925" width="2" style="218" customWidth="1"/>
    <col min="6926" max="6926" width="3.375" style="218" customWidth="1"/>
    <col min="6927" max="6927" width="2.25" style="218" customWidth="1"/>
    <col min="6928" max="6928" width="5.5" style="218" customWidth="1"/>
    <col min="6929" max="6929" width="6.125" style="218" customWidth="1"/>
    <col min="6930" max="6930" width="1.5" style="218" customWidth="1"/>
    <col min="6931" max="6931" width="7.25" style="218" customWidth="1"/>
    <col min="6932" max="6932" width="1.375" style="218" customWidth="1"/>
    <col min="6933" max="6933" width="5.75" style="218" customWidth="1"/>
    <col min="6934" max="6934" width="5.625" style="218" customWidth="1"/>
    <col min="6935" max="6935" width="1.375" style="218" customWidth="1"/>
    <col min="6936" max="6936" width="7" style="218" customWidth="1"/>
    <col min="6937" max="6937" width="1.75" style="218" customWidth="1"/>
    <col min="6938" max="6938" width="5.625" style="218" customWidth="1"/>
    <col min="6939" max="6939" width="5" style="218" customWidth="1"/>
    <col min="6940" max="6940" width="1.875" style="218" customWidth="1"/>
    <col min="6941" max="6941" width="4.875" style="218" customWidth="1"/>
    <col min="6942" max="6942" width="7.875" style="218" customWidth="1"/>
    <col min="6943" max="6943" width="2.5" style="218" customWidth="1"/>
    <col min="6944" max="6944" width="5.125" style="218" customWidth="1"/>
    <col min="6945" max="6945" width="6.375" style="218" customWidth="1"/>
    <col min="6946" max="6946" width="1.375" style="218" customWidth="1"/>
    <col min="6947" max="6947" width="5" style="218" customWidth="1"/>
    <col min="6948" max="6948" width="4.625" style="218" customWidth="1"/>
    <col min="6949" max="6949" width="2.125" style="218" customWidth="1"/>
    <col min="6950" max="6950" width="4.75" style="218" customWidth="1"/>
    <col min="6951" max="6951" width="7" style="218" customWidth="1"/>
    <col min="6952" max="6952" width="1.25" style="218" customWidth="1"/>
    <col min="6953" max="6953" width="4.875" style="218" customWidth="1"/>
    <col min="6954" max="6954" width="3.625" style="218" customWidth="1"/>
    <col min="6955" max="6955" width="3.25" style="218" customWidth="1"/>
    <col min="6956" max="6956" width="2.625" style="218" customWidth="1"/>
    <col min="6957" max="6957" width="2.875" style="218" customWidth="1"/>
    <col min="6958" max="6958" width="3" style="218" customWidth="1"/>
    <col min="6959" max="6959" width="2.875" style="218" customWidth="1"/>
    <col min="6960" max="6960" width="4.25" style="218" customWidth="1"/>
    <col min="6961" max="6961" width="2.5" style="218" customWidth="1"/>
    <col min="6962" max="6962" width="2.875" style="218" customWidth="1"/>
    <col min="6963" max="6963" width="7" style="218" customWidth="1"/>
    <col min="6964" max="6964" width="1.625" style="218" customWidth="1"/>
    <col min="6965" max="6965" width="6" style="218" customWidth="1"/>
    <col min="6966" max="6966" width="7.125" style="218" customWidth="1"/>
    <col min="6967" max="6967" width="1.625" style="218" customWidth="1"/>
    <col min="6968" max="6968" width="5.625" style="218" customWidth="1"/>
    <col min="6969" max="6969" width="3.75" style="218" customWidth="1"/>
    <col min="6970" max="6970" width="2" style="218" customWidth="1"/>
    <col min="6971" max="6971" width="3.875" style="218" customWidth="1"/>
    <col min="6972" max="6972" width="4.875" style="218" customWidth="1"/>
    <col min="6973" max="6973" width="1.625" style="218" customWidth="1"/>
    <col min="6974" max="6974" width="4.75" style="218" customWidth="1"/>
    <col min="6975" max="6975" width="5.875" style="218" customWidth="1"/>
    <col min="6976" max="6976" width="1.25" style="218" customWidth="1"/>
    <col min="6977" max="6977" width="4.625" style="218" customWidth="1"/>
    <col min="6978" max="6978" width="4.75" style="218" customWidth="1"/>
    <col min="6979" max="6979" width="1.375" style="218" customWidth="1"/>
    <col min="6980" max="6980" width="4.75" style="218" customWidth="1"/>
    <col min="6981" max="6981" width="5.875" style="218" customWidth="1"/>
    <col min="6982" max="6982" width="1.125" style="218" customWidth="1"/>
    <col min="6983" max="6983" width="4.75" style="218" customWidth="1"/>
    <col min="6984" max="6984" width="9.625" style="218" customWidth="1"/>
    <col min="6985" max="6987" width="9" style="218"/>
    <col min="6988" max="6988" width="1.75" style="218" customWidth="1"/>
    <col min="6989" max="6989" width="5" style="218" customWidth="1"/>
    <col min="6990" max="7167" width="9" style="218"/>
    <col min="7168" max="7168" width="6.375" style="218" customWidth="1"/>
    <col min="7169" max="7169" width="31.25" style="218" customWidth="1"/>
    <col min="7170" max="7170" width="5.375" style="218" customWidth="1"/>
    <col min="7171" max="7171" width="1.5" style="218" customWidth="1"/>
    <col min="7172" max="7172" width="4.625" style="218" customWidth="1"/>
    <col min="7173" max="7173" width="1.375" style="218" customWidth="1"/>
    <col min="7174" max="7174" width="5.625" style="218" customWidth="1"/>
    <col min="7175" max="7175" width="5.375" style="218" customWidth="1"/>
    <col min="7176" max="7176" width="2.375" style="218" customWidth="1"/>
    <col min="7177" max="7177" width="3.875" style="218" customWidth="1"/>
    <col min="7178" max="7178" width="2" style="218" customWidth="1"/>
    <col min="7179" max="7179" width="6" style="218" customWidth="1"/>
    <col min="7180" max="7180" width="5.5" style="218" customWidth="1"/>
    <col min="7181" max="7181" width="2" style="218" customWidth="1"/>
    <col min="7182" max="7182" width="3.375" style="218" customWidth="1"/>
    <col min="7183" max="7183" width="2.25" style="218" customWidth="1"/>
    <col min="7184" max="7184" width="5.5" style="218" customWidth="1"/>
    <col min="7185" max="7185" width="6.125" style="218" customWidth="1"/>
    <col min="7186" max="7186" width="1.5" style="218" customWidth="1"/>
    <col min="7187" max="7187" width="7.25" style="218" customWidth="1"/>
    <col min="7188" max="7188" width="1.375" style="218" customWidth="1"/>
    <col min="7189" max="7189" width="5.75" style="218" customWidth="1"/>
    <col min="7190" max="7190" width="5.625" style="218" customWidth="1"/>
    <col min="7191" max="7191" width="1.375" style="218" customWidth="1"/>
    <col min="7192" max="7192" width="7" style="218" customWidth="1"/>
    <col min="7193" max="7193" width="1.75" style="218" customWidth="1"/>
    <col min="7194" max="7194" width="5.625" style="218" customWidth="1"/>
    <col min="7195" max="7195" width="5" style="218" customWidth="1"/>
    <col min="7196" max="7196" width="1.875" style="218" customWidth="1"/>
    <col min="7197" max="7197" width="4.875" style="218" customWidth="1"/>
    <col min="7198" max="7198" width="7.875" style="218" customWidth="1"/>
    <col min="7199" max="7199" width="2.5" style="218" customWidth="1"/>
    <col min="7200" max="7200" width="5.125" style="218" customWidth="1"/>
    <col min="7201" max="7201" width="6.375" style="218" customWidth="1"/>
    <col min="7202" max="7202" width="1.375" style="218" customWidth="1"/>
    <col min="7203" max="7203" width="5" style="218" customWidth="1"/>
    <col min="7204" max="7204" width="4.625" style="218" customWidth="1"/>
    <col min="7205" max="7205" width="2.125" style="218" customWidth="1"/>
    <col min="7206" max="7206" width="4.75" style="218" customWidth="1"/>
    <col min="7207" max="7207" width="7" style="218" customWidth="1"/>
    <col min="7208" max="7208" width="1.25" style="218" customWidth="1"/>
    <col min="7209" max="7209" width="4.875" style="218" customWidth="1"/>
    <col min="7210" max="7210" width="3.625" style="218" customWidth="1"/>
    <col min="7211" max="7211" width="3.25" style="218" customWidth="1"/>
    <col min="7212" max="7212" width="2.625" style="218" customWidth="1"/>
    <col min="7213" max="7213" width="2.875" style="218" customWidth="1"/>
    <col min="7214" max="7214" width="3" style="218" customWidth="1"/>
    <col min="7215" max="7215" width="2.875" style="218" customWidth="1"/>
    <col min="7216" max="7216" width="4.25" style="218" customWidth="1"/>
    <col min="7217" max="7217" width="2.5" style="218" customWidth="1"/>
    <col min="7218" max="7218" width="2.875" style="218" customWidth="1"/>
    <col min="7219" max="7219" width="7" style="218" customWidth="1"/>
    <col min="7220" max="7220" width="1.625" style="218" customWidth="1"/>
    <col min="7221" max="7221" width="6" style="218" customWidth="1"/>
    <col min="7222" max="7222" width="7.125" style="218" customWidth="1"/>
    <col min="7223" max="7223" width="1.625" style="218" customWidth="1"/>
    <col min="7224" max="7224" width="5.625" style="218" customWidth="1"/>
    <col min="7225" max="7225" width="3.75" style="218" customWidth="1"/>
    <col min="7226" max="7226" width="2" style="218" customWidth="1"/>
    <col min="7227" max="7227" width="3.875" style="218" customWidth="1"/>
    <col min="7228" max="7228" width="4.875" style="218" customWidth="1"/>
    <col min="7229" max="7229" width="1.625" style="218" customWidth="1"/>
    <col min="7230" max="7230" width="4.75" style="218" customWidth="1"/>
    <col min="7231" max="7231" width="5.875" style="218" customWidth="1"/>
    <col min="7232" max="7232" width="1.25" style="218" customWidth="1"/>
    <col min="7233" max="7233" width="4.625" style="218" customWidth="1"/>
    <col min="7234" max="7234" width="4.75" style="218" customWidth="1"/>
    <col min="7235" max="7235" width="1.375" style="218" customWidth="1"/>
    <col min="7236" max="7236" width="4.75" style="218" customWidth="1"/>
    <col min="7237" max="7237" width="5.875" style="218" customWidth="1"/>
    <col min="7238" max="7238" width="1.125" style="218" customWidth="1"/>
    <col min="7239" max="7239" width="4.75" style="218" customWidth="1"/>
    <col min="7240" max="7240" width="9.625" style="218" customWidth="1"/>
    <col min="7241" max="7243" width="9" style="218"/>
    <col min="7244" max="7244" width="1.75" style="218" customWidth="1"/>
    <col min="7245" max="7245" width="5" style="218" customWidth="1"/>
    <col min="7246" max="7423" width="9" style="218"/>
    <col min="7424" max="7424" width="6.375" style="218" customWidth="1"/>
    <col min="7425" max="7425" width="31.25" style="218" customWidth="1"/>
    <col min="7426" max="7426" width="5.375" style="218" customWidth="1"/>
    <col min="7427" max="7427" width="1.5" style="218" customWidth="1"/>
    <col min="7428" max="7428" width="4.625" style="218" customWidth="1"/>
    <col min="7429" max="7429" width="1.375" style="218" customWidth="1"/>
    <col min="7430" max="7430" width="5.625" style="218" customWidth="1"/>
    <col min="7431" max="7431" width="5.375" style="218" customWidth="1"/>
    <col min="7432" max="7432" width="2.375" style="218" customWidth="1"/>
    <col min="7433" max="7433" width="3.875" style="218" customWidth="1"/>
    <col min="7434" max="7434" width="2" style="218" customWidth="1"/>
    <col min="7435" max="7435" width="6" style="218" customWidth="1"/>
    <col min="7436" max="7436" width="5.5" style="218" customWidth="1"/>
    <col min="7437" max="7437" width="2" style="218" customWidth="1"/>
    <col min="7438" max="7438" width="3.375" style="218" customWidth="1"/>
    <col min="7439" max="7439" width="2.25" style="218" customWidth="1"/>
    <col min="7440" max="7440" width="5.5" style="218" customWidth="1"/>
    <col min="7441" max="7441" width="6.125" style="218" customWidth="1"/>
    <col min="7442" max="7442" width="1.5" style="218" customWidth="1"/>
    <col min="7443" max="7443" width="7.25" style="218" customWidth="1"/>
    <col min="7444" max="7444" width="1.375" style="218" customWidth="1"/>
    <col min="7445" max="7445" width="5.75" style="218" customWidth="1"/>
    <col min="7446" max="7446" width="5.625" style="218" customWidth="1"/>
    <col min="7447" max="7447" width="1.375" style="218" customWidth="1"/>
    <col min="7448" max="7448" width="7" style="218" customWidth="1"/>
    <col min="7449" max="7449" width="1.75" style="218" customWidth="1"/>
    <col min="7450" max="7450" width="5.625" style="218" customWidth="1"/>
    <col min="7451" max="7451" width="5" style="218" customWidth="1"/>
    <col min="7452" max="7452" width="1.875" style="218" customWidth="1"/>
    <col min="7453" max="7453" width="4.875" style="218" customWidth="1"/>
    <col min="7454" max="7454" width="7.875" style="218" customWidth="1"/>
    <col min="7455" max="7455" width="2.5" style="218" customWidth="1"/>
    <col min="7456" max="7456" width="5.125" style="218" customWidth="1"/>
    <col min="7457" max="7457" width="6.375" style="218" customWidth="1"/>
    <col min="7458" max="7458" width="1.375" style="218" customWidth="1"/>
    <col min="7459" max="7459" width="5" style="218" customWidth="1"/>
    <col min="7460" max="7460" width="4.625" style="218" customWidth="1"/>
    <col min="7461" max="7461" width="2.125" style="218" customWidth="1"/>
    <col min="7462" max="7462" width="4.75" style="218" customWidth="1"/>
    <col min="7463" max="7463" width="7" style="218" customWidth="1"/>
    <col min="7464" max="7464" width="1.25" style="218" customWidth="1"/>
    <col min="7465" max="7465" width="4.875" style="218" customWidth="1"/>
    <col min="7466" max="7466" width="3.625" style="218" customWidth="1"/>
    <col min="7467" max="7467" width="3.25" style="218" customWidth="1"/>
    <col min="7468" max="7468" width="2.625" style="218" customWidth="1"/>
    <col min="7469" max="7469" width="2.875" style="218" customWidth="1"/>
    <col min="7470" max="7470" width="3" style="218" customWidth="1"/>
    <col min="7471" max="7471" width="2.875" style="218" customWidth="1"/>
    <col min="7472" max="7472" width="4.25" style="218" customWidth="1"/>
    <col min="7473" max="7473" width="2.5" style="218" customWidth="1"/>
    <col min="7474" max="7474" width="2.875" style="218" customWidth="1"/>
    <col min="7475" max="7475" width="7" style="218" customWidth="1"/>
    <col min="7476" max="7476" width="1.625" style="218" customWidth="1"/>
    <col min="7477" max="7477" width="6" style="218" customWidth="1"/>
    <col min="7478" max="7478" width="7.125" style="218" customWidth="1"/>
    <col min="7479" max="7479" width="1.625" style="218" customWidth="1"/>
    <col min="7480" max="7480" width="5.625" style="218" customWidth="1"/>
    <col min="7481" max="7481" width="3.75" style="218" customWidth="1"/>
    <col min="7482" max="7482" width="2" style="218" customWidth="1"/>
    <col min="7483" max="7483" width="3.875" style="218" customWidth="1"/>
    <col min="7484" max="7484" width="4.875" style="218" customWidth="1"/>
    <col min="7485" max="7485" width="1.625" style="218" customWidth="1"/>
    <col min="7486" max="7486" width="4.75" style="218" customWidth="1"/>
    <col min="7487" max="7487" width="5.875" style="218" customWidth="1"/>
    <col min="7488" max="7488" width="1.25" style="218" customWidth="1"/>
    <col min="7489" max="7489" width="4.625" style="218" customWidth="1"/>
    <col min="7490" max="7490" width="4.75" style="218" customWidth="1"/>
    <col min="7491" max="7491" width="1.375" style="218" customWidth="1"/>
    <col min="7492" max="7492" width="4.75" style="218" customWidth="1"/>
    <col min="7493" max="7493" width="5.875" style="218" customWidth="1"/>
    <col min="7494" max="7494" width="1.125" style="218" customWidth="1"/>
    <col min="7495" max="7495" width="4.75" style="218" customWidth="1"/>
    <col min="7496" max="7496" width="9.625" style="218" customWidth="1"/>
    <col min="7497" max="7499" width="9" style="218"/>
    <col min="7500" max="7500" width="1.75" style="218" customWidth="1"/>
    <col min="7501" max="7501" width="5" style="218" customWidth="1"/>
    <col min="7502" max="7679" width="9" style="218"/>
    <col min="7680" max="7680" width="6.375" style="218" customWidth="1"/>
    <col min="7681" max="7681" width="31.25" style="218" customWidth="1"/>
    <col min="7682" max="7682" width="5.375" style="218" customWidth="1"/>
    <col min="7683" max="7683" width="1.5" style="218" customWidth="1"/>
    <col min="7684" max="7684" width="4.625" style="218" customWidth="1"/>
    <col min="7685" max="7685" width="1.375" style="218" customWidth="1"/>
    <col min="7686" max="7686" width="5.625" style="218" customWidth="1"/>
    <col min="7687" max="7687" width="5.375" style="218" customWidth="1"/>
    <col min="7688" max="7688" width="2.375" style="218" customWidth="1"/>
    <col min="7689" max="7689" width="3.875" style="218" customWidth="1"/>
    <col min="7690" max="7690" width="2" style="218" customWidth="1"/>
    <col min="7691" max="7691" width="6" style="218" customWidth="1"/>
    <col min="7692" max="7692" width="5.5" style="218" customWidth="1"/>
    <col min="7693" max="7693" width="2" style="218" customWidth="1"/>
    <col min="7694" max="7694" width="3.375" style="218" customWidth="1"/>
    <col min="7695" max="7695" width="2.25" style="218" customWidth="1"/>
    <col min="7696" max="7696" width="5.5" style="218" customWidth="1"/>
    <col min="7697" max="7697" width="6.125" style="218" customWidth="1"/>
    <col min="7698" max="7698" width="1.5" style="218" customWidth="1"/>
    <col min="7699" max="7699" width="7.25" style="218" customWidth="1"/>
    <col min="7700" max="7700" width="1.375" style="218" customWidth="1"/>
    <col min="7701" max="7701" width="5.75" style="218" customWidth="1"/>
    <col min="7702" max="7702" width="5.625" style="218" customWidth="1"/>
    <col min="7703" max="7703" width="1.375" style="218" customWidth="1"/>
    <col min="7704" max="7704" width="7" style="218" customWidth="1"/>
    <col min="7705" max="7705" width="1.75" style="218" customWidth="1"/>
    <col min="7706" max="7706" width="5.625" style="218" customWidth="1"/>
    <col min="7707" max="7707" width="5" style="218" customWidth="1"/>
    <col min="7708" max="7708" width="1.875" style="218" customWidth="1"/>
    <col min="7709" max="7709" width="4.875" style="218" customWidth="1"/>
    <col min="7710" max="7710" width="7.875" style="218" customWidth="1"/>
    <col min="7711" max="7711" width="2.5" style="218" customWidth="1"/>
    <col min="7712" max="7712" width="5.125" style="218" customWidth="1"/>
    <col min="7713" max="7713" width="6.375" style="218" customWidth="1"/>
    <col min="7714" max="7714" width="1.375" style="218" customWidth="1"/>
    <col min="7715" max="7715" width="5" style="218" customWidth="1"/>
    <col min="7716" max="7716" width="4.625" style="218" customWidth="1"/>
    <col min="7717" max="7717" width="2.125" style="218" customWidth="1"/>
    <col min="7718" max="7718" width="4.75" style="218" customWidth="1"/>
    <col min="7719" max="7719" width="7" style="218" customWidth="1"/>
    <col min="7720" max="7720" width="1.25" style="218" customWidth="1"/>
    <col min="7721" max="7721" width="4.875" style="218" customWidth="1"/>
    <col min="7722" max="7722" width="3.625" style="218" customWidth="1"/>
    <col min="7723" max="7723" width="3.25" style="218" customWidth="1"/>
    <col min="7724" max="7724" width="2.625" style="218" customWidth="1"/>
    <col min="7725" max="7725" width="2.875" style="218" customWidth="1"/>
    <col min="7726" max="7726" width="3" style="218" customWidth="1"/>
    <col min="7727" max="7727" width="2.875" style="218" customWidth="1"/>
    <col min="7728" max="7728" width="4.25" style="218" customWidth="1"/>
    <col min="7729" max="7729" width="2.5" style="218" customWidth="1"/>
    <col min="7730" max="7730" width="2.875" style="218" customWidth="1"/>
    <col min="7731" max="7731" width="7" style="218" customWidth="1"/>
    <col min="7732" max="7732" width="1.625" style="218" customWidth="1"/>
    <col min="7733" max="7733" width="6" style="218" customWidth="1"/>
    <col min="7734" max="7734" width="7.125" style="218" customWidth="1"/>
    <col min="7735" max="7735" width="1.625" style="218" customWidth="1"/>
    <col min="7736" max="7736" width="5.625" style="218" customWidth="1"/>
    <col min="7737" max="7737" width="3.75" style="218" customWidth="1"/>
    <col min="7738" max="7738" width="2" style="218" customWidth="1"/>
    <col min="7739" max="7739" width="3.875" style="218" customWidth="1"/>
    <col min="7740" max="7740" width="4.875" style="218" customWidth="1"/>
    <col min="7741" max="7741" width="1.625" style="218" customWidth="1"/>
    <col min="7742" max="7742" width="4.75" style="218" customWidth="1"/>
    <col min="7743" max="7743" width="5.875" style="218" customWidth="1"/>
    <col min="7744" max="7744" width="1.25" style="218" customWidth="1"/>
    <col min="7745" max="7745" width="4.625" style="218" customWidth="1"/>
    <col min="7746" max="7746" width="4.75" style="218" customWidth="1"/>
    <col min="7747" max="7747" width="1.375" style="218" customWidth="1"/>
    <col min="7748" max="7748" width="4.75" style="218" customWidth="1"/>
    <col min="7749" max="7749" width="5.875" style="218" customWidth="1"/>
    <col min="7750" max="7750" width="1.125" style="218" customWidth="1"/>
    <col min="7751" max="7751" width="4.75" style="218" customWidth="1"/>
    <col min="7752" max="7752" width="9.625" style="218" customWidth="1"/>
    <col min="7753" max="7755" width="9" style="218"/>
    <col min="7756" max="7756" width="1.75" style="218" customWidth="1"/>
    <col min="7757" max="7757" width="5" style="218" customWidth="1"/>
    <col min="7758" max="7935" width="9" style="218"/>
    <col min="7936" max="7936" width="6.375" style="218" customWidth="1"/>
    <col min="7937" max="7937" width="31.25" style="218" customWidth="1"/>
    <col min="7938" max="7938" width="5.375" style="218" customWidth="1"/>
    <col min="7939" max="7939" width="1.5" style="218" customWidth="1"/>
    <col min="7940" max="7940" width="4.625" style="218" customWidth="1"/>
    <col min="7941" max="7941" width="1.375" style="218" customWidth="1"/>
    <col min="7942" max="7942" width="5.625" style="218" customWidth="1"/>
    <col min="7943" max="7943" width="5.375" style="218" customWidth="1"/>
    <col min="7944" max="7944" width="2.375" style="218" customWidth="1"/>
    <col min="7945" max="7945" width="3.875" style="218" customWidth="1"/>
    <col min="7946" max="7946" width="2" style="218" customWidth="1"/>
    <col min="7947" max="7947" width="6" style="218" customWidth="1"/>
    <col min="7948" max="7948" width="5.5" style="218" customWidth="1"/>
    <col min="7949" max="7949" width="2" style="218" customWidth="1"/>
    <col min="7950" max="7950" width="3.375" style="218" customWidth="1"/>
    <col min="7951" max="7951" width="2.25" style="218" customWidth="1"/>
    <col min="7952" max="7952" width="5.5" style="218" customWidth="1"/>
    <col min="7953" max="7953" width="6.125" style="218" customWidth="1"/>
    <col min="7954" max="7954" width="1.5" style="218" customWidth="1"/>
    <col min="7955" max="7955" width="7.25" style="218" customWidth="1"/>
    <col min="7956" max="7956" width="1.375" style="218" customWidth="1"/>
    <col min="7957" max="7957" width="5.75" style="218" customWidth="1"/>
    <col min="7958" max="7958" width="5.625" style="218" customWidth="1"/>
    <col min="7959" max="7959" width="1.375" style="218" customWidth="1"/>
    <col min="7960" max="7960" width="7" style="218" customWidth="1"/>
    <col min="7961" max="7961" width="1.75" style="218" customWidth="1"/>
    <col min="7962" max="7962" width="5.625" style="218" customWidth="1"/>
    <col min="7963" max="7963" width="5" style="218" customWidth="1"/>
    <col min="7964" max="7964" width="1.875" style="218" customWidth="1"/>
    <col min="7965" max="7965" width="4.875" style="218" customWidth="1"/>
    <col min="7966" max="7966" width="7.875" style="218" customWidth="1"/>
    <col min="7967" max="7967" width="2.5" style="218" customWidth="1"/>
    <col min="7968" max="7968" width="5.125" style="218" customWidth="1"/>
    <col min="7969" max="7969" width="6.375" style="218" customWidth="1"/>
    <col min="7970" max="7970" width="1.375" style="218" customWidth="1"/>
    <col min="7971" max="7971" width="5" style="218" customWidth="1"/>
    <col min="7972" max="7972" width="4.625" style="218" customWidth="1"/>
    <col min="7973" max="7973" width="2.125" style="218" customWidth="1"/>
    <col min="7974" max="7974" width="4.75" style="218" customWidth="1"/>
    <col min="7975" max="7975" width="7" style="218" customWidth="1"/>
    <col min="7976" max="7976" width="1.25" style="218" customWidth="1"/>
    <col min="7977" max="7977" width="4.875" style="218" customWidth="1"/>
    <col min="7978" max="7978" width="3.625" style="218" customWidth="1"/>
    <col min="7979" max="7979" width="3.25" style="218" customWidth="1"/>
    <col min="7980" max="7980" width="2.625" style="218" customWidth="1"/>
    <col min="7981" max="7981" width="2.875" style="218" customWidth="1"/>
    <col min="7982" max="7982" width="3" style="218" customWidth="1"/>
    <col min="7983" max="7983" width="2.875" style="218" customWidth="1"/>
    <col min="7984" max="7984" width="4.25" style="218" customWidth="1"/>
    <col min="7985" max="7985" width="2.5" style="218" customWidth="1"/>
    <col min="7986" max="7986" width="2.875" style="218" customWidth="1"/>
    <col min="7987" max="7987" width="7" style="218" customWidth="1"/>
    <col min="7988" max="7988" width="1.625" style="218" customWidth="1"/>
    <col min="7989" max="7989" width="6" style="218" customWidth="1"/>
    <col min="7990" max="7990" width="7.125" style="218" customWidth="1"/>
    <col min="7991" max="7991" width="1.625" style="218" customWidth="1"/>
    <col min="7992" max="7992" width="5.625" style="218" customWidth="1"/>
    <col min="7993" max="7993" width="3.75" style="218" customWidth="1"/>
    <col min="7994" max="7994" width="2" style="218" customWidth="1"/>
    <col min="7995" max="7995" width="3.875" style="218" customWidth="1"/>
    <col min="7996" max="7996" width="4.875" style="218" customWidth="1"/>
    <col min="7997" max="7997" width="1.625" style="218" customWidth="1"/>
    <col min="7998" max="7998" width="4.75" style="218" customWidth="1"/>
    <col min="7999" max="7999" width="5.875" style="218" customWidth="1"/>
    <col min="8000" max="8000" width="1.25" style="218" customWidth="1"/>
    <col min="8001" max="8001" width="4.625" style="218" customWidth="1"/>
    <col min="8002" max="8002" width="4.75" style="218" customWidth="1"/>
    <col min="8003" max="8003" width="1.375" style="218" customWidth="1"/>
    <col min="8004" max="8004" width="4.75" style="218" customWidth="1"/>
    <col min="8005" max="8005" width="5.875" style="218" customWidth="1"/>
    <col min="8006" max="8006" width="1.125" style="218" customWidth="1"/>
    <col min="8007" max="8007" width="4.75" style="218" customWidth="1"/>
    <col min="8008" max="8008" width="9.625" style="218" customWidth="1"/>
    <col min="8009" max="8011" width="9" style="218"/>
    <col min="8012" max="8012" width="1.75" style="218" customWidth="1"/>
    <col min="8013" max="8013" width="5" style="218" customWidth="1"/>
    <col min="8014" max="8191" width="9" style="218"/>
    <col min="8192" max="8192" width="6.375" style="218" customWidth="1"/>
    <col min="8193" max="8193" width="31.25" style="218" customWidth="1"/>
    <col min="8194" max="8194" width="5.375" style="218" customWidth="1"/>
    <col min="8195" max="8195" width="1.5" style="218" customWidth="1"/>
    <col min="8196" max="8196" width="4.625" style="218" customWidth="1"/>
    <col min="8197" max="8197" width="1.375" style="218" customWidth="1"/>
    <col min="8198" max="8198" width="5.625" style="218" customWidth="1"/>
    <col min="8199" max="8199" width="5.375" style="218" customWidth="1"/>
    <col min="8200" max="8200" width="2.375" style="218" customWidth="1"/>
    <col min="8201" max="8201" width="3.875" style="218" customWidth="1"/>
    <col min="8202" max="8202" width="2" style="218" customWidth="1"/>
    <col min="8203" max="8203" width="6" style="218" customWidth="1"/>
    <col min="8204" max="8204" width="5.5" style="218" customWidth="1"/>
    <col min="8205" max="8205" width="2" style="218" customWidth="1"/>
    <col min="8206" max="8206" width="3.375" style="218" customWidth="1"/>
    <col min="8207" max="8207" width="2.25" style="218" customWidth="1"/>
    <col min="8208" max="8208" width="5.5" style="218" customWidth="1"/>
    <col min="8209" max="8209" width="6.125" style="218" customWidth="1"/>
    <col min="8210" max="8210" width="1.5" style="218" customWidth="1"/>
    <col min="8211" max="8211" width="7.25" style="218" customWidth="1"/>
    <col min="8212" max="8212" width="1.375" style="218" customWidth="1"/>
    <col min="8213" max="8213" width="5.75" style="218" customWidth="1"/>
    <col min="8214" max="8214" width="5.625" style="218" customWidth="1"/>
    <col min="8215" max="8215" width="1.375" style="218" customWidth="1"/>
    <col min="8216" max="8216" width="7" style="218" customWidth="1"/>
    <col min="8217" max="8217" width="1.75" style="218" customWidth="1"/>
    <col min="8218" max="8218" width="5.625" style="218" customWidth="1"/>
    <col min="8219" max="8219" width="5" style="218" customWidth="1"/>
    <col min="8220" max="8220" width="1.875" style="218" customWidth="1"/>
    <col min="8221" max="8221" width="4.875" style="218" customWidth="1"/>
    <col min="8222" max="8222" width="7.875" style="218" customWidth="1"/>
    <col min="8223" max="8223" width="2.5" style="218" customWidth="1"/>
    <col min="8224" max="8224" width="5.125" style="218" customWidth="1"/>
    <col min="8225" max="8225" width="6.375" style="218" customWidth="1"/>
    <col min="8226" max="8226" width="1.375" style="218" customWidth="1"/>
    <col min="8227" max="8227" width="5" style="218" customWidth="1"/>
    <col min="8228" max="8228" width="4.625" style="218" customWidth="1"/>
    <col min="8229" max="8229" width="2.125" style="218" customWidth="1"/>
    <col min="8230" max="8230" width="4.75" style="218" customWidth="1"/>
    <col min="8231" max="8231" width="7" style="218" customWidth="1"/>
    <col min="8232" max="8232" width="1.25" style="218" customWidth="1"/>
    <col min="8233" max="8233" width="4.875" style="218" customWidth="1"/>
    <col min="8234" max="8234" width="3.625" style="218" customWidth="1"/>
    <col min="8235" max="8235" width="3.25" style="218" customWidth="1"/>
    <col min="8236" max="8236" width="2.625" style="218" customWidth="1"/>
    <col min="8237" max="8237" width="2.875" style="218" customWidth="1"/>
    <col min="8238" max="8238" width="3" style="218" customWidth="1"/>
    <col min="8239" max="8239" width="2.875" style="218" customWidth="1"/>
    <col min="8240" max="8240" width="4.25" style="218" customWidth="1"/>
    <col min="8241" max="8241" width="2.5" style="218" customWidth="1"/>
    <col min="8242" max="8242" width="2.875" style="218" customWidth="1"/>
    <col min="8243" max="8243" width="7" style="218" customWidth="1"/>
    <col min="8244" max="8244" width="1.625" style="218" customWidth="1"/>
    <col min="8245" max="8245" width="6" style="218" customWidth="1"/>
    <col min="8246" max="8246" width="7.125" style="218" customWidth="1"/>
    <col min="8247" max="8247" width="1.625" style="218" customWidth="1"/>
    <col min="8248" max="8248" width="5.625" style="218" customWidth="1"/>
    <col min="8249" max="8249" width="3.75" style="218" customWidth="1"/>
    <col min="8250" max="8250" width="2" style="218" customWidth="1"/>
    <col min="8251" max="8251" width="3.875" style="218" customWidth="1"/>
    <col min="8252" max="8252" width="4.875" style="218" customWidth="1"/>
    <col min="8253" max="8253" width="1.625" style="218" customWidth="1"/>
    <col min="8254" max="8254" width="4.75" style="218" customWidth="1"/>
    <col min="8255" max="8255" width="5.875" style="218" customWidth="1"/>
    <col min="8256" max="8256" width="1.25" style="218" customWidth="1"/>
    <col min="8257" max="8257" width="4.625" style="218" customWidth="1"/>
    <col min="8258" max="8258" width="4.75" style="218" customWidth="1"/>
    <col min="8259" max="8259" width="1.375" style="218" customWidth="1"/>
    <col min="8260" max="8260" width="4.75" style="218" customWidth="1"/>
    <col min="8261" max="8261" width="5.875" style="218" customWidth="1"/>
    <col min="8262" max="8262" width="1.125" style="218" customWidth="1"/>
    <col min="8263" max="8263" width="4.75" style="218" customWidth="1"/>
    <col min="8264" max="8264" width="9.625" style="218" customWidth="1"/>
    <col min="8265" max="8267" width="9" style="218"/>
    <col min="8268" max="8268" width="1.75" style="218" customWidth="1"/>
    <col min="8269" max="8269" width="5" style="218" customWidth="1"/>
    <col min="8270" max="8447" width="9" style="218"/>
    <col min="8448" max="8448" width="6.375" style="218" customWidth="1"/>
    <col min="8449" max="8449" width="31.25" style="218" customWidth="1"/>
    <col min="8450" max="8450" width="5.375" style="218" customWidth="1"/>
    <col min="8451" max="8451" width="1.5" style="218" customWidth="1"/>
    <col min="8452" max="8452" width="4.625" style="218" customWidth="1"/>
    <col min="8453" max="8453" width="1.375" style="218" customWidth="1"/>
    <col min="8454" max="8454" width="5.625" style="218" customWidth="1"/>
    <col min="8455" max="8455" width="5.375" style="218" customWidth="1"/>
    <col min="8456" max="8456" width="2.375" style="218" customWidth="1"/>
    <col min="8457" max="8457" width="3.875" style="218" customWidth="1"/>
    <col min="8458" max="8458" width="2" style="218" customWidth="1"/>
    <col min="8459" max="8459" width="6" style="218" customWidth="1"/>
    <col min="8460" max="8460" width="5.5" style="218" customWidth="1"/>
    <col min="8461" max="8461" width="2" style="218" customWidth="1"/>
    <col min="8462" max="8462" width="3.375" style="218" customWidth="1"/>
    <col min="8463" max="8463" width="2.25" style="218" customWidth="1"/>
    <col min="8464" max="8464" width="5.5" style="218" customWidth="1"/>
    <col min="8465" max="8465" width="6.125" style="218" customWidth="1"/>
    <col min="8466" max="8466" width="1.5" style="218" customWidth="1"/>
    <col min="8467" max="8467" width="7.25" style="218" customWidth="1"/>
    <col min="8468" max="8468" width="1.375" style="218" customWidth="1"/>
    <col min="8469" max="8469" width="5.75" style="218" customWidth="1"/>
    <col min="8470" max="8470" width="5.625" style="218" customWidth="1"/>
    <col min="8471" max="8471" width="1.375" style="218" customWidth="1"/>
    <col min="8472" max="8472" width="7" style="218" customWidth="1"/>
    <col min="8473" max="8473" width="1.75" style="218" customWidth="1"/>
    <col min="8474" max="8474" width="5.625" style="218" customWidth="1"/>
    <col min="8475" max="8475" width="5" style="218" customWidth="1"/>
    <col min="8476" max="8476" width="1.875" style="218" customWidth="1"/>
    <col min="8477" max="8477" width="4.875" style="218" customWidth="1"/>
    <col min="8478" max="8478" width="7.875" style="218" customWidth="1"/>
    <col min="8479" max="8479" width="2.5" style="218" customWidth="1"/>
    <col min="8480" max="8480" width="5.125" style="218" customWidth="1"/>
    <col min="8481" max="8481" width="6.375" style="218" customWidth="1"/>
    <col min="8482" max="8482" width="1.375" style="218" customWidth="1"/>
    <col min="8483" max="8483" width="5" style="218" customWidth="1"/>
    <col min="8484" max="8484" width="4.625" style="218" customWidth="1"/>
    <col min="8485" max="8485" width="2.125" style="218" customWidth="1"/>
    <col min="8486" max="8486" width="4.75" style="218" customWidth="1"/>
    <col min="8487" max="8487" width="7" style="218" customWidth="1"/>
    <col min="8488" max="8488" width="1.25" style="218" customWidth="1"/>
    <col min="8489" max="8489" width="4.875" style="218" customWidth="1"/>
    <col min="8490" max="8490" width="3.625" style="218" customWidth="1"/>
    <col min="8491" max="8491" width="3.25" style="218" customWidth="1"/>
    <col min="8492" max="8492" width="2.625" style="218" customWidth="1"/>
    <col min="8493" max="8493" width="2.875" style="218" customWidth="1"/>
    <col min="8494" max="8494" width="3" style="218" customWidth="1"/>
    <col min="8495" max="8495" width="2.875" style="218" customWidth="1"/>
    <col min="8496" max="8496" width="4.25" style="218" customWidth="1"/>
    <col min="8497" max="8497" width="2.5" style="218" customWidth="1"/>
    <col min="8498" max="8498" width="2.875" style="218" customWidth="1"/>
    <col min="8499" max="8499" width="7" style="218" customWidth="1"/>
    <col min="8500" max="8500" width="1.625" style="218" customWidth="1"/>
    <col min="8501" max="8501" width="6" style="218" customWidth="1"/>
    <col min="8502" max="8502" width="7.125" style="218" customWidth="1"/>
    <col min="8503" max="8503" width="1.625" style="218" customWidth="1"/>
    <col min="8504" max="8504" width="5.625" style="218" customWidth="1"/>
    <col min="8505" max="8505" width="3.75" style="218" customWidth="1"/>
    <col min="8506" max="8506" width="2" style="218" customWidth="1"/>
    <col min="8507" max="8507" width="3.875" style="218" customWidth="1"/>
    <col min="8508" max="8508" width="4.875" style="218" customWidth="1"/>
    <col min="8509" max="8509" width="1.625" style="218" customWidth="1"/>
    <col min="8510" max="8510" width="4.75" style="218" customWidth="1"/>
    <col min="8511" max="8511" width="5.875" style="218" customWidth="1"/>
    <col min="8512" max="8512" width="1.25" style="218" customWidth="1"/>
    <col min="8513" max="8513" width="4.625" style="218" customWidth="1"/>
    <col min="8514" max="8514" width="4.75" style="218" customWidth="1"/>
    <col min="8515" max="8515" width="1.375" style="218" customWidth="1"/>
    <col min="8516" max="8516" width="4.75" style="218" customWidth="1"/>
    <col min="8517" max="8517" width="5.875" style="218" customWidth="1"/>
    <col min="8518" max="8518" width="1.125" style="218" customWidth="1"/>
    <col min="8519" max="8519" width="4.75" style="218" customWidth="1"/>
    <col min="8520" max="8520" width="9.625" style="218" customWidth="1"/>
    <col min="8521" max="8523" width="9" style="218"/>
    <col min="8524" max="8524" width="1.75" style="218" customWidth="1"/>
    <col min="8525" max="8525" width="5" style="218" customWidth="1"/>
    <col min="8526" max="8703" width="9" style="218"/>
    <col min="8704" max="8704" width="6.375" style="218" customWidth="1"/>
    <col min="8705" max="8705" width="31.25" style="218" customWidth="1"/>
    <col min="8706" max="8706" width="5.375" style="218" customWidth="1"/>
    <col min="8707" max="8707" width="1.5" style="218" customWidth="1"/>
    <col min="8708" max="8708" width="4.625" style="218" customWidth="1"/>
    <col min="8709" max="8709" width="1.375" style="218" customWidth="1"/>
    <col min="8710" max="8710" width="5.625" style="218" customWidth="1"/>
    <col min="8711" max="8711" width="5.375" style="218" customWidth="1"/>
    <col min="8712" max="8712" width="2.375" style="218" customWidth="1"/>
    <col min="8713" max="8713" width="3.875" style="218" customWidth="1"/>
    <col min="8714" max="8714" width="2" style="218" customWidth="1"/>
    <col min="8715" max="8715" width="6" style="218" customWidth="1"/>
    <col min="8716" max="8716" width="5.5" style="218" customWidth="1"/>
    <col min="8717" max="8717" width="2" style="218" customWidth="1"/>
    <col min="8718" max="8718" width="3.375" style="218" customWidth="1"/>
    <col min="8719" max="8719" width="2.25" style="218" customWidth="1"/>
    <col min="8720" max="8720" width="5.5" style="218" customWidth="1"/>
    <col min="8721" max="8721" width="6.125" style="218" customWidth="1"/>
    <col min="8722" max="8722" width="1.5" style="218" customWidth="1"/>
    <col min="8723" max="8723" width="7.25" style="218" customWidth="1"/>
    <col min="8724" max="8724" width="1.375" style="218" customWidth="1"/>
    <col min="8725" max="8725" width="5.75" style="218" customWidth="1"/>
    <col min="8726" max="8726" width="5.625" style="218" customWidth="1"/>
    <col min="8727" max="8727" width="1.375" style="218" customWidth="1"/>
    <col min="8728" max="8728" width="7" style="218" customWidth="1"/>
    <col min="8729" max="8729" width="1.75" style="218" customWidth="1"/>
    <col min="8730" max="8730" width="5.625" style="218" customWidth="1"/>
    <col min="8731" max="8731" width="5" style="218" customWidth="1"/>
    <col min="8732" max="8732" width="1.875" style="218" customWidth="1"/>
    <col min="8733" max="8733" width="4.875" style="218" customWidth="1"/>
    <col min="8734" max="8734" width="7.875" style="218" customWidth="1"/>
    <col min="8735" max="8735" width="2.5" style="218" customWidth="1"/>
    <col min="8736" max="8736" width="5.125" style="218" customWidth="1"/>
    <col min="8737" max="8737" width="6.375" style="218" customWidth="1"/>
    <col min="8738" max="8738" width="1.375" style="218" customWidth="1"/>
    <col min="8739" max="8739" width="5" style="218" customWidth="1"/>
    <col min="8740" max="8740" width="4.625" style="218" customWidth="1"/>
    <col min="8741" max="8741" width="2.125" style="218" customWidth="1"/>
    <col min="8742" max="8742" width="4.75" style="218" customWidth="1"/>
    <col min="8743" max="8743" width="7" style="218" customWidth="1"/>
    <col min="8744" max="8744" width="1.25" style="218" customWidth="1"/>
    <col min="8745" max="8745" width="4.875" style="218" customWidth="1"/>
    <col min="8746" max="8746" width="3.625" style="218" customWidth="1"/>
    <col min="8747" max="8747" width="3.25" style="218" customWidth="1"/>
    <col min="8748" max="8748" width="2.625" style="218" customWidth="1"/>
    <col min="8749" max="8749" width="2.875" style="218" customWidth="1"/>
    <col min="8750" max="8750" width="3" style="218" customWidth="1"/>
    <col min="8751" max="8751" width="2.875" style="218" customWidth="1"/>
    <col min="8752" max="8752" width="4.25" style="218" customWidth="1"/>
    <col min="8753" max="8753" width="2.5" style="218" customWidth="1"/>
    <col min="8754" max="8754" width="2.875" style="218" customWidth="1"/>
    <col min="8755" max="8755" width="7" style="218" customWidth="1"/>
    <col min="8756" max="8756" width="1.625" style="218" customWidth="1"/>
    <col min="8757" max="8757" width="6" style="218" customWidth="1"/>
    <col min="8758" max="8758" width="7.125" style="218" customWidth="1"/>
    <col min="8759" max="8759" width="1.625" style="218" customWidth="1"/>
    <col min="8760" max="8760" width="5.625" style="218" customWidth="1"/>
    <col min="8761" max="8761" width="3.75" style="218" customWidth="1"/>
    <col min="8762" max="8762" width="2" style="218" customWidth="1"/>
    <col min="8763" max="8763" width="3.875" style="218" customWidth="1"/>
    <col min="8764" max="8764" width="4.875" style="218" customWidth="1"/>
    <col min="8765" max="8765" width="1.625" style="218" customWidth="1"/>
    <col min="8766" max="8766" width="4.75" style="218" customWidth="1"/>
    <col min="8767" max="8767" width="5.875" style="218" customWidth="1"/>
    <col min="8768" max="8768" width="1.25" style="218" customWidth="1"/>
    <col min="8769" max="8769" width="4.625" style="218" customWidth="1"/>
    <col min="8770" max="8770" width="4.75" style="218" customWidth="1"/>
    <col min="8771" max="8771" width="1.375" style="218" customWidth="1"/>
    <col min="8772" max="8772" width="4.75" style="218" customWidth="1"/>
    <col min="8773" max="8773" width="5.875" style="218" customWidth="1"/>
    <col min="8774" max="8774" width="1.125" style="218" customWidth="1"/>
    <col min="8775" max="8775" width="4.75" style="218" customWidth="1"/>
    <col min="8776" max="8776" width="9.625" style="218" customWidth="1"/>
    <col min="8777" max="8779" width="9" style="218"/>
    <col min="8780" max="8780" width="1.75" style="218" customWidth="1"/>
    <col min="8781" max="8781" width="5" style="218" customWidth="1"/>
    <col min="8782" max="8959" width="9" style="218"/>
    <col min="8960" max="8960" width="6.375" style="218" customWidth="1"/>
    <col min="8961" max="8961" width="31.25" style="218" customWidth="1"/>
    <col min="8962" max="8962" width="5.375" style="218" customWidth="1"/>
    <col min="8963" max="8963" width="1.5" style="218" customWidth="1"/>
    <col min="8964" max="8964" width="4.625" style="218" customWidth="1"/>
    <col min="8965" max="8965" width="1.375" style="218" customWidth="1"/>
    <col min="8966" max="8966" width="5.625" style="218" customWidth="1"/>
    <col min="8967" max="8967" width="5.375" style="218" customWidth="1"/>
    <col min="8968" max="8968" width="2.375" style="218" customWidth="1"/>
    <col min="8969" max="8969" width="3.875" style="218" customWidth="1"/>
    <col min="8970" max="8970" width="2" style="218" customWidth="1"/>
    <col min="8971" max="8971" width="6" style="218" customWidth="1"/>
    <col min="8972" max="8972" width="5.5" style="218" customWidth="1"/>
    <col min="8973" max="8973" width="2" style="218" customWidth="1"/>
    <col min="8974" max="8974" width="3.375" style="218" customWidth="1"/>
    <col min="8975" max="8975" width="2.25" style="218" customWidth="1"/>
    <col min="8976" max="8976" width="5.5" style="218" customWidth="1"/>
    <col min="8977" max="8977" width="6.125" style="218" customWidth="1"/>
    <col min="8978" max="8978" width="1.5" style="218" customWidth="1"/>
    <col min="8979" max="8979" width="7.25" style="218" customWidth="1"/>
    <col min="8980" max="8980" width="1.375" style="218" customWidth="1"/>
    <col min="8981" max="8981" width="5.75" style="218" customWidth="1"/>
    <col min="8982" max="8982" width="5.625" style="218" customWidth="1"/>
    <col min="8983" max="8983" width="1.375" style="218" customWidth="1"/>
    <col min="8984" max="8984" width="7" style="218" customWidth="1"/>
    <col min="8985" max="8985" width="1.75" style="218" customWidth="1"/>
    <col min="8986" max="8986" width="5.625" style="218" customWidth="1"/>
    <col min="8987" max="8987" width="5" style="218" customWidth="1"/>
    <col min="8988" max="8988" width="1.875" style="218" customWidth="1"/>
    <col min="8989" max="8989" width="4.875" style="218" customWidth="1"/>
    <col min="8990" max="8990" width="7.875" style="218" customWidth="1"/>
    <col min="8991" max="8991" width="2.5" style="218" customWidth="1"/>
    <col min="8992" max="8992" width="5.125" style="218" customWidth="1"/>
    <col min="8993" max="8993" width="6.375" style="218" customWidth="1"/>
    <col min="8994" max="8994" width="1.375" style="218" customWidth="1"/>
    <col min="8995" max="8995" width="5" style="218" customWidth="1"/>
    <col min="8996" max="8996" width="4.625" style="218" customWidth="1"/>
    <col min="8997" max="8997" width="2.125" style="218" customWidth="1"/>
    <col min="8998" max="8998" width="4.75" style="218" customWidth="1"/>
    <col min="8999" max="8999" width="7" style="218" customWidth="1"/>
    <col min="9000" max="9000" width="1.25" style="218" customWidth="1"/>
    <col min="9001" max="9001" width="4.875" style="218" customWidth="1"/>
    <col min="9002" max="9002" width="3.625" style="218" customWidth="1"/>
    <col min="9003" max="9003" width="3.25" style="218" customWidth="1"/>
    <col min="9004" max="9004" width="2.625" style="218" customWidth="1"/>
    <col min="9005" max="9005" width="2.875" style="218" customWidth="1"/>
    <col min="9006" max="9006" width="3" style="218" customWidth="1"/>
    <col min="9007" max="9007" width="2.875" style="218" customWidth="1"/>
    <col min="9008" max="9008" width="4.25" style="218" customWidth="1"/>
    <col min="9009" max="9009" width="2.5" style="218" customWidth="1"/>
    <col min="9010" max="9010" width="2.875" style="218" customWidth="1"/>
    <col min="9011" max="9011" width="7" style="218" customWidth="1"/>
    <col min="9012" max="9012" width="1.625" style="218" customWidth="1"/>
    <col min="9013" max="9013" width="6" style="218" customWidth="1"/>
    <col min="9014" max="9014" width="7.125" style="218" customWidth="1"/>
    <col min="9015" max="9015" width="1.625" style="218" customWidth="1"/>
    <col min="9016" max="9016" width="5.625" style="218" customWidth="1"/>
    <col min="9017" max="9017" width="3.75" style="218" customWidth="1"/>
    <col min="9018" max="9018" width="2" style="218" customWidth="1"/>
    <col min="9019" max="9019" width="3.875" style="218" customWidth="1"/>
    <col min="9020" max="9020" width="4.875" style="218" customWidth="1"/>
    <col min="9021" max="9021" width="1.625" style="218" customWidth="1"/>
    <col min="9022" max="9022" width="4.75" style="218" customWidth="1"/>
    <col min="9023" max="9023" width="5.875" style="218" customWidth="1"/>
    <col min="9024" max="9024" width="1.25" style="218" customWidth="1"/>
    <col min="9025" max="9025" width="4.625" style="218" customWidth="1"/>
    <col min="9026" max="9026" width="4.75" style="218" customWidth="1"/>
    <col min="9027" max="9027" width="1.375" style="218" customWidth="1"/>
    <col min="9028" max="9028" width="4.75" style="218" customWidth="1"/>
    <col min="9029" max="9029" width="5.875" style="218" customWidth="1"/>
    <col min="9030" max="9030" width="1.125" style="218" customWidth="1"/>
    <col min="9031" max="9031" width="4.75" style="218" customWidth="1"/>
    <col min="9032" max="9032" width="9.625" style="218" customWidth="1"/>
    <col min="9033" max="9035" width="9" style="218"/>
    <col min="9036" max="9036" width="1.75" style="218" customWidth="1"/>
    <col min="9037" max="9037" width="5" style="218" customWidth="1"/>
    <col min="9038" max="9215" width="9" style="218"/>
    <col min="9216" max="9216" width="6.375" style="218" customWidth="1"/>
    <col min="9217" max="9217" width="31.25" style="218" customWidth="1"/>
    <col min="9218" max="9218" width="5.375" style="218" customWidth="1"/>
    <col min="9219" max="9219" width="1.5" style="218" customWidth="1"/>
    <col min="9220" max="9220" width="4.625" style="218" customWidth="1"/>
    <col min="9221" max="9221" width="1.375" style="218" customWidth="1"/>
    <col min="9222" max="9222" width="5.625" style="218" customWidth="1"/>
    <col min="9223" max="9223" width="5.375" style="218" customWidth="1"/>
    <col min="9224" max="9224" width="2.375" style="218" customWidth="1"/>
    <col min="9225" max="9225" width="3.875" style="218" customWidth="1"/>
    <col min="9226" max="9226" width="2" style="218" customWidth="1"/>
    <col min="9227" max="9227" width="6" style="218" customWidth="1"/>
    <col min="9228" max="9228" width="5.5" style="218" customWidth="1"/>
    <col min="9229" max="9229" width="2" style="218" customWidth="1"/>
    <col min="9230" max="9230" width="3.375" style="218" customWidth="1"/>
    <col min="9231" max="9231" width="2.25" style="218" customWidth="1"/>
    <col min="9232" max="9232" width="5.5" style="218" customWidth="1"/>
    <col min="9233" max="9233" width="6.125" style="218" customWidth="1"/>
    <col min="9234" max="9234" width="1.5" style="218" customWidth="1"/>
    <col min="9235" max="9235" width="7.25" style="218" customWidth="1"/>
    <col min="9236" max="9236" width="1.375" style="218" customWidth="1"/>
    <col min="9237" max="9237" width="5.75" style="218" customWidth="1"/>
    <col min="9238" max="9238" width="5.625" style="218" customWidth="1"/>
    <col min="9239" max="9239" width="1.375" style="218" customWidth="1"/>
    <col min="9240" max="9240" width="7" style="218" customWidth="1"/>
    <col min="9241" max="9241" width="1.75" style="218" customWidth="1"/>
    <col min="9242" max="9242" width="5.625" style="218" customWidth="1"/>
    <col min="9243" max="9243" width="5" style="218" customWidth="1"/>
    <col min="9244" max="9244" width="1.875" style="218" customWidth="1"/>
    <col min="9245" max="9245" width="4.875" style="218" customWidth="1"/>
    <col min="9246" max="9246" width="7.875" style="218" customWidth="1"/>
    <col min="9247" max="9247" width="2.5" style="218" customWidth="1"/>
    <col min="9248" max="9248" width="5.125" style="218" customWidth="1"/>
    <col min="9249" max="9249" width="6.375" style="218" customWidth="1"/>
    <col min="9250" max="9250" width="1.375" style="218" customWidth="1"/>
    <col min="9251" max="9251" width="5" style="218" customWidth="1"/>
    <col min="9252" max="9252" width="4.625" style="218" customWidth="1"/>
    <col min="9253" max="9253" width="2.125" style="218" customWidth="1"/>
    <col min="9254" max="9254" width="4.75" style="218" customWidth="1"/>
    <col min="9255" max="9255" width="7" style="218" customWidth="1"/>
    <col min="9256" max="9256" width="1.25" style="218" customWidth="1"/>
    <col min="9257" max="9257" width="4.875" style="218" customWidth="1"/>
    <col min="9258" max="9258" width="3.625" style="218" customWidth="1"/>
    <col min="9259" max="9259" width="3.25" style="218" customWidth="1"/>
    <col min="9260" max="9260" width="2.625" style="218" customWidth="1"/>
    <col min="9261" max="9261" width="2.875" style="218" customWidth="1"/>
    <col min="9262" max="9262" width="3" style="218" customWidth="1"/>
    <col min="9263" max="9263" width="2.875" style="218" customWidth="1"/>
    <col min="9264" max="9264" width="4.25" style="218" customWidth="1"/>
    <col min="9265" max="9265" width="2.5" style="218" customWidth="1"/>
    <col min="9266" max="9266" width="2.875" style="218" customWidth="1"/>
    <col min="9267" max="9267" width="7" style="218" customWidth="1"/>
    <col min="9268" max="9268" width="1.625" style="218" customWidth="1"/>
    <col min="9269" max="9269" width="6" style="218" customWidth="1"/>
    <col min="9270" max="9270" width="7.125" style="218" customWidth="1"/>
    <col min="9271" max="9271" width="1.625" style="218" customWidth="1"/>
    <col min="9272" max="9272" width="5.625" style="218" customWidth="1"/>
    <col min="9273" max="9273" width="3.75" style="218" customWidth="1"/>
    <col min="9274" max="9274" width="2" style="218" customWidth="1"/>
    <col min="9275" max="9275" width="3.875" style="218" customWidth="1"/>
    <col min="9276" max="9276" width="4.875" style="218" customWidth="1"/>
    <col min="9277" max="9277" width="1.625" style="218" customWidth="1"/>
    <col min="9278" max="9278" width="4.75" style="218" customWidth="1"/>
    <col min="9279" max="9279" width="5.875" style="218" customWidth="1"/>
    <col min="9280" max="9280" width="1.25" style="218" customWidth="1"/>
    <col min="9281" max="9281" width="4.625" style="218" customWidth="1"/>
    <col min="9282" max="9282" width="4.75" style="218" customWidth="1"/>
    <col min="9283" max="9283" width="1.375" style="218" customWidth="1"/>
    <col min="9284" max="9284" width="4.75" style="218" customWidth="1"/>
    <col min="9285" max="9285" width="5.875" style="218" customWidth="1"/>
    <col min="9286" max="9286" width="1.125" style="218" customWidth="1"/>
    <col min="9287" max="9287" width="4.75" style="218" customWidth="1"/>
    <col min="9288" max="9288" width="9.625" style="218" customWidth="1"/>
    <col min="9289" max="9291" width="9" style="218"/>
    <col min="9292" max="9292" width="1.75" style="218" customWidth="1"/>
    <col min="9293" max="9293" width="5" style="218" customWidth="1"/>
    <col min="9294" max="9471" width="9" style="218"/>
    <col min="9472" max="9472" width="6.375" style="218" customWidth="1"/>
    <col min="9473" max="9473" width="31.25" style="218" customWidth="1"/>
    <col min="9474" max="9474" width="5.375" style="218" customWidth="1"/>
    <col min="9475" max="9475" width="1.5" style="218" customWidth="1"/>
    <col min="9476" max="9476" width="4.625" style="218" customWidth="1"/>
    <col min="9477" max="9477" width="1.375" style="218" customWidth="1"/>
    <col min="9478" max="9478" width="5.625" style="218" customWidth="1"/>
    <col min="9479" max="9479" width="5.375" style="218" customWidth="1"/>
    <col min="9480" max="9480" width="2.375" style="218" customWidth="1"/>
    <col min="9481" max="9481" width="3.875" style="218" customWidth="1"/>
    <col min="9482" max="9482" width="2" style="218" customWidth="1"/>
    <col min="9483" max="9483" width="6" style="218" customWidth="1"/>
    <col min="9484" max="9484" width="5.5" style="218" customWidth="1"/>
    <col min="9485" max="9485" width="2" style="218" customWidth="1"/>
    <col min="9486" max="9486" width="3.375" style="218" customWidth="1"/>
    <col min="9487" max="9487" width="2.25" style="218" customWidth="1"/>
    <col min="9488" max="9488" width="5.5" style="218" customWidth="1"/>
    <col min="9489" max="9489" width="6.125" style="218" customWidth="1"/>
    <col min="9490" max="9490" width="1.5" style="218" customWidth="1"/>
    <col min="9491" max="9491" width="7.25" style="218" customWidth="1"/>
    <col min="9492" max="9492" width="1.375" style="218" customWidth="1"/>
    <col min="9493" max="9493" width="5.75" style="218" customWidth="1"/>
    <col min="9494" max="9494" width="5.625" style="218" customWidth="1"/>
    <col min="9495" max="9495" width="1.375" style="218" customWidth="1"/>
    <col min="9496" max="9496" width="7" style="218" customWidth="1"/>
    <col min="9497" max="9497" width="1.75" style="218" customWidth="1"/>
    <col min="9498" max="9498" width="5.625" style="218" customWidth="1"/>
    <col min="9499" max="9499" width="5" style="218" customWidth="1"/>
    <col min="9500" max="9500" width="1.875" style="218" customWidth="1"/>
    <col min="9501" max="9501" width="4.875" style="218" customWidth="1"/>
    <col min="9502" max="9502" width="7.875" style="218" customWidth="1"/>
    <col min="9503" max="9503" width="2.5" style="218" customWidth="1"/>
    <col min="9504" max="9504" width="5.125" style="218" customWidth="1"/>
    <col min="9505" max="9505" width="6.375" style="218" customWidth="1"/>
    <col min="9506" max="9506" width="1.375" style="218" customWidth="1"/>
    <col min="9507" max="9507" width="5" style="218" customWidth="1"/>
    <col min="9508" max="9508" width="4.625" style="218" customWidth="1"/>
    <col min="9509" max="9509" width="2.125" style="218" customWidth="1"/>
    <col min="9510" max="9510" width="4.75" style="218" customWidth="1"/>
    <col min="9511" max="9511" width="7" style="218" customWidth="1"/>
    <col min="9512" max="9512" width="1.25" style="218" customWidth="1"/>
    <col min="9513" max="9513" width="4.875" style="218" customWidth="1"/>
    <col min="9514" max="9514" width="3.625" style="218" customWidth="1"/>
    <col min="9515" max="9515" width="3.25" style="218" customWidth="1"/>
    <col min="9516" max="9516" width="2.625" style="218" customWidth="1"/>
    <col min="9517" max="9517" width="2.875" style="218" customWidth="1"/>
    <col min="9518" max="9518" width="3" style="218" customWidth="1"/>
    <col min="9519" max="9519" width="2.875" style="218" customWidth="1"/>
    <col min="9520" max="9520" width="4.25" style="218" customWidth="1"/>
    <col min="9521" max="9521" width="2.5" style="218" customWidth="1"/>
    <col min="9522" max="9522" width="2.875" style="218" customWidth="1"/>
    <col min="9523" max="9523" width="7" style="218" customWidth="1"/>
    <col min="9524" max="9524" width="1.625" style="218" customWidth="1"/>
    <col min="9525" max="9525" width="6" style="218" customWidth="1"/>
    <col min="9526" max="9526" width="7.125" style="218" customWidth="1"/>
    <col min="9527" max="9527" width="1.625" style="218" customWidth="1"/>
    <col min="9528" max="9528" width="5.625" style="218" customWidth="1"/>
    <col min="9529" max="9529" width="3.75" style="218" customWidth="1"/>
    <col min="9530" max="9530" width="2" style="218" customWidth="1"/>
    <col min="9531" max="9531" width="3.875" style="218" customWidth="1"/>
    <col min="9532" max="9532" width="4.875" style="218" customWidth="1"/>
    <col min="9533" max="9533" width="1.625" style="218" customWidth="1"/>
    <col min="9534" max="9534" width="4.75" style="218" customWidth="1"/>
    <col min="9535" max="9535" width="5.875" style="218" customWidth="1"/>
    <col min="9536" max="9536" width="1.25" style="218" customWidth="1"/>
    <col min="9537" max="9537" width="4.625" style="218" customWidth="1"/>
    <col min="9538" max="9538" width="4.75" style="218" customWidth="1"/>
    <col min="9539" max="9539" width="1.375" style="218" customWidth="1"/>
    <col min="9540" max="9540" width="4.75" style="218" customWidth="1"/>
    <col min="9541" max="9541" width="5.875" style="218" customWidth="1"/>
    <col min="9542" max="9542" width="1.125" style="218" customWidth="1"/>
    <col min="9543" max="9543" width="4.75" style="218" customWidth="1"/>
    <col min="9544" max="9544" width="9.625" style="218" customWidth="1"/>
    <col min="9545" max="9547" width="9" style="218"/>
    <col min="9548" max="9548" width="1.75" style="218" customWidth="1"/>
    <col min="9549" max="9549" width="5" style="218" customWidth="1"/>
    <col min="9550" max="9727" width="9" style="218"/>
    <col min="9728" max="9728" width="6.375" style="218" customWidth="1"/>
    <col min="9729" max="9729" width="31.25" style="218" customWidth="1"/>
    <col min="9730" max="9730" width="5.375" style="218" customWidth="1"/>
    <col min="9731" max="9731" width="1.5" style="218" customWidth="1"/>
    <col min="9732" max="9732" width="4.625" style="218" customWidth="1"/>
    <col min="9733" max="9733" width="1.375" style="218" customWidth="1"/>
    <col min="9734" max="9734" width="5.625" style="218" customWidth="1"/>
    <col min="9735" max="9735" width="5.375" style="218" customWidth="1"/>
    <col min="9736" max="9736" width="2.375" style="218" customWidth="1"/>
    <col min="9737" max="9737" width="3.875" style="218" customWidth="1"/>
    <col min="9738" max="9738" width="2" style="218" customWidth="1"/>
    <col min="9739" max="9739" width="6" style="218" customWidth="1"/>
    <col min="9740" max="9740" width="5.5" style="218" customWidth="1"/>
    <col min="9741" max="9741" width="2" style="218" customWidth="1"/>
    <col min="9742" max="9742" width="3.375" style="218" customWidth="1"/>
    <col min="9743" max="9743" width="2.25" style="218" customWidth="1"/>
    <col min="9744" max="9744" width="5.5" style="218" customWidth="1"/>
    <col min="9745" max="9745" width="6.125" style="218" customWidth="1"/>
    <col min="9746" max="9746" width="1.5" style="218" customWidth="1"/>
    <col min="9747" max="9747" width="7.25" style="218" customWidth="1"/>
    <col min="9748" max="9748" width="1.375" style="218" customWidth="1"/>
    <col min="9749" max="9749" width="5.75" style="218" customWidth="1"/>
    <col min="9750" max="9750" width="5.625" style="218" customWidth="1"/>
    <col min="9751" max="9751" width="1.375" style="218" customWidth="1"/>
    <col min="9752" max="9752" width="7" style="218" customWidth="1"/>
    <col min="9753" max="9753" width="1.75" style="218" customWidth="1"/>
    <col min="9754" max="9754" width="5.625" style="218" customWidth="1"/>
    <col min="9755" max="9755" width="5" style="218" customWidth="1"/>
    <col min="9756" max="9756" width="1.875" style="218" customWidth="1"/>
    <col min="9757" max="9757" width="4.875" style="218" customWidth="1"/>
    <col min="9758" max="9758" width="7.875" style="218" customWidth="1"/>
    <col min="9759" max="9759" width="2.5" style="218" customWidth="1"/>
    <col min="9760" max="9760" width="5.125" style="218" customWidth="1"/>
    <col min="9761" max="9761" width="6.375" style="218" customWidth="1"/>
    <col min="9762" max="9762" width="1.375" style="218" customWidth="1"/>
    <col min="9763" max="9763" width="5" style="218" customWidth="1"/>
    <col min="9764" max="9764" width="4.625" style="218" customWidth="1"/>
    <col min="9765" max="9765" width="2.125" style="218" customWidth="1"/>
    <col min="9766" max="9766" width="4.75" style="218" customWidth="1"/>
    <col min="9767" max="9767" width="7" style="218" customWidth="1"/>
    <col min="9768" max="9768" width="1.25" style="218" customWidth="1"/>
    <col min="9769" max="9769" width="4.875" style="218" customWidth="1"/>
    <col min="9770" max="9770" width="3.625" style="218" customWidth="1"/>
    <col min="9771" max="9771" width="3.25" style="218" customWidth="1"/>
    <col min="9772" max="9772" width="2.625" style="218" customWidth="1"/>
    <col min="9773" max="9773" width="2.875" style="218" customWidth="1"/>
    <col min="9774" max="9774" width="3" style="218" customWidth="1"/>
    <col min="9775" max="9775" width="2.875" style="218" customWidth="1"/>
    <col min="9776" max="9776" width="4.25" style="218" customWidth="1"/>
    <col min="9777" max="9777" width="2.5" style="218" customWidth="1"/>
    <col min="9778" max="9778" width="2.875" style="218" customWidth="1"/>
    <col min="9779" max="9779" width="7" style="218" customWidth="1"/>
    <col min="9780" max="9780" width="1.625" style="218" customWidth="1"/>
    <col min="9781" max="9781" width="6" style="218" customWidth="1"/>
    <col min="9782" max="9782" width="7.125" style="218" customWidth="1"/>
    <col min="9783" max="9783" width="1.625" style="218" customWidth="1"/>
    <col min="9784" max="9784" width="5.625" style="218" customWidth="1"/>
    <col min="9785" max="9785" width="3.75" style="218" customWidth="1"/>
    <col min="9786" max="9786" width="2" style="218" customWidth="1"/>
    <col min="9787" max="9787" width="3.875" style="218" customWidth="1"/>
    <col min="9788" max="9788" width="4.875" style="218" customWidth="1"/>
    <col min="9789" max="9789" width="1.625" style="218" customWidth="1"/>
    <col min="9790" max="9790" width="4.75" style="218" customWidth="1"/>
    <col min="9791" max="9791" width="5.875" style="218" customWidth="1"/>
    <col min="9792" max="9792" width="1.25" style="218" customWidth="1"/>
    <col min="9793" max="9793" width="4.625" style="218" customWidth="1"/>
    <col min="9794" max="9794" width="4.75" style="218" customWidth="1"/>
    <col min="9795" max="9795" width="1.375" style="218" customWidth="1"/>
    <col min="9796" max="9796" width="4.75" style="218" customWidth="1"/>
    <col min="9797" max="9797" width="5.875" style="218" customWidth="1"/>
    <col min="9798" max="9798" width="1.125" style="218" customWidth="1"/>
    <col min="9799" max="9799" width="4.75" style="218" customWidth="1"/>
    <col min="9800" max="9800" width="9.625" style="218" customWidth="1"/>
    <col min="9801" max="9803" width="9" style="218"/>
    <col min="9804" max="9804" width="1.75" style="218" customWidth="1"/>
    <col min="9805" max="9805" width="5" style="218" customWidth="1"/>
    <col min="9806" max="9983" width="9" style="218"/>
    <col min="9984" max="9984" width="6.375" style="218" customWidth="1"/>
    <col min="9985" max="9985" width="31.25" style="218" customWidth="1"/>
    <col min="9986" max="9986" width="5.375" style="218" customWidth="1"/>
    <col min="9987" max="9987" width="1.5" style="218" customWidth="1"/>
    <col min="9988" max="9988" width="4.625" style="218" customWidth="1"/>
    <col min="9989" max="9989" width="1.375" style="218" customWidth="1"/>
    <col min="9990" max="9990" width="5.625" style="218" customWidth="1"/>
    <col min="9991" max="9991" width="5.375" style="218" customWidth="1"/>
    <col min="9992" max="9992" width="2.375" style="218" customWidth="1"/>
    <col min="9993" max="9993" width="3.875" style="218" customWidth="1"/>
    <col min="9994" max="9994" width="2" style="218" customWidth="1"/>
    <col min="9995" max="9995" width="6" style="218" customWidth="1"/>
    <col min="9996" max="9996" width="5.5" style="218" customWidth="1"/>
    <col min="9997" max="9997" width="2" style="218" customWidth="1"/>
    <col min="9998" max="9998" width="3.375" style="218" customWidth="1"/>
    <col min="9999" max="9999" width="2.25" style="218" customWidth="1"/>
    <col min="10000" max="10000" width="5.5" style="218" customWidth="1"/>
    <col min="10001" max="10001" width="6.125" style="218" customWidth="1"/>
    <col min="10002" max="10002" width="1.5" style="218" customWidth="1"/>
    <col min="10003" max="10003" width="7.25" style="218" customWidth="1"/>
    <col min="10004" max="10004" width="1.375" style="218" customWidth="1"/>
    <col min="10005" max="10005" width="5.75" style="218" customWidth="1"/>
    <col min="10006" max="10006" width="5.625" style="218" customWidth="1"/>
    <col min="10007" max="10007" width="1.375" style="218" customWidth="1"/>
    <col min="10008" max="10008" width="7" style="218" customWidth="1"/>
    <col min="10009" max="10009" width="1.75" style="218" customWidth="1"/>
    <col min="10010" max="10010" width="5.625" style="218" customWidth="1"/>
    <col min="10011" max="10011" width="5" style="218" customWidth="1"/>
    <col min="10012" max="10012" width="1.875" style="218" customWidth="1"/>
    <col min="10013" max="10013" width="4.875" style="218" customWidth="1"/>
    <col min="10014" max="10014" width="7.875" style="218" customWidth="1"/>
    <col min="10015" max="10015" width="2.5" style="218" customWidth="1"/>
    <col min="10016" max="10016" width="5.125" style="218" customWidth="1"/>
    <col min="10017" max="10017" width="6.375" style="218" customWidth="1"/>
    <col min="10018" max="10018" width="1.375" style="218" customWidth="1"/>
    <col min="10019" max="10019" width="5" style="218" customWidth="1"/>
    <col min="10020" max="10020" width="4.625" style="218" customWidth="1"/>
    <col min="10021" max="10021" width="2.125" style="218" customWidth="1"/>
    <col min="10022" max="10022" width="4.75" style="218" customWidth="1"/>
    <col min="10023" max="10023" width="7" style="218" customWidth="1"/>
    <col min="10024" max="10024" width="1.25" style="218" customWidth="1"/>
    <col min="10025" max="10025" width="4.875" style="218" customWidth="1"/>
    <col min="10026" max="10026" width="3.625" style="218" customWidth="1"/>
    <col min="10027" max="10027" width="3.25" style="218" customWidth="1"/>
    <col min="10028" max="10028" width="2.625" style="218" customWidth="1"/>
    <col min="10029" max="10029" width="2.875" style="218" customWidth="1"/>
    <col min="10030" max="10030" width="3" style="218" customWidth="1"/>
    <col min="10031" max="10031" width="2.875" style="218" customWidth="1"/>
    <col min="10032" max="10032" width="4.25" style="218" customWidth="1"/>
    <col min="10033" max="10033" width="2.5" style="218" customWidth="1"/>
    <col min="10034" max="10034" width="2.875" style="218" customWidth="1"/>
    <col min="10035" max="10035" width="7" style="218" customWidth="1"/>
    <col min="10036" max="10036" width="1.625" style="218" customWidth="1"/>
    <col min="10037" max="10037" width="6" style="218" customWidth="1"/>
    <col min="10038" max="10038" width="7.125" style="218" customWidth="1"/>
    <col min="10039" max="10039" width="1.625" style="218" customWidth="1"/>
    <col min="10040" max="10040" width="5.625" style="218" customWidth="1"/>
    <col min="10041" max="10041" width="3.75" style="218" customWidth="1"/>
    <col min="10042" max="10042" width="2" style="218" customWidth="1"/>
    <col min="10043" max="10043" width="3.875" style="218" customWidth="1"/>
    <col min="10044" max="10044" width="4.875" style="218" customWidth="1"/>
    <col min="10045" max="10045" width="1.625" style="218" customWidth="1"/>
    <col min="10046" max="10046" width="4.75" style="218" customWidth="1"/>
    <col min="10047" max="10047" width="5.875" style="218" customWidth="1"/>
    <col min="10048" max="10048" width="1.25" style="218" customWidth="1"/>
    <col min="10049" max="10049" width="4.625" style="218" customWidth="1"/>
    <col min="10050" max="10050" width="4.75" style="218" customWidth="1"/>
    <col min="10051" max="10051" width="1.375" style="218" customWidth="1"/>
    <col min="10052" max="10052" width="4.75" style="218" customWidth="1"/>
    <col min="10053" max="10053" width="5.875" style="218" customWidth="1"/>
    <col min="10054" max="10054" width="1.125" style="218" customWidth="1"/>
    <col min="10055" max="10055" width="4.75" style="218" customWidth="1"/>
    <col min="10056" max="10056" width="9.625" style="218" customWidth="1"/>
    <col min="10057" max="10059" width="9" style="218"/>
    <col min="10060" max="10060" width="1.75" style="218" customWidth="1"/>
    <col min="10061" max="10061" width="5" style="218" customWidth="1"/>
    <col min="10062" max="10239" width="9" style="218"/>
    <col min="10240" max="10240" width="6.375" style="218" customWidth="1"/>
    <col min="10241" max="10241" width="31.25" style="218" customWidth="1"/>
    <col min="10242" max="10242" width="5.375" style="218" customWidth="1"/>
    <col min="10243" max="10243" width="1.5" style="218" customWidth="1"/>
    <col min="10244" max="10244" width="4.625" style="218" customWidth="1"/>
    <col min="10245" max="10245" width="1.375" style="218" customWidth="1"/>
    <col min="10246" max="10246" width="5.625" style="218" customWidth="1"/>
    <col min="10247" max="10247" width="5.375" style="218" customWidth="1"/>
    <col min="10248" max="10248" width="2.375" style="218" customWidth="1"/>
    <col min="10249" max="10249" width="3.875" style="218" customWidth="1"/>
    <col min="10250" max="10250" width="2" style="218" customWidth="1"/>
    <col min="10251" max="10251" width="6" style="218" customWidth="1"/>
    <col min="10252" max="10252" width="5.5" style="218" customWidth="1"/>
    <col min="10253" max="10253" width="2" style="218" customWidth="1"/>
    <col min="10254" max="10254" width="3.375" style="218" customWidth="1"/>
    <col min="10255" max="10255" width="2.25" style="218" customWidth="1"/>
    <col min="10256" max="10256" width="5.5" style="218" customWidth="1"/>
    <col min="10257" max="10257" width="6.125" style="218" customWidth="1"/>
    <col min="10258" max="10258" width="1.5" style="218" customWidth="1"/>
    <col min="10259" max="10259" width="7.25" style="218" customWidth="1"/>
    <col min="10260" max="10260" width="1.375" style="218" customWidth="1"/>
    <col min="10261" max="10261" width="5.75" style="218" customWidth="1"/>
    <col min="10262" max="10262" width="5.625" style="218" customWidth="1"/>
    <col min="10263" max="10263" width="1.375" style="218" customWidth="1"/>
    <col min="10264" max="10264" width="7" style="218" customWidth="1"/>
    <col min="10265" max="10265" width="1.75" style="218" customWidth="1"/>
    <col min="10266" max="10266" width="5.625" style="218" customWidth="1"/>
    <col min="10267" max="10267" width="5" style="218" customWidth="1"/>
    <col min="10268" max="10268" width="1.875" style="218" customWidth="1"/>
    <col min="10269" max="10269" width="4.875" style="218" customWidth="1"/>
    <col min="10270" max="10270" width="7.875" style="218" customWidth="1"/>
    <col min="10271" max="10271" width="2.5" style="218" customWidth="1"/>
    <col min="10272" max="10272" width="5.125" style="218" customWidth="1"/>
    <col min="10273" max="10273" width="6.375" style="218" customWidth="1"/>
    <col min="10274" max="10274" width="1.375" style="218" customWidth="1"/>
    <col min="10275" max="10275" width="5" style="218" customWidth="1"/>
    <col min="10276" max="10276" width="4.625" style="218" customWidth="1"/>
    <col min="10277" max="10277" width="2.125" style="218" customWidth="1"/>
    <col min="10278" max="10278" width="4.75" style="218" customWidth="1"/>
    <col min="10279" max="10279" width="7" style="218" customWidth="1"/>
    <col min="10280" max="10280" width="1.25" style="218" customWidth="1"/>
    <col min="10281" max="10281" width="4.875" style="218" customWidth="1"/>
    <col min="10282" max="10282" width="3.625" style="218" customWidth="1"/>
    <col min="10283" max="10283" width="3.25" style="218" customWidth="1"/>
    <col min="10284" max="10284" width="2.625" style="218" customWidth="1"/>
    <col min="10285" max="10285" width="2.875" style="218" customWidth="1"/>
    <col min="10286" max="10286" width="3" style="218" customWidth="1"/>
    <col min="10287" max="10287" width="2.875" style="218" customWidth="1"/>
    <col min="10288" max="10288" width="4.25" style="218" customWidth="1"/>
    <col min="10289" max="10289" width="2.5" style="218" customWidth="1"/>
    <col min="10290" max="10290" width="2.875" style="218" customWidth="1"/>
    <col min="10291" max="10291" width="7" style="218" customWidth="1"/>
    <col min="10292" max="10292" width="1.625" style="218" customWidth="1"/>
    <col min="10293" max="10293" width="6" style="218" customWidth="1"/>
    <col min="10294" max="10294" width="7.125" style="218" customWidth="1"/>
    <col min="10295" max="10295" width="1.625" style="218" customWidth="1"/>
    <col min="10296" max="10296" width="5.625" style="218" customWidth="1"/>
    <col min="10297" max="10297" width="3.75" style="218" customWidth="1"/>
    <col min="10298" max="10298" width="2" style="218" customWidth="1"/>
    <col min="10299" max="10299" width="3.875" style="218" customWidth="1"/>
    <col min="10300" max="10300" width="4.875" style="218" customWidth="1"/>
    <col min="10301" max="10301" width="1.625" style="218" customWidth="1"/>
    <col min="10302" max="10302" width="4.75" style="218" customWidth="1"/>
    <col min="10303" max="10303" width="5.875" style="218" customWidth="1"/>
    <col min="10304" max="10304" width="1.25" style="218" customWidth="1"/>
    <col min="10305" max="10305" width="4.625" style="218" customWidth="1"/>
    <col min="10306" max="10306" width="4.75" style="218" customWidth="1"/>
    <col min="10307" max="10307" width="1.375" style="218" customWidth="1"/>
    <col min="10308" max="10308" width="4.75" style="218" customWidth="1"/>
    <col min="10309" max="10309" width="5.875" style="218" customWidth="1"/>
    <col min="10310" max="10310" width="1.125" style="218" customWidth="1"/>
    <col min="10311" max="10311" width="4.75" style="218" customWidth="1"/>
    <col min="10312" max="10312" width="9.625" style="218" customWidth="1"/>
    <col min="10313" max="10315" width="9" style="218"/>
    <col min="10316" max="10316" width="1.75" style="218" customWidth="1"/>
    <col min="10317" max="10317" width="5" style="218" customWidth="1"/>
    <col min="10318" max="10495" width="9" style="218"/>
    <col min="10496" max="10496" width="6.375" style="218" customWidth="1"/>
    <col min="10497" max="10497" width="31.25" style="218" customWidth="1"/>
    <col min="10498" max="10498" width="5.375" style="218" customWidth="1"/>
    <col min="10499" max="10499" width="1.5" style="218" customWidth="1"/>
    <col min="10500" max="10500" width="4.625" style="218" customWidth="1"/>
    <col min="10501" max="10501" width="1.375" style="218" customWidth="1"/>
    <col min="10502" max="10502" width="5.625" style="218" customWidth="1"/>
    <col min="10503" max="10503" width="5.375" style="218" customWidth="1"/>
    <col min="10504" max="10504" width="2.375" style="218" customWidth="1"/>
    <col min="10505" max="10505" width="3.875" style="218" customWidth="1"/>
    <col min="10506" max="10506" width="2" style="218" customWidth="1"/>
    <col min="10507" max="10507" width="6" style="218" customWidth="1"/>
    <col min="10508" max="10508" width="5.5" style="218" customWidth="1"/>
    <col min="10509" max="10509" width="2" style="218" customWidth="1"/>
    <col min="10510" max="10510" width="3.375" style="218" customWidth="1"/>
    <col min="10511" max="10511" width="2.25" style="218" customWidth="1"/>
    <col min="10512" max="10512" width="5.5" style="218" customWidth="1"/>
    <col min="10513" max="10513" width="6.125" style="218" customWidth="1"/>
    <col min="10514" max="10514" width="1.5" style="218" customWidth="1"/>
    <col min="10515" max="10515" width="7.25" style="218" customWidth="1"/>
    <col min="10516" max="10516" width="1.375" style="218" customWidth="1"/>
    <col min="10517" max="10517" width="5.75" style="218" customWidth="1"/>
    <col min="10518" max="10518" width="5.625" style="218" customWidth="1"/>
    <col min="10519" max="10519" width="1.375" style="218" customWidth="1"/>
    <col min="10520" max="10520" width="7" style="218" customWidth="1"/>
    <col min="10521" max="10521" width="1.75" style="218" customWidth="1"/>
    <col min="10522" max="10522" width="5.625" style="218" customWidth="1"/>
    <col min="10523" max="10523" width="5" style="218" customWidth="1"/>
    <col min="10524" max="10524" width="1.875" style="218" customWidth="1"/>
    <col min="10525" max="10525" width="4.875" style="218" customWidth="1"/>
    <col min="10526" max="10526" width="7.875" style="218" customWidth="1"/>
    <col min="10527" max="10527" width="2.5" style="218" customWidth="1"/>
    <col min="10528" max="10528" width="5.125" style="218" customWidth="1"/>
    <col min="10529" max="10529" width="6.375" style="218" customWidth="1"/>
    <col min="10530" max="10530" width="1.375" style="218" customWidth="1"/>
    <col min="10531" max="10531" width="5" style="218" customWidth="1"/>
    <col min="10532" max="10532" width="4.625" style="218" customWidth="1"/>
    <col min="10533" max="10533" width="2.125" style="218" customWidth="1"/>
    <col min="10534" max="10534" width="4.75" style="218" customWidth="1"/>
    <col min="10535" max="10535" width="7" style="218" customWidth="1"/>
    <col min="10536" max="10536" width="1.25" style="218" customWidth="1"/>
    <col min="10537" max="10537" width="4.875" style="218" customWidth="1"/>
    <col min="10538" max="10538" width="3.625" style="218" customWidth="1"/>
    <col min="10539" max="10539" width="3.25" style="218" customWidth="1"/>
    <col min="10540" max="10540" width="2.625" style="218" customWidth="1"/>
    <col min="10541" max="10541" width="2.875" style="218" customWidth="1"/>
    <col min="10542" max="10542" width="3" style="218" customWidth="1"/>
    <col min="10543" max="10543" width="2.875" style="218" customWidth="1"/>
    <col min="10544" max="10544" width="4.25" style="218" customWidth="1"/>
    <col min="10545" max="10545" width="2.5" style="218" customWidth="1"/>
    <col min="10546" max="10546" width="2.875" style="218" customWidth="1"/>
    <col min="10547" max="10547" width="7" style="218" customWidth="1"/>
    <col min="10548" max="10548" width="1.625" style="218" customWidth="1"/>
    <col min="10549" max="10549" width="6" style="218" customWidth="1"/>
    <col min="10550" max="10550" width="7.125" style="218" customWidth="1"/>
    <col min="10551" max="10551" width="1.625" style="218" customWidth="1"/>
    <col min="10552" max="10552" width="5.625" style="218" customWidth="1"/>
    <col min="10553" max="10553" width="3.75" style="218" customWidth="1"/>
    <col min="10554" max="10554" width="2" style="218" customWidth="1"/>
    <col min="10555" max="10555" width="3.875" style="218" customWidth="1"/>
    <col min="10556" max="10556" width="4.875" style="218" customWidth="1"/>
    <col min="10557" max="10557" width="1.625" style="218" customWidth="1"/>
    <col min="10558" max="10558" width="4.75" style="218" customWidth="1"/>
    <col min="10559" max="10559" width="5.875" style="218" customWidth="1"/>
    <col min="10560" max="10560" width="1.25" style="218" customWidth="1"/>
    <col min="10561" max="10561" width="4.625" style="218" customWidth="1"/>
    <col min="10562" max="10562" width="4.75" style="218" customWidth="1"/>
    <col min="10563" max="10563" width="1.375" style="218" customWidth="1"/>
    <col min="10564" max="10564" width="4.75" style="218" customWidth="1"/>
    <col min="10565" max="10565" width="5.875" style="218" customWidth="1"/>
    <col min="10566" max="10566" width="1.125" style="218" customWidth="1"/>
    <col min="10567" max="10567" width="4.75" style="218" customWidth="1"/>
    <col min="10568" max="10568" width="9.625" style="218" customWidth="1"/>
    <col min="10569" max="10571" width="9" style="218"/>
    <col min="10572" max="10572" width="1.75" style="218" customWidth="1"/>
    <col min="10573" max="10573" width="5" style="218" customWidth="1"/>
    <col min="10574" max="10751" width="9" style="218"/>
    <col min="10752" max="10752" width="6.375" style="218" customWidth="1"/>
    <col min="10753" max="10753" width="31.25" style="218" customWidth="1"/>
    <col min="10754" max="10754" width="5.375" style="218" customWidth="1"/>
    <col min="10755" max="10755" width="1.5" style="218" customWidth="1"/>
    <col min="10756" max="10756" width="4.625" style="218" customWidth="1"/>
    <col min="10757" max="10757" width="1.375" style="218" customWidth="1"/>
    <col min="10758" max="10758" width="5.625" style="218" customWidth="1"/>
    <col min="10759" max="10759" width="5.375" style="218" customWidth="1"/>
    <col min="10760" max="10760" width="2.375" style="218" customWidth="1"/>
    <col min="10761" max="10761" width="3.875" style="218" customWidth="1"/>
    <col min="10762" max="10762" width="2" style="218" customWidth="1"/>
    <col min="10763" max="10763" width="6" style="218" customWidth="1"/>
    <col min="10764" max="10764" width="5.5" style="218" customWidth="1"/>
    <col min="10765" max="10765" width="2" style="218" customWidth="1"/>
    <col min="10766" max="10766" width="3.375" style="218" customWidth="1"/>
    <col min="10767" max="10767" width="2.25" style="218" customWidth="1"/>
    <col min="10768" max="10768" width="5.5" style="218" customWidth="1"/>
    <col min="10769" max="10769" width="6.125" style="218" customWidth="1"/>
    <col min="10770" max="10770" width="1.5" style="218" customWidth="1"/>
    <col min="10771" max="10771" width="7.25" style="218" customWidth="1"/>
    <col min="10772" max="10772" width="1.375" style="218" customWidth="1"/>
    <col min="10773" max="10773" width="5.75" style="218" customWidth="1"/>
    <col min="10774" max="10774" width="5.625" style="218" customWidth="1"/>
    <col min="10775" max="10775" width="1.375" style="218" customWidth="1"/>
    <col min="10776" max="10776" width="7" style="218" customWidth="1"/>
    <col min="10777" max="10777" width="1.75" style="218" customWidth="1"/>
    <col min="10778" max="10778" width="5.625" style="218" customWidth="1"/>
    <col min="10779" max="10779" width="5" style="218" customWidth="1"/>
    <col min="10780" max="10780" width="1.875" style="218" customWidth="1"/>
    <col min="10781" max="10781" width="4.875" style="218" customWidth="1"/>
    <col min="10782" max="10782" width="7.875" style="218" customWidth="1"/>
    <col min="10783" max="10783" width="2.5" style="218" customWidth="1"/>
    <col min="10784" max="10784" width="5.125" style="218" customWidth="1"/>
    <col min="10785" max="10785" width="6.375" style="218" customWidth="1"/>
    <col min="10786" max="10786" width="1.375" style="218" customWidth="1"/>
    <col min="10787" max="10787" width="5" style="218" customWidth="1"/>
    <col min="10788" max="10788" width="4.625" style="218" customWidth="1"/>
    <col min="10789" max="10789" width="2.125" style="218" customWidth="1"/>
    <col min="10790" max="10790" width="4.75" style="218" customWidth="1"/>
    <col min="10791" max="10791" width="7" style="218" customWidth="1"/>
    <col min="10792" max="10792" width="1.25" style="218" customWidth="1"/>
    <col min="10793" max="10793" width="4.875" style="218" customWidth="1"/>
    <col min="10794" max="10794" width="3.625" style="218" customWidth="1"/>
    <col min="10795" max="10795" width="3.25" style="218" customWidth="1"/>
    <col min="10796" max="10796" width="2.625" style="218" customWidth="1"/>
    <col min="10797" max="10797" width="2.875" style="218" customWidth="1"/>
    <col min="10798" max="10798" width="3" style="218" customWidth="1"/>
    <col min="10799" max="10799" width="2.875" style="218" customWidth="1"/>
    <col min="10800" max="10800" width="4.25" style="218" customWidth="1"/>
    <col min="10801" max="10801" width="2.5" style="218" customWidth="1"/>
    <col min="10802" max="10802" width="2.875" style="218" customWidth="1"/>
    <col min="10803" max="10803" width="7" style="218" customWidth="1"/>
    <col min="10804" max="10804" width="1.625" style="218" customWidth="1"/>
    <col min="10805" max="10805" width="6" style="218" customWidth="1"/>
    <col min="10806" max="10806" width="7.125" style="218" customWidth="1"/>
    <col min="10807" max="10807" width="1.625" style="218" customWidth="1"/>
    <col min="10808" max="10808" width="5.625" style="218" customWidth="1"/>
    <col min="10809" max="10809" width="3.75" style="218" customWidth="1"/>
    <col min="10810" max="10810" width="2" style="218" customWidth="1"/>
    <col min="10811" max="10811" width="3.875" style="218" customWidth="1"/>
    <col min="10812" max="10812" width="4.875" style="218" customWidth="1"/>
    <col min="10813" max="10813" width="1.625" style="218" customWidth="1"/>
    <col min="10814" max="10814" width="4.75" style="218" customWidth="1"/>
    <col min="10815" max="10815" width="5.875" style="218" customWidth="1"/>
    <col min="10816" max="10816" width="1.25" style="218" customWidth="1"/>
    <col min="10817" max="10817" width="4.625" style="218" customWidth="1"/>
    <col min="10818" max="10818" width="4.75" style="218" customWidth="1"/>
    <col min="10819" max="10819" width="1.375" style="218" customWidth="1"/>
    <col min="10820" max="10820" width="4.75" style="218" customWidth="1"/>
    <col min="10821" max="10821" width="5.875" style="218" customWidth="1"/>
    <col min="10822" max="10822" width="1.125" style="218" customWidth="1"/>
    <col min="10823" max="10823" width="4.75" style="218" customWidth="1"/>
    <col min="10824" max="10824" width="9.625" style="218" customWidth="1"/>
    <col min="10825" max="10827" width="9" style="218"/>
    <col min="10828" max="10828" width="1.75" style="218" customWidth="1"/>
    <col min="10829" max="10829" width="5" style="218" customWidth="1"/>
    <col min="10830" max="11007" width="9" style="218"/>
    <col min="11008" max="11008" width="6.375" style="218" customWidth="1"/>
    <col min="11009" max="11009" width="31.25" style="218" customWidth="1"/>
    <col min="11010" max="11010" width="5.375" style="218" customWidth="1"/>
    <col min="11011" max="11011" width="1.5" style="218" customWidth="1"/>
    <col min="11012" max="11012" width="4.625" style="218" customWidth="1"/>
    <col min="11013" max="11013" width="1.375" style="218" customWidth="1"/>
    <col min="11014" max="11014" width="5.625" style="218" customWidth="1"/>
    <col min="11015" max="11015" width="5.375" style="218" customWidth="1"/>
    <col min="11016" max="11016" width="2.375" style="218" customWidth="1"/>
    <col min="11017" max="11017" width="3.875" style="218" customWidth="1"/>
    <col min="11018" max="11018" width="2" style="218" customWidth="1"/>
    <col min="11019" max="11019" width="6" style="218" customWidth="1"/>
    <col min="11020" max="11020" width="5.5" style="218" customWidth="1"/>
    <col min="11021" max="11021" width="2" style="218" customWidth="1"/>
    <col min="11022" max="11022" width="3.375" style="218" customWidth="1"/>
    <col min="11023" max="11023" width="2.25" style="218" customWidth="1"/>
    <col min="11024" max="11024" width="5.5" style="218" customWidth="1"/>
    <col min="11025" max="11025" width="6.125" style="218" customWidth="1"/>
    <col min="11026" max="11026" width="1.5" style="218" customWidth="1"/>
    <col min="11027" max="11027" width="7.25" style="218" customWidth="1"/>
    <col min="11028" max="11028" width="1.375" style="218" customWidth="1"/>
    <col min="11029" max="11029" width="5.75" style="218" customWidth="1"/>
    <col min="11030" max="11030" width="5.625" style="218" customWidth="1"/>
    <col min="11031" max="11031" width="1.375" style="218" customWidth="1"/>
    <col min="11032" max="11032" width="7" style="218" customWidth="1"/>
    <col min="11033" max="11033" width="1.75" style="218" customWidth="1"/>
    <col min="11034" max="11034" width="5.625" style="218" customWidth="1"/>
    <col min="11035" max="11035" width="5" style="218" customWidth="1"/>
    <col min="11036" max="11036" width="1.875" style="218" customWidth="1"/>
    <col min="11037" max="11037" width="4.875" style="218" customWidth="1"/>
    <col min="11038" max="11038" width="7.875" style="218" customWidth="1"/>
    <col min="11039" max="11039" width="2.5" style="218" customWidth="1"/>
    <col min="11040" max="11040" width="5.125" style="218" customWidth="1"/>
    <col min="11041" max="11041" width="6.375" style="218" customWidth="1"/>
    <col min="11042" max="11042" width="1.375" style="218" customWidth="1"/>
    <col min="11043" max="11043" width="5" style="218" customWidth="1"/>
    <col min="11044" max="11044" width="4.625" style="218" customWidth="1"/>
    <col min="11045" max="11045" width="2.125" style="218" customWidth="1"/>
    <col min="11046" max="11046" width="4.75" style="218" customWidth="1"/>
    <col min="11047" max="11047" width="7" style="218" customWidth="1"/>
    <col min="11048" max="11048" width="1.25" style="218" customWidth="1"/>
    <col min="11049" max="11049" width="4.875" style="218" customWidth="1"/>
    <col min="11050" max="11050" width="3.625" style="218" customWidth="1"/>
    <col min="11051" max="11051" width="3.25" style="218" customWidth="1"/>
    <col min="11052" max="11052" width="2.625" style="218" customWidth="1"/>
    <col min="11053" max="11053" width="2.875" style="218" customWidth="1"/>
    <col min="11054" max="11054" width="3" style="218" customWidth="1"/>
    <col min="11055" max="11055" width="2.875" style="218" customWidth="1"/>
    <col min="11056" max="11056" width="4.25" style="218" customWidth="1"/>
    <col min="11057" max="11057" width="2.5" style="218" customWidth="1"/>
    <col min="11058" max="11058" width="2.875" style="218" customWidth="1"/>
    <col min="11059" max="11059" width="7" style="218" customWidth="1"/>
    <col min="11060" max="11060" width="1.625" style="218" customWidth="1"/>
    <col min="11061" max="11061" width="6" style="218" customWidth="1"/>
    <col min="11062" max="11062" width="7.125" style="218" customWidth="1"/>
    <col min="11063" max="11063" width="1.625" style="218" customWidth="1"/>
    <col min="11064" max="11064" width="5.625" style="218" customWidth="1"/>
    <col min="11065" max="11065" width="3.75" style="218" customWidth="1"/>
    <col min="11066" max="11066" width="2" style="218" customWidth="1"/>
    <col min="11067" max="11067" width="3.875" style="218" customWidth="1"/>
    <col min="11068" max="11068" width="4.875" style="218" customWidth="1"/>
    <col min="11069" max="11069" width="1.625" style="218" customWidth="1"/>
    <col min="11070" max="11070" width="4.75" style="218" customWidth="1"/>
    <col min="11071" max="11071" width="5.875" style="218" customWidth="1"/>
    <col min="11072" max="11072" width="1.25" style="218" customWidth="1"/>
    <col min="11073" max="11073" width="4.625" style="218" customWidth="1"/>
    <col min="11074" max="11074" width="4.75" style="218" customWidth="1"/>
    <col min="11075" max="11075" width="1.375" style="218" customWidth="1"/>
    <col min="11076" max="11076" width="4.75" style="218" customWidth="1"/>
    <col min="11077" max="11077" width="5.875" style="218" customWidth="1"/>
    <col min="11078" max="11078" width="1.125" style="218" customWidth="1"/>
    <col min="11079" max="11079" width="4.75" style="218" customWidth="1"/>
    <col min="11080" max="11080" width="9.625" style="218" customWidth="1"/>
    <col min="11081" max="11083" width="9" style="218"/>
    <col min="11084" max="11084" width="1.75" style="218" customWidth="1"/>
    <col min="11085" max="11085" width="5" style="218" customWidth="1"/>
    <col min="11086" max="11263" width="9" style="218"/>
    <col min="11264" max="11264" width="6.375" style="218" customWidth="1"/>
    <col min="11265" max="11265" width="31.25" style="218" customWidth="1"/>
    <col min="11266" max="11266" width="5.375" style="218" customWidth="1"/>
    <col min="11267" max="11267" width="1.5" style="218" customWidth="1"/>
    <col min="11268" max="11268" width="4.625" style="218" customWidth="1"/>
    <col min="11269" max="11269" width="1.375" style="218" customWidth="1"/>
    <col min="11270" max="11270" width="5.625" style="218" customWidth="1"/>
    <col min="11271" max="11271" width="5.375" style="218" customWidth="1"/>
    <col min="11272" max="11272" width="2.375" style="218" customWidth="1"/>
    <col min="11273" max="11273" width="3.875" style="218" customWidth="1"/>
    <col min="11274" max="11274" width="2" style="218" customWidth="1"/>
    <col min="11275" max="11275" width="6" style="218" customWidth="1"/>
    <col min="11276" max="11276" width="5.5" style="218" customWidth="1"/>
    <col min="11277" max="11277" width="2" style="218" customWidth="1"/>
    <col min="11278" max="11278" width="3.375" style="218" customWidth="1"/>
    <col min="11279" max="11279" width="2.25" style="218" customWidth="1"/>
    <col min="11280" max="11280" width="5.5" style="218" customWidth="1"/>
    <col min="11281" max="11281" width="6.125" style="218" customWidth="1"/>
    <col min="11282" max="11282" width="1.5" style="218" customWidth="1"/>
    <col min="11283" max="11283" width="7.25" style="218" customWidth="1"/>
    <col min="11284" max="11284" width="1.375" style="218" customWidth="1"/>
    <col min="11285" max="11285" width="5.75" style="218" customWidth="1"/>
    <col min="11286" max="11286" width="5.625" style="218" customWidth="1"/>
    <col min="11287" max="11287" width="1.375" style="218" customWidth="1"/>
    <col min="11288" max="11288" width="7" style="218" customWidth="1"/>
    <col min="11289" max="11289" width="1.75" style="218" customWidth="1"/>
    <col min="11290" max="11290" width="5.625" style="218" customWidth="1"/>
    <col min="11291" max="11291" width="5" style="218" customWidth="1"/>
    <col min="11292" max="11292" width="1.875" style="218" customWidth="1"/>
    <col min="11293" max="11293" width="4.875" style="218" customWidth="1"/>
    <col min="11294" max="11294" width="7.875" style="218" customWidth="1"/>
    <col min="11295" max="11295" width="2.5" style="218" customWidth="1"/>
    <col min="11296" max="11296" width="5.125" style="218" customWidth="1"/>
    <col min="11297" max="11297" width="6.375" style="218" customWidth="1"/>
    <col min="11298" max="11298" width="1.375" style="218" customWidth="1"/>
    <col min="11299" max="11299" width="5" style="218" customWidth="1"/>
    <col min="11300" max="11300" width="4.625" style="218" customWidth="1"/>
    <col min="11301" max="11301" width="2.125" style="218" customWidth="1"/>
    <col min="11302" max="11302" width="4.75" style="218" customWidth="1"/>
    <col min="11303" max="11303" width="7" style="218" customWidth="1"/>
    <col min="11304" max="11304" width="1.25" style="218" customWidth="1"/>
    <col min="11305" max="11305" width="4.875" style="218" customWidth="1"/>
    <col min="11306" max="11306" width="3.625" style="218" customWidth="1"/>
    <col min="11307" max="11307" width="3.25" style="218" customWidth="1"/>
    <col min="11308" max="11308" width="2.625" style="218" customWidth="1"/>
    <col min="11309" max="11309" width="2.875" style="218" customWidth="1"/>
    <col min="11310" max="11310" width="3" style="218" customWidth="1"/>
    <col min="11311" max="11311" width="2.875" style="218" customWidth="1"/>
    <col min="11312" max="11312" width="4.25" style="218" customWidth="1"/>
    <col min="11313" max="11313" width="2.5" style="218" customWidth="1"/>
    <col min="11314" max="11314" width="2.875" style="218" customWidth="1"/>
    <col min="11315" max="11315" width="7" style="218" customWidth="1"/>
    <col min="11316" max="11316" width="1.625" style="218" customWidth="1"/>
    <col min="11317" max="11317" width="6" style="218" customWidth="1"/>
    <col min="11318" max="11318" width="7.125" style="218" customWidth="1"/>
    <col min="11319" max="11319" width="1.625" style="218" customWidth="1"/>
    <col min="11320" max="11320" width="5.625" style="218" customWidth="1"/>
    <col min="11321" max="11321" width="3.75" style="218" customWidth="1"/>
    <col min="11322" max="11322" width="2" style="218" customWidth="1"/>
    <col min="11323" max="11323" width="3.875" style="218" customWidth="1"/>
    <col min="11324" max="11324" width="4.875" style="218" customWidth="1"/>
    <col min="11325" max="11325" width="1.625" style="218" customWidth="1"/>
    <col min="11326" max="11326" width="4.75" style="218" customWidth="1"/>
    <col min="11327" max="11327" width="5.875" style="218" customWidth="1"/>
    <col min="11328" max="11328" width="1.25" style="218" customWidth="1"/>
    <col min="11329" max="11329" width="4.625" style="218" customWidth="1"/>
    <col min="11330" max="11330" width="4.75" style="218" customWidth="1"/>
    <col min="11331" max="11331" width="1.375" style="218" customWidth="1"/>
    <col min="11332" max="11332" width="4.75" style="218" customWidth="1"/>
    <col min="11333" max="11333" width="5.875" style="218" customWidth="1"/>
    <col min="11334" max="11334" width="1.125" style="218" customWidth="1"/>
    <col min="11335" max="11335" width="4.75" style="218" customWidth="1"/>
    <col min="11336" max="11336" width="9.625" style="218" customWidth="1"/>
    <col min="11337" max="11339" width="9" style="218"/>
    <col min="11340" max="11340" width="1.75" style="218" customWidth="1"/>
    <col min="11341" max="11341" width="5" style="218" customWidth="1"/>
    <col min="11342" max="11519" width="9" style="218"/>
    <col min="11520" max="11520" width="6.375" style="218" customWidth="1"/>
    <col min="11521" max="11521" width="31.25" style="218" customWidth="1"/>
    <col min="11522" max="11522" width="5.375" style="218" customWidth="1"/>
    <col min="11523" max="11523" width="1.5" style="218" customWidth="1"/>
    <col min="11524" max="11524" width="4.625" style="218" customWidth="1"/>
    <col min="11525" max="11525" width="1.375" style="218" customWidth="1"/>
    <col min="11526" max="11526" width="5.625" style="218" customWidth="1"/>
    <col min="11527" max="11527" width="5.375" style="218" customWidth="1"/>
    <col min="11528" max="11528" width="2.375" style="218" customWidth="1"/>
    <col min="11529" max="11529" width="3.875" style="218" customWidth="1"/>
    <col min="11530" max="11530" width="2" style="218" customWidth="1"/>
    <col min="11531" max="11531" width="6" style="218" customWidth="1"/>
    <col min="11532" max="11532" width="5.5" style="218" customWidth="1"/>
    <col min="11533" max="11533" width="2" style="218" customWidth="1"/>
    <col min="11534" max="11534" width="3.375" style="218" customWidth="1"/>
    <col min="11535" max="11535" width="2.25" style="218" customWidth="1"/>
    <col min="11536" max="11536" width="5.5" style="218" customWidth="1"/>
    <col min="11537" max="11537" width="6.125" style="218" customWidth="1"/>
    <col min="11538" max="11538" width="1.5" style="218" customWidth="1"/>
    <col min="11539" max="11539" width="7.25" style="218" customWidth="1"/>
    <col min="11540" max="11540" width="1.375" style="218" customWidth="1"/>
    <col min="11541" max="11541" width="5.75" style="218" customWidth="1"/>
    <col min="11542" max="11542" width="5.625" style="218" customWidth="1"/>
    <col min="11543" max="11543" width="1.375" style="218" customWidth="1"/>
    <col min="11544" max="11544" width="7" style="218" customWidth="1"/>
    <col min="11545" max="11545" width="1.75" style="218" customWidth="1"/>
    <col min="11546" max="11546" width="5.625" style="218" customWidth="1"/>
    <col min="11547" max="11547" width="5" style="218" customWidth="1"/>
    <col min="11548" max="11548" width="1.875" style="218" customWidth="1"/>
    <col min="11549" max="11549" width="4.875" style="218" customWidth="1"/>
    <col min="11550" max="11550" width="7.875" style="218" customWidth="1"/>
    <col min="11551" max="11551" width="2.5" style="218" customWidth="1"/>
    <col min="11552" max="11552" width="5.125" style="218" customWidth="1"/>
    <col min="11553" max="11553" width="6.375" style="218" customWidth="1"/>
    <col min="11554" max="11554" width="1.375" style="218" customWidth="1"/>
    <col min="11555" max="11555" width="5" style="218" customWidth="1"/>
    <col min="11556" max="11556" width="4.625" style="218" customWidth="1"/>
    <col min="11557" max="11557" width="2.125" style="218" customWidth="1"/>
    <col min="11558" max="11558" width="4.75" style="218" customWidth="1"/>
    <col min="11559" max="11559" width="7" style="218" customWidth="1"/>
    <col min="11560" max="11560" width="1.25" style="218" customWidth="1"/>
    <col min="11561" max="11561" width="4.875" style="218" customWidth="1"/>
    <col min="11562" max="11562" width="3.625" style="218" customWidth="1"/>
    <col min="11563" max="11563" width="3.25" style="218" customWidth="1"/>
    <col min="11564" max="11564" width="2.625" style="218" customWidth="1"/>
    <col min="11565" max="11565" width="2.875" style="218" customWidth="1"/>
    <col min="11566" max="11566" width="3" style="218" customWidth="1"/>
    <col min="11567" max="11567" width="2.875" style="218" customWidth="1"/>
    <col min="11568" max="11568" width="4.25" style="218" customWidth="1"/>
    <col min="11569" max="11569" width="2.5" style="218" customWidth="1"/>
    <col min="11570" max="11570" width="2.875" style="218" customWidth="1"/>
    <col min="11571" max="11571" width="7" style="218" customWidth="1"/>
    <col min="11572" max="11572" width="1.625" style="218" customWidth="1"/>
    <col min="11573" max="11573" width="6" style="218" customWidth="1"/>
    <col min="11574" max="11574" width="7.125" style="218" customWidth="1"/>
    <col min="11575" max="11575" width="1.625" style="218" customWidth="1"/>
    <col min="11576" max="11576" width="5.625" style="218" customWidth="1"/>
    <col min="11577" max="11577" width="3.75" style="218" customWidth="1"/>
    <col min="11578" max="11578" width="2" style="218" customWidth="1"/>
    <col min="11579" max="11579" width="3.875" style="218" customWidth="1"/>
    <col min="11580" max="11580" width="4.875" style="218" customWidth="1"/>
    <col min="11581" max="11581" width="1.625" style="218" customWidth="1"/>
    <col min="11582" max="11582" width="4.75" style="218" customWidth="1"/>
    <col min="11583" max="11583" width="5.875" style="218" customWidth="1"/>
    <col min="11584" max="11584" width="1.25" style="218" customWidth="1"/>
    <col min="11585" max="11585" width="4.625" style="218" customWidth="1"/>
    <col min="11586" max="11586" width="4.75" style="218" customWidth="1"/>
    <col min="11587" max="11587" width="1.375" style="218" customWidth="1"/>
    <col min="11588" max="11588" width="4.75" style="218" customWidth="1"/>
    <col min="11589" max="11589" width="5.875" style="218" customWidth="1"/>
    <col min="11590" max="11590" width="1.125" style="218" customWidth="1"/>
    <col min="11591" max="11591" width="4.75" style="218" customWidth="1"/>
    <col min="11592" max="11592" width="9.625" style="218" customWidth="1"/>
    <col min="11593" max="11595" width="9" style="218"/>
    <col min="11596" max="11596" width="1.75" style="218" customWidth="1"/>
    <col min="11597" max="11597" width="5" style="218" customWidth="1"/>
    <col min="11598" max="11775" width="9" style="218"/>
    <col min="11776" max="11776" width="6.375" style="218" customWidth="1"/>
    <col min="11777" max="11777" width="31.25" style="218" customWidth="1"/>
    <col min="11778" max="11778" width="5.375" style="218" customWidth="1"/>
    <col min="11779" max="11779" width="1.5" style="218" customWidth="1"/>
    <col min="11780" max="11780" width="4.625" style="218" customWidth="1"/>
    <col min="11781" max="11781" width="1.375" style="218" customWidth="1"/>
    <col min="11782" max="11782" width="5.625" style="218" customWidth="1"/>
    <col min="11783" max="11783" width="5.375" style="218" customWidth="1"/>
    <col min="11784" max="11784" width="2.375" style="218" customWidth="1"/>
    <col min="11785" max="11785" width="3.875" style="218" customWidth="1"/>
    <col min="11786" max="11786" width="2" style="218" customWidth="1"/>
    <col min="11787" max="11787" width="6" style="218" customWidth="1"/>
    <col min="11788" max="11788" width="5.5" style="218" customWidth="1"/>
    <col min="11789" max="11789" width="2" style="218" customWidth="1"/>
    <col min="11790" max="11790" width="3.375" style="218" customWidth="1"/>
    <col min="11791" max="11791" width="2.25" style="218" customWidth="1"/>
    <col min="11792" max="11792" width="5.5" style="218" customWidth="1"/>
    <col min="11793" max="11793" width="6.125" style="218" customWidth="1"/>
    <col min="11794" max="11794" width="1.5" style="218" customWidth="1"/>
    <col min="11795" max="11795" width="7.25" style="218" customWidth="1"/>
    <col min="11796" max="11796" width="1.375" style="218" customWidth="1"/>
    <col min="11797" max="11797" width="5.75" style="218" customWidth="1"/>
    <col min="11798" max="11798" width="5.625" style="218" customWidth="1"/>
    <col min="11799" max="11799" width="1.375" style="218" customWidth="1"/>
    <col min="11800" max="11800" width="7" style="218" customWidth="1"/>
    <col min="11801" max="11801" width="1.75" style="218" customWidth="1"/>
    <col min="11802" max="11802" width="5.625" style="218" customWidth="1"/>
    <col min="11803" max="11803" width="5" style="218" customWidth="1"/>
    <col min="11804" max="11804" width="1.875" style="218" customWidth="1"/>
    <col min="11805" max="11805" width="4.875" style="218" customWidth="1"/>
    <col min="11806" max="11806" width="7.875" style="218" customWidth="1"/>
    <col min="11807" max="11807" width="2.5" style="218" customWidth="1"/>
    <col min="11808" max="11808" width="5.125" style="218" customWidth="1"/>
    <col min="11809" max="11809" width="6.375" style="218" customWidth="1"/>
    <col min="11810" max="11810" width="1.375" style="218" customWidth="1"/>
    <col min="11811" max="11811" width="5" style="218" customWidth="1"/>
    <col min="11812" max="11812" width="4.625" style="218" customWidth="1"/>
    <col min="11813" max="11813" width="2.125" style="218" customWidth="1"/>
    <col min="11814" max="11814" width="4.75" style="218" customWidth="1"/>
    <col min="11815" max="11815" width="7" style="218" customWidth="1"/>
    <col min="11816" max="11816" width="1.25" style="218" customWidth="1"/>
    <col min="11817" max="11817" width="4.875" style="218" customWidth="1"/>
    <col min="11818" max="11818" width="3.625" style="218" customWidth="1"/>
    <col min="11819" max="11819" width="3.25" style="218" customWidth="1"/>
    <col min="11820" max="11820" width="2.625" style="218" customWidth="1"/>
    <col min="11821" max="11821" width="2.875" style="218" customWidth="1"/>
    <col min="11822" max="11822" width="3" style="218" customWidth="1"/>
    <col min="11823" max="11823" width="2.875" style="218" customWidth="1"/>
    <col min="11824" max="11824" width="4.25" style="218" customWidth="1"/>
    <col min="11825" max="11825" width="2.5" style="218" customWidth="1"/>
    <col min="11826" max="11826" width="2.875" style="218" customWidth="1"/>
    <col min="11827" max="11827" width="7" style="218" customWidth="1"/>
    <col min="11828" max="11828" width="1.625" style="218" customWidth="1"/>
    <col min="11829" max="11829" width="6" style="218" customWidth="1"/>
    <col min="11830" max="11830" width="7.125" style="218" customWidth="1"/>
    <col min="11831" max="11831" width="1.625" style="218" customWidth="1"/>
    <col min="11832" max="11832" width="5.625" style="218" customWidth="1"/>
    <col min="11833" max="11833" width="3.75" style="218" customWidth="1"/>
    <col min="11834" max="11834" width="2" style="218" customWidth="1"/>
    <col min="11835" max="11835" width="3.875" style="218" customWidth="1"/>
    <col min="11836" max="11836" width="4.875" style="218" customWidth="1"/>
    <col min="11837" max="11837" width="1.625" style="218" customWidth="1"/>
    <col min="11838" max="11838" width="4.75" style="218" customWidth="1"/>
    <col min="11839" max="11839" width="5.875" style="218" customWidth="1"/>
    <col min="11840" max="11840" width="1.25" style="218" customWidth="1"/>
    <col min="11841" max="11841" width="4.625" style="218" customWidth="1"/>
    <col min="11842" max="11842" width="4.75" style="218" customWidth="1"/>
    <col min="11843" max="11843" width="1.375" style="218" customWidth="1"/>
    <col min="11844" max="11844" width="4.75" style="218" customWidth="1"/>
    <col min="11845" max="11845" width="5.875" style="218" customWidth="1"/>
    <col min="11846" max="11846" width="1.125" style="218" customWidth="1"/>
    <col min="11847" max="11847" width="4.75" style="218" customWidth="1"/>
    <col min="11848" max="11848" width="9.625" style="218" customWidth="1"/>
    <col min="11849" max="11851" width="9" style="218"/>
    <col min="11852" max="11852" width="1.75" style="218" customWidth="1"/>
    <col min="11853" max="11853" width="5" style="218" customWidth="1"/>
    <col min="11854" max="12031" width="9" style="218"/>
    <col min="12032" max="12032" width="6.375" style="218" customWidth="1"/>
    <col min="12033" max="12033" width="31.25" style="218" customWidth="1"/>
    <col min="12034" max="12034" width="5.375" style="218" customWidth="1"/>
    <col min="12035" max="12035" width="1.5" style="218" customWidth="1"/>
    <col min="12036" max="12036" width="4.625" style="218" customWidth="1"/>
    <col min="12037" max="12037" width="1.375" style="218" customWidth="1"/>
    <col min="12038" max="12038" width="5.625" style="218" customWidth="1"/>
    <col min="12039" max="12039" width="5.375" style="218" customWidth="1"/>
    <col min="12040" max="12040" width="2.375" style="218" customWidth="1"/>
    <col min="12041" max="12041" width="3.875" style="218" customWidth="1"/>
    <col min="12042" max="12042" width="2" style="218" customWidth="1"/>
    <col min="12043" max="12043" width="6" style="218" customWidth="1"/>
    <col min="12044" max="12044" width="5.5" style="218" customWidth="1"/>
    <col min="12045" max="12045" width="2" style="218" customWidth="1"/>
    <col min="12046" max="12046" width="3.375" style="218" customWidth="1"/>
    <col min="12047" max="12047" width="2.25" style="218" customWidth="1"/>
    <col min="12048" max="12048" width="5.5" style="218" customWidth="1"/>
    <col min="12049" max="12049" width="6.125" style="218" customWidth="1"/>
    <col min="12050" max="12050" width="1.5" style="218" customWidth="1"/>
    <col min="12051" max="12051" width="7.25" style="218" customWidth="1"/>
    <col min="12052" max="12052" width="1.375" style="218" customWidth="1"/>
    <col min="12053" max="12053" width="5.75" style="218" customWidth="1"/>
    <col min="12054" max="12054" width="5.625" style="218" customWidth="1"/>
    <col min="12055" max="12055" width="1.375" style="218" customWidth="1"/>
    <col min="12056" max="12056" width="7" style="218" customWidth="1"/>
    <col min="12057" max="12057" width="1.75" style="218" customWidth="1"/>
    <col min="12058" max="12058" width="5.625" style="218" customWidth="1"/>
    <col min="12059" max="12059" width="5" style="218" customWidth="1"/>
    <col min="12060" max="12060" width="1.875" style="218" customWidth="1"/>
    <col min="12061" max="12061" width="4.875" style="218" customWidth="1"/>
    <col min="12062" max="12062" width="7.875" style="218" customWidth="1"/>
    <col min="12063" max="12063" width="2.5" style="218" customWidth="1"/>
    <col min="12064" max="12064" width="5.125" style="218" customWidth="1"/>
    <col min="12065" max="12065" width="6.375" style="218" customWidth="1"/>
    <col min="12066" max="12066" width="1.375" style="218" customWidth="1"/>
    <col min="12067" max="12067" width="5" style="218" customWidth="1"/>
    <col min="12068" max="12068" width="4.625" style="218" customWidth="1"/>
    <col min="12069" max="12069" width="2.125" style="218" customWidth="1"/>
    <col min="12070" max="12070" width="4.75" style="218" customWidth="1"/>
    <col min="12071" max="12071" width="7" style="218" customWidth="1"/>
    <col min="12072" max="12072" width="1.25" style="218" customWidth="1"/>
    <col min="12073" max="12073" width="4.875" style="218" customWidth="1"/>
    <col min="12074" max="12074" width="3.625" style="218" customWidth="1"/>
    <col min="12075" max="12075" width="3.25" style="218" customWidth="1"/>
    <col min="12076" max="12076" width="2.625" style="218" customWidth="1"/>
    <col min="12077" max="12077" width="2.875" style="218" customWidth="1"/>
    <col min="12078" max="12078" width="3" style="218" customWidth="1"/>
    <col min="12079" max="12079" width="2.875" style="218" customWidth="1"/>
    <col min="12080" max="12080" width="4.25" style="218" customWidth="1"/>
    <col min="12081" max="12081" width="2.5" style="218" customWidth="1"/>
    <col min="12082" max="12082" width="2.875" style="218" customWidth="1"/>
    <col min="12083" max="12083" width="7" style="218" customWidth="1"/>
    <col min="12084" max="12084" width="1.625" style="218" customWidth="1"/>
    <col min="12085" max="12085" width="6" style="218" customWidth="1"/>
    <col min="12086" max="12086" width="7.125" style="218" customWidth="1"/>
    <col min="12087" max="12087" width="1.625" style="218" customWidth="1"/>
    <col min="12088" max="12088" width="5.625" style="218" customWidth="1"/>
    <col min="12089" max="12089" width="3.75" style="218" customWidth="1"/>
    <col min="12090" max="12090" width="2" style="218" customWidth="1"/>
    <col min="12091" max="12091" width="3.875" style="218" customWidth="1"/>
    <col min="12092" max="12092" width="4.875" style="218" customWidth="1"/>
    <col min="12093" max="12093" width="1.625" style="218" customWidth="1"/>
    <col min="12094" max="12094" width="4.75" style="218" customWidth="1"/>
    <col min="12095" max="12095" width="5.875" style="218" customWidth="1"/>
    <col min="12096" max="12096" width="1.25" style="218" customWidth="1"/>
    <col min="12097" max="12097" width="4.625" style="218" customWidth="1"/>
    <col min="12098" max="12098" width="4.75" style="218" customWidth="1"/>
    <col min="12099" max="12099" width="1.375" style="218" customWidth="1"/>
    <col min="12100" max="12100" width="4.75" style="218" customWidth="1"/>
    <col min="12101" max="12101" width="5.875" style="218" customWidth="1"/>
    <col min="12102" max="12102" width="1.125" style="218" customWidth="1"/>
    <col min="12103" max="12103" width="4.75" style="218" customWidth="1"/>
    <col min="12104" max="12104" width="9.625" style="218" customWidth="1"/>
    <col min="12105" max="12107" width="9" style="218"/>
    <col min="12108" max="12108" width="1.75" style="218" customWidth="1"/>
    <col min="12109" max="12109" width="5" style="218" customWidth="1"/>
    <col min="12110" max="12287" width="9" style="218"/>
    <col min="12288" max="12288" width="6.375" style="218" customWidth="1"/>
    <col min="12289" max="12289" width="31.25" style="218" customWidth="1"/>
    <col min="12290" max="12290" width="5.375" style="218" customWidth="1"/>
    <col min="12291" max="12291" width="1.5" style="218" customWidth="1"/>
    <col min="12292" max="12292" width="4.625" style="218" customWidth="1"/>
    <col min="12293" max="12293" width="1.375" style="218" customWidth="1"/>
    <col min="12294" max="12294" width="5.625" style="218" customWidth="1"/>
    <col min="12295" max="12295" width="5.375" style="218" customWidth="1"/>
    <col min="12296" max="12296" width="2.375" style="218" customWidth="1"/>
    <col min="12297" max="12297" width="3.875" style="218" customWidth="1"/>
    <col min="12298" max="12298" width="2" style="218" customWidth="1"/>
    <col min="12299" max="12299" width="6" style="218" customWidth="1"/>
    <col min="12300" max="12300" width="5.5" style="218" customWidth="1"/>
    <col min="12301" max="12301" width="2" style="218" customWidth="1"/>
    <col min="12302" max="12302" width="3.375" style="218" customWidth="1"/>
    <col min="12303" max="12303" width="2.25" style="218" customWidth="1"/>
    <col min="12304" max="12304" width="5.5" style="218" customWidth="1"/>
    <col min="12305" max="12305" width="6.125" style="218" customWidth="1"/>
    <col min="12306" max="12306" width="1.5" style="218" customWidth="1"/>
    <col min="12307" max="12307" width="7.25" style="218" customWidth="1"/>
    <col min="12308" max="12308" width="1.375" style="218" customWidth="1"/>
    <col min="12309" max="12309" width="5.75" style="218" customWidth="1"/>
    <col min="12310" max="12310" width="5.625" style="218" customWidth="1"/>
    <col min="12311" max="12311" width="1.375" style="218" customWidth="1"/>
    <col min="12312" max="12312" width="7" style="218" customWidth="1"/>
    <col min="12313" max="12313" width="1.75" style="218" customWidth="1"/>
    <col min="12314" max="12314" width="5.625" style="218" customWidth="1"/>
    <col min="12315" max="12315" width="5" style="218" customWidth="1"/>
    <col min="12316" max="12316" width="1.875" style="218" customWidth="1"/>
    <col min="12317" max="12317" width="4.875" style="218" customWidth="1"/>
    <col min="12318" max="12318" width="7.875" style="218" customWidth="1"/>
    <col min="12319" max="12319" width="2.5" style="218" customWidth="1"/>
    <col min="12320" max="12320" width="5.125" style="218" customWidth="1"/>
    <col min="12321" max="12321" width="6.375" style="218" customWidth="1"/>
    <col min="12322" max="12322" width="1.375" style="218" customWidth="1"/>
    <col min="12323" max="12323" width="5" style="218" customWidth="1"/>
    <col min="12324" max="12324" width="4.625" style="218" customWidth="1"/>
    <col min="12325" max="12325" width="2.125" style="218" customWidth="1"/>
    <col min="12326" max="12326" width="4.75" style="218" customWidth="1"/>
    <col min="12327" max="12327" width="7" style="218" customWidth="1"/>
    <col min="12328" max="12328" width="1.25" style="218" customWidth="1"/>
    <col min="12329" max="12329" width="4.875" style="218" customWidth="1"/>
    <col min="12330" max="12330" width="3.625" style="218" customWidth="1"/>
    <col min="12331" max="12331" width="3.25" style="218" customWidth="1"/>
    <col min="12332" max="12332" width="2.625" style="218" customWidth="1"/>
    <col min="12333" max="12333" width="2.875" style="218" customWidth="1"/>
    <col min="12334" max="12334" width="3" style="218" customWidth="1"/>
    <col min="12335" max="12335" width="2.875" style="218" customWidth="1"/>
    <col min="12336" max="12336" width="4.25" style="218" customWidth="1"/>
    <col min="12337" max="12337" width="2.5" style="218" customWidth="1"/>
    <col min="12338" max="12338" width="2.875" style="218" customWidth="1"/>
    <col min="12339" max="12339" width="7" style="218" customWidth="1"/>
    <col min="12340" max="12340" width="1.625" style="218" customWidth="1"/>
    <col min="12341" max="12341" width="6" style="218" customWidth="1"/>
    <col min="12342" max="12342" width="7.125" style="218" customWidth="1"/>
    <col min="12343" max="12343" width="1.625" style="218" customWidth="1"/>
    <col min="12344" max="12344" width="5.625" style="218" customWidth="1"/>
    <col min="12345" max="12345" width="3.75" style="218" customWidth="1"/>
    <col min="12346" max="12346" width="2" style="218" customWidth="1"/>
    <col min="12347" max="12347" width="3.875" style="218" customWidth="1"/>
    <col min="12348" max="12348" width="4.875" style="218" customWidth="1"/>
    <col min="12349" max="12349" width="1.625" style="218" customWidth="1"/>
    <col min="12350" max="12350" width="4.75" style="218" customWidth="1"/>
    <col min="12351" max="12351" width="5.875" style="218" customWidth="1"/>
    <col min="12352" max="12352" width="1.25" style="218" customWidth="1"/>
    <col min="12353" max="12353" width="4.625" style="218" customWidth="1"/>
    <col min="12354" max="12354" width="4.75" style="218" customWidth="1"/>
    <col min="12355" max="12355" width="1.375" style="218" customWidth="1"/>
    <col min="12356" max="12356" width="4.75" style="218" customWidth="1"/>
    <col min="12357" max="12357" width="5.875" style="218" customWidth="1"/>
    <col min="12358" max="12358" width="1.125" style="218" customWidth="1"/>
    <col min="12359" max="12359" width="4.75" style="218" customWidth="1"/>
    <col min="12360" max="12360" width="9.625" style="218" customWidth="1"/>
    <col min="12361" max="12363" width="9" style="218"/>
    <col min="12364" max="12364" width="1.75" style="218" customWidth="1"/>
    <col min="12365" max="12365" width="5" style="218" customWidth="1"/>
    <col min="12366" max="12543" width="9" style="218"/>
    <col min="12544" max="12544" width="6.375" style="218" customWidth="1"/>
    <col min="12545" max="12545" width="31.25" style="218" customWidth="1"/>
    <col min="12546" max="12546" width="5.375" style="218" customWidth="1"/>
    <col min="12547" max="12547" width="1.5" style="218" customWidth="1"/>
    <col min="12548" max="12548" width="4.625" style="218" customWidth="1"/>
    <col min="12549" max="12549" width="1.375" style="218" customWidth="1"/>
    <col min="12550" max="12550" width="5.625" style="218" customWidth="1"/>
    <col min="12551" max="12551" width="5.375" style="218" customWidth="1"/>
    <col min="12552" max="12552" width="2.375" style="218" customWidth="1"/>
    <col min="12553" max="12553" width="3.875" style="218" customWidth="1"/>
    <col min="12554" max="12554" width="2" style="218" customWidth="1"/>
    <col min="12555" max="12555" width="6" style="218" customWidth="1"/>
    <col min="12556" max="12556" width="5.5" style="218" customWidth="1"/>
    <col min="12557" max="12557" width="2" style="218" customWidth="1"/>
    <col min="12558" max="12558" width="3.375" style="218" customWidth="1"/>
    <col min="12559" max="12559" width="2.25" style="218" customWidth="1"/>
    <col min="12560" max="12560" width="5.5" style="218" customWidth="1"/>
    <col min="12561" max="12561" width="6.125" style="218" customWidth="1"/>
    <col min="12562" max="12562" width="1.5" style="218" customWidth="1"/>
    <col min="12563" max="12563" width="7.25" style="218" customWidth="1"/>
    <col min="12564" max="12564" width="1.375" style="218" customWidth="1"/>
    <col min="12565" max="12565" width="5.75" style="218" customWidth="1"/>
    <col min="12566" max="12566" width="5.625" style="218" customWidth="1"/>
    <col min="12567" max="12567" width="1.375" style="218" customWidth="1"/>
    <col min="12568" max="12568" width="7" style="218" customWidth="1"/>
    <col min="12569" max="12569" width="1.75" style="218" customWidth="1"/>
    <col min="12570" max="12570" width="5.625" style="218" customWidth="1"/>
    <col min="12571" max="12571" width="5" style="218" customWidth="1"/>
    <col min="12572" max="12572" width="1.875" style="218" customWidth="1"/>
    <col min="12573" max="12573" width="4.875" style="218" customWidth="1"/>
    <col min="12574" max="12574" width="7.875" style="218" customWidth="1"/>
    <col min="12575" max="12575" width="2.5" style="218" customWidth="1"/>
    <col min="12576" max="12576" width="5.125" style="218" customWidth="1"/>
    <col min="12577" max="12577" width="6.375" style="218" customWidth="1"/>
    <col min="12578" max="12578" width="1.375" style="218" customWidth="1"/>
    <col min="12579" max="12579" width="5" style="218" customWidth="1"/>
    <col min="12580" max="12580" width="4.625" style="218" customWidth="1"/>
    <col min="12581" max="12581" width="2.125" style="218" customWidth="1"/>
    <col min="12582" max="12582" width="4.75" style="218" customWidth="1"/>
    <col min="12583" max="12583" width="7" style="218" customWidth="1"/>
    <col min="12584" max="12584" width="1.25" style="218" customWidth="1"/>
    <col min="12585" max="12585" width="4.875" style="218" customWidth="1"/>
    <col min="12586" max="12586" width="3.625" style="218" customWidth="1"/>
    <col min="12587" max="12587" width="3.25" style="218" customWidth="1"/>
    <col min="12588" max="12588" width="2.625" style="218" customWidth="1"/>
    <col min="12589" max="12589" width="2.875" style="218" customWidth="1"/>
    <col min="12590" max="12590" width="3" style="218" customWidth="1"/>
    <col min="12591" max="12591" width="2.875" style="218" customWidth="1"/>
    <col min="12592" max="12592" width="4.25" style="218" customWidth="1"/>
    <col min="12593" max="12593" width="2.5" style="218" customWidth="1"/>
    <col min="12594" max="12594" width="2.875" style="218" customWidth="1"/>
    <col min="12595" max="12595" width="7" style="218" customWidth="1"/>
    <col min="12596" max="12596" width="1.625" style="218" customWidth="1"/>
    <col min="12597" max="12597" width="6" style="218" customWidth="1"/>
    <col min="12598" max="12598" width="7.125" style="218" customWidth="1"/>
    <col min="12599" max="12599" width="1.625" style="218" customWidth="1"/>
    <col min="12600" max="12600" width="5.625" style="218" customWidth="1"/>
    <col min="12601" max="12601" width="3.75" style="218" customWidth="1"/>
    <col min="12602" max="12602" width="2" style="218" customWidth="1"/>
    <col min="12603" max="12603" width="3.875" style="218" customWidth="1"/>
    <col min="12604" max="12604" width="4.875" style="218" customWidth="1"/>
    <col min="12605" max="12605" width="1.625" style="218" customWidth="1"/>
    <col min="12606" max="12606" width="4.75" style="218" customWidth="1"/>
    <col min="12607" max="12607" width="5.875" style="218" customWidth="1"/>
    <col min="12608" max="12608" width="1.25" style="218" customWidth="1"/>
    <col min="12609" max="12609" width="4.625" style="218" customWidth="1"/>
    <col min="12610" max="12610" width="4.75" style="218" customWidth="1"/>
    <col min="12611" max="12611" width="1.375" style="218" customWidth="1"/>
    <col min="12612" max="12612" width="4.75" style="218" customWidth="1"/>
    <col min="12613" max="12613" width="5.875" style="218" customWidth="1"/>
    <col min="12614" max="12614" width="1.125" style="218" customWidth="1"/>
    <col min="12615" max="12615" width="4.75" style="218" customWidth="1"/>
    <col min="12616" max="12616" width="9.625" style="218" customWidth="1"/>
    <col min="12617" max="12619" width="9" style="218"/>
    <col min="12620" max="12620" width="1.75" style="218" customWidth="1"/>
    <col min="12621" max="12621" width="5" style="218" customWidth="1"/>
    <col min="12622" max="12799" width="9" style="218"/>
    <col min="12800" max="12800" width="6.375" style="218" customWidth="1"/>
    <col min="12801" max="12801" width="31.25" style="218" customWidth="1"/>
    <col min="12802" max="12802" width="5.375" style="218" customWidth="1"/>
    <col min="12803" max="12803" width="1.5" style="218" customWidth="1"/>
    <col min="12804" max="12804" width="4.625" style="218" customWidth="1"/>
    <col min="12805" max="12805" width="1.375" style="218" customWidth="1"/>
    <col min="12806" max="12806" width="5.625" style="218" customWidth="1"/>
    <col min="12807" max="12807" width="5.375" style="218" customWidth="1"/>
    <col min="12808" max="12808" width="2.375" style="218" customWidth="1"/>
    <col min="12809" max="12809" width="3.875" style="218" customWidth="1"/>
    <col min="12810" max="12810" width="2" style="218" customWidth="1"/>
    <col min="12811" max="12811" width="6" style="218" customWidth="1"/>
    <col min="12812" max="12812" width="5.5" style="218" customWidth="1"/>
    <col min="12813" max="12813" width="2" style="218" customWidth="1"/>
    <col min="12814" max="12814" width="3.375" style="218" customWidth="1"/>
    <col min="12815" max="12815" width="2.25" style="218" customWidth="1"/>
    <col min="12816" max="12816" width="5.5" style="218" customWidth="1"/>
    <col min="12817" max="12817" width="6.125" style="218" customWidth="1"/>
    <col min="12818" max="12818" width="1.5" style="218" customWidth="1"/>
    <col min="12819" max="12819" width="7.25" style="218" customWidth="1"/>
    <col min="12820" max="12820" width="1.375" style="218" customWidth="1"/>
    <col min="12821" max="12821" width="5.75" style="218" customWidth="1"/>
    <col min="12822" max="12822" width="5.625" style="218" customWidth="1"/>
    <col min="12823" max="12823" width="1.375" style="218" customWidth="1"/>
    <col min="12824" max="12824" width="7" style="218" customWidth="1"/>
    <col min="12825" max="12825" width="1.75" style="218" customWidth="1"/>
    <col min="12826" max="12826" width="5.625" style="218" customWidth="1"/>
    <col min="12827" max="12827" width="5" style="218" customWidth="1"/>
    <col min="12828" max="12828" width="1.875" style="218" customWidth="1"/>
    <col min="12829" max="12829" width="4.875" style="218" customWidth="1"/>
    <col min="12830" max="12830" width="7.875" style="218" customWidth="1"/>
    <col min="12831" max="12831" width="2.5" style="218" customWidth="1"/>
    <col min="12832" max="12832" width="5.125" style="218" customWidth="1"/>
    <col min="12833" max="12833" width="6.375" style="218" customWidth="1"/>
    <col min="12834" max="12834" width="1.375" style="218" customWidth="1"/>
    <col min="12835" max="12835" width="5" style="218" customWidth="1"/>
    <col min="12836" max="12836" width="4.625" style="218" customWidth="1"/>
    <col min="12837" max="12837" width="2.125" style="218" customWidth="1"/>
    <col min="12838" max="12838" width="4.75" style="218" customWidth="1"/>
    <col min="12839" max="12839" width="7" style="218" customWidth="1"/>
    <col min="12840" max="12840" width="1.25" style="218" customWidth="1"/>
    <col min="12841" max="12841" width="4.875" style="218" customWidth="1"/>
    <col min="12842" max="12842" width="3.625" style="218" customWidth="1"/>
    <col min="12843" max="12843" width="3.25" style="218" customWidth="1"/>
    <col min="12844" max="12844" width="2.625" style="218" customWidth="1"/>
    <col min="12845" max="12845" width="2.875" style="218" customWidth="1"/>
    <col min="12846" max="12846" width="3" style="218" customWidth="1"/>
    <col min="12847" max="12847" width="2.875" style="218" customWidth="1"/>
    <col min="12848" max="12848" width="4.25" style="218" customWidth="1"/>
    <col min="12849" max="12849" width="2.5" style="218" customWidth="1"/>
    <col min="12850" max="12850" width="2.875" style="218" customWidth="1"/>
    <col min="12851" max="12851" width="7" style="218" customWidth="1"/>
    <col min="12852" max="12852" width="1.625" style="218" customWidth="1"/>
    <col min="12853" max="12853" width="6" style="218" customWidth="1"/>
    <col min="12854" max="12854" width="7.125" style="218" customWidth="1"/>
    <col min="12855" max="12855" width="1.625" style="218" customWidth="1"/>
    <col min="12856" max="12856" width="5.625" style="218" customWidth="1"/>
    <col min="12857" max="12857" width="3.75" style="218" customWidth="1"/>
    <col min="12858" max="12858" width="2" style="218" customWidth="1"/>
    <col min="12859" max="12859" width="3.875" style="218" customWidth="1"/>
    <col min="12860" max="12860" width="4.875" style="218" customWidth="1"/>
    <col min="12861" max="12861" width="1.625" style="218" customWidth="1"/>
    <col min="12862" max="12862" width="4.75" style="218" customWidth="1"/>
    <col min="12863" max="12863" width="5.875" style="218" customWidth="1"/>
    <col min="12864" max="12864" width="1.25" style="218" customWidth="1"/>
    <col min="12865" max="12865" width="4.625" style="218" customWidth="1"/>
    <col min="12866" max="12866" width="4.75" style="218" customWidth="1"/>
    <col min="12867" max="12867" width="1.375" style="218" customWidth="1"/>
    <col min="12868" max="12868" width="4.75" style="218" customWidth="1"/>
    <col min="12869" max="12869" width="5.875" style="218" customWidth="1"/>
    <col min="12870" max="12870" width="1.125" style="218" customWidth="1"/>
    <col min="12871" max="12871" width="4.75" style="218" customWidth="1"/>
    <col min="12872" max="12872" width="9.625" style="218" customWidth="1"/>
    <col min="12873" max="12875" width="9" style="218"/>
    <col min="12876" max="12876" width="1.75" style="218" customWidth="1"/>
    <col min="12877" max="12877" width="5" style="218" customWidth="1"/>
    <col min="12878" max="13055" width="9" style="218"/>
    <col min="13056" max="13056" width="6.375" style="218" customWidth="1"/>
    <col min="13057" max="13057" width="31.25" style="218" customWidth="1"/>
    <col min="13058" max="13058" width="5.375" style="218" customWidth="1"/>
    <col min="13059" max="13059" width="1.5" style="218" customWidth="1"/>
    <col min="13060" max="13060" width="4.625" style="218" customWidth="1"/>
    <col min="13061" max="13061" width="1.375" style="218" customWidth="1"/>
    <col min="13062" max="13062" width="5.625" style="218" customWidth="1"/>
    <col min="13063" max="13063" width="5.375" style="218" customWidth="1"/>
    <col min="13064" max="13064" width="2.375" style="218" customWidth="1"/>
    <col min="13065" max="13065" width="3.875" style="218" customWidth="1"/>
    <col min="13066" max="13066" width="2" style="218" customWidth="1"/>
    <col min="13067" max="13067" width="6" style="218" customWidth="1"/>
    <col min="13068" max="13068" width="5.5" style="218" customWidth="1"/>
    <col min="13069" max="13069" width="2" style="218" customWidth="1"/>
    <col min="13070" max="13070" width="3.375" style="218" customWidth="1"/>
    <col min="13071" max="13071" width="2.25" style="218" customWidth="1"/>
    <col min="13072" max="13072" width="5.5" style="218" customWidth="1"/>
    <col min="13073" max="13073" width="6.125" style="218" customWidth="1"/>
    <col min="13074" max="13074" width="1.5" style="218" customWidth="1"/>
    <col min="13075" max="13075" width="7.25" style="218" customWidth="1"/>
    <col min="13076" max="13076" width="1.375" style="218" customWidth="1"/>
    <col min="13077" max="13077" width="5.75" style="218" customWidth="1"/>
    <col min="13078" max="13078" width="5.625" style="218" customWidth="1"/>
    <col min="13079" max="13079" width="1.375" style="218" customWidth="1"/>
    <col min="13080" max="13080" width="7" style="218" customWidth="1"/>
    <col min="13081" max="13081" width="1.75" style="218" customWidth="1"/>
    <col min="13082" max="13082" width="5.625" style="218" customWidth="1"/>
    <col min="13083" max="13083" width="5" style="218" customWidth="1"/>
    <col min="13084" max="13084" width="1.875" style="218" customWidth="1"/>
    <col min="13085" max="13085" width="4.875" style="218" customWidth="1"/>
    <col min="13086" max="13086" width="7.875" style="218" customWidth="1"/>
    <col min="13087" max="13087" width="2.5" style="218" customWidth="1"/>
    <col min="13088" max="13088" width="5.125" style="218" customWidth="1"/>
    <col min="13089" max="13089" width="6.375" style="218" customWidth="1"/>
    <col min="13090" max="13090" width="1.375" style="218" customWidth="1"/>
    <col min="13091" max="13091" width="5" style="218" customWidth="1"/>
    <col min="13092" max="13092" width="4.625" style="218" customWidth="1"/>
    <col min="13093" max="13093" width="2.125" style="218" customWidth="1"/>
    <col min="13094" max="13094" width="4.75" style="218" customWidth="1"/>
    <col min="13095" max="13095" width="7" style="218" customWidth="1"/>
    <col min="13096" max="13096" width="1.25" style="218" customWidth="1"/>
    <col min="13097" max="13097" width="4.875" style="218" customWidth="1"/>
    <col min="13098" max="13098" width="3.625" style="218" customWidth="1"/>
    <col min="13099" max="13099" width="3.25" style="218" customWidth="1"/>
    <col min="13100" max="13100" width="2.625" style="218" customWidth="1"/>
    <col min="13101" max="13101" width="2.875" style="218" customWidth="1"/>
    <col min="13102" max="13102" width="3" style="218" customWidth="1"/>
    <col min="13103" max="13103" width="2.875" style="218" customWidth="1"/>
    <col min="13104" max="13104" width="4.25" style="218" customWidth="1"/>
    <col min="13105" max="13105" width="2.5" style="218" customWidth="1"/>
    <col min="13106" max="13106" width="2.875" style="218" customWidth="1"/>
    <col min="13107" max="13107" width="7" style="218" customWidth="1"/>
    <col min="13108" max="13108" width="1.625" style="218" customWidth="1"/>
    <col min="13109" max="13109" width="6" style="218" customWidth="1"/>
    <col min="13110" max="13110" width="7.125" style="218" customWidth="1"/>
    <col min="13111" max="13111" width="1.625" style="218" customWidth="1"/>
    <col min="13112" max="13112" width="5.625" style="218" customWidth="1"/>
    <col min="13113" max="13113" width="3.75" style="218" customWidth="1"/>
    <col min="13114" max="13114" width="2" style="218" customWidth="1"/>
    <col min="13115" max="13115" width="3.875" style="218" customWidth="1"/>
    <col min="13116" max="13116" width="4.875" style="218" customWidth="1"/>
    <col min="13117" max="13117" width="1.625" style="218" customWidth="1"/>
    <col min="13118" max="13118" width="4.75" style="218" customWidth="1"/>
    <col min="13119" max="13119" width="5.875" style="218" customWidth="1"/>
    <col min="13120" max="13120" width="1.25" style="218" customWidth="1"/>
    <col min="13121" max="13121" width="4.625" style="218" customWidth="1"/>
    <col min="13122" max="13122" width="4.75" style="218" customWidth="1"/>
    <col min="13123" max="13123" width="1.375" style="218" customWidth="1"/>
    <col min="13124" max="13124" width="4.75" style="218" customWidth="1"/>
    <col min="13125" max="13125" width="5.875" style="218" customWidth="1"/>
    <col min="13126" max="13126" width="1.125" style="218" customWidth="1"/>
    <col min="13127" max="13127" width="4.75" style="218" customWidth="1"/>
    <col min="13128" max="13128" width="9.625" style="218" customWidth="1"/>
    <col min="13129" max="13131" width="9" style="218"/>
    <col min="13132" max="13132" width="1.75" style="218" customWidth="1"/>
    <col min="13133" max="13133" width="5" style="218" customWidth="1"/>
    <col min="13134" max="13311" width="9" style="218"/>
    <col min="13312" max="13312" width="6.375" style="218" customWidth="1"/>
    <col min="13313" max="13313" width="31.25" style="218" customWidth="1"/>
    <col min="13314" max="13314" width="5.375" style="218" customWidth="1"/>
    <col min="13315" max="13315" width="1.5" style="218" customWidth="1"/>
    <col min="13316" max="13316" width="4.625" style="218" customWidth="1"/>
    <col min="13317" max="13317" width="1.375" style="218" customWidth="1"/>
    <col min="13318" max="13318" width="5.625" style="218" customWidth="1"/>
    <col min="13319" max="13319" width="5.375" style="218" customWidth="1"/>
    <col min="13320" max="13320" width="2.375" style="218" customWidth="1"/>
    <col min="13321" max="13321" width="3.875" style="218" customWidth="1"/>
    <col min="13322" max="13322" width="2" style="218" customWidth="1"/>
    <col min="13323" max="13323" width="6" style="218" customWidth="1"/>
    <col min="13324" max="13324" width="5.5" style="218" customWidth="1"/>
    <col min="13325" max="13325" width="2" style="218" customWidth="1"/>
    <col min="13326" max="13326" width="3.375" style="218" customWidth="1"/>
    <col min="13327" max="13327" width="2.25" style="218" customWidth="1"/>
    <col min="13328" max="13328" width="5.5" style="218" customWidth="1"/>
    <col min="13329" max="13329" width="6.125" style="218" customWidth="1"/>
    <col min="13330" max="13330" width="1.5" style="218" customWidth="1"/>
    <col min="13331" max="13331" width="7.25" style="218" customWidth="1"/>
    <col min="13332" max="13332" width="1.375" style="218" customWidth="1"/>
    <col min="13333" max="13333" width="5.75" style="218" customWidth="1"/>
    <col min="13334" max="13334" width="5.625" style="218" customWidth="1"/>
    <col min="13335" max="13335" width="1.375" style="218" customWidth="1"/>
    <col min="13336" max="13336" width="7" style="218" customWidth="1"/>
    <col min="13337" max="13337" width="1.75" style="218" customWidth="1"/>
    <col min="13338" max="13338" width="5.625" style="218" customWidth="1"/>
    <col min="13339" max="13339" width="5" style="218" customWidth="1"/>
    <col min="13340" max="13340" width="1.875" style="218" customWidth="1"/>
    <col min="13341" max="13341" width="4.875" style="218" customWidth="1"/>
    <col min="13342" max="13342" width="7.875" style="218" customWidth="1"/>
    <col min="13343" max="13343" width="2.5" style="218" customWidth="1"/>
    <col min="13344" max="13344" width="5.125" style="218" customWidth="1"/>
    <col min="13345" max="13345" width="6.375" style="218" customWidth="1"/>
    <col min="13346" max="13346" width="1.375" style="218" customWidth="1"/>
    <col min="13347" max="13347" width="5" style="218" customWidth="1"/>
    <col min="13348" max="13348" width="4.625" style="218" customWidth="1"/>
    <col min="13349" max="13349" width="2.125" style="218" customWidth="1"/>
    <col min="13350" max="13350" width="4.75" style="218" customWidth="1"/>
    <col min="13351" max="13351" width="7" style="218" customWidth="1"/>
    <col min="13352" max="13352" width="1.25" style="218" customWidth="1"/>
    <col min="13353" max="13353" width="4.875" style="218" customWidth="1"/>
    <col min="13354" max="13354" width="3.625" style="218" customWidth="1"/>
    <col min="13355" max="13355" width="3.25" style="218" customWidth="1"/>
    <col min="13356" max="13356" width="2.625" style="218" customWidth="1"/>
    <col min="13357" max="13357" width="2.875" style="218" customWidth="1"/>
    <col min="13358" max="13358" width="3" style="218" customWidth="1"/>
    <col min="13359" max="13359" width="2.875" style="218" customWidth="1"/>
    <col min="13360" max="13360" width="4.25" style="218" customWidth="1"/>
    <col min="13361" max="13361" width="2.5" style="218" customWidth="1"/>
    <col min="13362" max="13362" width="2.875" style="218" customWidth="1"/>
    <col min="13363" max="13363" width="7" style="218" customWidth="1"/>
    <col min="13364" max="13364" width="1.625" style="218" customWidth="1"/>
    <col min="13365" max="13365" width="6" style="218" customWidth="1"/>
    <col min="13366" max="13366" width="7.125" style="218" customWidth="1"/>
    <col min="13367" max="13367" width="1.625" style="218" customWidth="1"/>
    <col min="13368" max="13368" width="5.625" style="218" customWidth="1"/>
    <col min="13369" max="13369" width="3.75" style="218" customWidth="1"/>
    <col min="13370" max="13370" width="2" style="218" customWidth="1"/>
    <col min="13371" max="13371" width="3.875" style="218" customWidth="1"/>
    <col min="13372" max="13372" width="4.875" style="218" customWidth="1"/>
    <col min="13373" max="13373" width="1.625" style="218" customWidth="1"/>
    <col min="13374" max="13374" width="4.75" style="218" customWidth="1"/>
    <col min="13375" max="13375" width="5.875" style="218" customWidth="1"/>
    <col min="13376" max="13376" width="1.25" style="218" customWidth="1"/>
    <col min="13377" max="13377" width="4.625" style="218" customWidth="1"/>
    <col min="13378" max="13378" width="4.75" style="218" customWidth="1"/>
    <col min="13379" max="13379" width="1.375" style="218" customWidth="1"/>
    <col min="13380" max="13380" width="4.75" style="218" customWidth="1"/>
    <col min="13381" max="13381" width="5.875" style="218" customWidth="1"/>
    <col min="13382" max="13382" width="1.125" style="218" customWidth="1"/>
    <col min="13383" max="13383" width="4.75" style="218" customWidth="1"/>
    <col min="13384" max="13384" width="9.625" style="218" customWidth="1"/>
    <col min="13385" max="13387" width="9" style="218"/>
    <col min="13388" max="13388" width="1.75" style="218" customWidth="1"/>
    <col min="13389" max="13389" width="5" style="218" customWidth="1"/>
    <col min="13390" max="13567" width="9" style="218"/>
    <col min="13568" max="13568" width="6.375" style="218" customWidth="1"/>
    <col min="13569" max="13569" width="31.25" style="218" customWidth="1"/>
    <col min="13570" max="13570" width="5.375" style="218" customWidth="1"/>
    <col min="13571" max="13571" width="1.5" style="218" customWidth="1"/>
    <col min="13572" max="13572" width="4.625" style="218" customWidth="1"/>
    <col min="13573" max="13573" width="1.375" style="218" customWidth="1"/>
    <col min="13574" max="13574" width="5.625" style="218" customWidth="1"/>
    <col min="13575" max="13575" width="5.375" style="218" customWidth="1"/>
    <col min="13576" max="13576" width="2.375" style="218" customWidth="1"/>
    <col min="13577" max="13577" width="3.875" style="218" customWidth="1"/>
    <col min="13578" max="13578" width="2" style="218" customWidth="1"/>
    <col min="13579" max="13579" width="6" style="218" customWidth="1"/>
    <col min="13580" max="13580" width="5.5" style="218" customWidth="1"/>
    <col min="13581" max="13581" width="2" style="218" customWidth="1"/>
    <col min="13582" max="13582" width="3.375" style="218" customWidth="1"/>
    <col min="13583" max="13583" width="2.25" style="218" customWidth="1"/>
    <col min="13584" max="13584" width="5.5" style="218" customWidth="1"/>
    <col min="13585" max="13585" width="6.125" style="218" customWidth="1"/>
    <col min="13586" max="13586" width="1.5" style="218" customWidth="1"/>
    <col min="13587" max="13587" width="7.25" style="218" customWidth="1"/>
    <col min="13588" max="13588" width="1.375" style="218" customWidth="1"/>
    <col min="13589" max="13589" width="5.75" style="218" customWidth="1"/>
    <col min="13590" max="13590" width="5.625" style="218" customWidth="1"/>
    <col min="13591" max="13591" width="1.375" style="218" customWidth="1"/>
    <col min="13592" max="13592" width="7" style="218" customWidth="1"/>
    <col min="13593" max="13593" width="1.75" style="218" customWidth="1"/>
    <col min="13594" max="13594" width="5.625" style="218" customWidth="1"/>
    <col min="13595" max="13595" width="5" style="218" customWidth="1"/>
    <col min="13596" max="13596" width="1.875" style="218" customWidth="1"/>
    <col min="13597" max="13597" width="4.875" style="218" customWidth="1"/>
    <col min="13598" max="13598" width="7.875" style="218" customWidth="1"/>
    <col min="13599" max="13599" width="2.5" style="218" customWidth="1"/>
    <col min="13600" max="13600" width="5.125" style="218" customWidth="1"/>
    <col min="13601" max="13601" width="6.375" style="218" customWidth="1"/>
    <col min="13602" max="13602" width="1.375" style="218" customWidth="1"/>
    <col min="13603" max="13603" width="5" style="218" customWidth="1"/>
    <col min="13604" max="13604" width="4.625" style="218" customWidth="1"/>
    <col min="13605" max="13605" width="2.125" style="218" customWidth="1"/>
    <col min="13606" max="13606" width="4.75" style="218" customWidth="1"/>
    <col min="13607" max="13607" width="7" style="218" customWidth="1"/>
    <col min="13608" max="13608" width="1.25" style="218" customWidth="1"/>
    <col min="13609" max="13609" width="4.875" style="218" customWidth="1"/>
    <col min="13610" max="13610" width="3.625" style="218" customWidth="1"/>
    <col min="13611" max="13611" width="3.25" style="218" customWidth="1"/>
    <col min="13612" max="13612" width="2.625" style="218" customWidth="1"/>
    <col min="13613" max="13613" width="2.875" style="218" customWidth="1"/>
    <col min="13614" max="13614" width="3" style="218" customWidth="1"/>
    <col min="13615" max="13615" width="2.875" style="218" customWidth="1"/>
    <col min="13616" max="13616" width="4.25" style="218" customWidth="1"/>
    <col min="13617" max="13617" width="2.5" style="218" customWidth="1"/>
    <col min="13618" max="13618" width="2.875" style="218" customWidth="1"/>
    <col min="13619" max="13619" width="7" style="218" customWidth="1"/>
    <col min="13620" max="13620" width="1.625" style="218" customWidth="1"/>
    <col min="13621" max="13621" width="6" style="218" customWidth="1"/>
    <col min="13622" max="13622" width="7.125" style="218" customWidth="1"/>
    <col min="13623" max="13623" width="1.625" style="218" customWidth="1"/>
    <col min="13624" max="13624" width="5.625" style="218" customWidth="1"/>
    <col min="13625" max="13625" width="3.75" style="218" customWidth="1"/>
    <col min="13626" max="13626" width="2" style="218" customWidth="1"/>
    <col min="13627" max="13627" width="3.875" style="218" customWidth="1"/>
    <col min="13628" max="13628" width="4.875" style="218" customWidth="1"/>
    <col min="13629" max="13629" width="1.625" style="218" customWidth="1"/>
    <col min="13630" max="13630" width="4.75" style="218" customWidth="1"/>
    <col min="13631" max="13631" width="5.875" style="218" customWidth="1"/>
    <col min="13632" max="13632" width="1.25" style="218" customWidth="1"/>
    <col min="13633" max="13633" width="4.625" style="218" customWidth="1"/>
    <col min="13634" max="13634" width="4.75" style="218" customWidth="1"/>
    <col min="13635" max="13635" width="1.375" style="218" customWidth="1"/>
    <col min="13636" max="13636" width="4.75" style="218" customWidth="1"/>
    <col min="13637" max="13637" width="5.875" style="218" customWidth="1"/>
    <col min="13638" max="13638" width="1.125" style="218" customWidth="1"/>
    <col min="13639" max="13639" width="4.75" style="218" customWidth="1"/>
    <col min="13640" max="13640" width="9.625" style="218" customWidth="1"/>
    <col min="13641" max="13643" width="9" style="218"/>
    <col min="13644" max="13644" width="1.75" style="218" customWidth="1"/>
    <col min="13645" max="13645" width="5" style="218" customWidth="1"/>
    <col min="13646" max="13823" width="9" style="218"/>
    <col min="13824" max="13824" width="6.375" style="218" customWidth="1"/>
    <col min="13825" max="13825" width="31.25" style="218" customWidth="1"/>
    <col min="13826" max="13826" width="5.375" style="218" customWidth="1"/>
    <col min="13827" max="13827" width="1.5" style="218" customWidth="1"/>
    <col min="13828" max="13828" width="4.625" style="218" customWidth="1"/>
    <col min="13829" max="13829" width="1.375" style="218" customWidth="1"/>
    <col min="13830" max="13830" width="5.625" style="218" customWidth="1"/>
    <col min="13831" max="13831" width="5.375" style="218" customWidth="1"/>
    <col min="13832" max="13832" width="2.375" style="218" customWidth="1"/>
    <col min="13833" max="13833" width="3.875" style="218" customWidth="1"/>
    <col min="13834" max="13834" width="2" style="218" customWidth="1"/>
    <col min="13835" max="13835" width="6" style="218" customWidth="1"/>
    <col min="13836" max="13836" width="5.5" style="218" customWidth="1"/>
    <col min="13837" max="13837" width="2" style="218" customWidth="1"/>
    <col min="13838" max="13838" width="3.375" style="218" customWidth="1"/>
    <col min="13839" max="13839" width="2.25" style="218" customWidth="1"/>
    <col min="13840" max="13840" width="5.5" style="218" customWidth="1"/>
    <col min="13841" max="13841" width="6.125" style="218" customWidth="1"/>
    <col min="13842" max="13842" width="1.5" style="218" customWidth="1"/>
    <col min="13843" max="13843" width="7.25" style="218" customWidth="1"/>
    <col min="13844" max="13844" width="1.375" style="218" customWidth="1"/>
    <col min="13845" max="13845" width="5.75" style="218" customWidth="1"/>
    <col min="13846" max="13846" width="5.625" style="218" customWidth="1"/>
    <col min="13847" max="13847" width="1.375" style="218" customWidth="1"/>
    <col min="13848" max="13848" width="7" style="218" customWidth="1"/>
    <col min="13849" max="13849" width="1.75" style="218" customWidth="1"/>
    <col min="13850" max="13850" width="5.625" style="218" customWidth="1"/>
    <col min="13851" max="13851" width="5" style="218" customWidth="1"/>
    <col min="13852" max="13852" width="1.875" style="218" customWidth="1"/>
    <col min="13853" max="13853" width="4.875" style="218" customWidth="1"/>
    <col min="13854" max="13854" width="7.875" style="218" customWidth="1"/>
    <col min="13855" max="13855" width="2.5" style="218" customWidth="1"/>
    <col min="13856" max="13856" width="5.125" style="218" customWidth="1"/>
    <col min="13857" max="13857" width="6.375" style="218" customWidth="1"/>
    <col min="13858" max="13858" width="1.375" style="218" customWidth="1"/>
    <col min="13859" max="13859" width="5" style="218" customWidth="1"/>
    <col min="13860" max="13860" width="4.625" style="218" customWidth="1"/>
    <col min="13861" max="13861" width="2.125" style="218" customWidth="1"/>
    <col min="13862" max="13862" width="4.75" style="218" customWidth="1"/>
    <col min="13863" max="13863" width="7" style="218" customWidth="1"/>
    <col min="13864" max="13864" width="1.25" style="218" customWidth="1"/>
    <col min="13865" max="13865" width="4.875" style="218" customWidth="1"/>
    <col min="13866" max="13866" width="3.625" style="218" customWidth="1"/>
    <col min="13867" max="13867" width="3.25" style="218" customWidth="1"/>
    <col min="13868" max="13868" width="2.625" style="218" customWidth="1"/>
    <col min="13869" max="13869" width="2.875" style="218" customWidth="1"/>
    <col min="13870" max="13870" width="3" style="218" customWidth="1"/>
    <col min="13871" max="13871" width="2.875" style="218" customWidth="1"/>
    <col min="13872" max="13872" width="4.25" style="218" customWidth="1"/>
    <col min="13873" max="13873" width="2.5" style="218" customWidth="1"/>
    <col min="13874" max="13874" width="2.875" style="218" customWidth="1"/>
    <col min="13875" max="13875" width="7" style="218" customWidth="1"/>
    <col min="13876" max="13876" width="1.625" style="218" customWidth="1"/>
    <col min="13877" max="13877" width="6" style="218" customWidth="1"/>
    <col min="13878" max="13878" width="7.125" style="218" customWidth="1"/>
    <col min="13879" max="13879" width="1.625" style="218" customWidth="1"/>
    <col min="13880" max="13880" width="5.625" style="218" customWidth="1"/>
    <col min="13881" max="13881" width="3.75" style="218" customWidth="1"/>
    <col min="13882" max="13882" width="2" style="218" customWidth="1"/>
    <col min="13883" max="13883" width="3.875" style="218" customWidth="1"/>
    <col min="13884" max="13884" width="4.875" style="218" customWidth="1"/>
    <col min="13885" max="13885" width="1.625" style="218" customWidth="1"/>
    <col min="13886" max="13886" width="4.75" style="218" customWidth="1"/>
    <col min="13887" max="13887" width="5.875" style="218" customWidth="1"/>
    <col min="13888" max="13888" width="1.25" style="218" customWidth="1"/>
    <col min="13889" max="13889" width="4.625" style="218" customWidth="1"/>
    <col min="13890" max="13890" width="4.75" style="218" customWidth="1"/>
    <col min="13891" max="13891" width="1.375" style="218" customWidth="1"/>
    <col min="13892" max="13892" width="4.75" style="218" customWidth="1"/>
    <col min="13893" max="13893" width="5.875" style="218" customWidth="1"/>
    <col min="13894" max="13894" width="1.125" style="218" customWidth="1"/>
    <col min="13895" max="13895" width="4.75" style="218" customWidth="1"/>
    <col min="13896" max="13896" width="9.625" style="218" customWidth="1"/>
    <col min="13897" max="13899" width="9" style="218"/>
    <col min="13900" max="13900" width="1.75" style="218" customWidth="1"/>
    <col min="13901" max="13901" width="5" style="218" customWidth="1"/>
    <col min="13902" max="14079" width="9" style="218"/>
    <col min="14080" max="14080" width="6.375" style="218" customWidth="1"/>
    <col min="14081" max="14081" width="31.25" style="218" customWidth="1"/>
    <col min="14082" max="14082" width="5.375" style="218" customWidth="1"/>
    <col min="14083" max="14083" width="1.5" style="218" customWidth="1"/>
    <col min="14084" max="14084" width="4.625" style="218" customWidth="1"/>
    <col min="14085" max="14085" width="1.375" style="218" customWidth="1"/>
    <col min="14086" max="14086" width="5.625" style="218" customWidth="1"/>
    <col min="14087" max="14087" width="5.375" style="218" customWidth="1"/>
    <col min="14088" max="14088" width="2.375" style="218" customWidth="1"/>
    <col min="14089" max="14089" width="3.875" style="218" customWidth="1"/>
    <col min="14090" max="14090" width="2" style="218" customWidth="1"/>
    <col min="14091" max="14091" width="6" style="218" customWidth="1"/>
    <col min="14092" max="14092" width="5.5" style="218" customWidth="1"/>
    <col min="14093" max="14093" width="2" style="218" customWidth="1"/>
    <col min="14094" max="14094" width="3.375" style="218" customWidth="1"/>
    <col min="14095" max="14095" width="2.25" style="218" customWidth="1"/>
    <col min="14096" max="14096" width="5.5" style="218" customWidth="1"/>
    <col min="14097" max="14097" width="6.125" style="218" customWidth="1"/>
    <col min="14098" max="14098" width="1.5" style="218" customWidth="1"/>
    <col min="14099" max="14099" width="7.25" style="218" customWidth="1"/>
    <col min="14100" max="14100" width="1.375" style="218" customWidth="1"/>
    <col min="14101" max="14101" width="5.75" style="218" customWidth="1"/>
    <col min="14102" max="14102" width="5.625" style="218" customWidth="1"/>
    <col min="14103" max="14103" width="1.375" style="218" customWidth="1"/>
    <col min="14104" max="14104" width="7" style="218" customWidth="1"/>
    <col min="14105" max="14105" width="1.75" style="218" customWidth="1"/>
    <col min="14106" max="14106" width="5.625" style="218" customWidth="1"/>
    <col min="14107" max="14107" width="5" style="218" customWidth="1"/>
    <col min="14108" max="14108" width="1.875" style="218" customWidth="1"/>
    <col min="14109" max="14109" width="4.875" style="218" customWidth="1"/>
    <col min="14110" max="14110" width="7.875" style="218" customWidth="1"/>
    <col min="14111" max="14111" width="2.5" style="218" customWidth="1"/>
    <col min="14112" max="14112" width="5.125" style="218" customWidth="1"/>
    <col min="14113" max="14113" width="6.375" style="218" customWidth="1"/>
    <col min="14114" max="14114" width="1.375" style="218" customWidth="1"/>
    <col min="14115" max="14115" width="5" style="218" customWidth="1"/>
    <col min="14116" max="14116" width="4.625" style="218" customWidth="1"/>
    <col min="14117" max="14117" width="2.125" style="218" customWidth="1"/>
    <col min="14118" max="14118" width="4.75" style="218" customWidth="1"/>
    <col min="14119" max="14119" width="7" style="218" customWidth="1"/>
    <col min="14120" max="14120" width="1.25" style="218" customWidth="1"/>
    <col min="14121" max="14121" width="4.875" style="218" customWidth="1"/>
    <col min="14122" max="14122" width="3.625" style="218" customWidth="1"/>
    <col min="14123" max="14123" width="3.25" style="218" customWidth="1"/>
    <col min="14124" max="14124" width="2.625" style="218" customWidth="1"/>
    <col min="14125" max="14125" width="2.875" style="218" customWidth="1"/>
    <col min="14126" max="14126" width="3" style="218" customWidth="1"/>
    <col min="14127" max="14127" width="2.875" style="218" customWidth="1"/>
    <col min="14128" max="14128" width="4.25" style="218" customWidth="1"/>
    <col min="14129" max="14129" width="2.5" style="218" customWidth="1"/>
    <col min="14130" max="14130" width="2.875" style="218" customWidth="1"/>
    <col min="14131" max="14131" width="7" style="218" customWidth="1"/>
    <col min="14132" max="14132" width="1.625" style="218" customWidth="1"/>
    <col min="14133" max="14133" width="6" style="218" customWidth="1"/>
    <col min="14134" max="14134" width="7.125" style="218" customWidth="1"/>
    <col min="14135" max="14135" width="1.625" style="218" customWidth="1"/>
    <col min="14136" max="14136" width="5.625" style="218" customWidth="1"/>
    <col min="14137" max="14137" width="3.75" style="218" customWidth="1"/>
    <col min="14138" max="14138" width="2" style="218" customWidth="1"/>
    <col min="14139" max="14139" width="3.875" style="218" customWidth="1"/>
    <col min="14140" max="14140" width="4.875" style="218" customWidth="1"/>
    <col min="14141" max="14141" width="1.625" style="218" customWidth="1"/>
    <col min="14142" max="14142" width="4.75" style="218" customWidth="1"/>
    <col min="14143" max="14143" width="5.875" style="218" customWidth="1"/>
    <col min="14144" max="14144" width="1.25" style="218" customWidth="1"/>
    <col min="14145" max="14145" width="4.625" style="218" customWidth="1"/>
    <col min="14146" max="14146" width="4.75" style="218" customWidth="1"/>
    <col min="14147" max="14147" width="1.375" style="218" customWidth="1"/>
    <col min="14148" max="14148" width="4.75" style="218" customWidth="1"/>
    <col min="14149" max="14149" width="5.875" style="218" customWidth="1"/>
    <col min="14150" max="14150" width="1.125" style="218" customWidth="1"/>
    <col min="14151" max="14151" width="4.75" style="218" customWidth="1"/>
    <col min="14152" max="14152" width="9.625" style="218" customWidth="1"/>
    <col min="14153" max="14155" width="9" style="218"/>
    <col min="14156" max="14156" width="1.75" style="218" customWidth="1"/>
    <col min="14157" max="14157" width="5" style="218" customWidth="1"/>
    <col min="14158" max="14335" width="9" style="218"/>
    <col min="14336" max="14336" width="6.375" style="218" customWidth="1"/>
    <col min="14337" max="14337" width="31.25" style="218" customWidth="1"/>
    <col min="14338" max="14338" width="5.375" style="218" customWidth="1"/>
    <col min="14339" max="14339" width="1.5" style="218" customWidth="1"/>
    <col min="14340" max="14340" width="4.625" style="218" customWidth="1"/>
    <col min="14341" max="14341" width="1.375" style="218" customWidth="1"/>
    <col min="14342" max="14342" width="5.625" style="218" customWidth="1"/>
    <col min="14343" max="14343" width="5.375" style="218" customWidth="1"/>
    <col min="14344" max="14344" width="2.375" style="218" customWidth="1"/>
    <col min="14345" max="14345" width="3.875" style="218" customWidth="1"/>
    <col min="14346" max="14346" width="2" style="218" customWidth="1"/>
    <col min="14347" max="14347" width="6" style="218" customWidth="1"/>
    <col min="14348" max="14348" width="5.5" style="218" customWidth="1"/>
    <col min="14349" max="14349" width="2" style="218" customWidth="1"/>
    <col min="14350" max="14350" width="3.375" style="218" customWidth="1"/>
    <col min="14351" max="14351" width="2.25" style="218" customWidth="1"/>
    <col min="14352" max="14352" width="5.5" style="218" customWidth="1"/>
    <col min="14353" max="14353" width="6.125" style="218" customWidth="1"/>
    <col min="14354" max="14354" width="1.5" style="218" customWidth="1"/>
    <col min="14355" max="14355" width="7.25" style="218" customWidth="1"/>
    <col min="14356" max="14356" width="1.375" style="218" customWidth="1"/>
    <col min="14357" max="14357" width="5.75" style="218" customWidth="1"/>
    <col min="14358" max="14358" width="5.625" style="218" customWidth="1"/>
    <col min="14359" max="14359" width="1.375" style="218" customWidth="1"/>
    <col min="14360" max="14360" width="7" style="218" customWidth="1"/>
    <col min="14361" max="14361" width="1.75" style="218" customWidth="1"/>
    <col min="14362" max="14362" width="5.625" style="218" customWidth="1"/>
    <col min="14363" max="14363" width="5" style="218" customWidth="1"/>
    <col min="14364" max="14364" width="1.875" style="218" customWidth="1"/>
    <col min="14365" max="14365" width="4.875" style="218" customWidth="1"/>
    <col min="14366" max="14366" width="7.875" style="218" customWidth="1"/>
    <col min="14367" max="14367" width="2.5" style="218" customWidth="1"/>
    <col min="14368" max="14368" width="5.125" style="218" customWidth="1"/>
    <col min="14369" max="14369" width="6.375" style="218" customWidth="1"/>
    <col min="14370" max="14370" width="1.375" style="218" customWidth="1"/>
    <col min="14371" max="14371" width="5" style="218" customWidth="1"/>
    <col min="14372" max="14372" width="4.625" style="218" customWidth="1"/>
    <col min="14373" max="14373" width="2.125" style="218" customWidth="1"/>
    <col min="14374" max="14374" width="4.75" style="218" customWidth="1"/>
    <col min="14375" max="14375" width="7" style="218" customWidth="1"/>
    <col min="14376" max="14376" width="1.25" style="218" customWidth="1"/>
    <col min="14377" max="14377" width="4.875" style="218" customWidth="1"/>
    <col min="14378" max="14378" width="3.625" style="218" customWidth="1"/>
    <col min="14379" max="14379" width="3.25" style="218" customWidth="1"/>
    <col min="14380" max="14380" width="2.625" style="218" customWidth="1"/>
    <col min="14381" max="14381" width="2.875" style="218" customWidth="1"/>
    <col min="14382" max="14382" width="3" style="218" customWidth="1"/>
    <col min="14383" max="14383" width="2.875" style="218" customWidth="1"/>
    <col min="14384" max="14384" width="4.25" style="218" customWidth="1"/>
    <col min="14385" max="14385" width="2.5" style="218" customWidth="1"/>
    <col min="14386" max="14386" width="2.875" style="218" customWidth="1"/>
    <col min="14387" max="14387" width="7" style="218" customWidth="1"/>
    <col min="14388" max="14388" width="1.625" style="218" customWidth="1"/>
    <col min="14389" max="14389" width="6" style="218" customWidth="1"/>
    <col min="14390" max="14390" width="7.125" style="218" customWidth="1"/>
    <col min="14391" max="14391" width="1.625" style="218" customWidth="1"/>
    <col min="14392" max="14392" width="5.625" style="218" customWidth="1"/>
    <col min="14393" max="14393" width="3.75" style="218" customWidth="1"/>
    <col min="14394" max="14394" width="2" style="218" customWidth="1"/>
    <col min="14395" max="14395" width="3.875" style="218" customWidth="1"/>
    <col min="14396" max="14396" width="4.875" style="218" customWidth="1"/>
    <col min="14397" max="14397" width="1.625" style="218" customWidth="1"/>
    <col min="14398" max="14398" width="4.75" style="218" customWidth="1"/>
    <col min="14399" max="14399" width="5.875" style="218" customWidth="1"/>
    <col min="14400" max="14400" width="1.25" style="218" customWidth="1"/>
    <col min="14401" max="14401" width="4.625" style="218" customWidth="1"/>
    <col min="14402" max="14402" width="4.75" style="218" customWidth="1"/>
    <col min="14403" max="14403" width="1.375" style="218" customWidth="1"/>
    <col min="14404" max="14404" width="4.75" style="218" customWidth="1"/>
    <col min="14405" max="14405" width="5.875" style="218" customWidth="1"/>
    <col min="14406" max="14406" width="1.125" style="218" customWidth="1"/>
    <col min="14407" max="14407" width="4.75" style="218" customWidth="1"/>
    <col min="14408" max="14408" width="9.625" style="218" customWidth="1"/>
    <col min="14409" max="14411" width="9" style="218"/>
    <col min="14412" max="14412" width="1.75" style="218" customWidth="1"/>
    <col min="14413" max="14413" width="5" style="218" customWidth="1"/>
    <col min="14414" max="14591" width="9" style="218"/>
    <col min="14592" max="14592" width="6.375" style="218" customWidth="1"/>
    <col min="14593" max="14593" width="31.25" style="218" customWidth="1"/>
    <col min="14594" max="14594" width="5.375" style="218" customWidth="1"/>
    <col min="14595" max="14595" width="1.5" style="218" customWidth="1"/>
    <col min="14596" max="14596" width="4.625" style="218" customWidth="1"/>
    <col min="14597" max="14597" width="1.375" style="218" customWidth="1"/>
    <col min="14598" max="14598" width="5.625" style="218" customWidth="1"/>
    <col min="14599" max="14599" width="5.375" style="218" customWidth="1"/>
    <col min="14600" max="14600" width="2.375" style="218" customWidth="1"/>
    <col min="14601" max="14601" width="3.875" style="218" customWidth="1"/>
    <col min="14602" max="14602" width="2" style="218" customWidth="1"/>
    <col min="14603" max="14603" width="6" style="218" customWidth="1"/>
    <col min="14604" max="14604" width="5.5" style="218" customWidth="1"/>
    <col min="14605" max="14605" width="2" style="218" customWidth="1"/>
    <col min="14606" max="14606" width="3.375" style="218" customWidth="1"/>
    <col min="14607" max="14607" width="2.25" style="218" customWidth="1"/>
    <col min="14608" max="14608" width="5.5" style="218" customWidth="1"/>
    <col min="14609" max="14609" width="6.125" style="218" customWidth="1"/>
    <col min="14610" max="14610" width="1.5" style="218" customWidth="1"/>
    <col min="14611" max="14611" width="7.25" style="218" customWidth="1"/>
    <col min="14612" max="14612" width="1.375" style="218" customWidth="1"/>
    <col min="14613" max="14613" width="5.75" style="218" customWidth="1"/>
    <col min="14614" max="14614" width="5.625" style="218" customWidth="1"/>
    <col min="14615" max="14615" width="1.375" style="218" customWidth="1"/>
    <col min="14616" max="14616" width="7" style="218" customWidth="1"/>
    <col min="14617" max="14617" width="1.75" style="218" customWidth="1"/>
    <col min="14618" max="14618" width="5.625" style="218" customWidth="1"/>
    <col min="14619" max="14619" width="5" style="218" customWidth="1"/>
    <col min="14620" max="14620" width="1.875" style="218" customWidth="1"/>
    <col min="14621" max="14621" width="4.875" style="218" customWidth="1"/>
    <col min="14622" max="14622" width="7.875" style="218" customWidth="1"/>
    <col min="14623" max="14623" width="2.5" style="218" customWidth="1"/>
    <col min="14624" max="14624" width="5.125" style="218" customWidth="1"/>
    <col min="14625" max="14625" width="6.375" style="218" customWidth="1"/>
    <col min="14626" max="14626" width="1.375" style="218" customWidth="1"/>
    <col min="14627" max="14627" width="5" style="218" customWidth="1"/>
    <col min="14628" max="14628" width="4.625" style="218" customWidth="1"/>
    <col min="14629" max="14629" width="2.125" style="218" customWidth="1"/>
    <col min="14630" max="14630" width="4.75" style="218" customWidth="1"/>
    <col min="14631" max="14631" width="7" style="218" customWidth="1"/>
    <col min="14632" max="14632" width="1.25" style="218" customWidth="1"/>
    <col min="14633" max="14633" width="4.875" style="218" customWidth="1"/>
    <col min="14634" max="14634" width="3.625" style="218" customWidth="1"/>
    <col min="14635" max="14635" width="3.25" style="218" customWidth="1"/>
    <col min="14636" max="14636" width="2.625" style="218" customWidth="1"/>
    <col min="14637" max="14637" width="2.875" style="218" customWidth="1"/>
    <col min="14638" max="14638" width="3" style="218" customWidth="1"/>
    <col min="14639" max="14639" width="2.875" style="218" customWidth="1"/>
    <col min="14640" max="14640" width="4.25" style="218" customWidth="1"/>
    <col min="14641" max="14641" width="2.5" style="218" customWidth="1"/>
    <col min="14642" max="14642" width="2.875" style="218" customWidth="1"/>
    <col min="14643" max="14643" width="7" style="218" customWidth="1"/>
    <col min="14644" max="14644" width="1.625" style="218" customWidth="1"/>
    <col min="14645" max="14645" width="6" style="218" customWidth="1"/>
    <col min="14646" max="14646" width="7.125" style="218" customWidth="1"/>
    <col min="14647" max="14647" width="1.625" style="218" customWidth="1"/>
    <col min="14648" max="14648" width="5.625" style="218" customWidth="1"/>
    <col min="14649" max="14649" width="3.75" style="218" customWidth="1"/>
    <col min="14650" max="14650" width="2" style="218" customWidth="1"/>
    <col min="14651" max="14651" width="3.875" style="218" customWidth="1"/>
    <col min="14652" max="14652" width="4.875" style="218" customWidth="1"/>
    <col min="14653" max="14653" width="1.625" style="218" customWidth="1"/>
    <col min="14654" max="14654" width="4.75" style="218" customWidth="1"/>
    <col min="14655" max="14655" width="5.875" style="218" customWidth="1"/>
    <col min="14656" max="14656" width="1.25" style="218" customWidth="1"/>
    <col min="14657" max="14657" width="4.625" style="218" customWidth="1"/>
    <col min="14658" max="14658" width="4.75" style="218" customWidth="1"/>
    <col min="14659" max="14659" width="1.375" style="218" customWidth="1"/>
    <col min="14660" max="14660" width="4.75" style="218" customWidth="1"/>
    <col min="14661" max="14661" width="5.875" style="218" customWidth="1"/>
    <col min="14662" max="14662" width="1.125" style="218" customWidth="1"/>
    <col min="14663" max="14663" width="4.75" style="218" customWidth="1"/>
    <col min="14664" max="14664" width="9.625" style="218" customWidth="1"/>
    <col min="14665" max="14667" width="9" style="218"/>
    <col min="14668" max="14668" width="1.75" style="218" customWidth="1"/>
    <col min="14669" max="14669" width="5" style="218" customWidth="1"/>
    <col min="14670" max="14847" width="9" style="218"/>
    <col min="14848" max="14848" width="6.375" style="218" customWidth="1"/>
    <col min="14849" max="14849" width="31.25" style="218" customWidth="1"/>
    <col min="14850" max="14850" width="5.375" style="218" customWidth="1"/>
    <col min="14851" max="14851" width="1.5" style="218" customWidth="1"/>
    <col min="14852" max="14852" width="4.625" style="218" customWidth="1"/>
    <col min="14853" max="14853" width="1.375" style="218" customWidth="1"/>
    <col min="14854" max="14854" width="5.625" style="218" customWidth="1"/>
    <col min="14855" max="14855" width="5.375" style="218" customWidth="1"/>
    <col min="14856" max="14856" width="2.375" style="218" customWidth="1"/>
    <col min="14857" max="14857" width="3.875" style="218" customWidth="1"/>
    <col min="14858" max="14858" width="2" style="218" customWidth="1"/>
    <col min="14859" max="14859" width="6" style="218" customWidth="1"/>
    <col min="14860" max="14860" width="5.5" style="218" customWidth="1"/>
    <col min="14861" max="14861" width="2" style="218" customWidth="1"/>
    <col min="14862" max="14862" width="3.375" style="218" customWidth="1"/>
    <col min="14863" max="14863" width="2.25" style="218" customWidth="1"/>
    <col min="14864" max="14864" width="5.5" style="218" customWidth="1"/>
    <col min="14865" max="14865" width="6.125" style="218" customWidth="1"/>
    <col min="14866" max="14866" width="1.5" style="218" customWidth="1"/>
    <col min="14867" max="14867" width="7.25" style="218" customWidth="1"/>
    <col min="14868" max="14868" width="1.375" style="218" customWidth="1"/>
    <col min="14869" max="14869" width="5.75" style="218" customWidth="1"/>
    <col min="14870" max="14870" width="5.625" style="218" customWidth="1"/>
    <col min="14871" max="14871" width="1.375" style="218" customWidth="1"/>
    <col min="14872" max="14872" width="7" style="218" customWidth="1"/>
    <col min="14873" max="14873" width="1.75" style="218" customWidth="1"/>
    <col min="14874" max="14874" width="5.625" style="218" customWidth="1"/>
    <col min="14875" max="14875" width="5" style="218" customWidth="1"/>
    <col min="14876" max="14876" width="1.875" style="218" customWidth="1"/>
    <col min="14877" max="14877" width="4.875" style="218" customWidth="1"/>
    <col min="14878" max="14878" width="7.875" style="218" customWidth="1"/>
    <col min="14879" max="14879" width="2.5" style="218" customWidth="1"/>
    <col min="14880" max="14880" width="5.125" style="218" customWidth="1"/>
    <col min="14881" max="14881" width="6.375" style="218" customWidth="1"/>
    <col min="14882" max="14882" width="1.375" style="218" customWidth="1"/>
    <col min="14883" max="14883" width="5" style="218" customWidth="1"/>
    <col min="14884" max="14884" width="4.625" style="218" customWidth="1"/>
    <col min="14885" max="14885" width="2.125" style="218" customWidth="1"/>
    <col min="14886" max="14886" width="4.75" style="218" customWidth="1"/>
    <col min="14887" max="14887" width="7" style="218" customWidth="1"/>
    <col min="14888" max="14888" width="1.25" style="218" customWidth="1"/>
    <col min="14889" max="14889" width="4.875" style="218" customWidth="1"/>
    <col min="14890" max="14890" width="3.625" style="218" customWidth="1"/>
    <col min="14891" max="14891" width="3.25" style="218" customWidth="1"/>
    <col min="14892" max="14892" width="2.625" style="218" customWidth="1"/>
    <col min="14893" max="14893" width="2.875" style="218" customWidth="1"/>
    <col min="14894" max="14894" width="3" style="218" customWidth="1"/>
    <col min="14895" max="14895" width="2.875" style="218" customWidth="1"/>
    <col min="14896" max="14896" width="4.25" style="218" customWidth="1"/>
    <col min="14897" max="14897" width="2.5" style="218" customWidth="1"/>
    <col min="14898" max="14898" width="2.875" style="218" customWidth="1"/>
    <col min="14899" max="14899" width="7" style="218" customWidth="1"/>
    <col min="14900" max="14900" width="1.625" style="218" customWidth="1"/>
    <col min="14901" max="14901" width="6" style="218" customWidth="1"/>
    <col min="14902" max="14902" width="7.125" style="218" customWidth="1"/>
    <col min="14903" max="14903" width="1.625" style="218" customWidth="1"/>
    <col min="14904" max="14904" width="5.625" style="218" customWidth="1"/>
    <col min="14905" max="14905" width="3.75" style="218" customWidth="1"/>
    <col min="14906" max="14906" width="2" style="218" customWidth="1"/>
    <col min="14907" max="14907" width="3.875" style="218" customWidth="1"/>
    <col min="14908" max="14908" width="4.875" style="218" customWidth="1"/>
    <col min="14909" max="14909" width="1.625" style="218" customWidth="1"/>
    <col min="14910" max="14910" width="4.75" style="218" customWidth="1"/>
    <col min="14911" max="14911" width="5.875" style="218" customWidth="1"/>
    <col min="14912" max="14912" width="1.25" style="218" customWidth="1"/>
    <col min="14913" max="14913" width="4.625" style="218" customWidth="1"/>
    <col min="14914" max="14914" width="4.75" style="218" customWidth="1"/>
    <col min="14915" max="14915" width="1.375" style="218" customWidth="1"/>
    <col min="14916" max="14916" width="4.75" style="218" customWidth="1"/>
    <col min="14917" max="14917" width="5.875" style="218" customWidth="1"/>
    <col min="14918" max="14918" width="1.125" style="218" customWidth="1"/>
    <col min="14919" max="14919" width="4.75" style="218" customWidth="1"/>
    <col min="14920" max="14920" width="9.625" style="218" customWidth="1"/>
    <col min="14921" max="14923" width="9" style="218"/>
    <col min="14924" max="14924" width="1.75" style="218" customWidth="1"/>
    <col min="14925" max="14925" width="5" style="218" customWidth="1"/>
    <col min="14926" max="15103" width="9" style="218"/>
    <col min="15104" max="15104" width="6.375" style="218" customWidth="1"/>
    <col min="15105" max="15105" width="31.25" style="218" customWidth="1"/>
    <col min="15106" max="15106" width="5.375" style="218" customWidth="1"/>
    <col min="15107" max="15107" width="1.5" style="218" customWidth="1"/>
    <col min="15108" max="15108" width="4.625" style="218" customWidth="1"/>
    <col min="15109" max="15109" width="1.375" style="218" customWidth="1"/>
    <col min="15110" max="15110" width="5.625" style="218" customWidth="1"/>
    <col min="15111" max="15111" width="5.375" style="218" customWidth="1"/>
    <col min="15112" max="15112" width="2.375" style="218" customWidth="1"/>
    <col min="15113" max="15113" width="3.875" style="218" customWidth="1"/>
    <col min="15114" max="15114" width="2" style="218" customWidth="1"/>
    <col min="15115" max="15115" width="6" style="218" customWidth="1"/>
    <col min="15116" max="15116" width="5.5" style="218" customWidth="1"/>
    <col min="15117" max="15117" width="2" style="218" customWidth="1"/>
    <col min="15118" max="15118" width="3.375" style="218" customWidth="1"/>
    <col min="15119" max="15119" width="2.25" style="218" customWidth="1"/>
    <col min="15120" max="15120" width="5.5" style="218" customWidth="1"/>
    <col min="15121" max="15121" width="6.125" style="218" customWidth="1"/>
    <col min="15122" max="15122" width="1.5" style="218" customWidth="1"/>
    <col min="15123" max="15123" width="7.25" style="218" customWidth="1"/>
    <col min="15124" max="15124" width="1.375" style="218" customWidth="1"/>
    <col min="15125" max="15125" width="5.75" style="218" customWidth="1"/>
    <col min="15126" max="15126" width="5.625" style="218" customWidth="1"/>
    <col min="15127" max="15127" width="1.375" style="218" customWidth="1"/>
    <col min="15128" max="15128" width="7" style="218" customWidth="1"/>
    <col min="15129" max="15129" width="1.75" style="218" customWidth="1"/>
    <col min="15130" max="15130" width="5.625" style="218" customWidth="1"/>
    <col min="15131" max="15131" width="5" style="218" customWidth="1"/>
    <col min="15132" max="15132" width="1.875" style="218" customWidth="1"/>
    <col min="15133" max="15133" width="4.875" style="218" customWidth="1"/>
    <col min="15134" max="15134" width="7.875" style="218" customWidth="1"/>
    <col min="15135" max="15135" width="2.5" style="218" customWidth="1"/>
    <col min="15136" max="15136" width="5.125" style="218" customWidth="1"/>
    <col min="15137" max="15137" width="6.375" style="218" customWidth="1"/>
    <col min="15138" max="15138" width="1.375" style="218" customWidth="1"/>
    <col min="15139" max="15139" width="5" style="218" customWidth="1"/>
    <col min="15140" max="15140" width="4.625" style="218" customWidth="1"/>
    <col min="15141" max="15141" width="2.125" style="218" customWidth="1"/>
    <col min="15142" max="15142" width="4.75" style="218" customWidth="1"/>
    <col min="15143" max="15143" width="7" style="218" customWidth="1"/>
    <col min="15144" max="15144" width="1.25" style="218" customWidth="1"/>
    <col min="15145" max="15145" width="4.875" style="218" customWidth="1"/>
    <col min="15146" max="15146" width="3.625" style="218" customWidth="1"/>
    <col min="15147" max="15147" width="3.25" style="218" customWidth="1"/>
    <col min="15148" max="15148" width="2.625" style="218" customWidth="1"/>
    <col min="15149" max="15149" width="2.875" style="218" customWidth="1"/>
    <col min="15150" max="15150" width="3" style="218" customWidth="1"/>
    <col min="15151" max="15151" width="2.875" style="218" customWidth="1"/>
    <col min="15152" max="15152" width="4.25" style="218" customWidth="1"/>
    <col min="15153" max="15153" width="2.5" style="218" customWidth="1"/>
    <col min="15154" max="15154" width="2.875" style="218" customWidth="1"/>
    <col min="15155" max="15155" width="7" style="218" customWidth="1"/>
    <col min="15156" max="15156" width="1.625" style="218" customWidth="1"/>
    <col min="15157" max="15157" width="6" style="218" customWidth="1"/>
    <col min="15158" max="15158" width="7.125" style="218" customWidth="1"/>
    <col min="15159" max="15159" width="1.625" style="218" customWidth="1"/>
    <col min="15160" max="15160" width="5.625" style="218" customWidth="1"/>
    <col min="15161" max="15161" width="3.75" style="218" customWidth="1"/>
    <col min="15162" max="15162" width="2" style="218" customWidth="1"/>
    <col min="15163" max="15163" width="3.875" style="218" customWidth="1"/>
    <col min="15164" max="15164" width="4.875" style="218" customWidth="1"/>
    <col min="15165" max="15165" width="1.625" style="218" customWidth="1"/>
    <col min="15166" max="15166" width="4.75" style="218" customWidth="1"/>
    <col min="15167" max="15167" width="5.875" style="218" customWidth="1"/>
    <col min="15168" max="15168" width="1.25" style="218" customWidth="1"/>
    <col min="15169" max="15169" width="4.625" style="218" customWidth="1"/>
    <col min="15170" max="15170" width="4.75" style="218" customWidth="1"/>
    <col min="15171" max="15171" width="1.375" style="218" customWidth="1"/>
    <col min="15172" max="15172" width="4.75" style="218" customWidth="1"/>
    <col min="15173" max="15173" width="5.875" style="218" customWidth="1"/>
    <col min="15174" max="15174" width="1.125" style="218" customWidth="1"/>
    <col min="15175" max="15175" width="4.75" style="218" customWidth="1"/>
    <col min="15176" max="15176" width="9.625" style="218" customWidth="1"/>
    <col min="15177" max="15179" width="9" style="218"/>
    <col min="15180" max="15180" width="1.75" style="218" customWidth="1"/>
    <col min="15181" max="15181" width="5" style="218" customWidth="1"/>
    <col min="15182" max="15359" width="9" style="218"/>
    <col min="15360" max="15360" width="6.375" style="218" customWidth="1"/>
    <col min="15361" max="15361" width="31.25" style="218" customWidth="1"/>
    <col min="15362" max="15362" width="5.375" style="218" customWidth="1"/>
    <col min="15363" max="15363" width="1.5" style="218" customWidth="1"/>
    <col min="15364" max="15364" width="4.625" style="218" customWidth="1"/>
    <col min="15365" max="15365" width="1.375" style="218" customWidth="1"/>
    <col min="15366" max="15366" width="5.625" style="218" customWidth="1"/>
    <col min="15367" max="15367" width="5.375" style="218" customWidth="1"/>
    <col min="15368" max="15368" width="2.375" style="218" customWidth="1"/>
    <col min="15369" max="15369" width="3.875" style="218" customWidth="1"/>
    <col min="15370" max="15370" width="2" style="218" customWidth="1"/>
    <col min="15371" max="15371" width="6" style="218" customWidth="1"/>
    <col min="15372" max="15372" width="5.5" style="218" customWidth="1"/>
    <col min="15373" max="15373" width="2" style="218" customWidth="1"/>
    <col min="15374" max="15374" width="3.375" style="218" customWidth="1"/>
    <col min="15375" max="15375" width="2.25" style="218" customWidth="1"/>
    <col min="15376" max="15376" width="5.5" style="218" customWidth="1"/>
    <col min="15377" max="15377" width="6.125" style="218" customWidth="1"/>
    <col min="15378" max="15378" width="1.5" style="218" customWidth="1"/>
    <col min="15379" max="15379" width="7.25" style="218" customWidth="1"/>
    <col min="15380" max="15380" width="1.375" style="218" customWidth="1"/>
    <col min="15381" max="15381" width="5.75" style="218" customWidth="1"/>
    <col min="15382" max="15382" width="5.625" style="218" customWidth="1"/>
    <col min="15383" max="15383" width="1.375" style="218" customWidth="1"/>
    <col min="15384" max="15384" width="7" style="218" customWidth="1"/>
    <col min="15385" max="15385" width="1.75" style="218" customWidth="1"/>
    <col min="15386" max="15386" width="5.625" style="218" customWidth="1"/>
    <col min="15387" max="15387" width="5" style="218" customWidth="1"/>
    <col min="15388" max="15388" width="1.875" style="218" customWidth="1"/>
    <col min="15389" max="15389" width="4.875" style="218" customWidth="1"/>
    <col min="15390" max="15390" width="7.875" style="218" customWidth="1"/>
    <col min="15391" max="15391" width="2.5" style="218" customWidth="1"/>
    <col min="15392" max="15392" width="5.125" style="218" customWidth="1"/>
    <col min="15393" max="15393" width="6.375" style="218" customWidth="1"/>
    <col min="15394" max="15394" width="1.375" style="218" customWidth="1"/>
    <col min="15395" max="15395" width="5" style="218" customWidth="1"/>
    <col min="15396" max="15396" width="4.625" style="218" customWidth="1"/>
    <col min="15397" max="15397" width="2.125" style="218" customWidth="1"/>
    <col min="15398" max="15398" width="4.75" style="218" customWidth="1"/>
    <col min="15399" max="15399" width="7" style="218" customWidth="1"/>
    <col min="15400" max="15400" width="1.25" style="218" customWidth="1"/>
    <col min="15401" max="15401" width="4.875" style="218" customWidth="1"/>
    <col min="15402" max="15402" width="3.625" style="218" customWidth="1"/>
    <col min="15403" max="15403" width="3.25" style="218" customWidth="1"/>
    <col min="15404" max="15404" width="2.625" style="218" customWidth="1"/>
    <col min="15405" max="15405" width="2.875" style="218" customWidth="1"/>
    <col min="15406" max="15406" width="3" style="218" customWidth="1"/>
    <col min="15407" max="15407" width="2.875" style="218" customWidth="1"/>
    <col min="15408" max="15408" width="4.25" style="218" customWidth="1"/>
    <col min="15409" max="15409" width="2.5" style="218" customWidth="1"/>
    <col min="15410" max="15410" width="2.875" style="218" customWidth="1"/>
    <col min="15411" max="15411" width="7" style="218" customWidth="1"/>
    <col min="15412" max="15412" width="1.625" style="218" customWidth="1"/>
    <col min="15413" max="15413" width="6" style="218" customWidth="1"/>
    <col min="15414" max="15414" width="7.125" style="218" customWidth="1"/>
    <col min="15415" max="15415" width="1.625" style="218" customWidth="1"/>
    <col min="15416" max="15416" width="5.625" style="218" customWidth="1"/>
    <col min="15417" max="15417" width="3.75" style="218" customWidth="1"/>
    <col min="15418" max="15418" width="2" style="218" customWidth="1"/>
    <col min="15419" max="15419" width="3.875" style="218" customWidth="1"/>
    <col min="15420" max="15420" width="4.875" style="218" customWidth="1"/>
    <col min="15421" max="15421" width="1.625" style="218" customWidth="1"/>
    <col min="15422" max="15422" width="4.75" style="218" customWidth="1"/>
    <col min="15423" max="15423" width="5.875" style="218" customWidth="1"/>
    <col min="15424" max="15424" width="1.25" style="218" customWidth="1"/>
    <col min="15425" max="15425" width="4.625" style="218" customWidth="1"/>
    <col min="15426" max="15426" width="4.75" style="218" customWidth="1"/>
    <col min="15427" max="15427" width="1.375" style="218" customWidth="1"/>
    <col min="15428" max="15428" width="4.75" style="218" customWidth="1"/>
    <col min="15429" max="15429" width="5.875" style="218" customWidth="1"/>
    <col min="15430" max="15430" width="1.125" style="218" customWidth="1"/>
    <col min="15431" max="15431" width="4.75" style="218" customWidth="1"/>
    <col min="15432" max="15432" width="9.625" style="218" customWidth="1"/>
    <col min="15433" max="15435" width="9" style="218"/>
    <col min="15436" max="15436" width="1.75" style="218" customWidth="1"/>
    <col min="15437" max="15437" width="5" style="218" customWidth="1"/>
    <col min="15438" max="15615" width="9" style="218"/>
    <col min="15616" max="15616" width="6.375" style="218" customWidth="1"/>
    <col min="15617" max="15617" width="31.25" style="218" customWidth="1"/>
    <col min="15618" max="15618" width="5.375" style="218" customWidth="1"/>
    <col min="15619" max="15619" width="1.5" style="218" customWidth="1"/>
    <col min="15620" max="15620" width="4.625" style="218" customWidth="1"/>
    <col min="15621" max="15621" width="1.375" style="218" customWidth="1"/>
    <col min="15622" max="15622" width="5.625" style="218" customWidth="1"/>
    <col min="15623" max="15623" width="5.375" style="218" customWidth="1"/>
    <col min="15624" max="15624" width="2.375" style="218" customWidth="1"/>
    <col min="15625" max="15625" width="3.875" style="218" customWidth="1"/>
    <col min="15626" max="15626" width="2" style="218" customWidth="1"/>
    <col min="15627" max="15627" width="6" style="218" customWidth="1"/>
    <col min="15628" max="15628" width="5.5" style="218" customWidth="1"/>
    <col min="15629" max="15629" width="2" style="218" customWidth="1"/>
    <col min="15630" max="15630" width="3.375" style="218" customWidth="1"/>
    <col min="15631" max="15631" width="2.25" style="218" customWidth="1"/>
    <col min="15632" max="15632" width="5.5" style="218" customWidth="1"/>
    <col min="15633" max="15633" width="6.125" style="218" customWidth="1"/>
    <col min="15634" max="15634" width="1.5" style="218" customWidth="1"/>
    <col min="15635" max="15635" width="7.25" style="218" customWidth="1"/>
    <col min="15636" max="15636" width="1.375" style="218" customWidth="1"/>
    <col min="15637" max="15637" width="5.75" style="218" customWidth="1"/>
    <col min="15638" max="15638" width="5.625" style="218" customWidth="1"/>
    <col min="15639" max="15639" width="1.375" style="218" customWidth="1"/>
    <col min="15640" max="15640" width="7" style="218" customWidth="1"/>
    <col min="15641" max="15641" width="1.75" style="218" customWidth="1"/>
    <col min="15642" max="15642" width="5.625" style="218" customWidth="1"/>
    <col min="15643" max="15643" width="5" style="218" customWidth="1"/>
    <col min="15644" max="15644" width="1.875" style="218" customWidth="1"/>
    <col min="15645" max="15645" width="4.875" style="218" customWidth="1"/>
    <col min="15646" max="15646" width="7.875" style="218" customWidth="1"/>
    <col min="15647" max="15647" width="2.5" style="218" customWidth="1"/>
    <col min="15648" max="15648" width="5.125" style="218" customWidth="1"/>
    <col min="15649" max="15649" width="6.375" style="218" customWidth="1"/>
    <col min="15650" max="15650" width="1.375" style="218" customWidth="1"/>
    <col min="15651" max="15651" width="5" style="218" customWidth="1"/>
    <col min="15652" max="15652" width="4.625" style="218" customWidth="1"/>
    <col min="15653" max="15653" width="2.125" style="218" customWidth="1"/>
    <col min="15654" max="15654" width="4.75" style="218" customWidth="1"/>
    <col min="15655" max="15655" width="7" style="218" customWidth="1"/>
    <col min="15656" max="15656" width="1.25" style="218" customWidth="1"/>
    <col min="15657" max="15657" width="4.875" style="218" customWidth="1"/>
    <col min="15658" max="15658" width="3.625" style="218" customWidth="1"/>
    <col min="15659" max="15659" width="3.25" style="218" customWidth="1"/>
    <col min="15660" max="15660" width="2.625" style="218" customWidth="1"/>
    <col min="15661" max="15661" width="2.875" style="218" customWidth="1"/>
    <col min="15662" max="15662" width="3" style="218" customWidth="1"/>
    <col min="15663" max="15663" width="2.875" style="218" customWidth="1"/>
    <col min="15664" max="15664" width="4.25" style="218" customWidth="1"/>
    <col min="15665" max="15665" width="2.5" style="218" customWidth="1"/>
    <col min="15666" max="15666" width="2.875" style="218" customWidth="1"/>
    <col min="15667" max="15667" width="7" style="218" customWidth="1"/>
    <col min="15668" max="15668" width="1.625" style="218" customWidth="1"/>
    <col min="15669" max="15669" width="6" style="218" customWidth="1"/>
    <col min="15670" max="15670" width="7.125" style="218" customWidth="1"/>
    <col min="15671" max="15671" width="1.625" style="218" customWidth="1"/>
    <col min="15672" max="15672" width="5.625" style="218" customWidth="1"/>
    <col min="15673" max="15673" width="3.75" style="218" customWidth="1"/>
    <col min="15674" max="15674" width="2" style="218" customWidth="1"/>
    <col min="15675" max="15675" width="3.875" style="218" customWidth="1"/>
    <col min="15676" max="15676" width="4.875" style="218" customWidth="1"/>
    <col min="15677" max="15677" width="1.625" style="218" customWidth="1"/>
    <col min="15678" max="15678" width="4.75" style="218" customWidth="1"/>
    <col min="15679" max="15679" width="5.875" style="218" customWidth="1"/>
    <col min="15680" max="15680" width="1.25" style="218" customWidth="1"/>
    <col min="15681" max="15681" width="4.625" style="218" customWidth="1"/>
    <col min="15682" max="15682" width="4.75" style="218" customWidth="1"/>
    <col min="15683" max="15683" width="1.375" style="218" customWidth="1"/>
    <col min="15684" max="15684" width="4.75" style="218" customWidth="1"/>
    <col min="15685" max="15685" width="5.875" style="218" customWidth="1"/>
    <col min="15686" max="15686" width="1.125" style="218" customWidth="1"/>
    <col min="15687" max="15687" width="4.75" style="218" customWidth="1"/>
    <col min="15688" max="15688" width="9.625" style="218" customWidth="1"/>
    <col min="15689" max="15691" width="9" style="218"/>
    <col min="15692" max="15692" width="1.75" style="218" customWidth="1"/>
    <col min="15693" max="15693" width="5" style="218" customWidth="1"/>
    <col min="15694" max="15871" width="9" style="218"/>
    <col min="15872" max="15872" width="6.375" style="218" customWidth="1"/>
    <col min="15873" max="15873" width="31.25" style="218" customWidth="1"/>
    <col min="15874" max="15874" width="5.375" style="218" customWidth="1"/>
    <col min="15875" max="15875" width="1.5" style="218" customWidth="1"/>
    <col min="15876" max="15876" width="4.625" style="218" customWidth="1"/>
    <col min="15877" max="15877" width="1.375" style="218" customWidth="1"/>
    <col min="15878" max="15878" width="5.625" style="218" customWidth="1"/>
    <col min="15879" max="15879" width="5.375" style="218" customWidth="1"/>
    <col min="15880" max="15880" width="2.375" style="218" customWidth="1"/>
    <col min="15881" max="15881" width="3.875" style="218" customWidth="1"/>
    <col min="15882" max="15882" width="2" style="218" customWidth="1"/>
    <col min="15883" max="15883" width="6" style="218" customWidth="1"/>
    <col min="15884" max="15884" width="5.5" style="218" customWidth="1"/>
    <col min="15885" max="15885" width="2" style="218" customWidth="1"/>
    <col min="15886" max="15886" width="3.375" style="218" customWidth="1"/>
    <col min="15887" max="15887" width="2.25" style="218" customWidth="1"/>
    <col min="15888" max="15888" width="5.5" style="218" customWidth="1"/>
    <col min="15889" max="15889" width="6.125" style="218" customWidth="1"/>
    <col min="15890" max="15890" width="1.5" style="218" customWidth="1"/>
    <col min="15891" max="15891" width="7.25" style="218" customWidth="1"/>
    <col min="15892" max="15892" width="1.375" style="218" customWidth="1"/>
    <col min="15893" max="15893" width="5.75" style="218" customWidth="1"/>
    <col min="15894" max="15894" width="5.625" style="218" customWidth="1"/>
    <col min="15895" max="15895" width="1.375" style="218" customWidth="1"/>
    <col min="15896" max="15896" width="7" style="218" customWidth="1"/>
    <col min="15897" max="15897" width="1.75" style="218" customWidth="1"/>
    <col min="15898" max="15898" width="5.625" style="218" customWidth="1"/>
    <col min="15899" max="15899" width="5" style="218" customWidth="1"/>
    <col min="15900" max="15900" width="1.875" style="218" customWidth="1"/>
    <col min="15901" max="15901" width="4.875" style="218" customWidth="1"/>
    <col min="15902" max="15902" width="7.875" style="218" customWidth="1"/>
    <col min="15903" max="15903" width="2.5" style="218" customWidth="1"/>
    <col min="15904" max="15904" width="5.125" style="218" customWidth="1"/>
    <col min="15905" max="15905" width="6.375" style="218" customWidth="1"/>
    <col min="15906" max="15906" width="1.375" style="218" customWidth="1"/>
    <col min="15907" max="15907" width="5" style="218" customWidth="1"/>
    <col min="15908" max="15908" width="4.625" style="218" customWidth="1"/>
    <col min="15909" max="15909" width="2.125" style="218" customWidth="1"/>
    <col min="15910" max="15910" width="4.75" style="218" customWidth="1"/>
    <col min="15911" max="15911" width="7" style="218" customWidth="1"/>
    <col min="15912" max="15912" width="1.25" style="218" customWidth="1"/>
    <col min="15913" max="15913" width="4.875" style="218" customWidth="1"/>
    <col min="15914" max="15914" width="3.625" style="218" customWidth="1"/>
    <col min="15915" max="15915" width="3.25" style="218" customWidth="1"/>
    <col min="15916" max="15916" width="2.625" style="218" customWidth="1"/>
    <col min="15917" max="15917" width="2.875" style="218" customWidth="1"/>
    <col min="15918" max="15918" width="3" style="218" customWidth="1"/>
    <col min="15919" max="15919" width="2.875" style="218" customWidth="1"/>
    <col min="15920" max="15920" width="4.25" style="218" customWidth="1"/>
    <col min="15921" max="15921" width="2.5" style="218" customWidth="1"/>
    <col min="15922" max="15922" width="2.875" style="218" customWidth="1"/>
    <col min="15923" max="15923" width="7" style="218" customWidth="1"/>
    <col min="15924" max="15924" width="1.625" style="218" customWidth="1"/>
    <col min="15925" max="15925" width="6" style="218" customWidth="1"/>
    <col min="15926" max="15926" width="7.125" style="218" customWidth="1"/>
    <col min="15927" max="15927" width="1.625" style="218" customWidth="1"/>
    <col min="15928" max="15928" width="5.625" style="218" customWidth="1"/>
    <col min="15929" max="15929" width="3.75" style="218" customWidth="1"/>
    <col min="15930" max="15930" width="2" style="218" customWidth="1"/>
    <col min="15931" max="15931" width="3.875" style="218" customWidth="1"/>
    <col min="15932" max="15932" width="4.875" style="218" customWidth="1"/>
    <col min="15933" max="15933" width="1.625" style="218" customWidth="1"/>
    <col min="15934" max="15934" width="4.75" style="218" customWidth="1"/>
    <col min="15935" max="15935" width="5.875" style="218" customWidth="1"/>
    <col min="15936" max="15936" width="1.25" style="218" customWidth="1"/>
    <col min="15937" max="15937" width="4.625" style="218" customWidth="1"/>
    <col min="15938" max="15938" width="4.75" style="218" customWidth="1"/>
    <col min="15939" max="15939" width="1.375" style="218" customWidth="1"/>
    <col min="15940" max="15940" width="4.75" style="218" customWidth="1"/>
    <col min="15941" max="15941" width="5.875" style="218" customWidth="1"/>
    <col min="15942" max="15942" width="1.125" style="218" customWidth="1"/>
    <col min="15943" max="15943" width="4.75" style="218" customWidth="1"/>
    <col min="15944" max="15944" width="9.625" style="218" customWidth="1"/>
    <col min="15945" max="15947" width="9" style="218"/>
    <col min="15948" max="15948" width="1.75" style="218" customWidth="1"/>
    <col min="15949" max="15949" width="5" style="218" customWidth="1"/>
    <col min="15950" max="16127" width="9" style="218"/>
    <col min="16128" max="16128" width="6.375" style="218" customWidth="1"/>
    <col min="16129" max="16129" width="31.25" style="218" customWidth="1"/>
    <col min="16130" max="16130" width="5.375" style="218" customWidth="1"/>
    <col min="16131" max="16131" width="1.5" style="218" customWidth="1"/>
    <col min="16132" max="16132" width="4.625" style="218" customWidth="1"/>
    <col min="16133" max="16133" width="1.375" style="218" customWidth="1"/>
    <col min="16134" max="16134" width="5.625" style="218" customWidth="1"/>
    <col min="16135" max="16135" width="5.375" style="218" customWidth="1"/>
    <col min="16136" max="16136" width="2.375" style="218" customWidth="1"/>
    <col min="16137" max="16137" width="3.875" style="218" customWidth="1"/>
    <col min="16138" max="16138" width="2" style="218" customWidth="1"/>
    <col min="16139" max="16139" width="6" style="218" customWidth="1"/>
    <col min="16140" max="16140" width="5.5" style="218" customWidth="1"/>
    <col min="16141" max="16141" width="2" style="218" customWidth="1"/>
    <col min="16142" max="16142" width="3.375" style="218" customWidth="1"/>
    <col min="16143" max="16143" width="2.25" style="218" customWidth="1"/>
    <col min="16144" max="16144" width="5.5" style="218" customWidth="1"/>
    <col min="16145" max="16145" width="6.125" style="218" customWidth="1"/>
    <col min="16146" max="16146" width="1.5" style="218" customWidth="1"/>
    <col min="16147" max="16147" width="7.25" style="218" customWidth="1"/>
    <col min="16148" max="16148" width="1.375" style="218" customWidth="1"/>
    <col min="16149" max="16149" width="5.75" style="218" customWidth="1"/>
    <col min="16150" max="16150" width="5.625" style="218" customWidth="1"/>
    <col min="16151" max="16151" width="1.375" style="218" customWidth="1"/>
    <col min="16152" max="16152" width="7" style="218" customWidth="1"/>
    <col min="16153" max="16153" width="1.75" style="218" customWidth="1"/>
    <col min="16154" max="16154" width="5.625" style="218" customWidth="1"/>
    <col min="16155" max="16155" width="5" style="218" customWidth="1"/>
    <col min="16156" max="16156" width="1.875" style="218" customWidth="1"/>
    <col min="16157" max="16157" width="4.875" style="218" customWidth="1"/>
    <col min="16158" max="16158" width="7.875" style="218" customWidth="1"/>
    <col min="16159" max="16159" width="2.5" style="218" customWidth="1"/>
    <col min="16160" max="16160" width="5.125" style="218" customWidth="1"/>
    <col min="16161" max="16161" width="6.375" style="218" customWidth="1"/>
    <col min="16162" max="16162" width="1.375" style="218" customWidth="1"/>
    <col min="16163" max="16163" width="5" style="218" customWidth="1"/>
    <col min="16164" max="16164" width="4.625" style="218" customWidth="1"/>
    <col min="16165" max="16165" width="2.125" style="218" customWidth="1"/>
    <col min="16166" max="16166" width="4.75" style="218" customWidth="1"/>
    <col min="16167" max="16167" width="7" style="218" customWidth="1"/>
    <col min="16168" max="16168" width="1.25" style="218" customWidth="1"/>
    <col min="16169" max="16169" width="4.875" style="218" customWidth="1"/>
    <col min="16170" max="16170" width="3.625" style="218" customWidth="1"/>
    <col min="16171" max="16171" width="3.25" style="218" customWidth="1"/>
    <col min="16172" max="16172" width="2.625" style="218" customWidth="1"/>
    <col min="16173" max="16173" width="2.875" style="218" customWidth="1"/>
    <col min="16174" max="16174" width="3" style="218" customWidth="1"/>
    <col min="16175" max="16175" width="2.875" style="218" customWidth="1"/>
    <col min="16176" max="16176" width="4.25" style="218" customWidth="1"/>
    <col min="16177" max="16177" width="2.5" style="218" customWidth="1"/>
    <col min="16178" max="16178" width="2.875" style="218" customWidth="1"/>
    <col min="16179" max="16179" width="7" style="218" customWidth="1"/>
    <col min="16180" max="16180" width="1.625" style="218" customWidth="1"/>
    <col min="16181" max="16181" width="6" style="218" customWidth="1"/>
    <col min="16182" max="16182" width="7.125" style="218" customWidth="1"/>
    <col min="16183" max="16183" width="1.625" style="218" customWidth="1"/>
    <col min="16184" max="16184" width="5.625" style="218" customWidth="1"/>
    <col min="16185" max="16185" width="3.75" style="218" customWidth="1"/>
    <col min="16186" max="16186" width="2" style="218" customWidth="1"/>
    <col min="16187" max="16187" width="3.875" style="218" customWidth="1"/>
    <col min="16188" max="16188" width="4.875" style="218" customWidth="1"/>
    <col min="16189" max="16189" width="1.625" style="218" customWidth="1"/>
    <col min="16190" max="16190" width="4.75" style="218" customWidth="1"/>
    <col min="16191" max="16191" width="5.875" style="218" customWidth="1"/>
    <col min="16192" max="16192" width="1.25" style="218" customWidth="1"/>
    <col min="16193" max="16193" width="4.625" style="218" customWidth="1"/>
    <col min="16194" max="16194" width="4.75" style="218" customWidth="1"/>
    <col min="16195" max="16195" width="1.375" style="218" customWidth="1"/>
    <col min="16196" max="16196" width="4.75" style="218" customWidth="1"/>
    <col min="16197" max="16197" width="5.875" style="218" customWidth="1"/>
    <col min="16198" max="16198" width="1.125" style="218" customWidth="1"/>
    <col min="16199" max="16199" width="4.75" style="218" customWidth="1"/>
    <col min="16200" max="16200" width="9.625" style="218" customWidth="1"/>
    <col min="16201" max="16203" width="9" style="218"/>
    <col min="16204" max="16204" width="1.75" style="218" customWidth="1"/>
    <col min="16205" max="16205" width="5" style="218" customWidth="1"/>
    <col min="16206" max="16384" width="9" style="218"/>
  </cols>
  <sheetData>
    <row r="1" spans="1:81" ht="18.75" x14ac:dyDescent="0.3">
      <c r="AH1" s="218"/>
      <c r="AJ1" s="218"/>
      <c r="AK1" s="218"/>
      <c r="AM1" s="218"/>
      <c r="AN1" s="539"/>
      <c r="AQ1" s="219"/>
      <c r="AR1" s="219"/>
      <c r="AS1" s="219"/>
      <c r="BP1" s="222"/>
      <c r="BQ1" s="222"/>
      <c r="BR1" s="220"/>
      <c r="BS1" s="222"/>
      <c r="BT1" s="225" t="s">
        <v>18</v>
      </c>
      <c r="CC1" s="225"/>
    </row>
    <row r="2" spans="1:81" ht="18.75" x14ac:dyDescent="0.3">
      <c r="AH2" s="218"/>
      <c r="AJ2" s="218"/>
      <c r="AK2" s="218"/>
      <c r="AM2" s="218"/>
      <c r="AN2" s="539"/>
      <c r="AQ2" s="219"/>
      <c r="AR2" s="219"/>
      <c r="AS2" s="219"/>
      <c r="BP2" s="222"/>
      <c r="BQ2" s="222"/>
      <c r="BR2" s="220"/>
      <c r="BS2" s="222"/>
      <c r="BT2" s="225" t="s">
        <v>14</v>
      </c>
      <c r="CC2" s="225"/>
    </row>
    <row r="3" spans="1:81" ht="18.75" x14ac:dyDescent="0.3">
      <c r="AH3" s="218"/>
      <c r="AJ3" s="218"/>
      <c r="AK3" s="218"/>
      <c r="AM3" s="218"/>
      <c r="AN3" s="539"/>
      <c r="AQ3" s="219"/>
      <c r="AR3" s="219"/>
      <c r="AS3" s="219"/>
      <c r="BP3" s="222"/>
      <c r="BQ3" s="222"/>
      <c r="BR3" s="220"/>
      <c r="BS3" s="222"/>
      <c r="BT3" s="225" t="s">
        <v>24</v>
      </c>
      <c r="CC3" s="225"/>
    </row>
    <row r="4" spans="1:81" x14ac:dyDescent="0.25">
      <c r="AH4" s="218"/>
      <c r="AJ4" s="218"/>
      <c r="AK4" s="218"/>
      <c r="AM4" s="218"/>
      <c r="AN4" s="539"/>
      <c r="AQ4" s="219"/>
      <c r="AR4" s="219"/>
      <c r="AS4" s="219"/>
      <c r="BP4" s="218"/>
      <c r="BR4" s="220"/>
      <c r="BS4" s="218"/>
      <c r="BT4" s="219"/>
    </row>
    <row r="5" spans="1:81" ht="25.5" customHeight="1" x14ac:dyDescent="0.35">
      <c r="A5" s="1031" t="s">
        <v>31</v>
      </c>
      <c r="B5" s="1031"/>
      <c r="C5" s="1031"/>
      <c r="D5" s="1031"/>
      <c r="E5" s="1031"/>
      <c r="F5" s="1031"/>
      <c r="G5" s="1031"/>
      <c r="H5" s="1031"/>
      <c r="I5" s="1031"/>
      <c r="J5" s="1031"/>
      <c r="K5" s="1031"/>
      <c r="L5" s="1031"/>
      <c r="M5" s="1031"/>
      <c r="N5" s="1031"/>
      <c r="O5" s="1031"/>
      <c r="P5" s="1031"/>
      <c r="Q5" s="1031"/>
      <c r="R5" s="1031"/>
      <c r="S5" s="1031"/>
      <c r="T5" s="1031"/>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c r="AT5" s="1031"/>
      <c r="AU5" s="1031"/>
      <c r="AV5" s="1031"/>
      <c r="AW5" s="1031"/>
      <c r="AX5" s="1031"/>
      <c r="AY5" s="1031"/>
      <c r="AZ5" s="1031"/>
      <c r="BA5" s="1031"/>
      <c r="BB5" s="1031"/>
      <c r="BC5" s="1031"/>
      <c r="BD5" s="1031"/>
      <c r="BE5" s="1031"/>
      <c r="BF5" s="1031"/>
      <c r="BG5" s="1031"/>
      <c r="BH5" s="1031"/>
      <c r="BI5" s="1031"/>
      <c r="BJ5" s="1031"/>
      <c r="BK5" s="1031"/>
      <c r="BP5" s="917"/>
      <c r="BQ5" s="917"/>
      <c r="BR5" s="228"/>
      <c r="BS5" s="917"/>
      <c r="BT5" s="917"/>
    </row>
    <row r="6" spans="1:81" ht="27" x14ac:dyDescent="0.35">
      <c r="A6" s="1032" t="s">
        <v>637</v>
      </c>
      <c r="B6" s="1032"/>
      <c r="C6" s="1032"/>
      <c r="D6" s="1032"/>
      <c r="E6" s="1032"/>
      <c r="F6" s="1032"/>
      <c r="G6" s="1032"/>
      <c r="H6" s="1032"/>
      <c r="I6" s="1032"/>
      <c r="J6" s="1032"/>
      <c r="K6" s="1032"/>
      <c r="L6" s="1032"/>
      <c r="M6" s="1032"/>
      <c r="N6" s="1032"/>
      <c r="O6" s="1032"/>
      <c r="P6" s="1032"/>
      <c r="Q6" s="1032"/>
      <c r="R6" s="1032"/>
      <c r="S6" s="1032"/>
      <c r="T6" s="1032"/>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c r="AT6" s="1032"/>
      <c r="AU6" s="1032"/>
      <c r="AV6" s="1032"/>
      <c r="AW6" s="1032"/>
      <c r="AX6" s="1032"/>
      <c r="AY6" s="1032"/>
      <c r="AZ6" s="1032"/>
      <c r="BA6" s="1032"/>
      <c r="BB6" s="1032"/>
      <c r="BC6" s="1032"/>
      <c r="BD6" s="1032"/>
      <c r="BE6" s="1032"/>
      <c r="BF6" s="1032"/>
      <c r="BG6" s="1032"/>
      <c r="BH6" s="1032"/>
      <c r="BI6" s="1032"/>
      <c r="BJ6" s="1032"/>
      <c r="BK6" s="1032"/>
      <c r="BL6" s="1032"/>
      <c r="BP6" s="917"/>
      <c r="BQ6" s="917"/>
      <c r="BR6" s="228"/>
      <c r="BS6" s="917"/>
      <c r="BT6" s="225" t="s">
        <v>15</v>
      </c>
      <c r="CC6" s="225"/>
    </row>
    <row r="7" spans="1:81" ht="18.75" x14ac:dyDescent="0.3">
      <c r="AH7" s="218"/>
      <c r="AJ7" s="218"/>
      <c r="AK7" s="218"/>
      <c r="AM7" s="218"/>
      <c r="AN7" s="539"/>
      <c r="AQ7" s="219"/>
      <c r="AR7" s="219"/>
      <c r="AS7" s="219"/>
      <c r="AW7" s="862"/>
      <c r="AX7" s="862"/>
      <c r="AY7" s="862"/>
      <c r="AZ7" s="862"/>
      <c r="BA7" s="862"/>
      <c r="BB7" s="862"/>
      <c r="BC7" s="862"/>
      <c r="BD7" s="862"/>
      <c r="BE7" s="862"/>
      <c r="BF7" s="862"/>
      <c r="BG7" s="862"/>
      <c r="BH7" s="862"/>
      <c r="BI7" s="862"/>
      <c r="BJ7" s="862"/>
      <c r="BP7" s="862"/>
      <c r="BQ7" s="862"/>
      <c r="BR7" s="862"/>
      <c r="BS7" s="862"/>
      <c r="BT7" s="225" t="s">
        <v>28</v>
      </c>
    </row>
    <row r="8" spans="1:81" ht="19.5" thickBot="1" x14ac:dyDescent="0.3">
      <c r="AH8" s="218"/>
      <c r="AJ8" s="218"/>
      <c r="AK8" s="218"/>
      <c r="AM8" s="218"/>
      <c r="AN8" s="539"/>
      <c r="AQ8" s="219"/>
      <c r="AR8" s="219"/>
      <c r="AS8" s="219"/>
      <c r="AZ8" s="862"/>
      <c r="BA8" s="232"/>
      <c r="BB8" s="862"/>
      <c r="BC8" s="862"/>
      <c r="BD8" s="232"/>
      <c r="BE8" s="233"/>
      <c r="BF8" s="862"/>
      <c r="BG8" s="862"/>
      <c r="BH8" s="862"/>
      <c r="BI8" s="862"/>
      <c r="BJ8" s="232"/>
      <c r="BP8" s="717"/>
      <c r="BQ8" s="717"/>
      <c r="BR8" s="764"/>
      <c r="BS8" s="721"/>
      <c r="BT8" s="721"/>
    </row>
    <row r="9" spans="1:81" ht="18.75" x14ac:dyDescent="0.3">
      <c r="AH9" s="218"/>
      <c r="AJ9" s="218"/>
      <c r="AK9" s="218"/>
      <c r="AM9" s="218"/>
      <c r="AN9" s="539"/>
      <c r="AQ9" s="219"/>
      <c r="AR9" s="219"/>
      <c r="AS9" s="219"/>
      <c r="BF9" s="222"/>
      <c r="BG9" s="222"/>
      <c r="BH9" s="222"/>
      <c r="BP9" s="722"/>
      <c r="BQ9" s="1035" t="s">
        <v>16</v>
      </c>
      <c r="BR9" s="1035"/>
      <c r="BS9" s="1035"/>
      <c r="BT9" s="1035"/>
      <c r="CC9" s="225"/>
    </row>
    <row r="10" spans="1:81" ht="18.75" x14ac:dyDescent="0.3">
      <c r="AH10" s="218"/>
      <c r="AJ10" s="218"/>
      <c r="AK10" s="218"/>
      <c r="AM10" s="218"/>
      <c r="AN10" s="539"/>
      <c r="AQ10" s="219"/>
      <c r="AR10" s="219"/>
      <c r="AS10" s="219"/>
      <c r="BF10" s="222"/>
      <c r="BG10" s="222"/>
      <c r="BH10" s="222"/>
      <c r="BI10" s="222"/>
      <c r="BP10" s="218"/>
      <c r="BR10" s="220"/>
      <c r="BS10" s="331"/>
      <c r="BT10" s="716" t="s">
        <v>601</v>
      </c>
      <c r="CB10" s="1040"/>
      <c r="CC10" s="1040"/>
    </row>
    <row r="11" spans="1:81" ht="18.75" x14ac:dyDescent="0.3">
      <c r="AH11" s="218"/>
      <c r="AJ11" s="218"/>
      <c r="AK11" s="218"/>
      <c r="AM11" s="218"/>
      <c r="AN11" s="539"/>
      <c r="AQ11" s="219"/>
      <c r="AR11" s="219"/>
      <c r="AS11" s="219"/>
      <c r="BF11" s="222"/>
      <c r="BG11" s="222"/>
      <c r="BH11" s="222"/>
      <c r="BI11" s="222"/>
      <c r="BP11" s="222"/>
      <c r="BQ11" s="222"/>
      <c r="BR11" s="220"/>
      <c r="BS11" s="218"/>
      <c r="BT11" s="225" t="s">
        <v>17</v>
      </c>
      <c r="CB11" s="331"/>
      <c r="CC11" s="716"/>
    </row>
    <row r="12" spans="1:81" ht="18.75" x14ac:dyDescent="0.3">
      <c r="AK12" s="218"/>
      <c r="AM12" s="218"/>
      <c r="AN12" s="539"/>
      <c r="AQ12" s="219"/>
      <c r="AR12" s="219"/>
      <c r="AS12" s="219"/>
      <c r="BF12" s="222"/>
      <c r="BG12" s="222"/>
      <c r="BH12" s="222"/>
      <c r="BI12" s="222"/>
      <c r="BK12" s="222"/>
      <c r="BL12" s="222"/>
      <c r="BN12" s="222"/>
      <c r="BO12" s="222"/>
      <c r="BQ12" s="222"/>
      <c r="BR12" s="222"/>
      <c r="BT12" s="222"/>
      <c r="CC12" s="225"/>
    </row>
    <row r="13" spans="1:81" ht="16.5" thickBot="1" x14ac:dyDescent="0.3"/>
    <row r="14" spans="1:81" ht="15.75" customHeight="1" x14ac:dyDescent="0.25">
      <c r="A14" s="1041" t="s">
        <v>0</v>
      </c>
      <c r="B14" s="993" t="s">
        <v>7</v>
      </c>
      <c r="C14" s="992" t="s">
        <v>6</v>
      </c>
      <c r="D14" s="992"/>
      <c r="E14" s="992"/>
      <c r="F14" s="992"/>
      <c r="G14" s="992"/>
      <c r="H14" s="992"/>
      <c r="I14" s="992"/>
      <c r="J14" s="992"/>
      <c r="K14" s="992"/>
      <c r="L14" s="992"/>
      <c r="M14" s="992"/>
      <c r="N14" s="992"/>
      <c r="O14" s="992"/>
      <c r="P14" s="992"/>
      <c r="Q14" s="992"/>
      <c r="R14" s="992"/>
      <c r="S14" s="992"/>
      <c r="T14" s="992"/>
      <c r="U14" s="992"/>
      <c r="V14" s="992"/>
      <c r="W14" s="992"/>
      <c r="X14" s="992"/>
      <c r="Y14" s="992"/>
      <c r="Z14" s="992"/>
      <c r="AA14" s="992"/>
      <c r="AB14" s="992"/>
      <c r="AC14" s="992"/>
      <c r="AD14" s="992"/>
      <c r="AE14" s="992"/>
      <c r="AF14" s="992"/>
      <c r="AG14" s="992"/>
      <c r="AH14" s="992"/>
      <c r="AI14" s="992"/>
      <c r="AJ14" s="992"/>
      <c r="AK14" s="992"/>
      <c r="AL14" s="992"/>
      <c r="AM14" s="992"/>
      <c r="AN14" s="992"/>
      <c r="AO14" s="992"/>
      <c r="AP14" s="993"/>
      <c r="AQ14" s="995" t="s">
        <v>10</v>
      </c>
      <c r="AR14" s="994"/>
      <c r="AS14" s="994"/>
      <c r="AT14" s="995"/>
      <c r="AU14" s="995"/>
      <c r="AV14" s="995"/>
      <c r="AW14" s="995"/>
      <c r="AX14" s="995"/>
      <c r="AY14" s="995"/>
      <c r="AZ14" s="995"/>
      <c r="BA14" s="995"/>
      <c r="BB14" s="995"/>
      <c r="BC14" s="995"/>
      <c r="BD14" s="995"/>
      <c r="BE14" s="995"/>
      <c r="BF14" s="995"/>
      <c r="BG14" s="995"/>
      <c r="BH14" s="995"/>
      <c r="BI14" s="995"/>
      <c r="BJ14" s="995"/>
      <c r="BK14" s="995"/>
      <c r="BL14" s="995"/>
      <c r="BM14" s="995"/>
      <c r="BN14" s="995"/>
      <c r="BO14" s="996"/>
      <c r="BP14" s="996"/>
      <c r="BQ14" s="996"/>
      <c r="BR14" s="996"/>
      <c r="BS14" s="996"/>
      <c r="BT14" s="995"/>
    </row>
    <row r="15" spans="1:81" ht="15.75" customHeight="1" x14ac:dyDescent="0.25">
      <c r="A15" s="1042"/>
      <c r="B15" s="1007"/>
      <c r="C15" s="998" t="s">
        <v>9</v>
      </c>
      <c r="D15" s="998"/>
      <c r="E15" s="998"/>
      <c r="F15" s="998"/>
      <c r="G15" s="998"/>
      <c r="H15" s="998"/>
      <c r="I15" s="998"/>
      <c r="J15" s="998"/>
      <c r="K15" s="998"/>
      <c r="L15" s="998"/>
      <c r="M15" s="998"/>
      <c r="N15" s="998"/>
      <c r="O15" s="998"/>
      <c r="P15" s="998"/>
      <c r="Q15" s="998"/>
      <c r="R15" s="998"/>
      <c r="S15" s="998"/>
      <c r="T15" s="998"/>
      <c r="U15" s="998"/>
      <c r="V15" s="998"/>
      <c r="W15" s="998"/>
      <c r="X15" s="998"/>
      <c r="Y15" s="998"/>
      <c r="Z15" s="998"/>
      <c r="AA15" s="999"/>
      <c r="AB15" s="1003" t="s">
        <v>2</v>
      </c>
      <c r="AC15" s="998"/>
      <c r="AD15" s="998"/>
      <c r="AE15" s="998"/>
      <c r="AF15" s="998"/>
      <c r="AG15" s="998"/>
      <c r="AH15" s="998"/>
      <c r="AI15" s="998"/>
      <c r="AJ15" s="998"/>
      <c r="AK15" s="998"/>
      <c r="AL15" s="998"/>
      <c r="AM15" s="998"/>
      <c r="AN15" s="998"/>
      <c r="AO15" s="998"/>
      <c r="AP15" s="999"/>
      <c r="AQ15" s="1003" t="s">
        <v>9</v>
      </c>
      <c r="AR15" s="998"/>
      <c r="AS15" s="998"/>
      <c r="AT15" s="998"/>
      <c r="AU15" s="998"/>
      <c r="AV15" s="998"/>
      <c r="AW15" s="998"/>
      <c r="AX15" s="998"/>
      <c r="AY15" s="998"/>
      <c r="AZ15" s="998"/>
      <c r="BA15" s="998"/>
      <c r="BB15" s="998"/>
      <c r="BC15" s="998"/>
      <c r="BD15" s="998"/>
      <c r="BE15" s="999"/>
      <c r="BF15" s="1004" t="s">
        <v>2</v>
      </c>
      <c r="BG15" s="1004"/>
      <c r="BH15" s="1004"/>
      <c r="BI15" s="1004"/>
      <c r="BJ15" s="1004"/>
      <c r="BK15" s="1004"/>
      <c r="BL15" s="1004"/>
      <c r="BM15" s="1004"/>
      <c r="BN15" s="1004"/>
      <c r="BO15" s="1003"/>
      <c r="BP15" s="1003"/>
      <c r="BQ15" s="1003"/>
      <c r="BR15" s="1003"/>
      <c r="BS15" s="1003"/>
      <c r="BT15" s="1004"/>
    </row>
    <row r="16" spans="1:81" ht="15.75" customHeight="1" x14ac:dyDescent="0.25">
      <c r="A16" s="1042"/>
      <c r="B16" s="1007"/>
      <c r="C16" s="998" t="s">
        <v>25</v>
      </c>
      <c r="D16" s="998"/>
      <c r="E16" s="998"/>
      <c r="F16" s="998"/>
      <c r="G16" s="998"/>
      <c r="H16" s="998"/>
      <c r="I16" s="998"/>
      <c r="J16" s="998"/>
      <c r="K16" s="998"/>
      <c r="L16" s="998"/>
      <c r="M16" s="998"/>
      <c r="N16" s="998"/>
      <c r="O16" s="998"/>
      <c r="P16" s="998"/>
      <c r="Q16" s="998"/>
      <c r="R16" s="998"/>
      <c r="S16" s="998"/>
      <c r="T16" s="998"/>
      <c r="U16" s="998"/>
      <c r="V16" s="998"/>
      <c r="W16" s="998"/>
      <c r="X16" s="998"/>
      <c r="Y16" s="998"/>
      <c r="Z16" s="998"/>
      <c r="AA16" s="999"/>
      <c r="AB16" s="1005" t="s">
        <v>25</v>
      </c>
      <c r="AC16" s="1006"/>
      <c r="AD16" s="1006"/>
      <c r="AE16" s="1006"/>
      <c r="AF16" s="1006"/>
      <c r="AG16" s="1006"/>
      <c r="AH16" s="1006"/>
      <c r="AI16" s="1006"/>
      <c r="AJ16" s="1006"/>
      <c r="AK16" s="1006"/>
      <c r="AL16" s="1006"/>
      <c r="AM16" s="1006"/>
      <c r="AN16" s="1006"/>
      <c r="AO16" s="1006"/>
      <c r="AP16" s="1007"/>
      <c r="AQ16" s="1005" t="s">
        <v>25</v>
      </c>
      <c r="AR16" s="1006"/>
      <c r="AS16" s="1006"/>
      <c r="AT16" s="1006"/>
      <c r="AU16" s="1006"/>
      <c r="AV16" s="1006"/>
      <c r="AW16" s="1006"/>
      <c r="AX16" s="1006"/>
      <c r="AY16" s="1006"/>
      <c r="AZ16" s="1006"/>
      <c r="BA16" s="1006"/>
      <c r="BB16" s="1006"/>
      <c r="BC16" s="1006"/>
      <c r="BD16" s="1006"/>
      <c r="BE16" s="1007"/>
      <c r="BF16" s="1008" t="s">
        <v>25</v>
      </c>
      <c r="BG16" s="1008"/>
      <c r="BH16" s="1008"/>
      <c r="BI16" s="1008"/>
      <c r="BJ16" s="1008"/>
      <c r="BK16" s="1008"/>
      <c r="BL16" s="1008"/>
      <c r="BM16" s="1008"/>
      <c r="BN16" s="1008"/>
      <c r="BO16" s="1005"/>
      <c r="BP16" s="1005"/>
      <c r="BQ16" s="1005"/>
      <c r="BR16" s="1005"/>
      <c r="BS16" s="1005"/>
      <c r="BT16" s="1008"/>
    </row>
    <row r="17" spans="1:81" ht="63" customHeight="1" x14ac:dyDescent="0.25">
      <c r="A17" s="1042"/>
      <c r="B17" s="1007"/>
      <c r="C17" s="1006" t="s">
        <v>450</v>
      </c>
      <c r="D17" s="1006"/>
      <c r="E17" s="1006"/>
      <c r="F17" s="1006"/>
      <c r="G17" s="1007"/>
      <c r="H17" s="1005" t="s">
        <v>451</v>
      </c>
      <c r="I17" s="1006"/>
      <c r="J17" s="1006"/>
      <c r="K17" s="1006"/>
      <c r="L17" s="1007"/>
      <c r="M17" s="1005" t="s">
        <v>452</v>
      </c>
      <c r="N17" s="1006"/>
      <c r="O17" s="1006"/>
      <c r="P17" s="1006"/>
      <c r="Q17" s="1007"/>
      <c r="R17" s="1028" t="s">
        <v>453</v>
      </c>
      <c r="S17" s="1029"/>
      <c r="T17" s="1029"/>
      <c r="U17" s="1029"/>
      <c r="V17" s="1030"/>
      <c r="W17" s="1005" t="s">
        <v>449</v>
      </c>
      <c r="X17" s="1006"/>
      <c r="Y17" s="1006"/>
      <c r="Z17" s="1006"/>
      <c r="AA17" s="1007"/>
      <c r="AB17" s="1005" t="s">
        <v>450</v>
      </c>
      <c r="AC17" s="1006"/>
      <c r="AD17" s="1007"/>
      <c r="AE17" s="1005" t="s">
        <v>451</v>
      </c>
      <c r="AF17" s="1006"/>
      <c r="AG17" s="1007"/>
      <c r="AH17" s="1005" t="s">
        <v>452</v>
      </c>
      <c r="AI17" s="1006"/>
      <c r="AJ17" s="1007"/>
      <c r="AK17" s="1005" t="s">
        <v>453</v>
      </c>
      <c r="AL17" s="1006"/>
      <c r="AM17" s="1007"/>
      <c r="AN17" s="1005" t="s">
        <v>449</v>
      </c>
      <c r="AO17" s="1006"/>
      <c r="AP17" s="1007"/>
      <c r="AQ17" s="1006" t="s">
        <v>450</v>
      </c>
      <c r="AR17" s="1006"/>
      <c r="AS17" s="1007"/>
      <c r="AT17" s="1005" t="s">
        <v>451</v>
      </c>
      <c r="AU17" s="1006"/>
      <c r="AV17" s="1007"/>
      <c r="AW17" s="1005" t="s">
        <v>452</v>
      </c>
      <c r="AX17" s="1006"/>
      <c r="AY17" s="1007"/>
      <c r="AZ17" s="1005" t="s">
        <v>453</v>
      </c>
      <c r="BA17" s="1006"/>
      <c r="BB17" s="1007"/>
      <c r="BC17" s="1005" t="s">
        <v>449</v>
      </c>
      <c r="BD17" s="1006"/>
      <c r="BE17" s="1007"/>
      <c r="BF17" s="1005" t="s">
        <v>450</v>
      </c>
      <c r="BG17" s="1006"/>
      <c r="BH17" s="1007"/>
      <c r="BI17" s="1005" t="s">
        <v>451</v>
      </c>
      <c r="BJ17" s="1006"/>
      <c r="BK17" s="1007"/>
      <c r="BL17" s="1005" t="s">
        <v>452</v>
      </c>
      <c r="BM17" s="1006"/>
      <c r="BN17" s="1007"/>
      <c r="BO17" s="1005" t="s">
        <v>453</v>
      </c>
      <c r="BP17" s="1006"/>
      <c r="BQ17" s="1007"/>
      <c r="BR17" s="1005" t="s">
        <v>449</v>
      </c>
      <c r="BS17" s="1006"/>
      <c r="BT17" s="1007"/>
    </row>
    <row r="18" spans="1:81" x14ac:dyDescent="0.25">
      <c r="A18" s="960">
        <v>1</v>
      </c>
      <c r="B18" s="928">
        <v>2</v>
      </c>
      <c r="C18" s="1014">
        <v>3</v>
      </c>
      <c r="D18" s="1014"/>
      <c r="E18" s="1014"/>
      <c r="F18" s="1014"/>
      <c r="G18" s="1014"/>
      <c r="H18" s="1015">
        <v>4</v>
      </c>
      <c r="I18" s="1014"/>
      <c r="J18" s="1014"/>
      <c r="K18" s="1014"/>
      <c r="L18" s="1016"/>
      <c r="M18" s="1015">
        <v>5</v>
      </c>
      <c r="N18" s="1014"/>
      <c r="O18" s="1014"/>
      <c r="P18" s="1014"/>
      <c r="Q18" s="1016"/>
      <c r="R18" s="1015">
        <v>6</v>
      </c>
      <c r="S18" s="1014"/>
      <c r="T18" s="1014"/>
      <c r="U18" s="1014"/>
      <c r="V18" s="1016"/>
      <c r="W18" s="1015">
        <v>7</v>
      </c>
      <c r="X18" s="1014"/>
      <c r="Y18" s="1014"/>
      <c r="Z18" s="1014"/>
      <c r="AA18" s="1016"/>
      <c r="AB18" s="1015">
        <v>8</v>
      </c>
      <c r="AC18" s="1014"/>
      <c r="AD18" s="1016"/>
      <c r="AE18" s="1015">
        <v>9</v>
      </c>
      <c r="AF18" s="1014"/>
      <c r="AG18" s="1016"/>
      <c r="AH18" s="1015">
        <v>10</v>
      </c>
      <c r="AI18" s="1014"/>
      <c r="AJ18" s="1016"/>
      <c r="AK18" s="1015">
        <v>11</v>
      </c>
      <c r="AL18" s="1014"/>
      <c r="AM18" s="1016"/>
      <c r="AN18" s="1015">
        <v>12</v>
      </c>
      <c r="AO18" s="1014"/>
      <c r="AP18" s="1016"/>
      <c r="AQ18" s="1014">
        <v>13</v>
      </c>
      <c r="AR18" s="1014"/>
      <c r="AS18" s="1016"/>
      <c r="AT18" s="1015">
        <v>14</v>
      </c>
      <c r="AU18" s="1014"/>
      <c r="AV18" s="1016"/>
      <c r="AW18" s="1015">
        <v>15</v>
      </c>
      <c r="AX18" s="1014"/>
      <c r="AY18" s="1016"/>
      <c r="AZ18" s="1015">
        <v>16</v>
      </c>
      <c r="BA18" s="1014"/>
      <c r="BB18" s="1016"/>
      <c r="BC18" s="1015">
        <v>17</v>
      </c>
      <c r="BD18" s="1014"/>
      <c r="BE18" s="1016"/>
      <c r="BF18" s="1015">
        <v>18</v>
      </c>
      <c r="BG18" s="1014"/>
      <c r="BH18" s="1016"/>
      <c r="BI18" s="1015">
        <v>19</v>
      </c>
      <c r="BJ18" s="1014"/>
      <c r="BK18" s="1016"/>
      <c r="BL18" s="1015">
        <v>20</v>
      </c>
      <c r="BM18" s="1014"/>
      <c r="BN18" s="1016"/>
      <c r="BO18" s="1015">
        <v>21</v>
      </c>
      <c r="BP18" s="1014"/>
      <c r="BQ18" s="1016"/>
      <c r="BR18" s="1015">
        <v>22</v>
      </c>
      <c r="BS18" s="1014"/>
      <c r="BT18" s="1016"/>
    </row>
    <row r="19" spans="1:81" ht="31.5" x14ac:dyDescent="0.25">
      <c r="A19" s="961">
        <v>1</v>
      </c>
      <c r="B19" s="244" t="s">
        <v>13</v>
      </c>
      <c r="C19" s="243"/>
      <c r="D19" s="243"/>
      <c r="E19" s="243"/>
      <c r="F19" s="243"/>
      <c r="G19" s="244"/>
      <c r="H19" s="243"/>
      <c r="I19" s="243"/>
      <c r="J19" s="243"/>
      <c r="K19" s="243"/>
      <c r="L19" s="244"/>
      <c r="M19" s="245"/>
      <c r="N19" s="243"/>
      <c r="O19" s="243"/>
      <c r="P19" s="243"/>
      <c r="Q19" s="243"/>
      <c r="R19" s="246"/>
      <c r="S19" s="243"/>
      <c r="T19" s="249">
        <f>SUM(T21:T58)</f>
        <v>341.2</v>
      </c>
      <c r="U19" s="247" t="s">
        <v>98</v>
      </c>
      <c r="V19" s="248">
        <f>SUM(V22:V57)</f>
        <v>9.7200000000000006</v>
      </c>
      <c r="W19" s="246"/>
      <c r="X19" s="249"/>
      <c r="Y19" s="249">
        <f>SUM(Y22:Y95)</f>
        <v>341.2</v>
      </c>
      <c r="Z19" s="247" t="s">
        <v>98</v>
      </c>
      <c r="AA19" s="248">
        <f>SUM(AA22:AA95)</f>
        <v>9.7200000000000006</v>
      </c>
      <c r="AB19" s="249"/>
      <c r="AC19" s="247"/>
      <c r="AD19" s="921"/>
      <c r="AE19" s="758"/>
      <c r="AF19" s="247"/>
      <c r="AG19" s="281"/>
      <c r="AH19" s="251">
        <f>AH20</f>
        <v>26.119856426999998</v>
      </c>
      <c r="AI19" s="247" t="s">
        <v>98</v>
      </c>
      <c r="AJ19" s="250">
        <f>AJ20</f>
        <v>14.62</v>
      </c>
      <c r="AK19" s="251">
        <f>SUM(AK21:AK57)</f>
        <v>77.329000000000022</v>
      </c>
      <c r="AL19" s="247" t="s">
        <v>98</v>
      </c>
      <c r="AM19" s="250">
        <f>SUM(AM21:AM55)</f>
        <v>11.47</v>
      </c>
      <c r="AN19" s="251">
        <f>SUM(AN21:AN57)</f>
        <v>103.44885642700001</v>
      </c>
      <c r="AO19" s="247" t="s">
        <v>98</v>
      </c>
      <c r="AP19" s="250">
        <f>SUM(AP21:AP57)</f>
        <v>26.09</v>
      </c>
      <c r="AQ19" s="252"/>
      <c r="AR19" s="922"/>
      <c r="AS19" s="923"/>
      <c r="AT19" s="252"/>
      <c r="AU19" s="922"/>
      <c r="AV19" s="923"/>
      <c r="AW19" s="252"/>
      <c r="AX19" s="922"/>
      <c r="AY19" s="923"/>
      <c r="AZ19" s="255">
        <f>SUM(AZ22:AZ58)</f>
        <v>323.85000000000002</v>
      </c>
      <c r="BA19" s="256" t="s">
        <v>98</v>
      </c>
      <c r="BB19" s="250">
        <f>SUM(BB22:BB57)</f>
        <v>4.97</v>
      </c>
      <c r="BC19" s="251">
        <f>SUM(BC22:BC58)</f>
        <v>323.85000000000002</v>
      </c>
      <c r="BD19" s="256" t="s">
        <v>98</v>
      </c>
      <c r="BE19" s="257">
        <f>SUM(BE22:BE57)</f>
        <v>4.97</v>
      </c>
      <c r="BF19" s="258">
        <f>SUM(BF22:BF94)</f>
        <v>0</v>
      </c>
      <c r="BG19" s="256"/>
      <c r="BH19" s="259"/>
      <c r="BI19" s="255"/>
      <c r="BJ19" s="256"/>
      <c r="BK19" s="257"/>
      <c r="BL19" s="260">
        <f>SUM(BL22:BL57)</f>
        <v>26.119856426999998</v>
      </c>
      <c r="BM19" s="256"/>
      <c r="BN19" s="257">
        <f t="shared" ref="BN19" si="0">SUM(BN22:BN96)</f>
        <v>10.3</v>
      </c>
      <c r="BO19" s="260">
        <f>SUM(BO22:BO57)</f>
        <v>77.329000000000022</v>
      </c>
      <c r="BP19" s="256" t="s">
        <v>98</v>
      </c>
      <c r="BQ19" s="257">
        <f>SUM(BQ22:BQ57)</f>
        <v>4.97</v>
      </c>
      <c r="BR19" s="260">
        <f>SUM(BR22:BR57)</f>
        <v>103.44885642700001</v>
      </c>
      <c r="BS19" s="256" t="s">
        <v>98</v>
      </c>
      <c r="BT19" s="257">
        <f>SUM(BT22:BT57)</f>
        <v>15.27</v>
      </c>
      <c r="BW19" s="730"/>
      <c r="BX19" s="331"/>
      <c r="BY19" s="331"/>
      <c r="BZ19" s="331"/>
      <c r="CA19" s="331"/>
      <c r="CB19" s="331"/>
      <c r="CC19" s="331"/>
    </row>
    <row r="20" spans="1:81" ht="31.5" x14ac:dyDescent="0.3">
      <c r="A20" s="962" t="s">
        <v>1</v>
      </c>
      <c r="B20" s="244" t="s">
        <v>12</v>
      </c>
      <c r="C20" s="243"/>
      <c r="D20" s="243"/>
      <c r="E20" s="243"/>
      <c r="F20" s="243"/>
      <c r="G20" s="244"/>
      <c r="H20" s="243"/>
      <c r="I20" s="243"/>
      <c r="J20" s="243"/>
      <c r="K20" s="243"/>
      <c r="L20" s="244"/>
      <c r="M20" s="245"/>
      <c r="N20" s="243"/>
      <c r="O20" s="243"/>
      <c r="P20" s="243"/>
      <c r="Q20" s="243"/>
      <c r="R20" s="245"/>
      <c r="S20" s="243"/>
      <c r="T20" s="249">
        <f>SUM(T22:T58)</f>
        <v>341.2</v>
      </c>
      <c r="U20" s="247" t="s">
        <v>98</v>
      </c>
      <c r="V20" s="249">
        <f>SUM(V22:V55)</f>
        <v>9.7200000000000006</v>
      </c>
      <c r="W20" s="266"/>
      <c r="X20" s="267"/>
      <c r="Y20" s="249">
        <f>SUM(Y22:Y58)</f>
        <v>341.2</v>
      </c>
      <c r="Z20" s="247"/>
      <c r="AA20" s="248">
        <f>SUM(AA23:AA96)</f>
        <v>9.7200000000000006</v>
      </c>
      <c r="AB20" s="247"/>
      <c r="AC20" s="247"/>
      <c r="AD20" s="313"/>
      <c r="AE20" s="757"/>
      <c r="AF20" s="247"/>
      <c r="AG20" s="313"/>
      <c r="AH20" s="260">
        <f>SUM(AH23:AH57)</f>
        <v>26.119856426999998</v>
      </c>
      <c r="AI20" s="247" t="s">
        <v>98</v>
      </c>
      <c r="AJ20" s="257">
        <f>SUM(AJ23:AJ57)</f>
        <v>14.62</v>
      </c>
      <c r="AK20" s="251">
        <f>SUM(AK22:AK57)</f>
        <v>77.329000000000022</v>
      </c>
      <c r="AL20" s="247" t="s">
        <v>98</v>
      </c>
      <c r="AM20" s="250">
        <f>SUM(AM22:AM57)</f>
        <v>11.47</v>
      </c>
      <c r="AN20" s="251">
        <f>SUM(AN22:AN57)</f>
        <v>103.44885642700001</v>
      </c>
      <c r="AO20" s="247" t="s">
        <v>98</v>
      </c>
      <c r="AP20" s="250">
        <f>SUM(AP22:AP57)</f>
        <v>26.09</v>
      </c>
      <c r="AQ20" s="252"/>
      <c r="AR20" s="922"/>
      <c r="AS20" s="923"/>
      <c r="AT20" s="252"/>
      <c r="AU20" s="922"/>
      <c r="AV20" s="923"/>
      <c r="AW20" s="252"/>
      <c r="AX20" s="922"/>
      <c r="AY20" s="923"/>
      <c r="AZ20" s="255">
        <f>SUM(AZ22:AZ58)</f>
        <v>323.85000000000002</v>
      </c>
      <c r="BA20" s="256" t="s">
        <v>98</v>
      </c>
      <c r="BB20" s="250">
        <f>SUM(BB23:BB57)</f>
        <v>4.97</v>
      </c>
      <c r="BC20" s="251">
        <f>SUM(BC22:BC58)</f>
        <v>323.85000000000002</v>
      </c>
      <c r="BD20" s="256" t="s">
        <v>98</v>
      </c>
      <c r="BE20" s="250">
        <f>SUM(BE22:BE57)</f>
        <v>4.97</v>
      </c>
      <c r="BF20" s="273"/>
      <c r="BG20" s="273"/>
      <c r="BH20" s="273"/>
      <c r="BI20" s="252"/>
      <c r="BJ20" s="270"/>
      <c r="BK20" s="923"/>
      <c r="BL20" s="252"/>
      <c r="BM20" s="270"/>
      <c r="BN20" s="923"/>
      <c r="BO20" s="260">
        <f>SUM(BO23:BO57)</f>
        <v>77.329000000000022</v>
      </c>
      <c r="BP20" s="256" t="s">
        <v>98</v>
      </c>
      <c r="BQ20" s="257">
        <f>SUM(BQ23:BQ57)</f>
        <v>4.97</v>
      </c>
      <c r="BR20" s="260">
        <f>SUM(BR23:BR57)</f>
        <v>103.44885642700001</v>
      </c>
      <c r="BS20" s="247" t="s">
        <v>98</v>
      </c>
      <c r="BT20" s="257">
        <f>SUM(BT23:BT57)</f>
        <v>15.27</v>
      </c>
      <c r="BW20" s="331"/>
      <c r="BX20" s="331"/>
      <c r="BY20" s="576"/>
      <c r="BZ20" s="745"/>
      <c r="CA20" s="745"/>
      <c r="CB20" s="745"/>
      <c r="CC20" s="331"/>
    </row>
    <row r="21" spans="1:81" x14ac:dyDescent="0.25">
      <c r="A21" s="933">
        <v>1</v>
      </c>
      <c r="B21" s="934" t="s">
        <v>122</v>
      </c>
      <c r="C21" s="243"/>
      <c r="D21" s="243"/>
      <c r="E21" s="243"/>
      <c r="F21" s="243"/>
      <c r="G21" s="244"/>
      <c r="H21" s="243"/>
      <c r="I21" s="243"/>
      <c r="J21" s="243"/>
      <c r="K21" s="243"/>
      <c r="L21" s="244"/>
      <c r="M21" s="245"/>
      <c r="N21" s="243"/>
      <c r="O21" s="243"/>
      <c r="P21" s="243"/>
      <c r="Q21" s="243"/>
      <c r="R21" s="245"/>
      <c r="S21" s="243"/>
      <c r="T21" s="243"/>
      <c r="U21" s="243"/>
      <c r="V21" s="243"/>
      <c r="W21" s="266"/>
      <c r="X21" s="267"/>
      <c r="Y21" s="267"/>
      <c r="Z21" s="247"/>
      <c r="AA21" s="268"/>
      <c r="AB21" s="580"/>
      <c r="AC21" s="247"/>
      <c r="AD21" s="313"/>
      <c r="AE21" s="757"/>
      <c r="AF21" s="247"/>
      <c r="AG21" s="313"/>
      <c r="AH21" s="757"/>
      <c r="AI21" s="922"/>
      <c r="AJ21" s="313"/>
      <c r="AK21" s="757"/>
      <c r="AL21" s="922"/>
      <c r="AM21" s="313"/>
      <c r="AN21" s="759"/>
      <c r="AO21" s="922"/>
      <c r="AP21" s="313"/>
      <c r="AQ21" s="252"/>
      <c r="AR21" s="922"/>
      <c r="AS21" s="923"/>
      <c r="AT21" s="252"/>
      <c r="AU21" s="922"/>
      <c r="AV21" s="923"/>
      <c r="AW21" s="252"/>
      <c r="AX21" s="922"/>
      <c r="AY21" s="923"/>
      <c r="BA21" s="270"/>
      <c r="BB21" s="923"/>
      <c r="BC21" s="252"/>
      <c r="BD21" s="270"/>
      <c r="BE21" s="271"/>
      <c r="BF21" s="278"/>
      <c r="BG21" s="279"/>
      <c r="BH21" s="279"/>
      <c r="BI21" s="252"/>
      <c r="BJ21" s="270"/>
      <c r="BK21" s="923"/>
      <c r="BL21" s="252"/>
      <c r="BM21" s="270"/>
      <c r="BN21" s="923"/>
      <c r="BO21" s="252"/>
      <c r="BP21" s="270"/>
      <c r="BQ21" s="923"/>
      <c r="BR21" s="922"/>
      <c r="BS21" s="270"/>
      <c r="BT21" s="923"/>
    </row>
    <row r="22" spans="1:81" ht="47.25" x14ac:dyDescent="0.25">
      <c r="A22" s="933">
        <v>2</v>
      </c>
      <c r="B22" s="935" t="s">
        <v>123</v>
      </c>
      <c r="C22" s="243"/>
      <c r="D22" s="243"/>
      <c r="E22" s="243"/>
      <c r="F22" s="243"/>
      <c r="G22" s="244"/>
      <c r="H22" s="243"/>
      <c r="I22" s="243"/>
      <c r="J22" s="243"/>
      <c r="K22" s="243"/>
      <c r="L22" s="244"/>
      <c r="M22" s="245"/>
      <c r="N22" s="243"/>
      <c r="O22" s="243"/>
      <c r="P22" s="243"/>
      <c r="Q22" s="243"/>
      <c r="R22" s="266"/>
      <c r="S22" s="267"/>
      <c r="T22" s="580">
        <v>3.6</v>
      </c>
      <c r="U22" s="247" t="s">
        <v>98</v>
      </c>
      <c r="V22" s="268"/>
      <c r="W22" s="266"/>
      <c r="X22" s="267"/>
      <c r="Y22" s="580">
        <v>3.6</v>
      </c>
      <c r="Z22" s="247" t="s">
        <v>98</v>
      </c>
      <c r="AA22" s="268"/>
      <c r="AB22" s="760"/>
      <c r="AC22" s="247"/>
      <c r="AD22" s="313"/>
      <c r="AE22" s="757"/>
      <c r="AF22" s="247"/>
      <c r="AG22" s="313"/>
      <c r="AH22" s="757"/>
      <c r="AI22" s="247"/>
      <c r="AJ22" s="313"/>
      <c r="AK22" s="757">
        <v>0</v>
      </c>
      <c r="AL22" s="247"/>
      <c r="AM22" s="891"/>
      <c r="AN22" s="759"/>
      <c r="AO22" s="247"/>
      <c r="AP22" s="313"/>
      <c r="AQ22" s="757"/>
      <c r="AR22" s="247"/>
      <c r="AS22" s="313"/>
      <c r="AT22" s="757"/>
      <c r="AU22" s="247"/>
      <c r="AV22" s="313"/>
      <c r="AW22" s="759"/>
      <c r="AX22" s="247"/>
      <c r="AY22" s="313"/>
      <c r="AZ22" s="252">
        <v>14.4</v>
      </c>
      <c r="BA22" s="256" t="s">
        <v>98</v>
      </c>
      <c r="BB22" s="268"/>
      <c r="BC22" s="252">
        <v>14.4</v>
      </c>
      <c r="BD22" s="256" t="s">
        <v>98</v>
      </c>
      <c r="BE22" s="268"/>
      <c r="BF22" s="757"/>
      <c r="BG22" s="247"/>
      <c r="BH22" s="313"/>
      <c r="BI22" s="757"/>
      <c r="BJ22" s="247"/>
      <c r="BK22" s="313"/>
      <c r="BL22" s="759"/>
      <c r="BM22" s="247"/>
      <c r="BN22" s="313"/>
      <c r="BO22" s="757"/>
      <c r="BP22" s="247"/>
      <c r="BQ22" s="313"/>
      <c r="BR22" s="759"/>
      <c r="BS22" s="247"/>
      <c r="BT22" s="313"/>
    </row>
    <row r="23" spans="1:81" ht="31.5" x14ac:dyDescent="0.25">
      <c r="A23" s="933">
        <v>3</v>
      </c>
      <c r="B23" s="935" t="s">
        <v>602</v>
      </c>
      <c r="C23" s="243"/>
      <c r="D23" s="243"/>
      <c r="E23" s="243"/>
      <c r="F23" s="243"/>
      <c r="G23" s="244"/>
      <c r="H23" s="243"/>
      <c r="I23" s="243"/>
      <c r="J23" s="243"/>
      <c r="K23" s="243"/>
      <c r="L23" s="244"/>
      <c r="M23" s="245"/>
      <c r="N23" s="243"/>
      <c r="O23" s="243"/>
      <c r="P23" s="243"/>
      <c r="Q23" s="243"/>
      <c r="R23" s="266"/>
      <c r="S23" s="267"/>
      <c r="T23" s="580">
        <v>3.7</v>
      </c>
      <c r="U23" s="247" t="s">
        <v>98</v>
      </c>
      <c r="V23" s="281"/>
      <c r="W23" s="266"/>
      <c r="X23" s="267"/>
      <c r="Y23" s="580">
        <v>3.7</v>
      </c>
      <c r="Z23" s="247" t="s">
        <v>98</v>
      </c>
      <c r="AA23" s="281"/>
      <c r="AB23" s="282"/>
      <c r="AC23" s="247"/>
      <c r="AD23" s="313"/>
      <c r="AE23" s="757"/>
      <c r="AF23" s="247"/>
      <c r="AG23" s="313"/>
      <c r="AH23" s="757"/>
      <c r="AI23" s="922"/>
      <c r="AJ23" s="313"/>
      <c r="AK23" s="757">
        <v>0</v>
      </c>
      <c r="AL23" s="247"/>
      <c r="AM23" s="891"/>
      <c r="AN23" s="759"/>
      <c r="AO23" s="922"/>
      <c r="AP23" s="313"/>
      <c r="AQ23" s="252"/>
      <c r="AR23" s="922"/>
      <c r="AS23" s="923"/>
      <c r="AT23" s="252"/>
      <c r="AU23" s="922"/>
      <c r="AV23" s="923"/>
      <c r="AW23" s="252"/>
      <c r="AX23" s="922"/>
      <c r="AY23" s="923"/>
      <c r="AZ23" s="252">
        <v>3.7</v>
      </c>
      <c r="BA23" s="256" t="s">
        <v>98</v>
      </c>
      <c r="BB23" s="268"/>
      <c r="BC23" s="252">
        <v>3.7</v>
      </c>
      <c r="BD23" s="256" t="s">
        <v>98</v>
      </c>
      <c r="BE23" s="268"/>
      <c r="BF23" s="278"/>
      <c r="BG23" s="279"/>
      <c r="BH23" s="279"/>
      <c r="BI23" s="252"/>
      <c r="BJ23" s="270"/>
      <c r="BK23" s="923"/>
      <c r="BL23" s="252"/>
      <c r="BM23" s="270"/>
      <c r="BN23" s="923"/>
      <c r="BO23" s="757">
        <v>0</v>
      </c>
      <c r="BP23" s="247"/>
      <c r="BQ23" s="923"/>
      <c r="BR23" s="922"/>
      <c r="BS23" s="270"/>
      <c r="BT23" s="923"/>
    </row>
    <row r="24" spans="1:81" x14ac:dyDescent="0.25">
      <c r="A24" s="933">
        <v>4</v>
      </c>
      <c r="B24" s="936" t="s">
        <v>127</v>
      </c>
      <c r="C24" s="243"/>
      <c r="D24" s="243"/>
      <c r="E24" s="243"/>
      <c r="F24" s="243"/>
      <c r="G24" s="244"/>
      <c r="H24" s="243"/>
      <c r="I24" s="243"/>
      <c r="J24" s="243"/>
      <c r="K24" s="243"/>
      <c r="L24" s="244"/>
      <c r="M24" s="245"/>
      <c r="N24" s="243"/>
      <c r="O24" s="243"/>
      <c r="P24" s="243"/>
      <c r="Q24" s="243"/>
      <c r="R24" s="266"/>
      <c r="S24" s="267"/>
      <c r="T24" s="580"/>
      <c r="U24" s="247"/>
      <c r="V24" s="268"/>
      <c r="W24" s="266"/>
      <c r="X24" s="267"/>
      <c r="Y24" s="580"/>
      <c r="Z24" s="247"/>
      <c r="AA24" s="268"/>
      <c r="AB24" s="580"/>
      <c r="AC24" s="247"/>
      <c r="AD24" s="313"/>
      <c r="AE24" s="757"/>
      <c r="AF24" s="247"/>
      <c r="AG24" s="313"/>
      <c r="AH24" s="757"/>
      <c r="AI24" s="922"/>
      <c r="AJ24" s="313"/>
      <c r="AK24" s="757">
        <v>0</v>
      </c>
      <c r="AL24" s="247"/>
      <c r="AM24" s="891"/>
      <c r="AN24" s="759"/>
      <c r="AO24" s="922"/>
      <c r="AP24" s="313"/>
      <c r="AQ24" s="252"/>
      <c r="AR24" s="922"/>
      <c r="AS24" s="923"/>
      <c r="AT24" s="252"/>
      <c r="AU24" s="922"/>
      <c r="AV24" s="923"/>
      <c r="AW24" s="252"/>
      <c r="AX24" s="922"/>
      <c r="AY24" s="923"/>
      <c r="AZ24" s="267"/>
      <c r="BA24" s="256"/>
      <c r="BB24" s="268"/>
      <c r="BC24" s="267"/>
      <c r="BD24" s="256"/>
      <c r="BE24" s="268"/>
      <c r="BF24" s="278"/>
      <c r="BG24" s="279"/>
      <c r="BH24" s="279"/>
      <c r="BI24" s="252"/>
      <c r="BJ24" s="270"/>
      <c r="BK24" s="923"/>
      <c r="BL24" s="252"/>
      <c r="BM24" s="270"/>
      <c r="BN24" s="923"/>
      <c r="BO24" s="757">
        <v>0</v>
      </c>
      <c r="BP24" s="247"/>
      <c r="BQ24" s="923"/>
      <c r="BR24" s="922"/>
      <c r="BS24" s="270"/>
      <c r="BT24" s="923"/>
    </row>
    <row r="25" spans="1:81" ht="45" x14ac:dyDescent="0.25">
      <c r="A25" s="933">
        <v>5</v>
      </c>
      <c r="B25" s="937" t="s">
        <v>588</v>
      </c>
      <c r="C25" s="243"/>
      <c r="D25" s="243"/>
      <c r="E25" s="243"/>
      <c r="F25" s="243"/>
      <c r="G25" s="244"/>
      <c r="H25" s="243"/>
      <c r="I25" s="243"/>
      <c r="J25" s="243"/>
      <c r="K25" s="243"/>
      <c r="L25" s="244"/>
      <c r="M25" s="245"/>
      <c r="N25" s="243"/>
      <c r="O25" s="243"/>
      <c r="P25" s="243"/>
      <c r="Q25" s="243"/>
      <c r="R25" s="266"/>
      <c r="S25" s="267"/>
      <c r="T25" s="580">
        <v>6.48</v>
      </c>
      <c r="U25" s="247" t="s">
        <v>98</v>
      </c>
      <c r="V25" s="268">
        <v>0.4</v>
      </c>
      <c r="W25" s="266"/>
      <c r="X25" s="267"/>
      <c r="Y25" s="580">
        <v>6.48</v>
      </c>
      <c r="Z25" s="247" t="s">
        <v>98</v>
      </c>
      <c r="AA25" s="268">
        <v>0.4</v>
      </c>
      <c r="AB25" s="580"/>
      <c r="AC25" s="247"/>
      <c r="AD25" s="313"/>
      <c r="AE25" s="757"/>
      <c r="AF25" s="247"/>
      <c r="AG25" s="313"/>
      <c r="AH25" s="757"/>
      <c r="AI25" s="922"/>
      <c r="AJ25" s="313"/>
      <c r="AK25" s="757">
        <v>6.1</v>
      </c>
      <c r="AL25" s="247" t="s">
        <v>98</v>
      </c>
      <c r="AM25" s="891">
        <v>0.4</v>
      </c>
      <c r="AN25" s="757">
        <v>6.1</v>
      </c>
      <c r="AO25" s="247" t="s">
        <v>98</v>
      </c>
      <c r="AP25" s="891">
        <v>0.4</v>
      </c>
      <c r="AQ25" s="252"/>
      <c r="AR25" s="922"/>
      <c r="AS25" s="923"/>
      <c r="AT25" s="252"/>
      <c r="AU25" s="922"/>
      <c r="AV25" s="923"/>
      <c r="AW25" s="252"/>
      <c r="AX25" s="922"/>
      <c r="AY25" s="923"/>
      <c r="AZ25" s="267">
        <v>6.48</v>
      </c>
      <c r="BA25" s="256" t="s">
        <v>98</v>
      </c>
      <c r="BB25" s="268">
        <v>0.25</v>
      </c>
      <c r="BC25" s="267">
        <v>6.48</v>
      </c>
      <c r="BD25" s="256" t="s">
        <v>98</v>
      </c>
      <c r="BE25" s="268">
        <v>0.25</v>
      </c>
      <c r="BF25" s="278"/>
      <c r="BG25" s="279"/>
      <c r="BH25" s="279"/>
      <c r="BI25" s="252"/>
      <c r="BJ25" s="270"/>
      <c r="BK25" s="923"/>
      <c r="BL25" s="252"/>
      <c r="BM25" s="270"/>
      <c r="BN25" s="923"/>
      <c r="BO25" s="757">
        <v>6.1</v>
      </c>
      <c r="BP25" s="247" t="s">
        <v>98</v>
      </c>
      <c r="BQ25" s="268">
        <v>0.25</v>
      </c>
      <c r="BR25" s="757">
        <v>6.1</v>
      </c>
      <c r="BS25" s="247" t="s">
        <v>98</v>
      </c>
      <c r="BT25" s="268">
        <v>0.25</v>
      </c>
    </row>
    <row r="26" spans="1:81" ht="45" x14ac:dyDescent="0.25">
      <c r="A26" s="933">
        <v>6</v>
      </c>
      <c r="B26" s="937" t="s">
        <v>581</v>
      </c>
      <c r="C26" s="243"/>
      <c r="D26" s="243"/>
      <c r="E26" s="243"/>
      <c r="F26" s="243"/>
      <c r="G26" s="244"/>
      <c r="H26" s="243"/>
      <c r="I26" s="243"/>
      <c r="J26" s="243"/>
      <c r="K26" s="243"/>
      <c r="L26" s="244"/>
      <c r="M26" s="245"/>
      <c r="N26" s="243"/>
      <c r="O26" s="243"/>
      <c r="P26" s="243"/>
      <c r="Q26" s="243"/>
      <c r="R26" s="266"/>
      <c r="S26" s="267"/>
      <c r="T26" s="580">
        <v>4.4000000000000004</v>
      </c>
      <c r="U26" s="247" t="s">
        <v>98</v>
      </c>
      <c r="V26" s="268">
        <v>0.25</v>
      </c>
      <c r="W26" s="266"/>
      <c r="X26" s="267"/>
      <c r="Y26" s="580">
        <v>4.4000000000000004</v>
      </c>
      <c r="Z26" s="247" t="s">
        <v>98</v>
      </c>
      <c r="AA26" s="268">
        <v>0.25</v>
      </c>
      <c r="AB26" s="580"/>
      <c r="AC26" s="247"/>
      <c r="AD26" s="313"/>
      <c r="AE26" s="757"/>
      <c r="AF26" s="247"/>
      <c r="AG26" s="313"/>
      <c r="AH26" s="757"/>
      <c r="AI26" s="922"/>
      <c r="AJ26" s="313"/>
      <c r="AK26" s="757">
        <v>4.3</v>
      </c>
      <c r="AL26" s="247" t="s">
        <v>98</v>
      </c>
      <c r="AM26" s="891">
        <v>0.25</v>
      </c>
      <c r="AN26" s="757">
        <v>4.3</v>
      </c>
      <c r="AO26" s="247" t="s">
        <v>98</v>
      </c>
      <c r="AP26" s="891">
        <v>0.25</v>
      </c>
      <c r="AQ26" s="252"/>
      <c r="AR26" s="922"/>
      <c r="AS26" s="923"/>
      <c r="AT26" s="252"/>
      <c r="AU26" s="922"/>
      <c r="AV26" s="923"/>
      <c r="AW26" s="252"/>
      <c r="AX26" s="922"/>
      <c r="AY26" s="923"/>
      <c r="AZ26" s="267">
        <v>4.4000000000000004</v>
      </c>
      <c r="BA26" s="256" t="s">
        <v>98</v>
      </c>
      <c r="BB26" s="268">
        <v>0.1</v>
      </c>
      <c r="BC26" s="267">
        <v>4.4000000000000004</v>
      </c>
      <c r="BD26" s="256" t="s">
        <v>98</v>
      </c>
      <c r="BE26" s="268">
        <v>0.1</v>
      </c>
      <c r="BF26" s="278"/>
      <c r="BG26" s="279"/>
      <c r="BH26" s="279"/>
      <c r="BI26" s="252"/>
      <c r="BJ26" s="270"/>
      <c r="BK26" s="923"/>
      <c r="BL26" s="252"/>
      <c r="BM26" s="270"/>
      <c r="BN26" s="923"/>
      <c r="BO26" s="757">
        <v>4.3</v>
      </c>
      <c r="BP26" s="247" t="s">
        <v>98</v>
      </c>
      <c r="BQ26" s="268">
        <v>0.1</v>
      </c>
      <c r="BR26" s="757">
        <v>4.3</v>
      </c>
      <c r="BS26" s="247" t="s">
        <v>98</v>
      </c>
      <c r="BT26" s="268">
        <v>0.1</v>
      </c>
    </row>
    <row r="27" spans="1:81" ht="30" x14ac:dyDescent="0.25">
      <c r="A27" s="933">
        <v>7</v>
      </c>
      <c r="B27" s="937" t="s">
        <v>582</v>
      </c>
      <c r="C27" s="243"/>
      <c r="D27" s="243"/>
      <c r="E27" s="243"/>
      <c r="F27" s="243"/>
      <c r="G27" s="244"/>
      <c r="H27" s="243"/>
      <c r="I27" s="243"/>
      <c r="J27" s="243"/>
      <c r="K27" s="243"/>
      <c r="L27" s="244"/>
      <c r="M27" s="245"/>
      <c r="N27" s="243"/>
      <c r="O27" s="243"/>
      <c r="P27" s="243"/>
      <c r="Q27" s="243"/>
      <c r="R27" s="266"/>
      <c r="S27" s="267"/>
      <c r="T27" s="580">
        <v>4.5</v>
      </c>
      <c r="U27" s="247" t="s">
        <v>98</v>
      </c>
      <c r="V27" s="281">
        <v>0.25</v>
      </c>
      <c r="W27" s="266"/>
      <c r="X27" s="267"/>
      <c r="Y27" s="580">
        <v>4.5</v>
      </c>
      <c r="Z27" s="247" t="s">
        <v>98</v>
      </c>
      <c r="AA27" s="281">
        <v>0.25</v>
      </c>
      <c r="AB27" s="282"/>
      <c r="AC27" s="247"/>
      <c r="AD27" s="313"/>
      <c r="AE27" s="757"/>
      <c r="AF27" s="247"/>
      <c r="AG27" s="313"/>
      <c r="AH27" s="757"/>
      <c r="AI27" s="922"/>
      <c r="AJ27" s="313"/>
      <c r="AK27" s="757">
        <v>4.08</v>
      </c>
      <c r="AL27" s="247" t="s">
        <v>98</v>
      </c>
      <c r="AM27" s="891">
        <v>0.25</v>
      </c>
      <c r="AN27" s="757">
        <v>4.08</v>
      </c>
      <c r="AO27" s="247" t="s">
        <v>98</v>
      </c>
      <c r="AP27" s="891">
        <v>0.25</v>
      </c>
      <c r="AQ27" s="252"/>
      <c r="AR27" s="922"/>
      <c r="AS27" s="923"/>
      <c r="AT27" s="252"/>
      <c r="AU27" s="922"/>
      <c r="AV27" s="923"/>
      <c r="AW27" s="252"/>
      <c r="AX27" s="922"/>
      <c r="AY27" s="923"/>
      <c r="AZ27" s="267">
        <v>4.5</v>
      </c>
      <c r="BA27" s="256" t="s">
        <v>98</v>
      </c>
      <c r="BB27" s="268">
        <v>0.25</v>
      </c>
      <c r="BC27" s="267">
        <v>4.5</v>
      </c>
      <c r="BD27" s="256" t="s">
        <v>98</v>
      </c>
      <c r="BE27" s="268">
        <v>0.25</v>
      </c>
      <c r="BF27" s="278"/>
      <c r="BG27" s="279"/>
      <c r="BH27" s="279"/>
      <c r="BI27" s="252"/>
      <c r="BJ27" s="270"/>
      <c r="BK27" s="923"/>
      <c r="BL27" s="252"/>
      <c r="BM27" s="270"/>
      <c r="BN27" s="923"/>
      <c r="BO27" s="757">
        <v>4.08</v>
      </c>
      <c r="BP27" s="247" t="s">
        <v>98</v>
      </c>
      <c r="BQ27" s="268">
        <v>0.25</v>
      </c>
      <c r="BR27" s="757">
        <v>4.08</v>
      </c>
      <c r="BS27" s="247" t="s">
        <v>98</v>
      </c>
      <c r="BT27" s="268">
        <v>0.25</v>
      </c>
    </row>
    <row r="28" spans="1:81" ht="31.5" x14ac:dyDescent="0.25">
      <c r="A28" s="933">
        <v>8</v>
      </c>
      <c r="B28" s="938" t="s">
        <v>583</v>
      </c>
      <c r="C28" s="243"/>
      <c r="D28" s="243"/>
      <c r="E28" s="243"/>
      <c r="F28" s="243"/>
      <c r="G28" s="244"/>
      <c r="H28" s="243"/>
      <c r="I28" s="243"/>
      <c r="J28" s="243"/>
      <c r="K28" s="243"/>
      <c r="L28" s="244"/>
      <c r="M28" s="245"/>
      <c r="N28" s="243"/>
      <c r="O28" s="243"/>
      <c r="P28" s="243"/>
      <c r="Q28" s="243"/>
      <c r="R28" s="266"/>
      <c r="S28" s="267"/>
      <c r="T28" s="580">
        <v>6</v>
      </c>
      <c r="U28" s="247" t="s">
        <v>98</v>
      </c>
      <c r="V28" s="281"/>
      <c r="W28" s="266"/>
      <c r="X28" s="267"/>
      <c r="Y28" s="580">
        <v>6</v>
      </c>
      <c r="Z28" s="247" t="s">
        <v>98</v>
      </c>
      <c r="AA28" s="281"/>
      <c r="AB28" s="282"/>
      <c r="AC28" s="247"/>
      <c r="AD28" s="313"/>
      <c r="AE28" s="757"/>
      <c r="AF28" s="247"/>
      <c r="AG28" s="313"/>
      <c r="AH28" s="757"/>
      <c r="AI28" s="922"/>
      <c r="AJ28" s="313"/>
      <c r="AK28" s="757">
        <v>4.0599999999999996</v>
      </c>
      <c r="AL28" s="247" t="s">
        <v>98</v>
      </c>
      <c r="AM28" s="891">
        <v>0</v>
      </c>
      <c r="AN28" s="757">
        <v>4.0599999999999996</v>
      </c>
      <c r="AO28" s="247" t="s">
        <v>98</v>
      </c>
      <c r="AP28" s="891">
        <v>0</v>
      </c>
      <c r="AQ28" s="252"/>
      <c r="AR28" s="922"/>
      <c r="AS28" s="923"/>
      <c r="AT28" s="252"/>
      <c r="AU28" s="922"/>
      <c r="AV28" s="923"/>
      <c r="AW28" s="252"/>
      <c r="AX28" s="922"/>
      <c r="AY28" s="923"/>
      <c r="AZ28" s="283">
        <v>6</v>
      </c>
      <c r="BA28" s="256" t="s">
        <v>98</v>
      </c>
      <c r="BB28" s="268"/>
      <c r="BC28" s="283">
        <v>6</v>
      </c>
      <c r="BD28" s="256" t="s">
        <v>98</v>
      </c>
      <c r="BE28" s="268"/>
      <c r="BF28" s="278"/>
      <c r="BG28" s="279"/>
      <c r="BH28" s="279"/>
      <c r="BI28" s="252"/>
      <c r="BJ28" s="270"/>
      <c r="BK28" s="923"/>
      <c r="BL28" s="252"/>
      <c r="BM28" s="270"/>
      <c r="BN28" s="923"/>
      <c r="BO28" s="757">
        <v>4.0599999999999996</v>
      </c>
      <c r="BP28" s="247" t="s">
        <v>98</v>
      </c>
      <c r="BQ28" s="268"/>
      <c r="BR28" s="757">
        <v>4.0599999999999996</v>
      </c>
      <c r="BS28" s="247" t="s">
        <v>98</v>
      </c>
      <c r="BT28" s="268"/>
    </row>
    <row r="29" spans="1:81" ht="78.75" x14ac:dyDescent="0.25">
      <c r="A29" s="933">
        <v>9</v>
      </c>
      <c r="B29" s="938" t="s">
        <v>595</v>
      </c>
      <c r="C29" s="243"/>
      <c r="D29" s="243"/>
      <c r="E29" s="243"/>
      <c r="F29" s="243"/>
      <c r="G29" s="244"/>
      <c r="H29" s="243"/>
      <c r="I29" s="243"/>
      <c r="J29" s="243"/>
      <c r="K29" s="243"/>
      <c r="L29" s="244"/>
      <c r="M29" s="245"/>
      <c r="N29" s="243"/>
      <c r="O29" s="243"/>
      <c r="P29" s="243"/>
      <c r="Q29" s="243"/>
      <c r="R29" s="266"/>
      <c r="S29" s="267"/>
      <c r="T29" s="580">
        <v>7.6</v>
      </c>
      <c r="U29" s="247" t="s">
        <v>98</v>
      </c>
      <c r="V29" s="281">
        <v>0.25</v>
      </c>
      <c r="W29" s="266"/>
      <c r="X29" s="267"/>
      <c r="Y29" s="580">
        <v>7.6</v>
      </c>
      <c r="Z29" s="247" t="s">
        <v>98</v>
      </c>
      <c r="AA29" s="281">
        <v>0.25</v>
      </c>
      <c r="AB29" s="282"/>
      <c r="AC29" s="247"/>
      <c r="AD29" s="313"/>
      <c r="AE29" s="758"/>
      <c r="AF29" s="922"/>
      <c r="AG29" s="313"/>
      <c r="AH29" s="757"/>
      <c r="AI29" s="922"/>
      <c r="AJ29" s="313"/>
      <c r="AK29" s="757">
        <v>6.1</v>
      </c>
      <c r="AL29" s="247" t="s">
        <v>98</v>
      </c>
      <c r="AM29" s="891">
        <v>0.4</v>
      </c>
      <c r="AN29" s="757">
        <v>6.1</v>
      </c>
      <c r="AO29" s="247" t="s">
        <v>98</v>
      </c>
      <c r="AP29" s="891">
        <v>0.4</v>
      </c>
      <c r="AQ29" s="252"/>
      <c r="AR29" s="922"/>
      <c r="AS29" s="923"/>
      <c r="AT29" s="252"/>
      <c r="AU29" s="922"/>
      <c r="AV29" s="923"/>
      <c r="AW29" s="252"/>
      <c r="AX29" s="922"/>
      <c r="AY29" s="923"/>
      <c r="AZ29" s="267">
        <v>7.6</v>
      </c>
      <c r="BA29" s="256" t="s">
        <v>98</v>
      </c>
      <c r="BB29" s="268">
        <v>0.32</v>
      </c>
      <c r="BC29" s="267">
        <v>7.6</v>
      </c>
      <c r="BD29" s="256" t="s">
        <v>98</v>
      </c>
      <c r="BE29" s="268">
        <v>0.32</v>
      </c>
      <c r="BF29" s="278"/>
      <c r="BG29" s="279"/>
      <c r="BH29" s="279"/>
      <c r="BI29" s="252"/>
      <c r="BJ29" s="270"/>
      <c r="BK29" s="923"/>
      <c r="BL29" s="252"/>
      <c r="BM29" s="270"/>
      <c r="BN29" s="923"/>
      <c r="BO29" s="757">
        <v>6.1</v>
      </c>
      <c r="BP29" s="247" t="s">
        <v>98</v>
      </c>
      <c r="BQ29" s="268">
        <v>0.32</v>
      </c>
      <c r="BR29" s="757">
        <v>6.1</v>
      </c>
      <c r="BS29" s="247" t="s">
        <v>98</v>
      </c>
      <c r="BT29" s="268">
        <v>0.32</v>
      </c>
    </row>
    <row r="30" spans="1:81" x14ac:dyDescent="0.25">
      <c r="A30" s="933">
        <v>10</v>
      </c>
      <c r="B30" s="939" t="s">
        <v>128</v>
      </c>
      <c r="C30" s="243"/>
      <c r="D30" s="243"/>
      <c r="E30" s="243"/>
      <c r="F30" s="243"/>
      <c r="G30" s="244"/>
      <c r="H30" s="243"/>
      <c r="I30" s="243"/>
      <c r="J30" s="243"/>
      <c r="K30" s="243"/>
      <c r="L30" s="243"/>
      <c r="M30" s="245"/>
      <c r="N30" s="243"/>
      <c r="O30" s="243"/>
      <c r="P30" s="243"/>
      <c r="Q30" s="243"/>
      <c r="R30" s="266"/>
      <c r="S30" s="267"/>
      <c r="T30" s="580"/>
      <c r="U30" s="247"/>
      <c r="V30" s="281"/>
      <c r="W30" s="266"/>
      <c r="X30" s="267"/>
      <c r="Y30" s="580"/>
      <c r="Z30" s="247"/>
      <c r="AA30" s="281"/>
      <c r="AB30" s="282"/>
      <c r="AC30" s="247"/>
      <c r="AD30" s="313"/>
      <c r="AE30" s="758"/>
      <c r="AF30" s="922"/>
      <c r="AG30" s="313"/>
      <c r="AH30" s="757"/>
      <c r="AI30" s="922"/>
      <c r="AJ30" s="313"/>
      <c r="AK30" s="757"/>
      <c r="AL30" s="247"/>
      <c r="AM30" s="891"/>
      <c r="AN30" s="757"/>
      <c r="AO30" s="247"/>
      <c r="AP30" s="891"/>
      <c r="AQ30" s="252"/>
      <c r="AR30" s="922"/>
      <c r="AS30" s="923"/>
      <c r="AT30" s="252"/>
      <c r="AU30" s="922"/>
      <c r="AV30" s="923"/>
      <c r="AW30" s="252"/>
      <c r="AX30" s="922"/>
      <c r="AY30" s="923"/>
      <c r="AZ30" s="267"/>
      <c r="BA30" s="256"/>
      <c r="BB30" s="268"/>
      <c r="BC30" s="267"/>
      <c r="BD30" s="256"/>
      <c r="BE30" s="268"/>
      <c r="BF30" s="278"/>
      <c r="BG30" s="279"/>
      <c r="BH30" s="279"/>
      <c r="BI30" s="252"/>
      <c r="BJ30" s="270"/>
      <c r="BK30" s="923"/>
      <c r="BL30" s="252"/>
      <c r="BM30" s="270"/>
      <c r="BN30" s="923"/>
      <c r="BO30" s="757">
        <v>0</v>
      </c>
      <c r="BP30" s="247" t="s">
        <v>98</v>
      </c>
      <c r="BQ30" s="268"/>
      <c r="BR30" s="757">
        <v>0</v>
      </c>
      <c r="BS30" s="247" t="s">
        <v>98</v>
      </c>
      <c r="BT30" s="268"/>
    </row>
    <row r="31" spans="1:81" ht="31.5" x14ac:dyDescent="0.25">
      <c r="A31" s="933">
        <v>11</v>
      </c>
      <c r="B31" s="938" t="s">
        <v>589</v>
      </c>
      <c r="C31" s="243"/>
      <c r="D31" s="243"/>
      <c r="E31" s="243"/>
      <c r="F31" s="243"/>
      <c r="G31" s="244"/>
      <c r="H31" s="243"/>
      <c r="I31" s="243"/>
      <c r="J31" s="243"/>
      <c r="K31" s="243"/>
      <c r="L31" s="243"/>
      <c r="M31" s="245"/>
      <c r="N31" s="243"/>
      <c r="O31" s="243"/>
      <c r="P31" s="243"/>
      <c r="Q31" s="243"/>
      <c r="R31" s="266"/>
      <c r="S31" s="267"/>
      <c r="T31" s="580">
        <v>3.1</v>
      </c>
      <c r="U31" s="247" t="s">
        <v>98</v>
      </c>
      <c r="V31" s="284">
        <v>0.25</v>
      </c>
      <c r="W31" s="266"/>
      <c r="X31" s="267"/>
      <c r="Y31" s="580">
        <v>3.1</v>
      </c>
      <c r="Z31" s="247" t="s">
        <v>98</v>
      </c>
      <c r="AA31" s="284">
        <v>0.25</v>
      </c>
      <c r="AB31" s="285"/>
      <c r="AC31" s="247"/>
      <c r="AD31" s="313"/>
      <c r="AE31" s="758"/>
      <c r="AF31" s="922"/>
      <c r="AG31" s="313"/>
      <c r="AH31" s="757"/>
      <c r="AI31" s="922"/>
      <c r="AJ31" s="313"/>
      <c r="AK31" s="757">
        <v>3.46</v>
      </c>
      <c r="AL31" s="247" t="s">
        <v>98</v>
      </c>
      <c r="AM31" s="891">
        <v>0.25</v>
      </c>
      <c r="AN31" s="757">
        <v>3.46</v>
      </c>
      <c r="AO31" s="247" t="s">
        <v>98</v>
      </c>
      <c r="AP31" s="891">
        <v>0.25</v>
      </c>
      <c r="AQ31" s="252"/>
      <c r="AR31" s="922"/>
      <c r="AS31" s="923"/>
      <c r="AT31" s="252"/>
      <c r="AU31" s="922"/>
      <c r="AV31" s="923"/>
      <c r="AW31" s="252"/>
      <c r="AX31" s="922"/>
      <c r="AY31" s="923"/>
      <c r="AZ31" s="267">
        <v>3.1</v>
      </c>
      <c r="BA31" s="256" t="s">
        <v>98</v>
      </c>
      <c r="BB31" s="268">
        <v>0.25</v>
      </c>
      <c r="BC31" s="267">
        <v>3.1</v>
      </c>
      <c r="BD31" s="256" t="s">
        <v>98</v>
      </c>
      <c r="BE31" s="268">
        <v>0.25</v>
      </c>
      <c r="BF31" s="278"/>
      <c r="BG31" s="279"/>
      <c r="BH31" s="279"/>
      <c r="BI31" s="252"/>
      <c r="BJ31" s="270"/>
      <c r="BK31" s="923"/>
      <c r="BL31" s="252"/>
      <c r="BM31" s="270"/>
      <c r="BN31" s="923"/>
      <c r="BO31" s="757">
        <v>3.46</v>
      </c>
      <c r="BP31" s="247" t="s">
        <v>98</v>
      </c>
      <c r="BQ31" s="268">
        <v>0.25</v>
      </c>
      <c r="BR31" s="757">
        <v>3.46</v>
      </c>
      <c r="BS31" s="247" t="s">
        <v>98</v>
      </c>
      <c r="BT31" s="268">
        <v>0.25</v>
      </c>
    </row>
    <row r="32" spans="1:81" ht="31.5" x14ac:dyDescent="0.25">
      <c r="A32" s="933">
        <v>12</v>
      </c>
      <c r="B32" s="938" t="s">
        <v>596</v>
      </c>
      <c r="C32" s="243"/>
      <c r="D32" s="243"/>
      <c r="E32" s="243"/>
      <c r="F32" s="243"/>
      <c r="G32" s="244"/>
      <c r="H32" s="243"/>
      <c r="I32" s="243"/>
      <c r="J32" s="243"/>
      <c r="K32" s="243"/>
      <c r="L32" s="244"/>
      <c r="M32" s="245"/>
      <c r="N32" s="243"/>
      <c r="O32" s="243"/>
      <c r="P32" s="243"/>
      <c r="Q32" s="243"/>
      <c r="R32" s="286"/>
      <c r="S32" s="283"/>
      <c r="T32" s="874">
        <v>2.5</v>
      </c>
      <c r="U32" s="247" t="s">
        <v>98</v>
      </c>
      <c r="V32" s="284">
        <v>0.25</v>
      </c>
      <c r="W32" s="286"/>
      <c r="X32" s="283"/>
      <c r="Y32" s="874">
        <v>2.5</v>
      </c>
      <c r="Z32" s="247" t="s">
        <v>98</v>
      </c>
      <c r="AA32" s="284">
        <v>0.25</v>
      </c>
      <c r="AB32" s="285"/>
      <c r="AC32" s="247"/>
      <c r="AD32" s="313"/>
      <c r="AE32" s="758"/>
      <c r="AF32" s="922"/>
      <c r="AG32" s="313"/>
      <c r="AH32" s="757"/>
      <c r="AI32" s="247"/>
      <c r="AJ32" s="313"/>
      <c r="AK32" s="757">
        <v>2.98</v>
      </c>
      <c r="AL32" s="247" t="s">
        <v>98</v>
      </c>
      <c r="AM32" s="891">
        <v>0.25</v>
      </c>
      <c r="AN32" s="757">
        <v>2.98</v>
      </c>
      <c r="AO32" s="247" t="s">
        <v>98</v>
      </c>
      <c r="AP32" s="891">
        <v>0.25</v>
      </c>
      <c r="AQ32" s="252"/>
      <c r="AR32" s="922"/>
      <c r="AS32" s="923"/>
      <c r="AT32" s="252"/>
      <c r="AU32" s="922"/>
      <c r="AV32" s="923"/>
      <c r="AW32" s="252"/>
      <c r="AX32" s="922"/>
      <c r="AY32" s="923"/>
      <c r="AZ32" s="267">
        <v>2.5</v>
      </c>
      <c r="BA32" s="256" t="s">
        <v>98</v>
      </c>
      <c r="BB32" s="268">
        <v>0.25</v>
      </c>
      <c r="BC32" s="267">
        <v>2.5</v>
      </c>
      <c r="BD32" s="256" t="s">
        <v>98</v>
      </c>
      <c r="BE32" s="268">
        <v>0.25</v>
      </c>
      <c r="BF32" s="278"/>
      <c r="BG32" s="279"/>
      <c r="BH32" s="279"/>
      <c r="BI32" s="252"/>
      <c r="BJ32" s="270"/>
      <c r="BK32" s="923"/>
      <c r="BL32" s="252"/>
      <c r="BM32" s="270"/>
      <c r="BN32" s="923"/>
      <c r="BO32" s="757">
        <v>2.98</v>
      </c>
      <c r="BP32" s="247" t="s">
        <v>98</v>
      </c>
      <c r="BQ32" s="268">
        <v>0.25</v>
      </c>
      <c r="BR32" s="757">
        <v>2.98</v>
      </c>
      <c r="BS32" s="247" t="s">
        <v>98</v>
      </c>
      <c r="BT32" s="268">
        <v>0.25</v>
      </c>
    </row>
    <row r="33" spans="1:72" x14ac:dyDescent="0.25">
      <c r="A33" s="933">
        <v>13</v>
      </c>
      <c r="B33" s="939" t="s">
        <v>131</v>
      </c>
      <c r="C33" s="243"/>
      <c r="D33" s="243"/>
      <c r="E33" s="243"/>
      <c r="F33" s="243"/>
      <c r="G33" s="244"/>
      <c r="H33" s="243"/>
      <c r="I33" s="243"/>
      <c r="J33" s="243"/>
      <c r="K33" s="243"/>
      <c r="L33" s="244"/>
      <c r="M33" s="245"/>
      <c r="N33" s="243"/>
      <c r="O33" s="243"/>
      <c r="P33" s="243"/>
      <c r="Q33" s="243"/>
      <c r="R33" s="266"/>
      <c r="S33" s="267"/>
      <c r="T33" s="580"/>
      <c r="U33" s="247" t="s">
        <v>98</v>
      </c>
      <c r="V33" s="281"/>
      <c r="W33" s="266"/>
      <c r="X33" s="267"/>
      <c r="Y33" s="580"/>
      <c r="Z33" s="247" t="s">
        <v>98</v>
      </c>
      <c r="AA33" s="281"/>
      <c r="AB33" s="282"/>
      <c r="AC33" s="247"/>
      <c r="AD33" s="313"/>
      <c r="AE33" s="758"/>
      <c r="AF33" s="922"/>
      <c r="AG33" s="313"/>
      <c r="AH33" s="757"/>
      <c r="AI33" s="247"/>
      <c r="AJ33" s="313"/>
      <c r="AK33" s="757">
        <v>0</v>
      </c>
      <c r="AL33" s="247" t="s">
        <v>98</v>
      </c>
      <c r="AM33" s="891">
        <v>0</v>
      </c>
      <c r="AN33" s="757">
        <v>0</v>
      </c>
      <c r="AO33" s="247" t="s">
        <v>98</v>
      </c>
      <c r="AP33" s="891">
        <v>0</v>
      </c>
      <c r="AQ33" s="252"/>
      <c r="AR33" s="922"/>
      <c r="AS33" s="923"/>
      <c r="AT33" s="252"/>
      <c r="AU33" s="922"/>
      <c r="AV33" s="923"/>
      <c r="AW33" s="252"/>
      <c r="AX33" s="922"/>
      <c r="AY33" s="923"/>
      <c r="AZ33" s="267"/>
      <c r="BA33" s="256" t="s">
        <v>98</v>
      </c>
      <c r="BB33" s="268"/>
      <c r="BC33" s="267"/>
      <c r="BD33" s="256" t="s">
        <v>98</v>
      </c>
      <c r="BE33" s="268"/>
      <c r="BF33" s="278"/>
      <c r="BG33" s="279"/>
      <c r="BH33" s="279"/>
      <c r="BI33" s="252"/>
      <c r="BJ33" s="270"/>
      <c r="BK33" s="923"/>
      <c r="BL33" s="288"/>
      <c r="BM33" s="256"/>
      <c r="BN33" s="923"/>
      <c r="BO33" s="757">
        <v>0</v>
      </c>
      <c r="BP33" s="247" t="s">
        <v>98</v>
      </c>
      <c r="BQ33" s="268"/>
      <c r="BR33" s="757">
        <v>0</v>
      </c>
      <c r="BS33" s="247" t="s">
        <v>98</v>
      </c>
      <c r="BT33" s="268"/>
    </row>
    <row r="34" spans="1:72" x14ac:dyDescent="0.25">
      <c r="A34" s="933">
        <v>14</v>
      </c>
      <c r="B34" s="940" t="s">
        <v>584</v>
      </c>
      <c r="C34" s="243"/>
      <c r="D34" s="243"/>
      <c r="E34" s="243"/>
      <c r="F34" s="243"/>
      <c r="G34" s="244"/>
      <c r="H34" s="243"/>
      <c r="I34" s="243"/>
      <c r="J34" s="243"/>
      <c r="K34" s="243"/>
      <c r="L34" s="244"/>
      <c r="M34" s="245"/>
      <c r="N34" s="243"/>
      <c r="O34" s="243"/>
      <c r="P34" s="243"/>
      <c r="Q34" s="243"/>
      <c r="R34" s="266"/>
      <c r="S34" s="267"/>
      <c r="T34" s="580">
        <v>6.8</v>
      </c>
      <c r="U34" s="247" t="s">
        <v>98</v>
      </c>
      <c r="V34" s="281"/>
      <c r="W34" s="266"/>
      <c r="X34" s="267"/>
      <c r="Y34" s="580">
        <v>6.8</v>
      </c>
      <c r="Z34" s="247" t="s">
        <v>98</v>
      </c>
      <c r="AA34" s="281"/>
      <c r="AB34" s="282"/>
      <c r="AC34" s="247"/>
      <c r="AD34" s="313"/>
      <c r="AE34" s="758"/>
      <c r="AF34" s="922"/>
      <c r="AG34" s="313"/>
      <c r="AH34" s="757"/>
      <c r="AI34" s="247"/>
      <c r="AJ34" s="313"/>
      <c r="AK34" s="757">
        <v>5.55</v>
      </c>
      <c r="AL34" s="247" t="s">
        <v>98</v>
      </c>
      <c r="AM34" s="891">
        <v>0</v>
      </c>
      <c r="AN34" s="757">
        <v>5.55</v>
      </c>
      <c r="AO34" s="247" t="s">
        <v>98</v>
      </c>
      <c r="AP34" s="891">
        <v>0</v>
      </c>
      <c r="AQ34" s="252"/>
      <c r="AR34" s="922"/>
      <c r="AS34" s="923"/>
      <c r="AT34" s="252"/>
      <c r="AU34" s="922"/>
      <c r="AV34" s="923"/>
      <c r="AW34" s="252"/>
      <c r="AX34" s="922"/>
      <c r="AY34" s="923"/>
      <c r="AZ34" s="283">
        <v>6.8</v>
      </c>
      <c r="BA34" s="256" t="s">
        <v>98</v>
      </c>
      <c r="BB34" s="268"/>
      <c r="BC34" s="283">
        <v>6.8</v>
      </c>
      <c r="BD34" s="256" t="s">
        <v>98</v>
      </c>
      <c r="BE34" s="268"/>
      <c r="BF34" s="278"/>
      <c r="BG34" s="279"/>
      <c r="BH34" s="279"/>
      <c r="BI34" s="252"/>
      <c r="BJ34" s="270"/>
      <c r="BK34" s="923"/>
      <c r="BL34" s="252"/>
      <c r="BM34" s="270"/>
      <c r="BN34" s="923"/>
      <c r="BO34" s="757">
        <v>5.55</v>
      </c>
      <c r="BP34" s="247" t="s">
        <v>98</v>
      </c>
      <c r="BQ34" s="268"/>
      <c r="BR34" s="757">
        <v>5.55</v>
      </c>
      <c r="BS34" s="247" t="s">
        <v>98</v>
      </c>
      <c r="BT34" s="268"/>
    </row>
    <row r="35" spans="1:72" x14ac:dyDescent="0.25">
      <c r="A35" s="933">
        <v>15</v>
      </c>
      <c r="B35" s="940" t="s">
        <v>590</v>
      </c>
      <c r="C35" s="243"/>
      <c r="D35" s="243"/>
      <c r="E35" s="243"/>
      <c r="F35" s="243"/>
      <c r="G35" s="244"/>
      <c r="H35" s="243"/>
      <c r="I35" s="243"/>
      <c r="J35" s="243"/>
      <c r="K35" s="243"/>
      <c r="L35" s="244"/>
      <c r="M35" s="245"/>
      <c r="N35" s="243"/>
      <c r="O35" s="243"/>
      <c r="P35" s="243"/>
      <c r="Q35" s="243"/>
      <c r="R35" s="266"/>
      <c r="S35" s="267"/>
      <c r="T35" s="580">
        <v>6.5</v>
      </c>
      <c r="U35" s="247" t="s">
        <v>98</v>
      </c>
      <c r="V35" s="281"/>
      <c r="W35" s="266"/>
      <c r="X35" s="267"/>
      <c r="Y35" s="580">
        <v>6.5</v>
      </c>
      <c r="Z35" s="247" t="s">
        <v>98</v>
      </c>
      <c r="AA35" s="281"/>
      <c r="AB35" s="282"/>
      <c r="AC35" s="247"/>
      <c r="AD35" s="313"/>
      <c r="AE35" s="758"/>
      <c r="AF35" s="922"/>
      <c r="AG35" s="313"/>
      <c r="AH35" s="757"/>
      <c r="AI35" s="247"/>
      <c r="AJ35" s="313"/>
      <c r="AK35" s="757">
        <v>5.6</v>
      </c>
      <c r="AL35" s="247" t="s">
        <v>98</v>
      </c>
      <c r="AM35" s="891">
        <v>0</v>
      </c>
      <c r="AN35" s="757">
        <v>5.6</v>
      </c>
      <c r="AO35" s="247" t="s">
        <v>98</v>
      </c>
      <c r="AP35" s="891">
        <v>0</v>
      </c>
      <c r="AQ35" s="252"/>
      <c r="AR35" s="922"/>
      <c r="AS35" s="923"/>
      <c r="AT35" s="252"/>
      <c r="AU35" s="922"/>
      <c r="AV35" s="923"/>
      <c r="AW35" s="252"/>
      <c r="AX35" s="922"/>
      <c r="AY35" s="923"/>
      <c r="AZ35" s="267">
        <v>6.5</v>
      </c>
      <c r="BA35" s="256" t="s">
        <v>98</v>
      </c>
      <c r="BB35" s="268"/>
      <c r="BC35" s="267">
        <v>6.5</v>
      </c>
      <c r="BD35" s="256" t="s">
        <v>98</v>
      </c>
      <c r="BE35" s="268"/>
      <c r="BF35" s="278"/>
      <c r="BG35" s="279"/>
      <c r="BH35" s="279"/>
      <c r="BI35" s="252"/>
      <c r="BJ35" s="270"/>
      <c r="BK35" s="923"/>
      <c r="BL35" s="252"/>
      <c r="BM35" s="270"/>
      <c r="BN35" s="923"/>
      <c r="BO35" s="757">
        <v>5.6</v>
      </c>
      <c r="BP35" s="247" t="s">
        <v>98</v>
      </c>
      <c r="BQ35" s="268"/>
      <c r="BR35" s="757">
        <v>5.6</v>
      </c>
      <c r="BS35" s="247" t="s">
        <v>98</v>
      </c>
      <c r="BT35" s="268"/>
    </row>
    <row r="36" spans="1:72" x14ac:dyDescent="0.25">
      <c r="A36" s="933">
        <v>16</v>
      </c>
      <c r="B36" s="934" t="s">
        <v>189</v>
      </c>
      <c r="C36" s="243"/>
      <c r="D36" s="243"/>
      <c r="E36" s="243"/>
      <c r="F36" s="243"/>
      <c r="G36" s="244"/>
      <c r="H36" s="243"/>
      <c r="I36" s="243"/>
      <c r="J36" s="243"/>
      <c r="K36" s="243"/>
      <c r="L36" s="244"/>
      <c r="M36" s="245"/>
      <c r="N36" s="243"/>
      <c r="O36" s="243"/>
      <c r="P36" s="243"/>
      <c r="Q36" s="243"/>
      <c r="R36" s="266"/>
      <c r="S36" s="267"/>
      <c r="T36" s="580"/>
      <c r="U36" s="247"/>
      <c r="V36" s="281"/>
      <c r="W36" s="266"/>
      <c r="X36" s="267"/>
      <c r="Y36" s="580"/>
      <c r="Z36" s="247"/>
      <c r="AA36" s="281"/>
      <c r="AB36" s="282"/>
      <c r="AC36" s="247"/>
      <c r="AD36" s="313"/>
      <c r="AE36" s="758"/>
      <c r="AF36" s="922"/>
      <c r="AG36" s="313"/>
      <c r="AH36" s="757"/>
      <c r="AI36" s="247"/>
      <c r="AJ36" s="313"/>
      <c r="AK36" s="757"/>
      <c r="AL36" s="247"/>
      <c r="AM36" s="891"/>
      <c r="AN36" s="757"/>
      <c r="AO36" s="247"/>
      <c r="AP36" s="891"/>
      <c r="AQ36" s="252"/>
      <c r="AR36" s="922"/>
      <c r="AS36" s="923"/>
      <c r="AT36" s="252"/>
      <c r="AU36" s="922"/>
      <c r="AV36" s="923"/>
      <c r="AW36" s="252"/>
      <c r="AX36" s="922"/>
      <c r="AY36" s="923"/>
      <c r="AZ36" s="267"/>
      <c r="BA36" s="256"/>
      <c r="BB36" s="268"/>
      <c r="BC36" s="267"/>
      <c r="BD36" s="256"/>
      <c r="BE36" s="268"/>
      <c r="BF36" s="278"/>
      <c r="BG36" s="279"/>
      <c r="BH36" s="279"/>
      <c r="BI36" s="252"/>
      <c r="BJ36" s="270"/>
      <c r="BK36" s="923"/>
      <c r="BL36" s="252"/>
      <c r="BM36" s="270"/>
      <c r="BN36" s="923"/>
      <c r="BO36" s="757">
        <v>0</v>
      </c>
      <c r="BP36" s="247"/>
      <c r="BQ36" s="268"/>
      <c r="BR36" s="757"/>
      <c r="BS36" s="247"/>
      <c r="BT36" s="268"/>
    </row>
    <row r="37" spans="1:72" x14ac:dyDescent="0.25">
      <c r="A37" s="933">
        <v>17</v>
      </c>
      <c r="B37" s="938" t="s">
        <v>592</v>
      </c>
      <c r="C37" s="243"/>
      <c r="D37" s="243"/>
      <c r="E37" s="243"/>
      <c r="F37" s="243"/>
      <c r="G37" s="244"/>
      <c r="H37" s="243"/>
      <c r="I37" s="243"/>
      <c r="J37" s="243"/>
      <c r="K37" s="243"/>
      <c r="L37" s="244"/>
      <c r="M37" s="245"/>
      <c r="N37" s="243"/>
      <c r="O37" s="243"/>
      <c r="P37" s="243"/>
      <c r="Q37" s="243"/>
      <c r="R37" s="266"/>
      <c r="S37" s="267"/>
      <c r="T37" s="580"/>
      <c r="U37" s="247" t="s">
        <v>98</v>
      </c>
      <c r="V37" s="281">
        <v>2.5</v>
      </c>
      <c r="W37" s="266"/>
      <c r="X37" s="267"/>
      <c r="Y37" s="580"/>
      <c r="Z37" s="247" t="s">
        <v>98</v>
      </c>
      <c r="AA37" s="281">
        <v>2.5</v>
      </c>
      <c r="AB37" s="282"/>
      <c r="AC37" s="247"/>
      <c r="AD37" s="313"/>
      <c r="AE37" s="758"/>
      <c r="AF37" s="922"/>
      <c r="AG37" s="313"/>
      <c r="AH37" s="757"/>
      <c r="AI37" s="247"/>
      <c r="AJ37" s="313"/>
      <c r="AK37" s="757">
        <v>0</v>
      </c>
      <c r="AL37" s="247" t="s">
        <v>98</v>
      </c>
      <c r="AM37" s="891">
        <v>2.5</v>
      </c>
      <c r="AN37" s="757">
        <v>0</v>
      </c>
      <c r="AO37" s="247" t="s">
        <v>98</v>
      </c>
      <c r="AP37" s="891">
        <v>2.5</v>
      </c>
      <c r="AQ37" s="252"/>
      <c r="AR37" s="922"/>
      <c r="AS37" s="923"/>
      <c r="AT37" s="252"/>
      <c r="AU37" s="922"/>
      <c r="AV37" s="923"/>
      <c r="AW37" s="252"/>
      <c r="AX37" s="922"/>
      <c r="AY37" s="923"/>
      <c r="AZ37" s="267"/>
      <c r="BA37" s="256" t="s">
        <v>98</v>
      </c>
      <c r="BB37" s="268">
        <v>2.5</v>
      </c>
      <c r="BC37" s="267"/>
      <c r="BD37" s="256" t="s">
        <v>98</v>
      </c>
      <c r="BE37" s="268">
        <v>2.5</v>
      </c>
      <c r="BF37" s="278"/>
      <c r="BG37" s="279"/>
      <c r="BH37" s="279"/>
      <c r="BI37" s="252"/>
      <c r="BJ37" s="270"/>
      <c r="BK37" s="923"/>
      <c r="BL37" s="252"/>
      <c r="BM37" s="270"/>
      <c r="BN37" s="923"/>
      <c r="BO37" s="757">
        <v>0</v>
      </c>
      <c r="BP37" s="247" t="s">
        <v>98</v>
      </c>
      <c r="BQ37" s="268">
        <v>2.5</v>
      </c>
      <c r="BR37" s="757">
        <v>0</v>
      </c>
      <c r="BS37" s="247" t="s">
        <v>98</v>
      </c>
      <c r="BT37" s="268">
        <v>2.5</v>
      </c>
    </row>
    <row r="38" spans="1:72" ht="110.25" x14ac:dyDescent="0.25">
      <c r="A38" s="933">
        <v>18</v>
      </c>
      <c r="B38" s="938" t="s">
        <v>603</v>
      </c>
      <c r="C38" s="243"/>
      <c r="D38" s="243"/>
      <c r="E38" s="243"/>
      <c r="F38" s="243"/>
      <c r="G38" s="244"/>
      <c r="H38" s="243"/>
      <c r="I38" s="243"/>
      <c r="J38" s="243"/>
      <c r="K38" s="243"/>
      <c r="L38" s="244"/>
      <c r="M38" s="245"/>
      <c r="N38" s="243"/>
      <c r="O38" s="243"/>
      <c r="P38" s="243"/>
      <c r="Q38" s="243"/>
      <c r="R38" s="266"/>
      <c r="S38" s="267"/>
      <c r="T38" s="580">
        <v>2.35</v>
      </c>
      <c r="U38" s="247" t="s">
        <v>98</v>
      </c>
      <c r="V38" s="281">
        <v>2</v>
      </c>
      <c r="W38" s="266"/>
      <c r="X38" s="267"/>
      <c r="Y38" s="580">
        <v>2.35</v>
      </c>
      <c r="Z38" s="247" t="s">
        <v>98</v>
      </c>
      <c r="AA38" s="281">
        <v>2</v>
      </c>
      <c r="AB38" s="282"/>
      <c r="AC38" s="247"/>
      <c r="AD38" s="313"/>
      <c r="AE38" s="758"/>
      <c r="AF38" s="922"/>
      <c r="AG38" s="313"/>
      <c r="AH38" s="757"/>
      <c r="AI38" s="247"/>
      <c r="AJ38" s="313"/>
      <c r="AK38" s="757">
        <v>0</v>
      </c>
      <c r="AL38" s="247" t="s">
        <v>98</v>
      </c>
      <c r="AM38" s="891">
        <v>2</v>
      </c>
      <c r="AN38" s="757">
        <v>0</v>
      </c>
      <c r="AO38" s="247" t="s">
        <v>98</v>
      </c>
      <c r="AP38" s="891">
        <v>2</v>
      </c>
      <c r="AQ38" s="252"/>
      <c r="AR38" s="922"/>
      <c r="AS38" s="923"/>
      <c r="AT38" s="252"/>
      <c r="AU38" s="922"/>
      <c r="AV38" s="923"/>
      <c r="AW38" s="252"/>
      <c r="AX38" s="922"/>
      <c r="AY38" s="923"/>
      <c r="AZ38" s="267"/>
      <c r="BA38" s="256"/>
      <c r="BB38" s="268"/>
      <c r="BC38" s="267"/>
      <c r="BD38" s="256"/>
      <c r="BE38" s="268"/>
      <c r="BF38" s="278"/>
      <c r="BG38" s="279"/>
      <c r="BH38" s="279"/>
      <c r="BI38" s="252"/>
      <c r="BJ38" s="270"/>
      <c r="BK38" s="923"/>
      <c r="BL38" s="252"/>
      <c r="BM38" s="270"/>
      <c r="BN38" s="923"/>
      <c r="BO38" s="757">
        <v>0</v>
      </c>
      <c r="BP38" s="247" t="s">
        <v>98</v>
      </c>
      <c r="BQ38" s="268"/>
      <c r="BR38" s="757"/>
      <c r="BS38" s="247"/>
      <c r="BT38" s="268"/>
    </row>
    <row r="39" spans="1:72" ht="78.75" x14ac:dyDescent="0.25">
      <c r="A39" s="933">
        <v>19</v>
      </c>
      <c r="B39" s="938" t="s">
        <v>604</v>
      </c>
      <c r="C39" s="243"/>
      <c r="D39" s="243"/>
      <c r="E39" s="243"/>
      <c r="F39" s="243"/>
      <c r="G39" s="244"/>
      <c r="H39" s="243"/>
      <c r="I39" s="243"/>
      <c r="J39" s="243"/>
      <c r="K39" s="243"/>
      <c r="L39" s="244"/>
      <c r="M39" s="245"/>
      <c r="N39" s="243"/>
      <c r="O39" s="243"/>
      <c r="P39" s="243"/>
      <c r="Q39" s="243"/>
      <c r="R39" s="266"/>
      <c r="S39" s="267"/>
      <c r="T39" s="580"/>
      <c r="U39" s="247"/>
      <c r="V39" s="281"/>
      <c r="W39" s="266"/>
      <c r="X39" s="267"/>
      <c r="Y39" s="580"/>
      <c r="Z39" s="247"/>
      <c r="AA39" s="281"/>
      <c r="AB39" s="282"/>
      <c r="AC39" s="247"/>
      <c r="AD39" s="313"/>
      <c r="AE39" s="758"/>
      <c r="AF39" s="922"/>
      <c r="AG39" s="313"/>
      <c r="AH39" s="757"/>
      <c r="AI39" s="247"/>
      <c r="AJ39" s="313"/>
      <c r="AK39" s="757">
        <v>1.524</v>
      </c>
      <c r="AL39" s="247" t="s">
        <v>98</v>
      </c>
      <c r="AM39" s="891">
        <v>0</v>
      </c>
      <c r="AN39" s="757">
        <v>1.524</v>
      </c>
      <c r="AO39" s="247" t="s">
        <v>98</v>
      </c>
      <c r="AP39" s="891">
        <v>0</v>
      </c>
      <c r="AQ39" s="252"/>
      <c r="AR39" s="922"/>
      <c r="AS39" s="923"/>
      <c r="AT39" s="252"/>
      <c r="AU39" s="922"/>
      <c r="AV39" s="923"/>
      <c r="AW39" s="252"/>
      <c r="AX39" s="922"/>
      <c r="AY39" s="923"/>
      <c r="AZ39" s="267"/>
      <c r="BA39" s="256"/>
      <c r="BB39" s="268"/>
      <c r="BC39" s="267"/>
      <c r="BD39" s="256"/>
      <c r="BE39" s="268"/>
      <c r="BF39" s="278"/>
      <c r="BG39" s="279"/>
      <c r="BH39" s="279"/>
      <c r="BI39" s="252"/>
      <c r="BJ39" s="270"/>
      <c r="BK39" s="923"/>
      <c r="BL39" s="252"/>
      <c r="BM39" s="270"/>
      <c r="BN39" s="923"/>
      <c r="BO39" s="757">
        <v>1.524</v>
      </c>
      <c r="BP39" s="247" t="s">
        <v>98</v>
      </c>
      <c r="BQ39" s="268"/>
      <c r="BR39" s="757">
        <v>1.524</v>
      </c>
      <c r="BS39" s="247" t="s">
        <v>98</v>
      </c>
      <c r="BT39" s="268"/>
    </row>
    <row r="40" spans="1:72" ht="31.5" x14ac:dyDescent="0.25">
      <c r="A40" s="933">
        <v>20</v>
      </c>
      <c r="B40" s="938" t="s">
        <v>605</v>
      </c>
      <c r="C40" s="243"/>
      <c r="D40" s="243"/>
      <c r="E40" s="243"/>
      <c r="F40" s="243"/>
      <c r="G40" s="244"/>
      <c r="H40" s="243"/>
      <c r="I40" s="243"/>
      <c r="J40" s="243"/>
      <c r="K40" s="243"/>
      <c r="L40" s="244"/>
      <c r="M40" s="245"/>
      <c r="N40" s="243"/>
      <c r="O40" s="243"/>
      <c r="P40" s="243"/>
      <c r="Q40" s="243"/>
      <c r="R40" s="266"/>
      <c r="S40" s="267"/>
      <c r="T40" s="580">
        <v>23.94</v>
      </c>
      <c r="U40" s="247" t="s">
        <v>98</v>
      </c>
      <c r="V40" s="281"/>
      <c r="W40" s="266"/>
      <c r="X40" s="267"/>
      <c r="Y40" s="580">
        <v>23.94</v>
      </c>
      <c r="Z40" s="247" t="s">
        <v>98</v>
      </c>
      <c r="AA40" s="281"/>
      <c r="AB40" s="282"/>
      <c r="AC40" s="247"/>
      <c r="AD40" s="313"/>
      <c r="AE40" s="758"/>
      <c r="AF40" s="922"/>
      <c r="AG40" s="313"/>
      <c r="AH40" s="757"/>
      <c r="AI40" s="247"/>
      <c r="AJ40" s="313"/>
      <c r="AK40" s="757">
        <v>23.939</v>
      </c>
      <c r="AL40" s="247" t="s">
        <v>98</v>
      </c>
      <c r="AM40" s="891">
        <v>0</v>
      </c>
      <c r="AN40" s="757">
        <v>23.939</v>
      </c>
      <c r="AO40" s="247" t="s">
        <v>98</v>
      </c>
      <c r="AP40" s="891">
        <v>0</v>
      </c>
      <c r="AQ40" s="252"/>
      <c r="AR40" s="922"/>
      <c r="AS40" s="923"/>
      <c r="AT40" s="252"/>
      <c r="AU40" s="922"/>
      <c r="AV40" s="923"/>
      <c r="AW40" s="252"/>
      <c r="AX40" s="922"/>
      <c r="AY40" s="923"/>
      <c r="AZ40" s="267"/>
      <c r="BA40" s="256"/>
      <c r="BB40" s="268"/>
      <c r="BC40" s="267"/>
      <c r="BD40" s="256"/>
      <c r="BE40" s="268"/>
      <c r="BF40" s="278"/>
      <c r="BG40" s="279"/>
      <c r="BH40" s="279"/>
      <c r="BI40" s="252"/>
      <c r="BJ40" s="270"/>
      <c r="BK40" s="923"/>
      <c r="BL40" s="252"/>
      <c r="BM40" s="270"/>
      <c r="BN40" s="923"/>
      <c r="BO40" s="757">
        <v>23.939</v>
      </c>
      <c r="BP40" s="247" t="s">
        <v>98</v>
      </c>
      <c r="BQ40" s="268"/>
      <c r="BR40" s="757">
        <v>23.939</v>
      </c>
      <c r="BS40" s="247" t="s">
        <v>98</v>
      </c>
      <c r="BT40" s="268"/>
    </row>
    <row r="41" spans="1:72" ht="31.5" x14ac:dyDescent="0.25">
      <c r="A41" s="933">
        <v>21</v>
      </c>
      <c r="B41" s="938" t="s">
        <v>606</v>
      </c>
      <c r="C41" s="243"/>
      <c r="D41" s="243"/>
      <c r="E41" s="243"/>
      <c r="F41" s="243"/>
      <c r="G41" s="244"/>
      <c r="H41" s="243"/>
      <c r="I41" s="243"/>
      <c r="J41" s="243"/>
      <c r="K41" s="243"/>
      <c r="L41" s="244"/>
      <c r="M41" s="245"/>
      <c r="N41" s="243"/>
      <c r="O41" s="243"/>
      <c r="P41" s="243"/>
      <c r="Q41" s="243"/>
      <c r="R41" s="266"/>
      <c r="S41" s="267"/>
      <c r="T41" s="580">
        <v>3.46</v>
      </c>
      <c r="U41" s="247" t="s">
        <v>98</v>
      </c>
      <c r="V41" s="281"/>
      <c r="W41" s="266"/>
      <c r="X41" s="267"/>
      <c r="Y41" s="580">
        <v>3.46</v>
      </c>
      <c r="Z41" s="247" t="s">
        <v>98</v>
      </c>
      <c r="AA41" s="281"/>
      <c r="AB41" s="282"/>
      <c r="AC41" s="247"/>
      <c r="AD41" s="313"/>
      <c r="AE41" s="758"/>
      <c r="AF41" s="922"/>
      <c r="AG41" s="313"/>
      <c r="AH41" s="757"/>
      <c r="AI41" s="247"/>
      <c r="AJ41" s="313"/>
      <c r="AK41" s="757">
        <v>3.37</v>
      </c>
      <c r="AL41" s="247" t="s">
        <v>98</v>
      </c>
      <c r="AM41" s="891">
        <v>0</v>
      </c>
      <c r="AN41" s="757">
        <v>3.37</v>
      </c>
      <c r="AO41" s="247" t="s">
        <v>98</v>
      </c>
      <c r="AP41" s="891">
        <v>0</v>
      </c>
      <c r="AQ41" s="252"/>
      <c r="AR41" s="922"/>
      <c r="AS41" s="923"/>
      <c r="AT41" s="252"/>
      <c r="AU41" s="922"/>
      <c r="AV41" s="923"/>
      <c r="AW41" s="252"/>
      <c r="AX41" s="922"/>
      <c r="AY41" s="923"/>
      <c r="AZ41" s="267">
        <v>3.46</v>
      </c>
      <c r="BA41" s="256" t="s">
        <v>98</v>
      </c>
      <c r="BB41" s="268"/>
      <c r="BC41" s="267">
        <v>3.46</v>
      </c>
      <c r="BD41" s="256" t="s">
        <v>98</v>
      </c>
      <c r="BE41" s="268"/>
      <c r="BF41" s="278"/>
      <c r="BG41" s="279"/>
      <c r="BH41" s="279"/>
      <c r="BI41" s="252"/>
      <c r="BJ41" s="270"/>
      <c r="BK41" s="923"/>
      <c r="BL41" s="252"/>
      <c r="BM41" s="270"/>
      <c r="BN41" s="923"/>
      <c r="BO41" s="757">
        <v>3.37</v>
      </c>
      <c r="BP41" s="247" t="s">
        <v>98</v>
      </c>
      <c r="BQ41" s="268"/>
      <c r="BR41" s="757">
        <v>3.37</v>
      </c>
      <c r="BS41" s="247" t="s">
        <v>98</v>
      </c>
      <c r="BT41" s="268"/>
    </row>
    <row r="42" spans="1:72" ht="31.5" x14ac:dyDescent="0.25">
      <c r="A42" s="933">
        <v>22</v>
      </c>
      <c r="B42" s="938" t="s">
        <v>607</v>
      </c>
      <c r="C42" s="243"/>
      <c r="D42" s="243"/>
      <c r="E42" s="243"/>
      <c r="F42" s="243"/>
      <c r="G42" s="244"/>
      <c r="H42" s="243"/>
      <c r="I42" s="243"/>
      <c r="J42" s="243"/>
      <c r="K42" s="243"/>
      <c r="L42" s="244"/>
      <c r="M42" s="245"/>
      <c r="N42" s="243"/>
      <c r="O42" s="243"/>
      <c r="P42" s="243"/>
      <c r="Q42" s="243"/>
      <c r="R42" s="266"/>
      <c r="S42" s="267"/>
      <c r="T42" s="580">
        <v>3.37</v>
      </c>
      <c r="U42" s="247" t="s">
        <v>98</v>
      </c>
      <c r="V42" s="281"/>
      <c r="W42" s="266"/>
      <c r="X42" s="267"/>
      <c r="Y42" s="580">
        <v>3.37</v>
      </c>
      <c r="Z42" s="247" t="s">
        <v>98</v>
      </c>
      <c r="AA42" s="281"/>
      <c r="AB42" s="282"/>
      <c r="AC42" s="247"/>
      <c r="AD42" s="313"/>
      <c r="AE42" s="758"/>
      <c r="AF42" s="922"/>
      <c r="AG42" s="313"/>
      <c r="AH42" s="757"/>
      <c r="AI42" s="247"/>
      <c r="AJ42" s="313"/>
      <c r="AK42" s="757">
        <v>3.464</v>
      </c>
      <c r="AL42" s="247" t="s">
        <v>98</v>
      </c>
      <c r="AM42" s="891">
        <v>0</v>
      </c>
      <c r="AN42" s="757">
        <v>3.464</v>
      </c>
      <c r="AO42" s="247" t="s">
        <v>98</v>
      </c>
      <c r="AP42" s="891">
        <v>0</v>
      </c>
      <c r="AQ42" s="252"/>
      <c r="AR42" s="922"/>
      <c r="AS42" s="923"/>
      <c r="AT42" s="252"/>
      <c r="AU42" s="922"/>
      <c r="AV42" s="923"/>
      <c r="AW42" s="252"/>
      <c r="AX42" s="922"/>
      <c r="AY42" s="923"/>
      <c r="AZ42" s="267">
        <v>3.37</v>
      </c>
      <c r="BA42" s="256" t="s">
        <v>98</v>
      </c>
      <c r="BB42" s="268"/>
      <c r="BC42" s="267">
        <v>3.37</v>
      </c>
      <c r="BD42" s="256" t="s">
        <v>98</v>
      </c>
      <c r="BE42" s="268"/>
      <c r="BF42" s="278"/>
      <c r="BG42" s="279"/>
      <c r="BH42" s="279"/>
      <c r="BI42" s="252"/>
      <c r="BJ42" s="270"/>
      <c r="BK42" s="923"/>
      <c r="BL42" s="252"/>
      <c r="BM42" s="270"/>
      <c r="BN42" s="923"/>
      <c r="BO42" s="757">
        <v>3.464</v>
      </c>
      <c r="BP42" s="247" t="s">
        <v>98</v>
      </c>
      <c r="BQ42" s="268"/>
      <c r="BR42" s="757">
        <v>3.464</v>
      </c>
      <c r="BS42" s="247" t="s">
        <v>98</v>
      </c>
      <c r="BT42" s="268"/>
    </row>
    <row r="43" spans="1:72" ht="31.5" x14ac:dyDescent="0.25">
      <c r="A43" s="933">
        <v>23</v>
      </c>
      <c r="B43" s="938" t="s">
        <v>608</v>
      </c>
      <c r="C43" s="243"/>
      <c r="D43" s="243"/>
      <c r="E43" s="243"/>
      <c r="F43" s="243"/>
      <c r="G43" s="244"/>
      <c r="H43" s="243"/>
      <c r="I43" s="243"/>
      <c r="J43" s="243"/>
      <c r="K43" s="243"/>
      <c r="L43" s="244"/>
      <c r="M43" s="245"/>
      <c r="N43" s="243"/>
      <c r="O43" s="243"/>
      <c r="P43" s="243"/>
      <c r="Q43" s="243"/>
      <c r="R43" s="266"/>
      <c r="S43" s="267"/>
      <c r="T43" s="580"/>
      <c r="U43" s="247"/>
      <c r="V43" s="281"/>
      <c r="W43" s="266"/>
      <c r="X43" s="267"/>
      <c r="Y43" s="580"/>
      <c r="Z43" s="247"/>
      <c r="AA43" s="281"/>
      <c r="AB43" s="282"/>
      <c r="AC43" s="247"/>
      <c r="AD43" s="313"/>
      <c r="AE43" s="758"/>
      <c r="AF43" s="922"/>
      <c r="AG43" s="313"/>
      <c r="AH43" s="757"/>
      <c r="AI43" s="247"/>
      <c r="AJ43" s="313"/>
      <c r="AK43" s="757">
        <v>0</v>
      </c>
      <c r="AL43" s="247" t="s">
        <v>98</v>
      </c>
      <c r="AM43" s="891">
        <v>1.26</v>
      </c>
      <c r="AN43" s="757">
        <v>0</v>
      </c>
      <c r="AO43" s="247" t="s">
        <v>98</v>
      </c>
      <c r="AP43" s="891">
        <v>1.26</v>
      </c>
      <c r="AQ43" s="252"/>
      <c r="AR43" s="922"/>
      <c r="AS43" s="923"/>
      <c r="AT43" s="252"/>
      <c r="AU43" s="922"/>
      <c r="AV43" s="923"/>
      <c r="AW43" s="252"/>
      <c r="AX43" s="922"/>
      <c r="AY43" s="923"/>
      <c r="AZ43" s="267"/>
      <c r="BA43" s="256"/>
      <c r="BB43" s="268"/>
      <c r="BC43" s="267"/>
      <c r="BD43" s="256"/>
      <c r="BE43" s="268"/>
      <c r="BF43" s="290"/>
      <c r="BG43" s="291"/>
      <c r="BH43" s="291"/>
      <c r="BI43" s="252"/>
      <c r="BJ43" s="270"/>
      <c r="BK43" s="923"/>
      <c r="BL43" s="252"/>
      <c r="BM43" s="270"/>
      <c r="BN43" s="923"/>
      <c r="BO43" s="757">
        <v>0</v>
      </c>
      <c r="BP43" s="247"/>
      <c r="BQ43" s="268"/>
      <c r="BR43" s="757"/>
      <c r="BS43" s="247"/>
      <c r="BT43" s="268"/>
    </row>
    <row r="44" spans="1:72" ht="47.25" x14ac:dyDescent="0.25">
      <c r="A44" s="933">
        <v>24</v>
      </c>
      <c r="B44" s="938" t="s">
        <v>609</v>
      </c>
      <c r="C44" s="243"/>
      <c r="D44" s="243"/>
      <c r="E44" s="243"/>
      <c r="F44" s="243"/>
      <c r="G44" s="244"/>
      <c r="H44" s="243"/>
      <c r="I44" s="243"/>
      <c r="J44" s="243"/>
      <c r="K44" s="243"/>
      <c r="L44" s="244"/>
      <c r="M44" s="245"/>
      <c r="N44" s="243"/>
      <c r="O44" s="243"/>
      <c r="P44" s="243"/>
      <c r="Q44" s="243"/>
      <c r="R44" s="266"/>
      <c r="S44" s="267"/>
      <c r="T44" s="580"/>
      <c r="U44" s="247"/>
      <c r="V44" s="268"/>
      <c r="W44" s="266"/>
      <c r="X44" s="267"/>
      <c r="Y44" s="580"/>
      <c r="Z44" s="247"/>
      <c r="AA44" s="268"/>
      <c r="AB44" s="580"/>
      <c r="AC44" s="247"/>
      <c r="AD44" s="281"/>
      <c r="AE44" s="759"/>
      <c r="AF44" s="247"/>
      <c r="AG44" s="313"/>
      <c r="AH44" s="757"/>
      <c r="AI44" s="247"/>
      <c r="AJ44" s="313"/>
      <c r="AK44" s="757">
        <v>0</v>
      </c>
      <c r="AL44" s="247" t="s">
        <v>98</v>
      </c>
      <c r="AM44" s="891">
        <v>0.8</v>
      </c>
      <c r="AN44" s="757">
        <v>0</v>
      </c>
      <c r="AO44" s="247" t="s">
        <v>98</v>
      </c>
      <c r="AP44" s="891">
        <v>0.8</v>
      </c>
      <c r="AQ44" s="252"/>
      <c r="AR44" s="922"/>
      <c r="AS44" s="923"/>
      <c r="AT44" s="252"/>
      <c r="AU44" s="922"/>
      <c r="AV44" s="923"/>
      <c r="AW44" s="252"/>
      <c r="AX44" s="922"/>
      <c r="AY44" s="923"/>
      <c r="AZ44" s="267"/>
      <c r="BA44" s="256"/>
      <c r="BB44" s="268"/>
      <c r="BC44" s="267"/>
      <c r="BD44" s="256"/>
      <c r="BE44" s="268"/>
      <c r="BF44" s="278"/>
      <c r="BG44" s="279"/>
      <c r="BH44" s="279"/>
      <c r="BI44" s="252"/>
      <c r="BJ44" s="256"/>
      <c r="BK44" s="923"/>
      <c r="BL44" s="252"/>
      <c r="BM44" s="270"/>
      <c r="BN44" s="923"/>
      <c r="BO44" s="757">
        <v>0</v>
      </c>
      <c r="BP44" s="247"/>
      <c r="BQ44" s="268"/>
      <c r="BR44" s="757"/>
      <c r="BS44" s="247"/>
      <c r="BT44" s="268"/>
    </row>
    <row r="45" spans="1:72" ht="31.5" x14ac:dyDescent="0.25">
      <c r="A45" s="933">
        <v>25</v>
      </c>
      <c r="B45" s="938" t="s">
        <v>610</v>
      </c>
      <c r="C45" s="243"/>
      <c r="D45" s="243"/>
      <c r="E45" s="243"/>
      <c r="F45" s="243"/>
      <c r="G45" s="244"/>
      <c r="H45" s="243"/>
      <c r="I45" s="243"/>
      <c r="J45" s="243"/>
      <c r="K45" s="243"/>
      <c r="L45" s="244"/>
      <c r="M45" s="245"/>
      <c r="N45" s="243"/>
      <c r="O45" s="243"/>
      <c r="P45" s="243"/>
      <c r="Q45" s="243"/>
      <c r="R45" s="266"/>
      <c r="S45" s="267"/>
      <c r="T45" s="580">
        <v>0.76</v>
      </c>
      <c r="U45" s="247" t="s">
        <v>98</v>
      </c>
      <c r="V45" s="268"/>
      <c r="W45" s="266"/>
      <c r="X45" s="267"/>
      <c r="Y45" s="580">
        <v>0.76</v>
      </c>
      <c r="Z45" s="247" t="s">
        <v>98</v>
      </c>
      <c r="AA45" s="268"/>
      <c r="AB45" s="580"/>
      <c r="AC45" s="247"/>
      <c r="AD45" s="313"/>
      <c r="AE45" s="758"/>
      <c r="AF45" s="922"/>
      <c r="AG45" s="313"/>
      <c r="AH45" s="757"/>
      <c r="AI45" s="247"/>
      <c r="AJ45" s="313"/>
      <c r="AK45" s="757">
        <v>0.432</v>
      </c>
      <c r="AL45" s="247" t="s">
        <v>98</v>
      </c>
      <c r="AM45" s="891">
        <v>0</v>
      </c>
      <c r="AN45" s="757">
        <v>0.432</v>
      </c>
      <c r="AO45" s="247" t="s">
        <v>98</v>
      </c>
      <c r="AP45" s="891">
        <v>0</v>
      </c>
      <c r="AQ45" s="252"/>
      <c r="AR45" s="922"/>
      <c r="AS45" s="923"/>
      <c r="AT45" s="252"/>
      <c r="AU45" s="922"/>
      <c r="AV45" s="923"/>
      <c r="AW45" s="252"/>
      <c r="AX45" s="922"/>
      <c r="AY45" s="923"/>
      <c r="AZ45" s="267"/>
      <c r="BA45" s="256"/>
      <c r="BB45" s="268"/>
      <c r="BC45" s="267"/>
      <c r="BD45" s="256"/>
      <c r="BE45" s="268"/>
      <c r="BF45" s="278"/>
      <c r="BG45" s="279"/>
      <c r="BH45" s="279"/>
      <c r="BI45" s="252"/>
      <c r="BJ45" s="270"/>
      <c r="BK45" s="923"/>
      <c r="BL45" s="252"/>
      <c r="BM45" s="270"/>
      <c r="BN45" s="923"/>
      <c r="BO45" s="757">
        <v>0.432</v>
      </c>
      <c r="BP45" s="247" t="s">
        <v>98</v>
      </c>
      <c r="BQ45" s="268"/>
      <c r="BR45" s="757">
        <v>0.432</v>
      </c>
      <c r="BS45" s="247" t="s">
        <v>98</v>
      </c>
      <c r="BT45" s="268"/>
    </row>
    <row r="46" spans="1:72" x14ac:dyDescent="0.25">
      <c r="A46" s="933">
        <v>26</v>
      </c>
      <c r="B46" s="938" t="s">
        <v>611</v>
      </c>
      <c r="C46" s="243"/>
      <c r="D46" s="243"/>
      <c r="E46" s="243"/>
      <c r="F46" s="243"/>
      <c r="G46" s="244"/>
      <c r="H46" s="243"/>
      <c r="I46" s="243"/>
      <c r="J46" s="243"/>
      <c r="K46" s="243"/>
      <c r="L46" s="244"/>
      <c r="M46" s="245"/>
      <c r="N46" s="243"/>
      <c r="O46" s="243"/>
      <c r="P46" s="243"/>
      <c r="Q46" s="243"/>
      <c r="R46" s="266"/>
      <c r="S46" s="267"/>
      <c r="T46" s="580"/>
      <c r="U46" s="247" t="s">
        <v>98</v>
      </c>
      <c r="V46" s="268"/>
      <c r="W46" s="266"/>
      <c r="X46" s="267"/>
      <c r="Y46" s="580"/>
      <c r="Z46" s="247" t="s">
        <v>98</v>
      </c>
      <c r="AA46" s="268"/>
      <c r="AB46" s="580"/>
      <c r="AC46" s="247"/>
      <c r="AD46" s="313"/>
      <c r="AE46" s="758"/>
      <c r="AF46" s="922"/>
      <c r="AG46" s="313"/>
      <c r="AH46" s="757"/>
      <c r="AI46" s="247"/>
      <c r="AJ46" s="313"/>
      <c r="AK46" s="757">
        <v>0</v>
      </c>
      <c r="AL46" s="247" t="s">
        <v>98</v>
      </c>
      <c r="AM46" s="891">
        <v>0</v>
      </c>
      <c r="AN46" s="757">
        <v>0</v>
      </c>
      <c r="AO46" s="247" t="s">
        <v>98</v>
      </c>
      <c r="AP46" s="891">
        <v>0</v>
      </c>
      <c r="AQ46" s="252"/>
      <c r="AR46" s="922"/>
      <c r="AS46" s="923"/>
      <c r="AT46" s="252"/>
      <c r="AU46" s="922"/>
      <c r="AV46" s="923"/>
      <c r="AW46" s="252"/>
      <c r="AX46" s="922"/>
      <c r="AY46" s="923"/>
      <c r="AZ46" s="267"/>
      <c r="BA46" s="256"/>
      <c r="BB46" s="268"/>
      <c r="BC46" s="267"/>
      <c r="BD46" s="256"/>
      <c r="BE46" s="268"/>
      <c r="BF46" s="278"/>
      <c r="BG46" s="279"/>
      <c r="BH46" s="279"/>
      <c r="BI46" s="252"/>
      <c r="BJ46" s="270"/>
      <c r="BK46" s="923"/>
      <c r="BL46" s="252"/>
      <c r="BM46" s="270"/>
      <c r="BN46" s="923"/>
      <c r="BO46" s="757">
        <v>0</v>
      </c>
      <c r="BP46" s="247"/>
      <c r="BQ46" s="268"/>
      <c r="BR46" s="757"/>
      <c r="BS46" s="247"/>
      <c r="BT46" s="268"/>
    </row>
    <row r="47" spans="1:72" x14ac:dyDescent="0.25">
      <c r="A47" s="933">
        <v>27</v>
      </c>
      <c r="B47" s="938" t="s">
        <v>612</v>
      </c>
      <c r="C47" s="243"/>
      <c r="D47" s="243"/>
      <c r="E47" s="243"/>
      <c r="F47" s="243"/>
      <c r="G47" s="244"/>
      <c r="H47" s="243"/>
      <c r="I47" s="243"/>
      <c r="J47" s="243"/>
      <c r="K47" s="243"/>
      <c r="L47" s="244"/>
      <c r="M47" s="245"/>
      <c r="N47" s="243"/>
      <c r="O47" s="243"/>
      <c r="P47" s="243"/>
      <c r="Q47" s="243"/>
      <c r="R47" s="266"/>
      <c r="S47" s="267"/>
      <c r="T47" s="580"/>
      <c r="U47" s="247" t="s">
        <v>98</v>
      </c>
      <c r="V47" s="268"/>
      <c r="W47" s="266"/>
      <c r="X47" s="267"/>
      <c r="Y47" s="580"/>
      <c r="Z47" s="247" t="s">
        <v>98</v>
      </c>
      <c r="AA47" s="268"/>
      <c r="AB47" s="580"/>
      <c r="AC47" s="247"/>
      <c r="AD47" s="313"/>
      <c r="AE47" s="758"/>
      <c r="AF47" s="922"/>
      <c r="AG47" s="313"/>
      <c r="AH47" s="757"/>
      <c r="AI47" s="247"/>
      <c r="AJ47" s="313"/>
      <c r="AK47" s="757">
        <v>0</v>
      </c>
      <c r="AL47" s="247" t="s">
        <v>98</v>
      </c>
      <c r="AM47" s="891">
        <v>0.8</v>
      </c>
      <c r="AN47" s="757">
        <v>0</v>
      </c>
      <c r="AO47" s="247" t="s">
        <v>98</v>
      </c>
      <c r="AP47" s="891">
        <v>0.8</v>
      </c>
      <c r="AQ47" s="252"/>
      <c r="AR47" s="922"/>
      <c r="AS47" s="923"/>
      <c r="AT47" s="252"/>
      <c r="AU47" s="922"/>
      <c r="AV47" s="923"/>
      <c r="AW47" s="252"/>
      <c r="AX47" s="922"/>
      <c r="AY47" s="923"/>
      <c r="AZ47" s="267"/>
      <c r="BA47" s="256"/>
      <c r="BB47" s="268"/>
      <c r="BC47" s="267"/>
      <c r="BD47" s="256"/>
      <c r="BE47" s="268"/>
      <c r="BF47" s="278"/>
      <c r="BG47" s="279"/>
      <c r="BH47" s="279"/>
      <c r="BI47" s="252"/>
      <c r="BJ47" s="270"/>
      <c r="BK47" s="923"/>
      <c r="BL47" s="252"/>
      <c r="BM47" s="270"/>
      <c r="BN47" s="923"/>
      <c r="BO47" s="757">
        <v>0</v>
      </c>
      <c r="BP47" s="247"/>
      <c r="BQ47" s="268"/>
      <c r="BR47" s="757"/>
      <c r="BS47" s="247"/>
      <c r="BT47" s="268"/>
    </row>
    <row r="48" spans="1:72" ht="78.75" x14ac:dyDescent="0.25">
      <c r="A48" s="933">
        <v>28</v>
      </c>
      <c r="B48" s="938" t="s">
        <v>613</v>
      </c>
      <c r="C48" s="243"/>
      <c r="D48" s="243"/>
      <c r="E48" s="243"/>
      <c r="F48" s="243"/>
      <c r="G48" s="244"/>
      <c r="H48" s="243"/>
      <c r="I48" s="243"/>
      <c r="J48" s="243"/>
      <c r="K48" s="243"/>
      <c r="L48" s="244"/>
      <c r="M48" s="245"/>
      <c r="N48" s="243"/>
      <c r="O48" s="243"/>
      <c r="P48" s="243"/>
      <c r="Q48" s="243"/>
      <c r="R48" s="266"/>
      <c r="S48" s="267"/>
      <c r="T48" s="580">
        <v>1.1000000000000001</v>
      </c>
      <c r="U48" s="247" t="s">
        <v>98</v>
      </c>
      <c r="V48" s="268">
        <v>1.26</v>
      </c>
      <c r="W48" s="266"/>
      <c r="X48" s="267"/>
      <c r="Y48" s="580">
        <v>1.1000000000000001</v>
      </c>
      <c r="Z48" s="247" t="s">
        <v>98</v>
      </c>
      <c r="AA48" s="268">
        <v>1.26</v>
      </c>
      <c r="AB48" s="580"/>
      <c r="AC48" s="247"/>
      <c r="AD48" s="313"/>
      <c r="AE48" s="758"/>
      <c r="AF48" s="922"/>
      <c r="AG48" s="313"/>
      <c r="AH48" s="757"/>
      <c r="AI48" s="247"/>
      <c r="AJ48" s="313"/>
      <c r="AK48" s="757">
        <v>0</v>
      </c>
      <c r="AL48" s="247"/>
      <c r="AM48" s="891"/>
      <c r="AN48" s="757"/>
      <c r="AO48" s="247"/>
      <c r="AP48" s="891"/>
      <c r="AQ48" s="252"/>
      <c r="AR48" s="922"/>
      <c r="AS48" s="923"/>
      <c r="AT48" s="252"/>
      <c r="AU48" s="922"/>
      <c r="AV48" s="923"/>
      <c r="AW48" s="252"/>
      <c r="AX48" s="922"/>
      <c r="AY48" s="923"/>
      <c r="AZ48" s="267"/>
      <c r="BA48" s="256"/>
      <c r="BB48" s="268"/>
      <c r="BC48" s="267"/>
      <c r="BD48" s="256"/>
      <c r="BE48" s="268"/>
      <c r="BF48" s="278"/>
      <c r="BG48" s="279"/>
      <c r="BH48" s="279"/>
      <c r="BI48" s="252"/>
      <c r="BJ48" s="270"/>
      <c r="BK48" s="923"/>
      <c r="BL48" s="252"/>
      <c r="BM48" s="270"/>
      <c r="BN48" s="923"/>
      <c r="BO48" s="757">
        <v>0</v>
      </c>
      <c r="BP48" s="247"/>
      <c r="BQ48" s="268"/>
      <c r="BR48" s="757"/>
      <c r="BS48" s="247"/>
      <c r="BT48" s="268"/>
    </row>
    <row r="49" spans="1:72" x14ac:dyDescent="0.25">
      <c r="A49" s="933">
        <v>29</v>
      </c>
      <c r="B49" s="938" t="s">
        <v>614</v>
      </c>
      <c r="C49" s="243"/>
      <c r="D49" s="243"/>
      <c r="E49" s="243"/>
      <c r="F49" s="243"/>
      <c r="G49" s="244"/>
      <c r="H49" s="243"/>
      <c r="I49" s="243"/>
      <c r="J49" s="243"/>
      <c r="K49" s="243"/>
      <c r="L49" s="244"/>
      <c r="M49" s="245"/>
      <c r="N49" s="243"/>
      <c r="O49" s="243"/>
      <c r="P49" s="243"/>
      <c r="Q49" s="243"/>
      <c r="R49" s="266"/>
      <c r="S49" s="267"/>
      <c r="T49" s="580"/>
      <c r="U49" s="247" t="s">
        <v>98</v>
      </c>
      <c r="V49" s="268">
        <v>1.26</v>
      </c>
      <c r="W49" s="266"/>
      <c r="X49" s="267"/>
      <c r="Y49" s="580"/>
      <c r="Z49" s="247" t="s">
        <v>98</v>
      </c>
      <c r="AA49" s="268">
        <v>1.26</v>
      </c>
      <c r="AB49" s="580"/>
      <c r="AC49" s="247"/>
      <c r="AD49" s="313"/>
      <c r="AE49" s="758"/>
      <c r="AF49" s="922"/>
      <c r="AG49" s="313"/>
      <c r="AH49" s="757"/>
      <c r="AI49" s="247"/>
      <c r="AJ49" s="313"/>
      <c r="AK49" s="757">
        <v>0</v>
      </c>
      <c r="AL49" s="247" t="s">
        <v>98</v>
      </c>
      <c r="AM49" s="891">
        <v>1.26</v>
      </c>
      <c r="AN49" s="757">
        <v>0</v>
      </c>
      <c r="AO49" s="247" t="s">
        <v>98</v>
      </c>
      <c r="AP49" s="891">
        <v>1.26</v>
      </c>
      <c r="AQ49" s="252"/>
      <c r="AR49" s="922"/>
      <c r="AS49" s="923"/>
      <c r="AT49" s="252"/>
      <c r="AU49" s="922"/>
      <c r="AV49" s="923"/>
      <c r="AW49" s="252"/>
      <c r="AX49" s="922"/>
      <c r="AY49" s="923"/>
      <c r="AZ49" s="267"/>
      <c r="BA49" s="256" t="s">
        <v>98</v>
      </c>
      <c r="BB49" s="268"/>
      <c r="BC49" s="267"/>
      <c r="BD49" s="256"/>
      <c r="BE49" s="268"/>
      <c r="BF49" s="278"/>
      <c r="BG49" s="279"/>
      <c r="BH49" s="279"/>
      <c r="BI49" s="252"/>
      <c r="BJ49" s="270"/>
      <c r="BK49" s="923"/>
      <c r="BL49" s="252"/>
      <c r="BM49" s="270"/>
      <c r="BN49" s="923"/>
      <c r="BO49" s="757"/>
      <c r="BP49" s="247"/>
      <c r="BQ49" s="268"/>
      <c r="BR49" s="757"/>
      <c r="BS49" s="247"/>
      <c r="BT49" s="268"/>
    </row>
    <row r="50" spans="1:72" x14ac:dyDescent="0.25">
      <c r="A50" s="933">
        <v>30</v>
      </c>
      <c r="B50" s="936" t="s">
        <v>136</v>
      </c>
      <c r="C50" s="243"/>
      <c r="D50" s="243"/>
      <c r="E50" s="243"/>
      <c r="F50" s="243"/>
      <c r="G50" s="244"/>
      <c r="H50" s="243"/>
      <c r="I50" s="243"/>
      <c r="J50" s="243"/>
      <c r="K50" s="243"/>
      <c r="L50" s="244"/>
      <c r="M50" s="245"/>
      <c r="N50" s="243"/>
      <c r="O50" s="243"/>
      <c r="P50" s="243"/>
      <c r="Q50" s="243"/>
      <c r="R50" s="266"/>
      <c r="S50" s="267"/>
      <c r="T50" s="580"/>
      <c r="U50" s="247"/>
      <c r="V50" s="268"/>
      <c r="W50" s="266"/>
      <c r="X50" s="267"/>
      <c r="Y50" s="580"/>
      <c r="Z50" s="247"/>
      <c r="AA50" s="268"/>
      <c r="AB50" s="580"/>
      <c r="AC50" s="247"/>
      <c r="AD50" s="313"/>
      <c r="AE50" s="758"/>
      <c r="AF50" s="922"/>
      <c r="AG50" s="313"/>
      <c r="AH50" s="757"/>
      <c r="AI50" s="247"/>
      <c r="AJ50" s="313"/>
      <c r="AK50" s="757">
        <v>0</v>
      </c>
      <c r="AL50" s="247"/>
      <c r="AM50" s="891"/>
      <c r="AN50" s="757"/>
      <c r="AO50" s="247"/>
      <c r="AP50" s="891">
        <v>0</v>
      </c>
      <c r="AQ50" s="252"/>
      <c r="AR50" s="922"/>
      <c r="AS50" s="923"/>
      <c r="AT50" s="252"/>
      <c r="AU50" s="922"/>
      <c r="AV50" s="923"/>
      <c r="AW50" s="252"/>
      <c r="AX50" s="922"/>
      <c r="AY50" s="923"/>
      <c r="AZ50" s="267"/>
      <c r="BA50" s="256"/>
      <c r="BB50" s="268"/>
      <c r="BC50" s="267"/>
      <c r="BD50" s="256"/>
      <c r="BE50" s="268"/>
      <c r="BF50" s="278"/>
      <c r="BG50" s="279"/>
      <c r="BH50" s="279"/>
      <c r="BI50" s="252"/>
      <c r="BJ50" s="270"/>
      <c r="BK50" s="923"/>
      <c r="BL50" s="288"/>
      <c r="BM50" s="256"/>
      <c r="BN50" s="292"/>
      <c r="BO50" s="757"/>
      <c r="BP50" s="247"/>
      <c r="BQ50" s="268"/>
      <c r="BR50" s="757"/>
      <c r="BS50" s="247"/>
      <c r="BT50" s="268"/>
    </row>
    <row r="51" spans="1:72" ht="31.5" x14ac:dyDescent="0.25">
      <c r="A51" s="933">
        <v>31</v>
      </c>
      <c r="B51" s="935" t="s">
        <v>593</v>
      </c>
      <c r="C51" s="243"/>
      <c r="D51" s="243"/>
      <c r="E51" s="243"/>
      <c r="F51" s="243"/>
      <c r="G51" s="244"/>
      <c r="H51" s="243"/>
      <c r="I51" s="243"/>
      <c r="J51" s="243"/>
      <c r="K51" s="243"/>
      <c r="L51" s="244"/>
      <c r="M51" s="245"/>
      <c r="N51" s="243"/>
      <c r="O51" s="243"/>
      <c r="P51" s="243"/>
      <c r="Q51" s="243"/>
      <c r="R51" s="266"/>
      <c r="S51" s="267"/>
      <c r="T51" s="580">
        <v>3.57</v>
      </c>
      <c r="U51" s="247" t="s">
        <v>98</v>
      </c>
      <c r="V51" s="294">
        <v>1.05</v>
      </c>
      <c r="W51" s="266"/>
      <c r="X51" s="267"/>
      <c r="Y51" s="580">
        <v>3.57</v>
      </c>
      <c r="Z51" s="247" t="s">
        <v>98</v>
      </c>
      <c r="AA51" s="268">
        <v>1.05</v>
      </c>
      <c r="AB51" s="876"/>
      <c r="AC51" s="247"/>
      <c r="AD51" s="313"/>
      <c r="AE51" s="758"/>
      <c r="AF51" s="922"/>
      <c r="AG51" s="313"/>
      <c r="AH51" s="757"/>
      <c r="AI51" s="247"/>
      <c r="AJ51" s="313"/>
      <c r="AK51" s="757">
        <v>2.37</v>
      </c>
      <c r="AL51" s="247" t="s">
        <v>98</v>
      </c>
      <c r="AM51" s="891">
        <v>1.05</v>
      </c>
      <c r="AN51" s="757">
        <v>2.37</v>
      </c>
      <c r="AO51" s="247" t="s">
        <v>98</v>
      </c>
      <c r="AP51" s="891">
        <v>1.05</v>
      </c>
      <c r="AQ51" s="252"/>
      <c r="AR51" s="922"/>
      <c r="AS51" s="923"/>
      <c r="AT51" s="252"/>
      <c r="AU51" s="922"/>
      <c r="AV51" s="923"/>
      <c r="AW51" s="252"/>
      <c r="AX51" s="922"/>
      <c r="AY51" s="923"/>
      <c r="AZ51" s="267">
        <v>3.57</v>
      </c>
      <c r="BA51" s="256" t="s">
        <v>98</v>
      </c>
      <c r="BB51" s="268">
        <v>1.05</v>
      </c>
      <c r="BC51" s="267">
        <v>3.57</v>
      </c>
      <c r="BD51" s="256" t="s">
        <v>98</v>
      </c>
      <c r="BE51" s="268">
        <v>1.05</v>
      </c>
      <c r="BF51" s="278"/>
      <c r="BG51" s="279"/>
      <c r="BH51" s="279"/>
      <c r="BI51" s="252"/>
      <c r="BJ51" s="270"/>
      <c r="BK51" s="923"/>
      <c r="BL51" s="252"/>
      <c r="BM51" s="270"/>
      <c r="BN51" s="923"/>
      <c r="BO51" s="757">
        <v>2.37</v>
      </c>
      <c r="BP51" s="247" t="s">
        <v>98</v>
      </c>
      <c r="BQ51" s="268">
        <v>1.05</v>
      </c>
      <c r="BR51" s="757">
        <v>2.37</v>
      </c>
      <c r="BS51" s="247" t="s">
        <v>98</v>
      </c>
      <c r="BT51" s="268">
        <v>1.05</v>
      </c>
    </row>
    <row r="52" spans="1:72" ht="63" x14ac:dyDescent="0.25">
      <c r="A52" s="933">
        <v>32</v>
      </c>
      <c r="B52" s="935" t="s">
        <v>615</v>
      </c>
      <c r="C52" s="243"/>
      <c r="D52" s="243"/>
      <c r="E52" s="243"/>
      <c r="F52" s="243"/>
      <c r="G52" s="244"/>
      <c r="H52" s="243"/>
      <c r="I52" s="243"/>
      <c r="J52" s="243"/>
      <c r="K52" s="243"/>
      <c r="L52" s="244"/>
      <c r="M52" s="245"/>
      <c r="N52" s="243"/>
      <c r="O52" s="243"/>
      <c r="P52" s="243"/>
      <c r="Q52" s="243"/>
      <c r="R52" s="266"/>
      <c r="S52" s="267"/>
      <c r="T52" s="580"/>
      <c r="U52" s="247"/>
      <c r="V52" s="268"/>
      <c r="W52" s="266"/>
      <c r="X52" s="267"/>
      <c r="Y52" s="580"/>
      <c r="Z52" s="247"/>
      <c r="AA52" s="268"/>
      <c r="AB52" s="580"/>
      <c r="AC52" s="247"/>
      <c r="AD52" s="313"/>
      <c r="AE52" s="758"/>
      <c r="AF52" s="922"/>
      <c r="AG52" s="313"/>
      <c r="AH52" s="757"/>
      <c r="AI52" s="247"/>
      <c r="AJ52" s="313"/>
      <c r="AK52" s="757"/>
      <c r="AL52" s="922"/>
      <c r="AM52" s="891">
        <v>0</v>
      </c>
      <c r="AN52" s="759"/>
      <c r="AO52" s="922"/>
      <c r="AP52" s="313"/>
      <c r="AQ52" s="252"/>
      <c r="AR52" s="922"/>
      <c r="AS52" s="923"/>
      <c r="AT52" s="252"/>
      <c r="AU52" s="922"/>
      <c r="AV52" s="923"/>
      <c r="AW52" s="252"/>
      <c r="AX52" s="922"/>
      <c r="AY52" s="923"/>
      <c r="AZ52" s="267"/>
      <c r="BA52" s="256"/>
      <c r="BB52" s="268"/>
      <c r="BC52" s="267"/>
      <c r="BD52" s="256"/>
      <c r="BE52" s="268"/>
      <c r="BF52" s="278"/>
      <c r="BG52" s="279"/>
      <c r="BH52" s="279"/>
      <c r="BI52" s="252"/>
      <c r="BJ52" s="270"/>
      <c r="BK52" s="923"/>
      <c r="BL52" s="252"/>
      <c r="BM52" s="270"/>
      <c r="BN52" s="923"/>
      <c r="BO52" s="757"/>
      <c r="BP52" s="270"/>
      <c r="BQ52" s="268"/>
      <c r="BR52" s="922"/>
      <c r="BS52" s="270"/>
      <c r="BT52" s="923"/>
    </row>
    <row r="53" spans="1:72" x14ac:dyDescent="0.25">
      <c r="A53" s="933">
        <v>33</v>
      </c>
      <c r="B53" s="936" t="s">
        <v>137</v>
      </c>
      <c r="C53" s="243"/>
      <c r="D53" s="243"/>
      <c r="E53" s="243"/>
      <c r="F53" s="243"/>
      <c r="G53" s="244"/>
      <c r="H53" s="243"/>
      <c r="I53" s="243"/>
      <c r="J53" s="243"/>
      <c r="K53" s="243"/>
      <c r="L53" s="244"/>
      <c r="M53" s="245"/>
      <c r="N53" s="243"/>
      <c r="O53" s="243"/>
      <c r="P53" s="243"/>
      <c r="Q53" s="243"/>
      <c r="R53" s="266"/>
      <c r="S53" s="267"/>
      <c r="T53" s="580"/>
      <c r="U53" s="247"/>
      <c r="V53" s="268"/>
      <c r="W53" s="266"/>
      <c r="X53" s="267"/>
      <c r="Y53" s="580"/>
      <c r="Z53" s="247"/>
      <c r="AA53" s="268"/>
      <c r="AB53" s="580"/>
      <c r="AC53" s="247"/>
      <c r="AD53" s="313"/>
      <c r="AE53" s="758"/>
      <c r="AF53" s="922"/>
      <c r="AG53" s="313"/>
      <c r="AH53" s="757"/>
      <c r="AI53" s="247"/>
      <c r="AJ53" s="313"/>
      <c r="AK53" s="757"/>
      <c r="AL53" s="922"/>
      <c r="AM53" s="313"/>
      <c r="AN53" s="759"/>
      <c r="AO53" s="922"/>
      <c r="AP53" s="313"/>
      <c r="AQ53" s="252"/>
      <c r="AR53" s="922"/>
      <c r="AS53" s="923"/>
      <c r="AT53" s="252"/>
      <c r="AU53" s="922"/>
      <c r="AV53" s="923"/>
      <c r="AW53" s="252"/>
      <c r="AX53" s="922"/>
      <c r="AY53" s="923"/>
      <c r="AZ53" s="267"/>
      <c r="BA53" s="256"/>
      <c r="BB53" s="268"/>
      <c r="BC53" s="267"/>
      <c r="BD53" s="256"/>
      <c r="BE53" s="268"/>
      <c r="BF53" s="278"/>
      <c r="BG53" s="279"/>
      <c r="BH53" s="279"/>
      <c r="BI53" s="252"/>
      <c r="BJ53" s="270"/>
      <c r="BK53" s="923"/>
      <c r="BL53" s="252"/>
      <c r="BM53" s="270"/>
      <c r="BN53" s="923"/>
      <c r="BO53" s="252"/>
      <c r="BP53" s="270"/>
      <c r="BQ53" s="268"/>
      <c r="BR53" s="922"/>
      <c r="BS53" s="270"/>
      <c r="BT53" s="923"/>
    </row>
    <row r="54" spans="1:72" ht="31.5" x14ac:dyDescent="0.25">
      <c r="A54" s="933">
        <v>34</v>
      </c>
      <c r="B54" s="938" t="s">
        <v>138</v>
      </c>
      <c r="C54" s="243"/>
      <c r="D54" s="243"/>
      <c r="E54" s="243"/>
      <c r="F54" s="243"/>
      <c r="G54" s="244"/>
      <c r="H54" s="243"/>
      <c r="I54" s="243"/>
      <c r="J54" s="243"/>
      <c r="K54" s="243"/>
      <c r="L54" s="244"/>
      <c r="M54" s="245"/>
      <c r="N54" s="243"/>
      <c r="O54" s="243"/>
      <c r="P54" s="243"/>
      <c r="Q54" s="243"/>
      <c r="R54" s="266"/>
      <c r="S54" s="267"/>
      <c r="T54" s="580">
        <v>0.7</v>
      </c>
      <c r="U54" s="247" t="s">
        <v>98</v>
      </c>
      <c r="V54" s="268"/>
      <c r="W54" s="266"/>
      <c r="X54" s="267"/>
      <c r="Y54" s="580">
        <v>0.7</v>
      </c>
      <c r="Z54" s="247" t="s">
        <v>98</v>
      </c>
      <c r="AA54" s="268"/>
      <c r="AB54" s="580"/>
      <c r="AC54" s="247"/>
      <c r="AD54" s="313"/>
      <c r="AE54" s="758"/>
      <c r="AF54" s="922"/>
      <c r="AG54" s="313"/>
      <c r="AH54" s="757"/>
      <c r="AI54" s="247"/>
      <c r="AJ54" s="313"/>
      <c r="AK54" s="757"/>
      <c r="AL54" s="922"/>
      <c r="AM54" s="313"/>
      <c r="AN54" s="759"/>
      <c r="AO54" s="922"/>
      <c r="AP54" s="313"/>
      <c r="AQ54" s="252"/>
      <c r="AR54" s="922"/>
      <c r="AS54" s="923"/>
      <c r="AT54" s="252"/>
      <c r="AU54" s="922"/>
      <c r="AV54" s="923"/>
      <c r="AW54" s="252"/>
      <c r="AX54" s="922"/>
      <c r="AY54" s="923"/>
      <c r="AZ54" s="267">
        <v>0.7</v>
      </c>
      <c r="BA54" s="256" t="s">
        <v>98</v>
      </c>
      <c r="BB54" s="268"/>
      <c r="BC54" s="267">
        <v>0.7</v>
      </c>
      <c r="BD54" s="256" t="s">
        <v>98</v>
      </c>
      <c r="BE54" s="268"/>
      <c r="BF54" s="278"/>
      <c r="BG54" s="279"/>
      <c r="BH54" s="279"/>
      <c r="BI54" s="252"/>
      <c r="BJ54" s="270"/>
      <c r="BK54" s="923"/>
      <c r="BL54" s="252"/>
      <c r="BM54" s="270"/>
      <c r="BN54" s="923"/>
      <c r="BO54" s="252"/>
      <c r="BP54" s="270"/>
      <c r="BQ54" s="268"/>
      <c r="BR54" s="922"/>
      <c r="BS54" s="270"/>
      <c r="BT54" s="923"/>
    </row>
    <row r="55" spans="1:72" x14ac:dyDescent="0.25">
      <c r="A55" s="933">
        <v>35</v>
      </c>
      <c r="B55" s="941" t="s">
        <v>616</v>
      </c>
      <c r="C55" s="243"/>
      <c r="D55" s="243"/>
      <c r="E55" s="243"/>
      <c r="F55" s="243"/>
      <c r="G55" s="244"/>
      <c r="H55" s="243"/>
      <c r="I55" s="243"/>
      <c r="J55" s="243"/>
      <c r="K55" s="243"/>
      <c r="L55" s="244"/>
      <c r="M55" s="245"/>
      <c r="N55" s="243"/>
      <c r="O55" s="243"/>
      <c r="P55" s="243"/>
      <c r="Q55" s="243"/>
      <c r="R55" s="266"/>
      <c r="S55" s="267"/>
      <c r="T55" s="580"/>
      <c r="U55" s="247"/>
      <c r="V55" s="268"/>
      <c r="W55" s="266"/>
      <c r="X55" s="267"/>
      <c r="Y55" s="267"/>
      <c r="Z55" s="247"/>
      <c r="AA55" s="268"/>
      <c r="AB55" s="580"/>
      <c r="AC55" s="247"/>
      <c r="AD55" s="313"/>
      <c r="AE55" s="758"/>
      <c r="AF55" s="922"/>
      <c r="AG55" s="313"/>
      <c r="AH55" s="757">
        <v>18.364999999999998</v>
      </c>
      <c r="AI55" s="247" t="s">
        <v>98</v>
      </c>
      <c r="AJ55" s="313">
        <v>0.2</v>
      </c>
      <c r="AK55" s="757"/>
      <c r="AL55" s="974"/>
      <c r="AM55" s="313"/>
      <c r="AN55" s="759">
        <v>18.364999999999998</v>
      </c>
      <c r="AO55" s="247" t="s">
        <v>98</v>
      </c>
      <c r="AP55" s="313">
        <v>0.2</v>
      </c>
      <c r="AQ55" s="252"/>
      <c r="AR55" s="922"/>
      <c r="AS55" s="923"/>
      <c r="AT55" s="252"/>
      <c r="AU55" s="922"/>
      <c r="AV55" s="923"/>
      <c r="AW55" s="252"/>
      <c r="AX55" s="922"/>
      <c r="AY55" s="923"/>
      <c r="BA55" s="256"/>
      <c r="BB55" s="268"/>
      <c r="BC55" s="267"/>
      <c r="BD55" s="256"/>
      <c r="BE55" s="280"/>
      <c r="BF55" s="278"/>
      <c r="BG55" s="279"/>
      <c r="BH55" s="279"/>
      <c r="BI55" s="252"/>
      <c r="BJ55" s="270"/>
      <c r="BK55" s="923"/>
      <c r="BL55" s="759">
        <v>18.364999999999998</v>
      </c>
      <c r="BM55" s="247" t="s">
        <v>98</v>
      </c>
      <c r="BN55" s="978">
        <v>0.15</v>
      </c>
      <c r="BO55" s="252"/>
      <c r="BP55" s="979"/>
      <c r="BQ55" s="978"/>
      <c r="BR55" s="759">
        <v>18.364999999999998</v>
      </c>
      <c r="BS55" s="247" t="s">
        <v>98</v>
      </c>
      <c r="BT55" s="978">
        <v>0.15</v>
      </c>
    </row>
    <row r="56" spans="1:72" x14ac:dyDescent="0.25">
      <c r="A56" s="933">
        <v>36</v>
      </c>
      <c r="B56" s="941" t="s">
        <v>617</v>
      </c>
      <c r="C56" s="243"/>
      <c r="D56" s="243"/>
      <c r="E56" s="243"/>
      <c r="F56" s="243"/>
      <c r="G56" s="244"/>
      <c r="H56" s="243"/>
      <c r="I56" s="243"/>
      <c r="J56" s="243"/>
      <c r="K56" s="243"/>
      <c r="L56" s="244"/>
      <c r="M56" s="245"/>
      <c r="N56" s="243"/>
      <c r="O56" s="243"/>
      <c r="P56" s="243"/>
      <c r="Q56" s="243"/>
      <c r="R56" s="266"/>
      <c r="S56" s="267"/>
      <c r="T56" s="580"/>
      <c r="U56" s="247"/>
      <c r="V56" s="268"/>
      <c r="W56" s="266"/>
      <c r="X56" s="267"/>
      <c r="Y56" s="267"/>
      <c r="Z56" s="247"/>
      <c r="AA56" s="268"/>
      <c r="AB56" s="580"/>
      <c r="AC56" s="247"/>
      <c r="AD56" s="313"/>
      <c r="AE56" s="758"/>
      <c r="AF56" s="922"/>
      <c r="AG56" s="313"/>
      <c r="AH56" s="759">
        <v>7.754856427</v>
      </c>
      <c r="AI56" s="247" t="s">
        <v>98</v>
      </c>
      <c r="AJ56" s="281">
        <v>14.42</v>
      </c>
      <c r="AK56" s="757"/>
      <c r="AL56" s="974"/>
      <c r="AM56" s="313"/>
      <c r="AN56" s="759">
        <v>7.754856427</v>
      </c>
      <c r="AO56" s="247" t="s">
        <v>98</v>
      </c>
      <c r="AP56" s="281">
        <v>14.42</v>
      </c>
      <c r="AQ56" s="252"/>
      <c r="AR56" s="922"/>
      <c r="AS56" s="923"/>
      <c r="AT56" s="252"/>
      <c r="AU56" s="922"/>
      <c r="AV56" s="923"/>
      <c r="AW56" s="252"/>
      <c r="AX56" s="922"/>
      <c r="AY56" s="923"/>
      <c r="AZ56" s="267"/>
      <c r="BA56" s="256"/>
      <c r="BB56" s="268"/>
      <c r="BC56" s="267"/>
      <c r="BD56" s="256"/>
      <c r="BE56" s="280"/>
      <c r="BF56" s="278"/>
      <c r="BG56" s="279"/>
      <c r="BH56" s="279"/>
      <c r="BI56" s="252"/>
      <c r="BJ56" s="270"/>
      <c r="BK56" s="923"/>
      <c r="BL56" s="759">
        <v>7.754856427</v>
      </c>
      <c r="BM56" s="247" t="s">
        <v>98</v>
      </c>
      <c r="BN56" s="295">
        <v>10.15</v>
      </c>
      <c r="BO56" s="252"/>
      <c r="BP56" s="270"/>
      <c r="BQ56" s="923"/>
      <c r="BR56" s="759">
        <v>7.754856427</v>
      </c>
      <c r="BS56" s="247" t="s">
        <v>98</v>
      </c>
      <c r="BT56" s="295">
        <v>10.15</v>
      </c>
    </row>
    <row r="57" spans="1:72" x14ac:dyDescent="0.25">
      <c r="A57" s="933">
        <v>37</v>
      </c>
      <c r="B57" s="941" t="s">
        <v>618</v>
      </c>
      <c r="C57" s="243"/>
      <c r="D57" s="243"/>
      <c r="E57" s="243"/>
      <c r="F57" s="243"/>
      <c r="G57" s="244"/>
      <c r="H57" s="243"/>
      <c r="I57" s="243"/>
      <c r="J57" s="243"/>
      <c r="K57" s="243"/>
      <c r="L57" s="244"/>
      <c r="M57" s="245"/>
      <c r="N57" s="243"/>
      <c r="O57" s="243"/>
      <c r="P57" s="243"/>
      <c r="Q57" s="243"/>
      <c r="R57" s="266"/>
      <c r="S57" s="267"/>
      <c r="T57" s="580"/>
      <c r="U57" s="247"/>
      <c r="V57" s="268"/>
      <c r="W57" s="266"/>
      <c r="X57" s="267"/>
      <c r="Y57" s="267"/>
      <c r="Z57" s="247"/>
      <c r="AA57" s="268"/>
      <c r="AB57" s="580"/>
      <c r="AC57" s="247"/>
      <c r="AD57" s="313"/>
      <c r="AE57" s="758"/>
      <c r="AF57" s="922"/>
      <c r="AG57" s="313"/>
      <c r="AH57" s="757"/>
      <c r="AI57" s="247"/>
      <c r="AJ57" s="281"/>
      <c r="AK57" s="757"/>
      <c r="AL57" s="974"/>
      <c r="AM57" s="313"/>
      <c r="AN57" s="759"/>
      <c r="AO57" s="247"/>
      <c r="AP57" s="281"/>
      <c r="AQ57" s="252"/>
      <c r="AR57" s="922"/>
      <c r="AS57" s="923"/>
      <c r="AT57" s="252"/>
      <c r="AU57" s="922"/>
      <c r="AV57" s="923"/>
      <c r="AW57" s="252"/>
      <c r="AX57" s="922"/>
      <c r="AY57" s="923"/>
      <c r="AZ57" s="267"/>
      <c r="BA57" s="256"/>
      <c r="BB57" s="268"/>
      <c r="BC57" s="267"/>
      <c r="BD57" s="256"/>
      <c r="BE57" s="280"/>
      <c r="BF57" s="278"/>
      <c r="BG57" s="279"/>
      <c r="BH57" s="279"/>
      <c r="BI57" s="252"/>
      <c r="BJ57" s="270"/>
      <c r="BK57" s="923"/>
      <c r="BL57" s="288"/>
      <c r="BM57" s="296"/>
      <c r="BN57" s="295"/>
      <c r="BO57" s="252"/>
      <c r="BP57" s="270"/>
      <c r="BQ57" s="923"/>
      <c r="BR57" s="288"/>
      <c r="BS57" s="296"/>
      <c r="BT57" s="295"/>
    </row>
    <row r="58" spans="1:72" ht="87" customHeight="1" x14ac:dyDescent="0.25">
      <c r="A58" s="933">
        <v>38</v>
      </c>
      <c r="B58" s="41" t="s">
        <v>643</v>
      </c>
      <c r="C58" s="243"/>
      <c r="D58" s="243"/>
      <c r="E58" s="243"/>
      <c r="F58" s="243"/>
      <c r="G58" s="244"/>
      <c r="H58" s="243"/>
      <c r="I58" s="243"/>
      <c r="J58" s="243"/>
      <c r="K58" s="243"/>
      <c r="L58" s="244"/>
      <c r="M58" s="245"/>
      <c r="N58" s="243"/>
      <c r="O58" s="243"/>
      <c r="P58" s="243"/>
      <c r="Q58" s="243"/>
      <c r="R58" s="266"/>
      <c r="S58" s="267"/>
      <c r="T58" s="580">
        <v>246.77</v>
      </c>
      <c r="U58" s="247" t="s">
        <v>98</v>
      </c>
      <c r="V58" s="268"/>
      <c r="W58" s="266"/>
      <c r="X58" s="267"/>
      <c r="Y58" s="580">
        <v>246.77</v>
      </c>
      <c r="Z58" s="247" t="s">
        <v>98</v>
      </c>
      <c r="AA58" s="268"/>
      <c r="AB58" s="580"/>
      <c r="AC58" s="247"/>
      <c r="AD58" s="313"/>
      <c r="AE58" s="758"/>
      <c r="AF58" s="981"/>
      <c r="AG58" s="313"/>
      <c r="AH58" s="757"/>
      <c r="AI58" s="247"/>
      <c r="AJ58" s="281"/>
      <c r="AK58" s="757"/>
      <c r="AL58" s="981"/>
      <c r="AM58" s="313"/>
      <c r="AN58" s="759"/>
      <c r="AO58" s="247"/>
      <c r="AP58" s="281"/>
      <c r="AQ58" s="252"/>
      <c r="AR58" s="981"/>
      <c r="AS58" s="982"/>
      <c r="AT58" s="252"/>
      <c r="AU58" s="981"/>
      <c r="AV58" s="982"/>
      <c r="AW58" s="252"/>
      <c r="AX58" s="981"/>
      <c r="AY58" s="982"/>
      <c r="AZ58" s="580">
        <v>246.77</v>
      </c>
      <c r="BA58" s="247" t="s">
        <v>98</v>
      </c>
      <c r="BB58" s="268"/>
      <c r="BC58" s="580">
        <v>246.77</v>
      </c>
      <c r="BD58" s="247" t="s">
        <v>98</v>
      </c>
      <c r="BE58" s="280"/>
      <c r="BF58" s="278"/>
      <c r="BG58" s="279"/>
      <c r="BH58" s="279"/>
      <c r="BI58" s="252"/>
      <c r="BJ58" s="270"/>
      <c r="BK58" s="982"/>
      <c r="BL58" s="288"/>
      <c r="BM58" s="296"/>
      <c r="BN58" s="295"/>
      <c r="BO58" s="252"/>
      <c r="BP58" s="270"/>
      <c r="BQ58" s="982"/>
      <c r="BR58" s="288"/>
      <c r="BS58" s="296"/>
      <c r="BT58" s="295"/>
    </row>
    <row r="59" spans="1:72" ht="31.5" x14ac:dyDescent="0.25">
      <c r="A59" s="933">
        <v>39</v>
      </c>
      <c r="B59" s="934" t="s">
        <v>142</v>
      </c>
      <c r="C59" s="243"/>
      <c r="D59" s="243"/>
      <c r="E59" s="243"/>
      <c r="F59" s="243"/>
      <c r="G59" s="244"/>
      <c r="H59" s="243"/>
      <c r="I59" s="243"/>
      <c r="J59" s="243"/>
      <c r="K59" s="243"/>
      <c r="L59" s="244"/>
      <c r="M59" s="245"/>
      <c r="N59" s="243"/>
      <c r="O59" s="243"/>
      <c r="P59" s="243"/>
      <c r="Q59" s="243"/>
      <c r="R59" s="266"/>
      <c r="S59" s="267"/>
      <c r="T59" s="267"/>
      <c r="U59" s="247"/>
      <c r="V59" s="268"/>
      <c r="W59" s="266"/>
      <c r="X59" s="267"/>
      <c r="Y59" s="267"/>
      <c r="Z59" s="247"/>
      <c r="AA59" s="268"/>
      <c r="AB59" s="580"/>
      <c r="AC59" s="247"/>
      <c r="AD59" s="313"/>
      <c r="AE59" s="758"/>
      <c r="AF59" s="922"/>
      <c r="AG59" s="313"/>
      <c r="AH59" s="757"/>
      <c r="AI59" s="247"/>
      <c r="AJ59" s="313"/>
      <c r="AK59" s="757"/>
      <c r="AL59" s="922"/>
      <c r="AM59" s="313"/>
      <c r="AN59" s="759"/>
      <c r="AO59" s="922"/>
      <c r="AP59" s="313"/>
      <c r="AQ59" s="252"/>
      <c r="AR59" s="922"/>
      <c r="AS59" s="923"/>
      <c r="AT59" s="252"/>
      <c r="AU59" s="922"/>
      <c r="AV59" s="923"/>
      <c r="AW59" s="252"/>
      <c r="AX59" s="922"/>
      <c r="AY59" s="923"/>
      <c r="AZ59" s="267"/>
      <c r="BA59" s="256"/>
      <c r="BB59" s="268"/>
      <c r="BC59" s="267"/>
      <c r="BD59" s="256"/>
      <c r="BE59" s="280"/>
      <c r="BF59" s="278"/>
      <c r="BG59" s="279"/>
      <c r="BH59" s="279"/>
      <c r="BI59" s="252"/>
      <c r="BJ59" s="270"/>
      <c r="BK59" s="923"/>
      <c r="BL59" s="252"/>
      <c r="BM59" s="270"/>
      <c r="BN59" s="923"/>
      <c r="BO59" s="252"/>
      <c r="BP59" s="270"/>
      <c r="BQ59" s="923"/>
      <c r="BR59" s="252"/>
      <c r="BS59" s="270"/>
      <c r="BT59" s="923"/>
    </row>
    <row r="60" spans="1:72" x14ac:dyDescent="0.25">
      <c r="A60" s="963"/>
      <c r="B60" s="942"/>
      <c r="C60" s="243"/>
      <c r="D60" s="243"/>
      <c r="E60" s="243"/>
      <c r="F60" s="243"/>
      <c r="G60" s="244"/>
      <c r="H60" s="243"/>
      <c r="I60" s="243"/>
      <c r="J60" s="243"/>
      <c r="K60" s="243"/>
      <c r="L60" s="244"/>
      <c r="M60" s="245"/>
      <c r="N60" s="243"/>
      <c r="O60" s="243"/>
      <c r="P60" s="243"/>
      <c r="Q60" s="243"/>
      <c r="R60" s="266"/>
      <c r="S60" s="267"/>
      <c r="T60" s="267"/>
      <c r="U60" s="247"/>
      <c r="V60" s="268"/>
      <c r="W60" s="266"/>
      <c r="X60" s="267"/>
      <c r="Y60" s="267"/>
      <c r="Z60" s="247"/>
      <c r="AA60" s="268"/>
      <c r="AB60" s="580"/>
      <c r="AC60" s="247"/>
      <c r="AD60" s="313"/>
      <c r="AE60" s="758"/>
      <c r="AF60" s="922"/>
      <c r="AG60" s="313"/>
      <c r="AH60" s="757"/>
      <c r="AI60" s="247"/>
      <c r="AJ60" s="313"/>
      <c r="AK60" s="757"/>
      <c r="AL60" s="922"/>
      <c r="AM60" s="313"/>
      <c r="AN60" s="759"/>
      <c r="AO60" s="922"/>
      <c r="AP60" s="313"/>
      <c r="AQ60" s="252"/>
      <c r="AR60" s="922"/>
      <c r="AS60" s="923"/>
      <c r="AT60" s="252"/>
      <c r="AU60" s="922"/>
      <c r="AV60" s="923"/>
      <c r="AW60" s="252"/>
      <c r="AX60" s="922"/>
      <c r="AY60" s="923"/>
      <c r="AZ60" s="267"/>
      <c r="BA60" s="256"/>
      <c r="BB60" s="268"/>
      <c r="BC60" s="267"/>
      <c r="BD60" s="256"/>
      <c r="BE60" s="280"/>
      <c r="BF60" s="278"/>
      <c r="BG60" s="279"/>
      <c r="BH60" s="279"/>
      <c r="BI60" s="252"/>
      <c r="BJ60" s="270"/>
      <c r="BK60" s="923"/>
      <c r="BL60" s="252"/>
      <c r="BM60" s="270"/>
      <c r="BN60" s="923"/>
      <c r="BO60" s="252"/>
      <c r="BP60" s="270"/>
      <c r="BQ60" s="923"/>
      <c r="BR60" s="252"/>
      <c r="BS60" s="270"/>
      <c r="BT60" s="923"/>
    </row>
    <row r="61" spans="1:72" x14ac:dyDescent="0.25">
      <c r="A61" s="963"/>
      <c r="B61" s="942"/>
      <c r="C61" s="243"/>
      <c r="D61" s="243"/>
      <c r="E61" s="243"/>
      <c r="F61" s="243"/>
      <c r="G61" s="244"/>
      <c r="H61" s="243"/>
      <c r="I61" s="243"/>
      <c r="J61" s="243"/>
      <c r="K61" s="243"/>
      <c r="L61" s="244"/>
      <c r="M61" s="245"/>
      <c r="N61" s="243"/>
      <c r="O61" s="243"/>
      <c r="P61" s="243"/>
      <c r="Q61" s="243"/>
      <c r="R61" s="266"/>
      <c r="S61" s="267"/>
      <c r="T61" s="267"/>
      <c r="U61" s="247"/>
      <c r="V61" s="268"/>
      <c r="W61" s="266"/>
      <c r="X61" s="267"/>
      <c r="Y61" s="267"/>
      <c r="Z61" s="247"/>
      <c r="AA61" s="268"/>
      <c r="AB61" s="580"/>
      <c r="AC61" s="247"/>
      <c r="AD61" s="313"/>
      <c r="AE61" s="758"/>
      <c r="AF61" s="922"/>
      <c r="AG61" s="313"/>
      <c r="AH61" s="757"/>
      <c r="AI61" s="247"/>
      <c r="AJ61" s="313"/>
      <c r="AK61" s="757"/>
      <c r="AL61" s="922"/>
      <c r="AM61" s="313"/>
      <c r="AN61" s="759"/>
      <c r="AO61" s="877"/>
      <c r="AP61" s="281"/>
      <c r="AQ61" s="252"/>
      <c r="AR61" s="922"/>
      <c r="AS61" s="923"/>
      <c r="AT61" s="252"/>
      <c r="AU61" s="922"/>
      <c r="AV61" s="923"/>
      <c r="AW61" s="252"/>
      <c r="AX61" s="922"/>
      <c r="AY61" s="923"/>
      <c r="AZ61" s="267"/>
      <c r="BA61" s="256"/>
      <c r="BB61" s="268"/>
      <c r="BC61" s="267"/>
      <c r="BD61" s="256"/>
      <c r="BE61" s="280"/>
      <c r="BF61" s="278"/>
      <c r="BG61" s="279"/>
      <c r="BH61" s="279"/>
      <c r="BI61" s="252"/>
      <c r="BJ61" s="270"/>
      <c r="BK61" s="923"/>
      <c r="BL61" s="288"/>
      <c r="BM61" s="296"/>
      <c r="BN61" s="295"/>
      <c r="BO61" s="252"/>
      <c r="BP61" s="270"/>
      <c r="BQ61" s="923"/>
      <c r="BR61" s="288"/>
      <c r="BS61" s="296"/>
      <c r="BT61" s="295"/>
    </row>
    <row r="62" spans="1:72" ht="47.25" x14ac:dyDescent="0.25">
      <c r="A62" s="964" t="s">
        <v>143</v>
      </c>
      <c r="B62" s="943" t="s">
        <v>144</v>
      </c>
      <c r="C62" s="243"/>
      <c r="D62" s="243"/>
      <c r="E62" s="243"/>
      <c r="F62" s="243"/>
      <c r="G62" s="244"/>
      <c r="H62" s="243"/>
      <c r="I62" s="243"/>
      <c r="J62" s="243"/>
      <c r="K62" s="243"/>
      <c r="L62" s="244"/>
      <c r="M62" s="245"/>
      <c r="N62" s="243"/>
      <c r="O62" s="243"/>
      <c r="P62" s="243"/>
      <c r="Q62" s="243"/>
      <c r="R62" s="266"/>
      <c r="S62" s="267"/>
      <c r="T62" s="267"/>
      <c r="U62" s="247"/>
      <c r="V62" s="268"/>
      <c r="W62" s="266"/>
      <c r="X62" s="267"/>
      <c r="Y62" s="267"/>
      <c r="Z62" s="247"/>
      <c r="AA62" s="268"/>
      <c r="AB62" s="580"/>
      <c r="AC62" s="247"/>
      <c r="AD62" s="313"/>
      <c r="AE62" s="758"/>
      <c r="AF62" s="922"/>
      <c r="AG62" s="313"/>
      <c r="AH62" s="757"/>
      <c r="AI62" s="247"/>
      <c r="AJ62" s="313"/>
      <c r="AK62" s="757"/>
      <c r="AL62" s="922"/>
      <c r="AM62" s="313"/>
      <c r="AN62" s="759"/>
      <c r="AO62" s="922"/>
      <c r="AP62" s="313"/>
      <c r="AQ62" s="252"/>
      <c r="AR62" s="922"/>
      <c r="AS62" s="923"/>
      <c r="AT62" s="252"/>
      <c r="AU62" s="922"/>
      <c r="AV62" s="923"/>
      <c r="AW62" s="252"/>
      <c r="AX62" s="922"/>
      <c r="AY62" s="923"/>
      <c r="AZ62" s="267"/>
      <c r="BA62" s="256"/>
      <c r="BB62" s="268"/>
      <c r="BC62" s="267"/>
      <c r="BD62" s="256"/>
      <c r="BE62" s="280"/>
      <c r="BF62" s="278"/>
      <c r="BG62" s="279"/>
      <c r="BH62" s="279"/>
      <c r="BI62" s="252"/>
      <c r="BJ62" s="270"/>
      <c r="BK62" s="923"/>
      <c r="BL62" s="252"/>
      <c r="BM62" s="270"/>
      <c r="BN62" s="923"/>
      <c r="BO62" s="252"/>
      <c r="BP62" s="270"/>
      <c r="BQ62" s="923"/>
      <c r="BR62" s="922"/>
      <c r="BS62" s="270"/>
      <c r="BT62" s="923"/>
    </row>
    <row r="63" spans="1:72" x14ac:dyDescent="0.25">
      <c r="A63" s="965">
        <v>1</v>
      </c>
      <c r="B63" s="944" t="s">
        <v>3</v>
      </c>
      <c r="C63" s="243"/>
      <c r="D63" s="243"/>
      <c r="E63" s="243"/>
      <c r="F63" s="243"/>
      <c r="G63" s="244"/>
      <c r="H63" s="243"/>
      <c r="I63" s="243"/>
      <c r="J63" s="243"/>
      <c r="K63" s="243"/>
      <c r="L63" s="244"/>
      <c r="M63" s="245"/>
      <c r="N63" s="243"/>
      <c r="O63" s="243"/>
      <c r="P63" s="243"/>
      <c r="Q63" s="243"/>
      <c r="R63" s="266"/>
      <c r="S63" s="267"/>
      <c r="T63" s="267"/>
      <c r="U63" s="247"/>
      <c r="V63" s="268"/>
      <c r="W63" s="266"/>
      <c r="X63" s="267"/>
      <c r="Y63" s="267"/>
      <c r="Z63" s="247"/>
      <c r="AA63" s="268"/>
      <c r="AB63" s="580"/>
      <c r="AC63" s="247"/>
      <c r="AD63" s="313"/>
      <c r="AE63" s="758"/>
      <c r="AF63" s="922"/>
      <c r="AG63" s="313"/>
      <c r="AH63" s="757"/>
      <c r="AI63" s="247"/>
      <c r="AJ63" s="313"/>
      <c r="AK63" s="757"/>
      <c r="AL63" s="922"/>
      <c r="AM63" s="313"/>
      <c r="AN63" s="759"/>
      <c r="AO63" s="922"/>
      <c r="AP63" s="313"/>
      <c r="AQ63" s="252"/>
      <c r="AR63" s="922"/>
      <c r="AS63" s="923"/>
      <c r="AT63" s="252"/>
      <c r="AU63" s="922"/>
      <c r="AV63" s="923"/>
      <c r="AW63" s="252"/>
      <c r="AX63" s="922"/>
      <c r="AY63" s="923"/>
      <c r="AZ63" s="267"/>
      <c r="BA63" s="256"/>
      <c r="BB63" s="268"/>
      <c r="BC63" s="267"/>
      <c r="BD63" s="256"/>
      <c r="BE63" s="280"/>
      <c r="BF63" s="278"/>
      <c r="BG63" s="279"/>
      <c r="BH63" s="279"/>
      <c r="BI63" s="252"/>
      <c r="BJ63" s="270"/>
      <c r="BK63" s="923"/>
      <c r="BL63" s="252"/>
      <c r="BM63" s="270"/>
      <c r="BN63" s="923"/>
      <c r="BO63" s="252"/>
      <c r="BP63" s="270"/>
      <c r="BQ63" s="923"/>
      <c r="BR63" s="922"/>
      <c r="BS63" s="270"/>
      <c r="BT63" s="923"/>
    </row>
    <row r="64" spans="1:72" x14ac:dyDescent="0.25">
      <c r="A64" s="965">
        <v>2</v>
      </c>
      <c r="B64" s="944" t="s">
        <v>5</v>
      </c>
      <c r="C64" s="243"/>
      <c r="D64" s="243"/>
      <c r="E64" s="243"/>
      <c r="F64" s="243"/>
      <c r="G64" s="244"/>
      <c r="H64" s="243"/>
      <c r="I64" s="243"/>
      <c r="J64" s="243"/>
      <c r="K64" s="243"/>
      <c r="L64" s="244"/>
      <c r="M64" s="245"/>
      <c r="N64" s="243"/>
      <c r="O64" s="243"/>
      <c r="P64" s="243"/>
      <c r="Q64" s="243"/>
      <c r="R64" s="266"/>
      <c r="S64" s="267"/>
      <c r="T64" s="267"/>
      <c r="U64" s="247"/>
      <c r="V64" s="268"/>
      <c r="W64" s="266"/>
      <c r="X64" s="267"/>
      <c r="Y64" s="267"/>
      <c r="Z64" s="247"/>
      <c r="AA64" s="268"/>
      <c r="AB64" s="580"/>
      <c r="AC64" s="247"/>
      <c r="AD64" s="313"/>
      <c r="AE64" s="758"/>
      <c r="AF64" s="922"/>
      <c r="AG64" s="313"/>
      <c r="AH64" s="757"/>
      <c r="AI64" s="247"/>
      <c r="AJ64" s="313"/>
      <c r="AK64" s="757"/>
      <c r="AL64" s="922"/>
      <c r="AM64" s="313"/>
      <c r="AN64" s="759"/>
      <c r="AO64" s="922"/>
      <c r="AP64" s="313"/>
      <c r="AQ64" s="252"/>
      <c r="AR64" s="922"/>
      <c r="AS64" s="923"/>
      <c r="AT64" s="252"/>
      <c r="AU64" s="922"/>
      <c r="AV64" s="923"/>
      <c r="AW64" s="252"/>
      <c r="AX64" s="922"/>
      <c r="AY64" s="923"/>
      <c r="AZ64" s="267"/>
      <c r="BA64" s="256"/>
      <c r="BB64" s="268"/>
      <c r="BC64" s="267"/>
      <c r="BD64" s="256"/>
      <c r="BE64" s="280"/>
      <c r="BF64" s="278"/>
      <c r="BG64" s="279"/>
      <c r="BH64" s="279"/>
      <c r="BI64" s="252"/>
      <c r="BJ64" s="270"/>
      <c r="BK64" s="923"/>
      <c r="BL64" s="252"/>
      <c r="BM64" s="270"/>
      <c r="BN64" s="923"/>
      <c r="BO64" s="252"/>
      <c r="BP64" s="270"/>
      <c r="BQ64" s="923"/>
      <c r="BR64" s="922"/>
      <c r="BS64" s="270"/>
      <c r="BT64" s="923"/>
    </row>
    <row r="65" spans="1:72" x14ac:dyDescent="0.25">
      <c r="A65" s="965"/>
      <c r="B65" s="944"/>
      <c r="C65" s="243"/>
      <c r="D65" s="243"/>
      <c r="E65" s="243"/>
      <c r="F65" s="243"/>
      <c r="G65" s="244"/>
      <c r="H65" s="243"/>
      <c r="I65" s="243"/>
      <c r="J65" s="243"/>
      <c r="K65" s="243"/>
      <c r="L65" s="244"/>
      <c r="M65" s="245"/>
      <c r="N65" s="243"/>
      <c r="O65" s="243"/>
      <c r="P65" s="243"/>
      <c r="Q65" s="243"/>
      <c r="R65" s="266"/>
      <c r="S65" s="267"/>
      <c r="T65" s="267"/>
      <c r="U65" s="247"/>
      <c r="V65" s="268"/>
      <c r="W65" s="266"/>
      <c r="X65" s="267"/>
      <c r="Y65" s="267"/>
      <c r="Z65" s="247"/>
      <c r="AA65" s="268"/>
      <c r="AB65" s="580"/>
      <c r="AC65" s="247"/>
      <c r="AD65" s="313"/>
      <c r="AE65" s="758"/>
      <c r="AF65" s="931"/>
      <c r="AG65" s="313"/>
      <c r="AH65" s="757"/>
      <c r="AI65" s="247"/>
      <c r="AJ65" s="313"/>
      <c r="AK65" s="757"/>
      <c r="AL65" s="931"/>
      <c r="AM65" s="313"/>
      <c r="AN65" s="759"/>
      <c r="AO65" s="931"/>
      <c r="AP65" s="313"/>
      <c r="AQ65" s="252"/>
      <c r="AR65" s="931"/>
      <c r="AS65" s="932"/>
      <c r="AT65" s="252"/>
      <c r="AU65" s="931"/>
      <c r="AV65" s="932"/>
      <c r="AW65" s="252"/>
      <c r="AX65" s="931"/>
      <c r="AY65" s="932"/>
      <c r="AZ65" s="267"/>
      <c r="BA65" s="256"/>
      <c r="BB65" s="268"/>
      <c r="BC65" s="267"/>
      <c r="BD65" s="256"/>
      <c r="BE65" s="280"/>
      <c r="BF65" s="278"/>
      <c r="BG65" s="279"/>
      <c r="BH65" s="279"/>
      <c r="BI65" s="252"/>
      <c r="BJ65" s="270"/>
      <c r="BK65" s="932"/>
      <c r="BL65" s="252"/>
      <c r="BM65" s="270"/>
      <c r="BN65" s="932"/>
      <c r="BO65" s="252"/>
      <c r="BP65" s="270"/>
      <c r="BQ65" s="932"/>
      <c r="BR65" s="931"/>
      <c r="BS65" s="270"/>
      <c r="BT65" s="932"/>
    </row>
    <row r="66" spans="1:72" x14ac:dyDescent="0.25">
      <c r="A66" s="965"/>
      <c r="B66" s="944"/>
      <c r="C66" s="243"/>
      <c r="D66" s="243"/>
      <c r="E66" s="243"/>
      <c r="F66" s="243"/>
      <c r="G66" s="244"/>
      <c r="H66" s="243"/>
      <c r="I66" s="243"/>
      <c r="J66" s="243"/>
      <c r="K66" s="243"/>
      <c r="L66" s="244"/>
      <c r="M66" s="245"/>
      <c r="N66" s="243"/>
      <c r="O66" s="243"/>
      <c r="P66" s="243"/>
      <c r="Q66" s="243"/>
      <c r="R66" s="266"/>
      <c r="S66" s="267"/>
      <c r="T66" s="267"/>
      <c r="U66" s="247"/>
      <c r="V66" s="268"/>
      <c r="W66" s="266"/>
      <c r="X66" s="267"/>
      <c r="Y66" s="267"/>
      <c r="Z66" s="247"/>
      <c r="AA66" s="268"/>
      <c r="AB66" s="580"/>
      <c r="AC66" s="247"/>
      <c r="AD66" s="313"/>
      <c r="AE66" s="758"/>
      <c r="AF66" s="931"/>
      <c r="AG66" s="313"/>
      <c r="AH66" s="757"/>
      <c r="AI66" s="247"/>
      <c r="AJ66" s="313"/>
      <c r="AK66" s="757"/>
      <c r="AL66" s="931"/>
      <c r="AM66" s="313"/>
      <c r="AN66" s="759"/>
      <c r="AO66" s="931"/>
      <c r="AP66" s="313"/>
      <c r="AQ66" s="252"/>
      <c r="AR66" s="931"/>
      <c r="AS66" s="932"/>
      <c r="AT66" s="252"/>
      <c r="AU66" s="931"/>
      <c r="AV66" s="932"/>
      <c r="AW66" s="252"/>
      <c r="AX66" s="931"/>
      <c r="AY66" s="932"/>
      <c r="AZ66" s="267"/>
      <c r="BA66" s="256"/>
      <c r="BB66" s="268"/>
      <c r="BC66" s="267"/>
      <c r="BD66" s="256"/>
      <c r="BE66" s="280"/>
      <c r="BF66" s="278"/>
      <c r="BG66" s="279"/>
      <c r="BH66" s="279"/>
      <c r="BI66" s="252"/>
      <c r="BJ66" s="270"/>
      <c r="BK66" s="932"/>
      <c r="BL66" s="252"/>
      <c r="BM66" s="270"/>
      <c r="BN66" s="932"/>
      <c r="BO66" s="252"/>
      <c r="BP66" s="270"/>
      <c r="BQ66" s="932"/>
      <c r="BR66" s="931"/>
      <c r="BS66" s="270"/>
      <c r="BT66" s="932"/>
    </row>
    <row r="67" spans="1:72" x14ac:dyDescent="0.25">
      <c r="A67" s="965" t="s">
        <v>4</v>
      </c>
      <c r="B67" s="944"/>
      <c r="C67" s="243"/>
      <c r="D67" s="243"/>
      <c r="E67" s="243"/>
      <c r="F67" s="243"/>
      <c r="G67" s="244"/>
      <c r="H67" s="243"/>
      <c r="I67" s="243"/>
      <c r="J67" s="243"/>
      <c r="K67" s="243"/>
      <c r="L67" s="244"/>
      <c r="M67" s="245"/>
      <c r="N67" s="243"/>
      <c r="O67" s="243"/>
      <c r="P67" s="243"/>
      <c r="Q67" s="243"/>
      <c r="R67" s="266"/>
      <c r="S67" s="267"/>
      <c r="T67" s="267"/>
      <c r="U67" s="247"/>
      <c r="V67" s="268"/>
      <c r="W67" s="266"/>
      <c r="X67" s="267"/>
      <c r="Y67" s="267"/>
      <c r="Z67" s="247"/>
      <c r="AA67" s="268"/>
      <c r="AB67" s="580"/>
      <c r="AC67" s="247"/>
      <c r="AD67" s="313"/>
      <c r="AE67" s="758"/>
      <c r="AF67" s="922"/>
      <c r="AG67" s="313"/>
      <c r="AH67" s="757"/>
      <c r="AI67" s="247"/>
      <c r="AJ67" s="313"/>
      <c r="AK67" s="757"/>
      <c r="AL67" s="922"/>
      <c r="AM67" s="313"/>
      <c r="AN67" s="759"/>
      <c r="AO67" s="922"/>
      <c r="AP67" s="313"/>
      <c r="AQ67" s="252"/>
      <c r="AR67" s="922"/>
      <c r="AS67" s="923"/>
      <c r="AT67" s="252"/>
      <c r="AU67" s="922"/>
      <c r="AV67" s="923"/>
      <c r="AW67" s="252"/>
      <c r="AX67" s="922"/>
      <c r="AY67" s="923"/>
      <c r="AZ67" s="267"/>
      <c r="BA67" s="256"/>
      <c r="BB67" s="268"/>
      <c r="BC67" s="267"/>
      <c r="BD67" s="256"/>
      <c r="BE67" s="280"/>
      <c r="BF67" s="278"/>
      <c r="BG67" s="279"/>
      <c r="BH67" s="279"/>
      <c r="BI67" s="252"/>
      <c r="BJ67" s="270"/>
      <c r="BK67" s="923"/>
      <c r="BL67" s="252"/>
      <c r="BM67" s="270"/>
      <c r="BN67" s="923"/>
      <c r="BO67" s="252"/>
      <c r="BP67" s="270"/>
      <c r="BQ67" s="923"/>
      <c r="BR67" s="922"/>
      <c r="BS67" s="270"/>
      <c r="BT67" s="923"/>
    </row>
    <row r="68" spans="1:72" ht="31.5" x14ac:dyDescent="0.25">
      <c r="A68" s="964" t="s">
        <v>145</v>
      </c>
      <c r="B68" s="943" t="s">
        <v>146</v>
      </c>
      <c r="C68" s="243"/>
      <c r="D68" s="243"/>
      <c r="E68" s="243"/>
      <c r="F68" s="243"/>
      <c r="G68" s="244"/>
      <c r="H68" s="243"/>
      <c r="I68" s="243"/>
      <c r="J68" s="243"/>
      <c r="K68" s="243"/>
      <c r="L68" s="244"/>
      <c r="M68" s="245"/>
      <c r="N68" s="243"/>
      <c r="O68" s="243"/>
      <c r="P68" s="243"/>
      <c r="Q68" s="243"/>
      <c r="R68" s="266"/>
      <c r="S68" s="267"/>
      <c r="T68" s="267"/>
      <c r="U68" s="247"/>
      <c r="V68" s="268"/>
      <c r="W68" s="266"/>
      <c r="X68" s="267"/>
      <c r="Y68" s="267"/>
      <c r="Z68" s="247"/>
      <c r="AA68" s="268"/>
      <c r="AB68" s="580"/>
      <c r="AC68" s="247"/>
      <c r="AD68" s="313"/>
      <c r="AE68" s="758"/>
      <c r="AF68" s="922"/>
      <c r="AG68" s="313"/>
      <c r="AH68" s="757"/>
      <c r="AI68" s="247"/>
      <c r="AJ68" s="313"/>
      <c r="AK68" s="757"/>
      <c r="AL68" s="922"/>
      <c r="AM68" s="313"/>
      <c r="AN68" s="759"/>
      <c r="AO68" s="922"/>
      <c r="AP68" s="313"/>
      <c r="AQ68" s="252"/>
      <c r="AR68" s="922"/>
      <c r="AS68" s="923"/>
      <c r="AT68" s="252"/>
      <c r="AU68" s="922"/>
      <c r="AV68" s="923"/>
      <c r="AW68" s="252"/>
      <c r="AX68" s="922"/>
      <c r="AY68" s="923"/>
      <c r="AZ68" s="267"/>
      <c r="BA68" s="256"/>
      <c r="BB68" s="268"/>
      <c r="BC68" s="267"/>
      <c r="BD68" s="256"/>
      <c r="BE68" s="280"/>
      <c r="BF68" s="278"/>
      <c r="BG68" s="279"/>
      <c r="BH68" s="279"/>
      <c r="BI68" s="252"/>
      <c r="BJ68" s="270"/>
      <c r="BK68" s="923"/>
      <c r="BL68" s="252"/>
      <c r="BM68" s="270"/>
      <c r="BN68" s="923"/>
      <c r="BO68" s="252"/>
      <c r="BP68" s="270"/>
      <c r="BQ68" s="923"/>
      <c r="BR68" s="922"/>
      <c r="BS68" s="270"/>
      <c r="BT68" s="923"/>
    </row>
    <row r="69" spans="1:72" x14ac:dyDescent="0.25">
      <c r="A69" s="965">
        <v>1</v>
      </c>
      <c r="B69" s="944" t="s">
        <v>3</v>
      </c>
      <c r="C69" s="243"/>
      <c r="D69" s="243"/>
      <c r="E69" s="243"/>
      <c r="F69" s="243"/>
      <c r="G69" s="244"/>
      <c r="H69" s="243"/>
      <c r="I69" s="243"/>
      <c r="J69" s="243"/>
      <c r="K69" s="243"/>
      <c r="L69" s="244"/>
      <c r="M69" s="245"/>
      <c r="N69" s="243"/>
      <c r="O69" s="243"/>
      <c r="P69" s="243"/>
      <c r="Q69" s="243"/>
      <c r="R69" s="266"/>
      <c r="S69" s="267"/>
      <c r="T69" s="267"/>
      <c r="U69" s="247"/>
      <c r="V69" s="268"/>
      <c r="W69" s="266"/>
      <c r="X69" s="267"/>
      <c r="Y69" s="267"/>
      <c r="Z69" s="247"/>
      <c r="AA69" s="268"/>
      <c r="AB69" s="580"/>
      <c r="AC69" s="247"/>
      <c r="AD69" s="313"/>
      <c r="AE69" s="758"/>
      <c r="AF69" s="922"/>
      <c r="AG69" s="313"/>
      <c r="AH69" s="757"/>
      <c r="AI69" s="247"/>
      <c r="AJ69" s="313"/>
      <c r="AK69" s="757"/>
      <c r="AL69" s="922"/>
      <c r="AM69" s="313"/>
      <c r="AN69" s="759"/>
      <c r="AO69" s="922"/>
      <c r="AP69" s="313"/>
      <c r="AQ69" s="252"/>
      <c r="AR69" s="922"/>
      <c r="AS69" s="923"/>
      <c r="AT69" s="252"/>
      <c r="AU69" s="922"/>
      <c r="AV69" s="923"/>
      <c r="AW69" s="252"/>
      <c r="AX69" s="922"/>
      <c r="AY69" s="923"/>
      <c r="AZ69" s="267"/>
      <c r="BA69" s="256"/>
      <c r="BB69" s="268"/>
      <c r="BC69" s="267"/>
      <c r="BD69" s="256"/>
      <c r="BE69" s="280"/>
      <c r="BF69" s="278"/>
      <c r="BG69" s="279"/>
      <c r="BH69" s="279"/>
      <c r="BI69" s="252"/>
      <c r="BJ69" s="270"/>
      <c r="BK69" s="923"/>
      <c r="BL69" s="252"/>
      <c r="BM69" s="270"/>
      <c r="BN69" s="923"/>
      <c r="BO69" s="252"/>
      <c r="BP69" s="270"/>
      <c r="BQ69" s="923"/>
      <c r="BR69" s="922"/>
      <c r="BS69" s="270"/>
      <c r="BT69" s="923"/>
    </row>
    <row r="70" spans="1:72" x14ac:dyDescent="0.25">
      <c r="A70" s="965">
        <v>2</v>
      </c>
      <c r="B70" s="944" t="s">
        <v>5</v>
      </c>
      <c r="C70" s="243"/>
      <c r="D70" s="243"/>
      <c r="E70" s="243"/>
      <c r="F70" s="243"/>
      <c r="G70" s="244"/>
      <c r="H70" s="243"/>
      <c r="I70" s="243"/>
      <c r="J70" s="243"/>
      <c r="K70" s="243"/>
      <c r="L70" s="244"/>
      <c r="M70" s="245"/>
      <c r="N70" s="243"/>
      <c r="O70" s="243"/>
      <c r="P70" s="243"/>
      <c r="Q70" s="243"/>
      <c r="R70" s="266"/>
      <c r="S70" s="267"/>
      <c r="T70" s="267"/>
      <c r="U70" s="247"/>
      <c r="V70" s="268"/>
      <c r="W70" s="266"/>
      <c r="X70" s="267"/>
      <c r="Y70" s="267"/>
      <c r="Z70" s="247"/>
      <c r="AA70" s="268"/>
      <c r="AB70" s="580"/>
      <c r="AC70" s="247"/>
      <c r="AD70" s="313"/>
      <c r="AE70" s="758"/>
      <c r="AF70" s="922"/>
      <c r="AG70" s="313"/>
      <c r="AH70" s="757"/>
      <c r="AI70" s="247"/>
      <c r="AJ70" s="313"/>
      <c r="AK70" s="757"/>
      <c r="AL70" s="922"/>
      <c r="AM70" s="313"/>
      <c r="AN70" s="759"/>
      <c r="AO70" s="922"/>
      <c r="AP70" s="313"/>
      <c r="AQ70" s="252"/>
      <c r="AR70" s="922"/>
      <c r="AS70" s="923"/>
      <c r="AT70" s="252"/>
      <c r="AU70" s="922"/>
      <c r="AV70" s="923"/>
      <c r="AW70" s="252"/>
      <c r="AX70" s="922"/>
      <c r="AY70" s="923"/>
      <c r="AZ70" s="267"/>
      <c r="BA70" s="256"/>
      <c r="BB70" s="268"/>
      <c r="BC70" s="267"/>
      <c r="BD70" s="256"/>
      <c r="BE70" s="280"/>
      <c r="BF70" s="278"/>
      <c r="BG70" s="279"/>
      <c r="BH70" s="279"/>
      <c r="BI70" s="252"/>
      <c r="BJ70" s="270"/>
      <c r="BK70" s="923"/>
      <c r="BL70" s="252"/>
      <c r="BM70" s="270"/>
      <c r="BN70" s="923"/>
      <c r="BO70" s="252"/>
      <c r="BP70" s="270"/>
      <c r="BQ70" s="923"/>
      <c r="BR70" s="922"/>
      <c r="BS70" s="270"/>
      <c r="BT70" s="923"/>
    </row>
    <row r="71" spans="1:72" x14ac:dyDescent="0.25">
      <c r="A71" s="965"/>
      <c r="B71" s="944"/>
      <c r="C71" s="243"/>
      <c r="D71" s="243"/>
      <c r="E71" s="243"/>
      <c r="F71" s="243"/>
      <c r="G71" s="244"/>
      <c r="H71" s="243"/>
      <c r="I71" s="243"/>
      <c r="J71" s="243"/>
      <c r="K71" s="243"/>
      <c r="L71" s="244"/>
      <c r="M71" s="245"/>
      <c r="N71" s="243"/>
      <c r="O71" s="243"/>
      <c r="P71" s="243"/>
      <c r="Q71" s="243"/>
      <c r="R71" s="266"/>
      <c r="S71" s="267"/>
      <c r="T71" s="267"/>
      <c r="U71" s="247"/>
      <c r="V71" s="268"/>
      <c r="W71" s="266"/>
      <c r="X71" s="267"/>
      <c r="Y71" s="267"/>
      <c r="Z71" s="247"/>
      <c r="AA71" s="268"/>
      <c r="AB71" s="580"/>
      <c r="AC71" s="247"/>
      <c r="AD71" s="313"/>
      <c r="AE71" s="758"/>
      <c r="AF71" s="931"/>
      <c r="AG71" s="313"/>
      <c r="AH71" s="757"/>
      <c r="AI71" s="247"/>
      <c r="AJ71" s="313"/>
      <c r="AK71" s="757"/>
      <c r="AL71" s="931"/>
      <c r="AM71" s="313"/>
      <c r="AN71" s="759"/>
      <c r="AO71" s="931"/>
      <c r="AP71" s="313"/>
      <c r="AQ71" s="252"/>
      <c r="AR71" s="931"/>
      <c r="AS71" s="932"/>
      <c r="AT71" s="252"/>
      <c r="AU71" s="931"/>
      <c r="AV71" s="932"/>
      <c r="AW71" s="252"/>
      <c r="AX71" s="931"/>
      <c r="AY71" s="932"/>
      <c r="AZ71" s="267"/>
      <c r="BA71" s="256"/>
      <c r="BB71" s="268"/>
      <c r="BC71" s="267"/>
      <c r="BD71" s="256"/>
      <c r="BE71" s="280"/>
      <c r="BF71" s="278"/>
      <c r="BG71" s="279"/>
      <c r="BH71" s="279"/>
      <c r="BI71" s="252"/>
      <c r="BJ71" s="270"/>
      <c r="BK71" s="932"/>
      <c r="BL71" s="252"/>
      <c r="BM71" s="270"/>
      <c r="BN71" s="932"/>
      <c r="BO71" s="252"/>
      <c r="BP71" s="270"/>
      <c r="BQ71" s="932"/>
      <c r="BR71" s="931"/>
      <c r="BS71" s="270"/>
      <c r="BT71" s="932"/>
    </row>
    <row r="72" spans="1:72" x14ac:dyDescent="0.25">
      <c r="A72" s="965"/>
      <c r="B72" s="944"/>
      <c r="C72" s="243"/>
      <c r="D72" s="243"/>
      <c r="E72" s="243"/>
      <c r="F72" s="243"/>
      <c r="G72" s="244"/>
      <c r="H72" s="243"/>
      <c r="I72" s="243"/>
      <c r="J72" s="243"/>
      <c r="K72" s="243"/>
      <c r="L72" s="244"/>
      <c r="M72" s="245"/>
      <c r="N72" s="243"/>
      <c r="O72" s="243"/>
      <c r="P72" s="243"/>
      <c r="Q72" s="243"/>
      <c r="R72" s="266"/>
      <c r="S72" s="267"/>
      <c r="T72" s="267"/>
      <c r="U72" s="247"/>
      <c r="V72" s="268"/>
      <c r="W72" s="266"/>
      <c r="X72" s="267"/>
      <c r="Y72" s="267"/>
      <c r="Z72" s="247"/>
      <c r="AA72" s="268"/>
      <c r="AB72" s="580"/>
      <c r="AC72" s="247"/>
      <c r="AD72" s="313"/>
      <c r="AE72" s="758"/>
      <c r="AF72" s="931"/>
      <c r="AG72" s="313"/>
      <c r="AH72" s="757"/>
      <c r="AI72" s="247"/>
      <c r="AJ72" s="313"/>
      <c r="AK72" s="757"/>
      <c r="AL72" s="931"/>
      <c r="AM72" s="313"/>
      <c r="AN72" s="759"/>
      <c r="AO72" s="931"/>
      <c r="AP72" s="313"/>
      <c r="AQ72" s="252"/>
      <c r="AR72" s="931"/>
      <c r="AS72" s="932"/>
      <c r="AT72" s="252"/>
      <c r="AU72" s="931"/>
      <c r="AV72" s="932"/>
      <c r="AW72" s="252"/>
      <c r="AX72" s="931"/>
      <c r="AY72" s="932"/>
      <c r="AZ72" s="267"/>
      <c r="BA72" s="256"/>
      <c r="BB72" s="268"/>
      <c r="BC72" s="267"/>
      <c r="BD72" s="256"/>
      <c r="BE72" s="280"/>
      <c r="BF72" s="278"/>
      <c r="BG72" s="279"/>
      <c r="BH72" s="279"/>
      <c r="BI72" s="252"/>
      <c r="BJ72" s="270"/>
      <c r="BK72" s="932"/>
      <c r="BL72" s="252"/>
      <c r="BM72" s="270"/>
      <c r="BN72" s="932"/>
      <c r="BO72" s="252"/>
      <c r="BP72" s="270"/>
      <c r="BQ72" s="932"/>
      <c r="BR72" s="931"/>
      <c r="BS72" s="270"/>
      <c r="BT72" s="932"/>
    </row>
    <row r="73" spans="1:72" x14ac:dyDescent="0.25">
      <c r="A73" s="965" t="s">
        <v>4</v>
      </c>
      <c r="B73" s="944"/>
      <c r="C73" s="243"/>
      <c r="D73" s="243"/>
      <c r="E73" s="243"/>
      <c r="F73" s="243"/>
      <c r="G73" s="244"/>
      <c r="H73" s="243"/>
      <c r="I73" s="243"/>
      <c r="J73" s="243"/>
      <c r="K73" s="243"/>
      <c r="L73" s="244"/>
      <c r="M73" s="245"/>
      <c r="N73" s="243"/>
      <c r="O73" s="243"/>
      <c r="P73" s="243"/>
      <c r="Q73" s="243"/>
      <c r="R73" s="266"/>
      <c r="S73" s="267"/>
      <c r="T73" s="267"/>
      <c r="U73" s="247"/>
      <c r="V73" s="268"/>
      <c r="W73" s="266"/>
      <c r="X73" s="267"/>
      <c r="Y73" s="267"/>
      <c r="Z73" s="247"/>
      <c r="AA73" s="268"/>
      <c r="AB73" s="580"/>
      <c r="AC73" s="247"/>
      <c r="AD73" s="313"/>
      <c r="AE73" s="759"/>
      <c r="AF73" s="877"/>
      <c r="AG73" s="281"/>
      <c r="AH73" s="757"/>
      <c r="AI73" s="247"/>
      <c r="AJ73" s="313"/>
      <c r="AK73" s="757"/>
      <c r="AL73" s="922"/>
      <c r="AM73" s="313"/>
      <c r="AN73" s="759"/>
      <c r="AO73" s="877"/>
      <c r="AP73" s="281"/>
      <c r="AQ73" s="252"/>
      <c r="AR73" s="922"/>
      <c r="AS73" s="923"/>
      <c r="AT73" s="252"/>
      <c r="AU73" s="922"/>
      <c r="AV73" s="923"/>
      <c r="AW73" s="252"/>
      <c r="AX73" s="922"/>
      <c r="AY73" s="923"/>
      <c r="AZ73" s="267"/>
      <c r="BA73" s="256"/>
      <c r="BB73" s="268"/>
      <c r="BC73" s="267"/>
      <c r="BD73" s="256"/>
      <c r="BE73" s="280"/>
      <c r="BF73" s="278"/>
      <c r="BG73" s="279"/>
      <c r="BH73" s="279"/>
      <c r="BI73" s="252"/>
      <c r="BJ73" s="296"/>
      <c r="BK73" s="299"/>
      <c r="BL73" s="252"/>
      <c r="BM73" s="270"/>
      <c r="BN73" s="923"/>
      <c r="BO73" s="252"/>
      <c r="BP73" s="270"/>
      <c r="BQ73" s="923"/>
      <c r="BR73" s="252"/>
      <c r="BS73" s="296"/>
      <c r="BT73" s="299"/>
    </row>
    <row r="74" spans="1:72" ht="63" x14ac:dyDescent="0.25">
      <c r="A74" s="964" t="s">
        <v>147</v>
      </c>
      <c r="B74" s="943" t="s">
        <v>148</v>
      </c>
      <c r="C74" s="243"/>
      <c r="D74" s="243"/>
      <c r="E74" s="243"/>
      <c r="F74" s="243"/>
      <c r="G74" s="244"/>
      <c r="H74" s="243"/>
      <c r="I74" s="243"/>
      <c r="J74" s="243"/>
      <c r="K74" s="243"/>
      <c r="L74" s="244"/>
      <c r="M74" s="245"/>
      <c r="N74" s="243"/>
      <c r="O74" s="243"/>
      <c r="P74" s="243"/>
      <c r="Q74" s="243"/>
      <c r="R74" s="266"/>
      <c r="S74" s="267"/>
      <c r="T74" s="267"/>
      <c r="U74" s="247"/>
      <c r="V74" s="268"/>
      <c r="W74" s="266"/>
      <c r="X74" s="267"/>
      <c r="Y74" s="267"/>
      <c r="Z74" s="247"/>
      <c r="AA74" s="268"/>
      <c r="AB74" s="580"/>
      <c r="AC74" s="247"/>
      <c r="AD74" s="313"/>
      <c r="AE74" s="758"/>
      <c r="AF74" s="922"/>
      <c r="AG74" s="313"/>
      <c r="AH74" s="757"/>
      <c r="AI74" s="247"/>
      <c r="AJ74" s="313"/>
      <c r="AK74" s="757"/>
      <c r="AL74" s="922"/>
      <c r="AM74" s="313"/>
      <c r="AN74" s="759"/>
      <c r="AO74" s="922"/>
      <c r="AP74" s="313"/>
      <c r="AQ74" s="252"/>
      <c r="AR74" s="922"/>
      <c r="AS74" s="923"/>
      <c r="AT74" s="252"/>
      <c r="AU74" s="922"/>
      <c r="AV74" s="923"/>
      <c r="AW74" s="252"/>
      <c r="AX74" s="922"/>
      <c r="AY74" s="923"/>
      <c r="AZ74" s="267"/>
      <c r="BA74" s="256"/>
      <c r="BB74" s="268"/>
      <c r="BC74" s="267"/>
      <c r="BD74" s="256"/>
      <c r="BE74" s="280"/>
      <c r="BF74" s="278"/>
      <c r="BG74" s="279"/>
      <c r="BH74" s="279"/>
      <c r="BI74" s="252"/>
      <c r="BJ74" s="270"/>
      <c r="BK74" s="923"/>
      <c r="BL74" s="252"/>
      <c r="BM74" s="270"/>
      <c r="BN74" s="923"/>
      <c r="BO74" s="252"/>
      <c r="BP74" s="270"/>
      <c r="BQ74" s="923"/>
      <c r="BR74" s="922"/>
      <c r="BS74" s="270"/>
      <c r="BT74" s="923"/>
    </row>
    <row r="75" spans="1:72" x14ac:dyDescent="0.25">
      <c r="A75" s="965">
        <v>1</v>
      </c>
      <c r="B75" s="944" t="s">
        <v>3</v>
      </c>
      <c r="C75" s="243"/>
      <c r="D75" s="243"/>
      <c r="E75" s="243"/>
      <c r="F75" s="243"/>
      <c r="G75" s="244"/>
      <c r="H75" s="243"/>
      <c r="I75" s="243"/>
      <c r="J75" s="243"/>
      <c r="K75" s="243"/>
      <c r="L75" s="244"/>
      <c r="M75" s="245"/>
      <c r="N75" s="243"/>
      <c r="O75" s="243"/>
      <c r="P75" s="243"/>
      <c r="Q75" s="243"/>
      <c r="R75" s="266"/>
      <c r="S75" s="267"/>
      <c r="T75" s="267"/>
      <c r="U75" s="247"/>
      <c r="V75" s="268"/>
      <c r="W75" s="266"/>
      <c r="X75" s="267"/>
      <c r="Y75" s="267"/>
      <c r="Z75" s="247"/>
      <c r="AA75" s="268"/>
      <c r="AB75" s="580"/>
      <c r="AC75" s="247"/>
      <c r="AD75" s="313"/>
      <c r="AE75" s="758"/>
      <c r="AF75" s="922"/>
      <c r="AG75" s="313"/>
      <c r="AH75" s="757"/>
      <c r="AI75" s="247"/>
      <c r="AJ75" s="313"/>
      <c r="AK75" s="757"/>
      <c r="AL75" s="922"/>
      <c r="AM75" s="313"/>
      <c r="AN75" s="759"/>
      <c r="AO75" s="922"/>
      <c r="AP75" s="313"/>
      <c r="AQ75" s="252"/>
      <c r="AR75" s="922"/>
      <c r="AS75" s="923"/>
      <c r="AT75" s="252"/>
      <c r="AU75" s="922"/>
      <c r="AV75" s="923"/>
      <c r="AW75" s="252"/>
      <c r="AX75" s="922"/>
      <c r="AY75" s="923"/>
      <c r="AZ75" s="267"/>
      <c r="BA75" s="256"/>
      <c r="BB75" s="268"/>
      <c r="BC75" s="267"/>
      <c r="BD75" s="256"/>
      <c r="BE75" s="280"/>
      <c r="BF75" s="278"/>
      <c r="BG75" s="279"/>
      <c r="BH75" s="279"/>
      <c r="BI75" s="252"/>
      <c r="BJ75" s="270"/>
      <c r="BK75" s="923"/>
      <c r="BL75" s="252"/>
      <c r="BM75" s="270"/>
      <c r="BN75" s="923"/>
      <c r="BO75" s="252"/>
      <c r="BP75" s="270"/>
      <c r="BQ75" s="923"/>
      <c r="BR75" s="922"/>
      <c r="BS75" s="270"/>
      <c r="BT75" s="923"/>
    </row>
    <row r="76" spans="1:72" x14ac:dyDescent="0.25">
      <c r="A76" s="965">
        <v>2</v>
      </c>
      <c r="B76" s="944" t="s">
        <v>5</v>
      </c>
      <c r="C76" s="243"/>
      <c r="D76" s="243"/>
      <c r="E76" s="243"/>
      <c r="F76" s="243"/>
      <c r="G76" s="244"/>
      <c r="H76" s="243"/>
      <c r="I76" s="243"/>
      <c r="J76" s="243"/>
      <c r="K76" s="243"/>
      <c r="L76" s="244"/>
      <c r="M76" s="245"/>
      <c r="N76" s="243"/>
      <c r="O76" s="243"/>
      <c r="P76" s="243"/>
      <c r="Q76" s="243"/>
      <c r="R76" s="266"/>
      <c r="S76" s="267"/>
      <c r="T76" s="267"/>
      <c r="U76" s="247"/>
      <c r="V76" s="268"/>
      <c r="W76" s="266"/>
      <c r="X76" s="267"/>
      <c r="Y76" s="267"/>
      <c r="Z76" s="247"/>
      <c r="AA76" s="268"/>
      <c r="AB76" s="580"/>
      <c r="AC76" s="247"/>
      <c r="AD76" s="313"/>
      <c r="AE76" s="758"/>
      <c r="AF76" s="922"/>
      <c r="AG76" s="313"/>
      <c r="AH76" s="757"/>
      <c r="AI76" s="247"/>
      <c r="AJ76" s="313"/>
      <c r="AK76" s="757"/>
      <c r="AL76" s="922"/>
      <c r="AM76" s="313"/>
      <c r="AN76" s="759"/>
      <c r="AO76" s="922"/>
      <c r="AP76" s="313"/>
      <c r="AQ76" s="252"/>
      <c r="AR76" s="922"/>
      <c r="AS76" s="923"/>
      <c r="AT76" s="252"/>
      <c r="AU76" s="922"/>
      <c r="AV76" s="923"/>
      <c r="AW76" s="252"/>
      <c r="AX76" s="922"/>
      <c r="AY76" s="923"/>
      <c r="AZ76" s="267"/>
      <c r="BA76" s="256"/>
      <c r="BB76" s="268"/>
      <c r="BC76" s="267"/>
      <c r="BD76" s="256"/>
      <c r="BE76" s="280"/>
      <c r="BF76" s="278"/>
      <c r="BG76" s="279"/>
      <c r="BH76" s="279"/>
      <c r="BI76" s="252"/>
      <c r="BJ76" s="270"/>
      <c r="BK76" s="923"/>
      <c r="BL76" s="252"/>
      <c r="BM76" s="270"/>
      <c r="BN76" s="923"/>
      <c r="BO76" s="252"/>
      <c r="BP76" s="270"/>
      <c r="BQ76" s="923"/>
      <c r="BR76" s="922"/>
      <c r="BS76" s="270"/>
      <c r="BT76" s="923"/>
    </row>
    <row r="77" spans="1:72" x14ac:dyDescent="0.25">
      <c r="A77" s="965" t="s">
        <v>4</v>
      </c>
      <c r="B77" s="944"/>
      <c r="C77" s="243"/>
      <c r="D77" s="243"/>
      <c r="E77" s="243"/>
      <c r="F77" s="243"/>
      <c r="G77" s="244"/>
      <c r="H77" s="243"/>
      <c r="I77" s="243"/>
      <c r="J77" s="243"/>
      <c r="K77" s="243"/>
      <c r="L77" s="244"/>
      <c r="M77" s="245"/>
      <c r="N77" s="243"/>
      <c r="O77" s="243"/>
      <c r="P77" s="243"/>
      <c r="Q77" s="243"/>
      <c r="R77" s="266"/>
      <c r="S77" s="267"/>
      <c r="T77" s="267"/>
      <c r="U77" s="247"/>
      <c r="V77" s="268"/>
      <c r="W77" s="266"/>
      <c r="X77" s="267"/>
      <c r="Y77" s="267"/>
      <c r="Z77" s="247"/>
      <c r="AA77" s="268"/>
      <c r="AB77" s="580"/>
      <c r="AC77" s="247"/>
      <c r="AD77" s="313"/>
      <c r="AE77" s="758"/>
      <c r="AF77" s="922"/>
      <c r="AG77" s="313"/>
      <c r="AH77" s="757"/>
      <c r="AI77" s="247"/>
      <c r="AJ77" s="313"/>
      <c r="AK77" s="757"/>
      <c r="AL77" s="922"/>
      <c r="AM77" s="313"/>
      <c r="AN77" s="759"/>
      <c r="AO77" s="922"/>
      <c r="AP77" s="313"/>
      <c r="AQ77" s="252"/>
      <c r="AR77" s="922"/>
      <c r="AS77" s="923"/>
      <c r="AT77" s="252"/>
      <c r="AU77" s="922"/>
      <c r="AV77" s="923"/>
      <c r="AW77" s="252"/>
      <c r="AX77" s="922"/>
      <c r="AY77" s="923"/>
      <c r="AZ77" s="267"/>
      <c r="BA77" s="256"/>
      <c r="BB77" s="268"/>
      <c r="BC77" s="267"/>
      <c r="BD77" s="256"/>
      <c r="BE77" s="280"/>
      <c r="BF77" s="278"/>
      <c r="BG77" s="279"/>
      <c r="BH77" s="279"/>
      <c r="BI77" s="252"/>
      <c r="BJ77" s="270"/>
      <c r="BK77" s="923"/>
      <c r="BL77" s="252"/>
      <c r="BM77" s="270"/>
      <c r="BN77" s="923"/>
      <c r="BO77" s="252"/>
      <c r="BP77" s="270"/>
      <c r="BQ77" s="923"/>
      <c r="BR77" s="922"/>
      <c r="BS77" s="270"/>
      <c r="BT77" s="923"/>
    </row>
    <row r="78" spans="1:72" x14ac:dyDescent="0.25">
      <c r="A78" s="966"/>
      <c r="B78" s="545"/>
      <c r="C78" s="243"/>
      <c r="D78" s="243"/>
      <c r="E78" s="243"/>
      <c r="F78" s="243"/>
      <c r="G78" s="244"/>
      <c r="H78" s="243"/>
      <c r="I78" s="243"/>
      <c r="J78" s="243"/>
      <c r="K78" s="243"/>
      <c r="L78" s="244"/>
      <c r="M78" s="245"/>
      <c r="N78" s="243"/>
      <c r="O78" s="243"/>
      <c r="P78" s="243"/>
      <c r="Q78" s="243"/>
      <c r="R78" s="266"/>
      <c r="S78" s="267"/>
      <c r="T78" s="267"/>
      <c r="U78" s="247"/>
      <c r="V78" s="268"/>
      <c r="W78" s="266"/>
      <c r="X78" s="267"/>
      <c r="Y78" s="267"/>
      <c r="Z78" s="247"/>
      <c r="AA78" s="268"/>
      <c r="AB78" s="580"/>
      <c r="AC78" s="247"/>
      <c r="AD78" s="313"/>
      <c r="AE78" s="758"/>
      <c r="AF78" s="922"/>
      <c r="AG78" s="313"/>
      <c r="AH78" s="757"/>
      <c r="AI78" s="247"/>
      <c r="AJ78" s="313"/>
      <c r="AK78" s="757"/>
      <c r="AL78" s="922"/>
      <c r="AM78" s="313"/>
      <c r="AN78" s="759"/>
      <c r="AO78" s="922"/>
      <c r="AP78" s="313"/>
      <c r="AQ78" s="252"/>
      <c r="AR78" s="922"/>
      <c r="AS78" s="923"/>
      <c r="AT78" s="252"/>
      <c r="AU78" s="922"/>
      <c r="AV78" s="923"/>
      <c r="AW78" s="252"/>
      <c r="AX78" s="922"/>
      <c r="AY78" s="923"/>
      <c r="AZ78" s="267"/>
      <c r="BA78" s="256"/>
      <c r="BB78" s="268"/>
      <c r="BC78" s="267"/>
      <c r="BD78" s="256"/>
      <c r="BE78" s="280"/>
      <c r="BF78" s="278"/>
      <c r="BG78" s="279"/>
      <c r="BH78" s="279"/>
      <c r="BI78" s="252"/>
      <c r="BJ78" s="270"/>
      <c r="BK78" s="923"/>
      <c r="BL78" s="252"/>
      <c r="BM78" s="270"/>
      <c r="BN78" s="923"/>
      <c r="BO78" s="252"/>
      <c r="BP78" s="270"/>
      <c r="BQ78" s="923"/>
      <c r="BR78" s="922"/>
      <c r="BS78" s="270"/>
      <c r="BT78" s="923"/>
    </row>
    <row r="79" spans="1:72" x14ac:dyDescent="0.25">
      <c r="A79" s="967"/>
      <c r="B79" s="945"/>
      <c r="C79" s="243"/>
      <c r="D79" s="243"/>
      <c r="E79" s="243"/>
      <c r="F79" s="243"/>
      <c r="G79" s="244"/>
      <c r="H79" s="243"/>
      <c r="I79" s="243"/>
      <c r="J79" s="243"/>
      <c r="K79" s="243"/>
      <c r="L79" s="244"/>
      <c r="M79" s="245"/>
      <c r="N79" s="243"/>
      <c r="O79" s="243"/>
      <c r="P79" s="243"/>
      <c r="Q79" s="243"/>
      <c r="R79" s="266"/>
      <c r="S79" s="267"/>
      <c r="T79" s="267"/>
      <c r="U79" s="247"/>
      <c r="V79" s="268"/>
      <c r="W79" s="266"/>
      <c r="X79" s="267"/>
      <c r="Y79" s="267"/>
      <c r="Z79" s="247"/>
      <c r="AA79" s="268"/>
      <c r="AB79" s="580"/>
      <c r="AC79" s="247"/>
      <c r="AD79" s="313"/>
      <c r="AE79" s="758"/>
      <c r="AF79" s="922"/>
      <c r="AG79" s="313"/>
      <c r="AH79" s="757"/>
      <c r="AI79" s="247"/>
      <c r="AJ79" s="313"/>
      <c r="AK79" s="757"/>
      <c r="AL79" s="922"/>
      <c r="AM79" s="313"/>
      <c r="AN79" s="759"/>
      <c r="AO79" s="922"/>
      <c r="AP79" s="313"/>
      <c r="AQ79" s="252"/>
      <c r="AR79" s="922"/>
      <c r="AS79" s="923"/>
      <c r="AT79" s="252"/>
      <c r="AU79" s="922"/>
      <c r="AV79" s="923"/>
      <c r="AW79" s="252"/>
      <c r="AX79" s="922"/>
      <c r="AY79" s="923"/>
      <c r="AZ79" s="267"/>
      <c r="BA79" s="256"/>
      <c r="BB79" s="268"/>
      <c r="BC79" s="267"/>
      <c r="BD79" s="256"/>
      <c r="BE79" s="280"/>
      <c r="BF79" s="278"/>
      <c r="BG79" s="279"/>
      <c r="BH79" s="279"/>
      <c r="BI79" s="252"/>
      <c r="BJ79" s="270"/>
      <c r="BK79" s="923"/>
      <c r="BL79" s="252"/>
      <c r="BM79" s="270"/>
      <c r="BN79" s="923"/>
      <c r="BO79" s="252"/>
      <c r="BP79" s="270"/>
      <c r="BQ79" s="923"/>
      <c r="BR79" s="922"/>
      <c r="BS79" s="270"/>
      <c r="BT79" s="923"/>
    </row>
    <row r="80" spans="1:72" x14ac:dyDescent="0.25">
      <c r="A80" s="964" t="s">
        <v>149</v>
      </c>
      <c r="B80" s="943" t="s">
        <v>150</v>
      </c>
      <c r="C80" s="243"/>
      <c r="D80" s="243"/>
      <c r="E80" s="243"/>
      <c r="F80" s="243"/>
      <c r="G80" s="244"/>
      <c r="H80" s="243"/>
      <c r="I80" s="243"/>
      <c r="J80" s="243"/>
      <c r="K80" s="243"/>
      <c r="L80" s="244"/>
      <c r="M80" s="245"/>
      <c r="N80" s="243"/>
      <c r="O80" s="243"/>
      <c r="P80" s="243"/>
      <c r="Q80" s="243"/>
      <c r="R80" s="266"/>
      <c r="S80" s="267"/>
      <c r="T80" s="267"/>
      <c r="U80" s="247"/>
      <c r="V80" s="268"/>
      <c r="W80" s="266"/>
      <c r="X80" s="267"/>
      <c r="Y80" s="267"/>
      <c r="Z80" s="247"/>
      <c r="AA80" s="268"/>
      <c r="AB80" s="920">
        <f>AB87</f>
        <v>16.609999999999992</v>
      </c>
      <c r="AC80" s="878" t="s">
        <v>98</v>
      </c>
      <c r="AD80" s="976">
        <f>AD87</f>
        <v>0.63</v>
      </c>
      <c r="AE80" s="975">
        <f>AE87</f>
        <v>21.659999999999986</v>
      </c>
      <c r="AF80" s="922" t="s">
        <v>98</v>
      </c>
      <c r="AG80" s="973">
        <f>AG87</f>
        <v>0.05</v>
      </c>
      <c r="AH80" s="973">
        <f>AH87</f>
        <v>103.88621141038895</v>
      </c>
      <c r="AI80" s="878" t="s">
        <v>98</v>
      </c>
      <c r="AJ80" s="976">
        <f>AJ87</f>
        <v>6.12</v>
      </c>
      <c r="AK80" s="975">
        <f>AK87</f>
        <v>54.92</v>
      </c>
      <c r="AL80" s="922" t="s">
        <v>98</v>
      </c>
      <c r="AM80" s="976">
        <f>AM87</f>
        <v>4.0999999999999996</v>
      </c>
      <c r="AN80" s="975">
        <f>AN87</f>
        <v>197.07621141038894</v>
      </c>
      <c r="AO80" s="922" t="s">
        <v>98</v>
      </c>
      <c r="AP80" s="973">
        <f>AP87</f>
        <v>10.899999999999999</v>
      </c>
      <c r="AQ80" s="252"/>
      <c r="AR80" s="922"/>
      <c r="AS80" s="923"/>
      <c r="AT80" s="252"/>
      <c r="AU80" s="922"/>
      <c r="AV80" s="923"/>
      <c r="AW80" s="252"/>
      <c r="AX80" s="922"/>
      <c r="AY80" s="923"/>
      <c r="AZ80" s="267"/>
      <c r="BA80" s="256"/>
      <c r="BB80" s="268"/>
      <c r="BC80" s="267"/>
      <c r="BD80" s="256"/>
      <c r="BE80" s="280"/>
      <c r="BF80" s="278"/>
      <c r="BG80" s="279"/>
      <c r="BH80" s="279"/>
      <c r="BI80" s="252"/>
      <c r="BJ80" s="270"/>
      <c r="BK80" s="923"/>
      <c r="BL80" s="252"/>
      <c r="BM80" s="270"/>
      <c r="BN80" s="923"/>
      <c r="BO80" s="252"/>
      <c r="BP80" s="270"/>
      <c r="BQ80" s="923"/>
      <c r="BR80" s="922"/>
      <c r="BS80" s="270"/>
      <c r="BT80" s="923"/>
    </row>
    <row r="81" spans="1:72" ht="31.5" x14ac:dyDescent="0.25">
      <c r="A81" s="964" t="s">
        <v>151</v>
      </c>
      <c r="B81" s="943" t="s">
        <v>12</v>
      </c>
      <c r="C81" s="243"/>
      <c r="D81" s="243"/>
      <c r="E81" s="243"/>
      <c r="F81" s="243"/>
      <c r="G81" s="244"/>
      <c r="H81" s="243"/>
      <c r="I81" s="243"/>
      <c r="J81" s="243"/>
      <c r="K81" s="243"/>
      <c r="L81" s="244"/>
      <c r="M81" s="245"/>
      <c r="N81" s="243"/>
      <c r="O81" s="243"/>
      <c r="P81" s="243"/>
      <c r="Q81" s="243"/>
      <c r="R81" s="266"/>
      <c r="S81" s="267"/>
      <c r="T81" s="267"/>
      <c r="U81" s="247"/>
      <c r="V81" s="268"/>
      <c r="W81" s="266"/>
      <c r="X81" s="267"/>
      <c r="Y81" s="267"/>
      <c r="Z81" s="247"/>
      <c r="AA81" s="268"/>
      <c r="AB81" s="580"/>
      <c r="AC81" s="247"/>
      <c r="AD81" s="313"/>
      <c r="AE81" s="758"/>
      <c r="AF81" s="922"/>
      <c r="AG81" s="313"/>
      <c r="AH81" s="757"/>
      <c r="AI81" s="247"/>
      <c r="AJ81" s="313"/>
      <c r="AK81" s="757"/>
      <c r="AL81" s="922"/>
      <c r="AM81" s="313"/>
      <c r="AN81" s="759"/>
      <c r="AO81" s="922"/>
      <c r="AP81" s="313"/>
      <c r="AQ81" s="252"/>
      <c r="AR81" s="922"/>
      <c r="AS81" s="923"/>
      <c r="AT81" s="252"/>
      <c r="AU81" s="922"/>
      <c r="AV81" s="923"/>
      <c r="AW81" s="252"/>
      <c r="AX81" s="922"/>
      <c r="AY81" s="923"/>
      <c r="AZ81" s="267"/>
      <c r="BA81" s="256"/>
      <c r="BB81" s="268"/>
      <c r="BC81" s="267"/>
      <c r="BD81" s="256"/>
      <c r="BE81" s="280"/>
      <c r="BF81" s="278"/>
      <c r="BG81" s="279"/>
      <c r="BH81" s="279"/>
      <c r="BI81" s="252"/>
      <c r="BJ81" s="270"/>
      <c r="BK81" s="923"/>
      <c r="BL81" s="252"/>
      <c r="BM81" s="270"/>
      <c r="BN81" s="923"/>
      <c r="BO81" s="252"/>
      <c r="BP81" s="270"/>
      <c r="BQ81" s="923"/>
      <c r="BR81" s="922"/>
      <c r="BS81" s="270"/>
      <c r="BT81" s="923"/>
    </row>
    <row r="82" spans="1:72" x14ac:dyDescent="0.25">
      <c r="A82" s="965">
        <v>1</v>
      </c>
      <c r="B82" s="944" t="s">
        <v>3</v>
      </c>
      <c r="C82" s="243"/>
      <c r="D82" s="243"/>
      <c r="E82" s="243"/>
      <c r="F82" s="243"/>
      <c r="G82" s="244"/>
      <c r="H82" s="243"/>
      <c r="I82" s="243"/>
      <c r="J82" s="243"/>
      <c r="K82" s="243"/>
      <c r="L82" s="244"/>
      <c r="M82" s="245"/>
      <c r="N82" s="243"/>
      <c r="O82" s="243"/>
      <c r="P82" s="243"/>
      <c r="Q82" s="243"/>
      <c r="R82" s="266"/>
      <c r="S82" s="267"/>
      <c r="T82" s="267"/>
      <c r="U82" s="247"/>
      <c r="V82" s="268"/>
      <c r="W82" s="266"/>
      <c r="X82" s="267"/>
      <c r="Y82" s="267"/>
      <c r="Z82" s="247"/>
      <c r="AA82" s="268"/>
      <c r="AB82" s="580"/>
      <c r="AC82" s="247"/>
      <c r="AD82" s="313"/>
      <c r="AE82" s="758"/>
      <c r="AF82" s="922"/>
      <c r="AG82" s="313"/>
      <c r="AH82" s="757"/>
      <c r="AI82" s="247"/>
      <c r="AJ82" s="313"/>
      <c r="AK82" s="757"/>
      <c r="AL82" s="922"/>
      <c r="AM82" s="313"/>
      <c r="AN82" s="759"/>
      <c r="AO82" s="922"/>
      <c r="AP82" s="313"/>
      <c r="AQ82" s="252"/>
      <c r="AR82" s="922"/>
      <c r="AS82" s="923"/>
      <c r="AT82" s="252"/>
      <c r="AU82" s="922"/>
      <c r="AV82" s="923"/>
      <c r="AW82" s="252"/>
      <c r="AX82" s="922"/>
      <c r="AY82" s="923"/>
      <c r="AZ82" s="267"/>
      <c r="BA82" s="256"/>
      <c r="BB82" s="268"/>
      <c r="BC82" s="267"/>
      <c r="BD82" s="256"/>
      <c r="BE82" s="280"/>
      <c r="BF82" s="278"/>
      <c r="BG82" s="279"/>
      <c r="BH82" s="279"/>
      <c r="BI82" s="252"/>
      <c r="BJ82" s="270"/>
      <c r="BK82" s="923"/>
      <c r="BL82" s="252"/>
      <c r="BM82" s="270"/>
      <c r="BN82" s="923"/>
      <c r="BO82" s="252"/>
      <c r="BP82" s="270"/>
      <c r="BQ82" s="923"/>
      <c r="BR82" s="922"/>
      <c r="BS82" s="270"/>
      <c r="BT82" s="923"/>
    </row>
    <row r="83" spans="1:72" x14ac:dyDescent="0.25">
      <c r="A83" s="965">
        <v>2</v>
      </c>
      <c r="B83" s="944" t="s">
        <v>5</v>
      </c>
      <c r="C83" s="243"/>
      <c r="D83" s="243"/>
      <c r="E83" s="243"/>
      <c r="F83" s="243"/>
      <c r="G83" s="244"/>
      <c r="H83" s="243"/>
      <c r="I83" s="243"/>
      <c r="J83" s="243"/>
      <c r="K83" s="243"/>
      <c r="L83" s="244"/>
      <c r="M83" s="245"/>
      <c r="N83" s="243"/>
      <c r="O83" s="243"/>
      <c r="P83" s="243"/>
      <c r="Q83" s="243"/>
      <c r="R83" s="266"/>
      <c r="S83" s="267"/>
      <c r="T83" s="267"/>
      <c r="U83" s="247"/>
      <c r="V83" s="268"/>
      <c r="W83" s="266"/>
      <c r="X83" s="267"/>
      <c r="Y83" s="267"/>
      <c r="Z83" s="247"/>
      <c r="AA83" s="268"/>
      <c r="AB83" s="580"/>
      <c r="AC83" s="247"/>
      <c r="AD83" s="313"/>
      <c r="AE83" s="758"/>
      <c r="AF83" s="922"/>
      <c r="AG83" s="313"/>
      <c r="AH83" s="757"/>
      <c r="AI83" s="247"/>
      <c r="AJ83" s="313"/>
      <c r="AK83" s="757"/>
      <c r="AL83" s="922"/>
      <c r="AM83" s="313"/>
      <c r="AN83" s="759"/>
      <c r="AO83" s="922"/>
      <c r="AP83" s="313"/>
      <c r="AQ83" s="252"/>
      <c r="AR83" s="922"/>
      <c r="AS83" s="923"/>
      <c r="AT83" s="252"/>
      <c r="AU83" s="922"/>
      <c r="AV83" s="923"/>
      <c r="AW83" s="252"/>
      <c r="AX83" s="922"/>
      <c r="AY83" s="923"/>
      <c r="AZ83" s="267"/>
      <c r="BA83" s="256"/>
      <c r="BB83" s="268"/>
      <c r="BC83" s="267"/>
      <c r="BD83" s="256"/>
      <c r="BE83" s="280"/>
      <c r="BF83" s="278"/>
      <c r="BG83" s="279"/>
      <c r="BH83" s="279"/>
      <c r="BI83" s="252"/>
      <c r="BJ83" s="270"/>
      <c r="BK83" s="923"/>
      <c r="BL83" s="252"/>
      <c r="BM83" s="270"/>
      <c r="BN83" s="923"/>
      <c r="BO83" s="252"/>
      <c r="BP83" s="270"/>
      <c r="BQ83" s="923"/>
      <c r="BR83" s="252"/>
      <c r="BS83" s="270"/>
      <c r="BT83" s="923"/>
    </row>
    <row r="84" spans="1:72" x14ac:dyDescent="0.25">
      <c r="A84" s="965"/>
      <c r="B84" s="944"/>
      <c r="C84" s="243"/>
      <c r="D84" s="243"/>
      <c r="E84" s="243"/>
      <c r="F84" s="243"/>
      <c r="G84" s="244"/>
      <c r="H84" s="243"/>
      <c r="I84" s="243"/>
      <c r="J84" s="243"/>
      <c r="K84" s="243"/>
      <c r="L84" s="244"/>
      <c r="M84" s="245"/>
      <c r="N84" s="243"/>
      <c r="O84" s="243"/>
      <c r="P84" s="243"/>
      <c r="Q84" s="243"/>
      <c r="R84" s="266"/>
      <c r="S84" s="267"/>
      <c r="T84" s="267"/>
      <c r="U84" s="247"/>
      <c r="V84" s="268"/>
      <c r="W84" s="266"/>
      <c r="X84" s="267"/>
      <c r="Y84" s="267"/>
      <c r="Z84" s="247"/>
      <c r="AA84" s="268"/>
      <c r="AB84" s="580"/>
      <c r="AC84" s="247"/>
      <c r="AD84" s="313"/>
      <c r="AE84" s="758"/>
      <c r="AF84" s="931"/>
      <c r="AG84" s="313"/>
      <c r="AH84" s="757"/>
      <c r="AI84" s="247"/>
      <c r="AJ84" s="313"/>
      <c r="AK84" s="757"/>
      <c r="AL84" s="931"/>
      <c r="AM84" s="313"/>
      <c r="AN84" s="759"/>
      <c r="AO84" s="931"/>
      <c r="AP84" s="313"/>
      <c r="AQ84" s="252"/>
      <c r="AR84" s="931"/>
      <c r="AS84" s="932"/>
      <c r="AT84" s="252"/>
      <c r="AU84" s="931"/>
      <c r="AV84" s="932"/>
      <c r="AW84" s="252"/>
      <c r="AX84" s="931"/>
      <c r="AY84" s="932"/>
      <c r="AZ84" s="267"/>
      <c r="BA84" s="256"/>
      <c r="BB84" s="268"/>
      <c r="BC84" s="267"/>
      <c r="BD84" s="256"/>
      <c r="BE84" s="280"/>
      <c r="BF84" s="278"/>
      <c r="BG84" s="279"/>
      <c r="BH84" s="279"/>
      <c r="BI84" s="252"/>
      <c r="BJ84" s="270"/>
      <c r="BK84" s="932"/>
      <c r="BL84" s="252"/>
      <c r="BM84" s="270"/>
      <c r="BN84" s="932"/>
      <c r="BO84" s="252"/>
      <c r="BP84" s="270"/>
      <c r="BQ84" s="932"/>
      <c r="BR84" s="252"/>
      <c r="BS84" s="270"/>
      <c r="BT84" s="932"/>
    </row>
    <row r="85" spans="1:72" x14ac:dyDescent="0.25">
      <c r="A85" s="965"/>
      <c r="B85" s="944"/>
      <c r="C85" s="243"/>
      <c r="D85" s="243"/>
      <c r="E85" s="243"/>
      <c r="F85" s="243"/>
      <c r="G85" s="244"/>
      <c r="H85" s="243"/>
      <c r="I85" s="243"/>
      <c r="J85" s="243"/>
      <c r="K85" s="243"/>
      <c r="L85" s="244"/>
      <c r="M85" s="245"/>
      <c r="N85" s="243"/>
      <c r="O85" s="243"/>
      <c r="P85" s="243"/>
      <c r="Q85" s="243"/>
      <c r="R85" s="266"/>
      <c r="S85" s="267"/>
      <c r="T85" s="267"/>
      <c r="U85" s="247"/>
      <c r="V85" s="268"/>
      <c r="W85" s="266"/>
      <c r="X85" s="267"/>
      <c r="Y85" s="267"/>
      <c r="Z85" s="247"/>
      <c r="AA85" s="268"/>
      <c r="AB85" s="580"/>
      <c r="AC85" s="247"/>
      <c r="AD85" s="313"/>
      <c r="AE85" s="758"/>
      <c r="AF85" s="922"/>
      <c r="AG85" s="313"/>
      <c r="AH85" s="757"/>
      <c r="AI85" s="247"/>
      <c r="AJ85" s="281"/>
      <c r="AK85" s="757"/>
      <c r="AL85" s="922"/>
      <c r="AM85" s="313"/>
      <c r="AN85" s="757"/>
      <c r="AO85" s="247"/>
      <c r="AP85" s="281"/>
      <c r="AQ85" s="252"/>
      <c r="AR85" s="922"/>
      <c r="AS85" s="923"/>
      <c r="AT85" s="252"/>
      <c r="AU85" s="922"/>
      <c r="AV85" s="923"/>
      <c r="AW85" s="252"/>
      <c r="AX85" s="922"/>
      <c r="AY85" s="923"/>
      <c r="AZ85" s="267"/>
      <c r="BA85" s="256"/>
      <c r="BB85" s="268"/>
      <c r="BC85" s="267"/>
      <c r="BD85" s="256"/>
      <c r="BE85" s="280"/>
      <c r="BF85" s="278"/>
      <c r="BG85" s="279"/>
      <c r="BH85" s="279"/>
      <c r="BI85" s="252"/>
      <c r="BJ85" s="270"/>
      <c r="BK85" s="923"/>
      <c r="BL85" s="269"/>
      <c r="BM85" s="256"/>
      <c r="BN85" s="295"/>
      <c r="BO85" s="252"/>
      <c r="BP85" s="270"/>
      <c r="BQ85" s="923"/>
      <c r="BR85" s="269"/>
      <c r="BS85" s="256"/>
      <c r="BT85" s="295"/>
    </row>
    <row r="86" spans="1:72" x14ac:dyDescent="0.25">
      <c r="A86" s="965" t="s">
        <v>4</v>
      </c>
      <c r="B86" s="946"/>
      <c r="C86" s="243"/>
      <c r="D86" s="243"/>
      <c r="E86" s="243"/>
      <c r="F86" s="243"/>
      <c r="G86" s="244"/>
      <c r="H86" s="243"/>
      <c r="I86" s="243"/>
      <c r="J86" s="243"/>
      <c r="K86" s="243"/>
      <c r="L86" s="244"/>
      <c r="M86" s="245"/>
      <c r="N86" s="243"/>
      <c r="O86" s="243"/>
      <c r="P86" s="243"/>
      <c r="Q86" s="243"/>
      <c r="R86" s="266"/>
      <c r="S86" s="267"/>
      <c r="T86" s="267"/>
      <c r="U86" s="247"/>
      <c r="V86" s="268"/>
      <c r="W86" s="266"/>
      <c r="X86" s="267"/>
      <c r="Y86" s="267"/>
      <c r="Z86" s="247"/>
      <c r="AA86" s="268"/>
      <c r="AB86" s="580"/>
      <c r="AC86" s="247"/>
      <c r="AD86" s="313"/>
      <c r="AE86" s="758"/>
      <c r="AF86" s="922"/>
      <c r="AG86" s="313"/>
      <c r="AH86" s="757"/>
      <c r="AI86" s="247"/>
      <c r="AJ86" s="313"/>
      <c r="AK86" s="757"/>
      <c r="AL86" s="922"/>
      <c r="AM86" s="313"/>
      <c r="AN86" s="759"/>
      <c r="AO86" s="922"/>
      <c r="AP86" s="313"/>
      <c r="AQ86" s="252"/>
      <c r="AR86" s="922"/>
      <c r="AS86" s="923"/>
      <c r="AT86" s="252"/>
      <c r="AU86" s="922"/>
      <c r="AV86" s="923"/>
      <c r="AW86" s="252"/>
      <c r="AX86" s="922"/>
      <c r="AY86" s="923"/>
      <c r="AZ86" s="267"/>
      <c r="BA86" s="256"/>
      <c r="BB86" s="268"/>
      <c r="BC86" s="267"/>
      <c r="BD86" s="256"/>
      <c r="BE86" s="280"/>
      <c r="BF86" s="278"/>
      <c r="BG86" s="279"/>
      <c r="BH86" s="279"/>
      <c r="BI86" s="252"/>
      <c r="BJ86" s="270"/>
      <c r="BK86" s="923"/>
      <c r="BL86" s="252"/>
      <c r="BM86" s="270"/>
      <c r="BN86" s="923"/>
      <c r="BO86" s="252"/>
      <c r="BP86" s="270"/>
      <c r="BQ86" s="923"/>
      <c r="BR86" s="922"/>
      <c r="BS86" s="270"/>
      <c r="BT86" s="923"/>
    </row>
    <row r="87" spans="1:72" x14ac:dyDescent="0.25">
      <c r="A87" s="964" t="s">
        <v>152</v>
      </c>
      <c r="B87" s="943" t="s">
        <v>153</v>
      </c>
      <c r="C87" s="243"/>
      <c r="D87" s="243"/>
      <c r="E87" s="243"/>
      <c r="F87" s="243"/>
      <c r="G87" s="244"/>
      <c r="H87" s="243"/>
      <c r="I87" s="243"/>
      <c r="J87" s="243"/>
      <c r="K87" s="243"/>
      <c r="L87" s="244"/>
      <c r="M87" s="245"/>
      <c r="N87" s="243"/>
      <c r="O87" s="243"/>
      <c r="P87" s="243"/>
      <c r="Q87" s="243"/>
      <c r="R87" s="266"/>
      <c r="S87" s="267"/>
      <c r="T87" s="267"/>
      <c r="U87" s="247"/>
      <c r="V87" s="268"/>
      <c r="W87" s="266"/>
      <c r="X87" s="267"/>
      <c r="Y87" s="267"/>
      <c r="Z87" s="247"/>
      <c r="AA87" s="268"/>
      <c r="AB87" s="920">
        <v>16.609999999999992</v>
      </c>
      <c r="AC87" s="878" t="s">
        <v>98</v>
      </c>
      <c r="AD87" s="761">
        <v>0.63</v>
      </c>
      <c r="AE87" s="758">
        <v>21.659999999999986</v>
      </c>
      <c r="AF87" s="922" t="s">
        <v>98</v>
      </c>
      <c r="AG87" s="761">
        <v>0.05</v>
      </c>
      <c r="AH87" s="973">
        <f>SUM(AH89:AH144)</f>
        <v>103.88621141038895</v>
      </c>
      <c r="AI87" s="878" t="s">
        <v>98</v>
      </c>
      <c r="AJ87" s="761">
        <f>SUM(AJ89:AJ144)</f>
        <v>6.12</v>
      </c>
      <c r="AK87" s="758">
        <f>SUM(AK89:AK144)</f>
        <v>54.92</v>
      </c>
      <c r="AL87" s="894" t="s">
        <v>98</v>
      </c>
      <c r="AM87" s="761">
        <f>SUM(AM89:AM144)</f>
        <v>4.0999999999999996</v>
      </c>
      <c r="AN87" s="758">
        <f>SUM(AN89:AN144)</f>
        <v>197.07621141038894</v>
      </c>
      <c r="AO87" s="977" t="s">
        <v>98</v>
      </c>
      <c r="AP87" s="761">
        <f>SUM(AP89:AP144)</f>
        <v>10.899999999999999</v>
      </c>
      <c r="AQ87" s="252"/>
      <c r="AR87" s="922"/>
      <c r="AS87" s="923"/>
      <c r="AT87" s="252"/>
      <c r="AU87" s="922"/>
      <c r="AV87" s="923"/>
      <c r="AW87" s="252"/>
      <c r="AX87" s="922"/>
      <c r="AY87" s="923"/>
      <c r="AZ87" s="267"/>
      <c r="BA87" s="256"/>
      <c r="BB87" s="268"/>
      <c r="BC87" s="267"/>
      <c r="BD87" s="256"/>
      <c r="BE87" s="280"/>
      <c r="BF87" s="278"/>
      <c r="BG87" s="279"/>
      <c r="BH87" s="279"/>
      <c r="BI87" s="252"/>
      <c r="BJ87" s="270"/>
      <c r="BK87" s="923"/>
      <c r="BL87" s="252"/>
      <c r="BM87" s="270"/>
      <c r="BN87" s="923"/>
      <c r="BO87" s="252"/>
      <c r="BP87" s="270"/>
      <c r="BQ87" s="923"/>
      <c r="BR87" s="922"/>
      <c r="BS87" s="270"/>
      <c r="BT87" s="923"/>
    </row>
    <row r="88" spans="1:72" x14ac:dyDescent="0.25">
      <c r="A88" s="967">
        <v>1</v>
      </c>
      <c r="B88" s="939" t="s">
        <v>120</v>
      </c>
      <c r="C88" s="243"/>
      <c r="D88" s="243"/>
      <c r="E88" s="243"/>
      <c r="F88" s="243"/>
      <c r="G88" s="244"/>
      <c r="H88" s="243"/>
      <c r="I88" s="243"/>
      <c r="J88" s="243"/>
      <c r="K88" s="243"/>
      <c r="L88" s="244"/>
      <c r="M88" s="245"/>
      <c r="N88" s="243"/>
      <c r="O88" s="243"/>
      <c r="P88" s="243"/>
      <c r="Q88" s="243"/>
      <c r="R88" s="266"/>
      <c r="S88" s="267"/>
      <c r="T88" s="267"/>
      <c r="U88" s="247"/>
      <c r="V88" s="268"/>
      <c r="W88" s="266"/>
      <c r="X88" s="267"/>
      <c r="Y88" s="267"/>
      <c r="Z88" s="247"/>
      <c r="AA88" s="268"/>
      <c r="AB88" s="580"/>
      <c r="AC88" s="247"/>
      <c r="AD88" s="313"/>
      <c r="AE88" s="758"/>
      <c r="AF88" s="922"/>
      <c r="AG88" s="313"/>
      <c r="AH88" s="757"/>
      <c r="AI88" s="247"/>
      <c r="AJ88" s="313"/>
      <c r="AK88" s="757"/>
      <c r="AL88" s="922"/>
      <c r="AM88" s="313"/>
      <c r="AN88" s="759"/>
      <c r="AO88" s="922"/>
      <c r="AP88" s="313"/>
      <c r="AQ88" s="252"/>
      <c r="AR88" s="922"/>
      <c r="AS88" s="923"/>
      <c r="AT88" s="252"/>
      <c r="AU88" s="922"/>
      <c r="AV88" s="923"/>
      <c r="AW88" s="252"/>
      <c r="AX88" s="922"/>
      <c r="AY88" s="923"/>
      <c r="AZ88" s="267"/>
      <c r="BA88" s="256"/>
      <c r="BB88" s="268"/>
      <c r="BC88" s="267"/>
      <c r="BD88" s="256"/>
      <c r="BE88" s="280"/>
      <c r="BF88" s="278"/>
      <c r="BG88" s="279"/>
      <c r="BH88" s="279"/>
      <c r="BI88" s="252"/>
      <c r="BJ88" s="270"/>
      <c r="BK88" s="923"/>
      <c r="BL88" s="252"/>
      <c r="BM88" s="270"/>
      <c r="BN88" s="923"/>
      <c r="BO88" s="252"/>
      <c r="BP88" s="270"/>
      <c r="BQ88" s="923"/>
      <c r="BR88" s="922"/>
      <c r="BS88" s="270"/>
      <c r="BT88" s="923"/>
    </row>
    <row r="89" spans="1:72" ht="63" x14ac:dyDescent="0.25">
      <c r="A89" s="967">
        <v>2</v>
      </c>
      <c r="B89" s="947" t="s">
        <v>212</v>
      </c>
      <c r="C89" s="243"/>
      <c r="D89" s="243"/>
      <c r="E89" s="243"/>
      <c r="F89" s="243"/>
      <c r="G89" s="244"/>
      <c r="H89" s="243"/>
      <c r="I89" s="243"/>
      <c r="J89" s="243"/>
      <c r="K89" s="243"/>
      <c r="L89" s="244"/>
      <c r="M89" s="245"/>
      <c r="N89" s="243"/>
      <c r="O89" s="243"/>
      <c r="P89" s="243"/>
      <c r="Q89" s="243"/>
      <c r="R89" s="266"/>
      <c r="S89" s="267"/>
      <c r="T89" s="267"/>
      <c r="U89" s="247"/>
      <c r="V89" s="268"/>
      <c r="W89" s="266"/>
      <c r="X89" s="267"/>
      <c r="Y89" s="267"/>
      <c r="Z89" s="247"/>
      <c r="AA89" s="268"/>
      <c r="AB89" s="580"/>
      <c r="AC89" s="247"/>
      <c r="AD89" s="313"/>
      <c r="AE89" s="758"/>
      <c r="AF89" s="922"/>
      <c r="AG89" s="313"/>
      <c r="AH89" s="757"/>
      <c r="AI89" s="247"/>
      <c r="AJ89" s="313"/>
      <c r="AK89" s="757"/>
      <c r="AL89" s="922"/>
      <c r="AM89" s="313"/>
      <c r="AN89" s="759"/>
      <c r="AO89" s="922"/>
      <c r="AP89" s="313"/>
      <c r="AQ89" s="252"/>
      <c r="AR89" s="922"/>
      <c r="AS89" s="923"/>
      <c r="AT89" s="252"/>
      <c r="AU89" s="922"/>
      <c r="AV89" s="923"/>
      <c r="AW89" s="252"/>
      <c r="AX89" s="922"/>
      <c r="AY89" s="923"/>
      <c r="AZ89" s="267"/>
      <c r="BA89" s="256"/>
      <c r="BB89" s="268"/>
      <c r="BC89" s="267"/>
      <c r="BD89" s="256"/>
      <c r="BE89" s="280"/>
      <c r="BF89" s="278"/>
      <c r="BG89" s="279"/>
      <c r="BH89" s="279"/>
      <c r="BI89" s="252"/>
      <c r="BJ89" s="270"/>
      <c r="BK89" s="923"/>
      <c r="BL89" s="252"/>
      <c r="BM89" s="270"/>
      <c r="BN89" s="923"/>
      <c r="BO89" s="252"/>
      <c r="BP89" s="270"/>
      <c r="BQ89" s="923"/>
      <c r="BR89" s="922"/>
      <c r="BS89" s="270"/>
      <c r="BT89" s="923"/>
    </row>
    <row r="90" spans="1:72" x14ac:dyDescent="0.25">
      <c r="A90" s="967">
        <v>3</v>
      </c>
      <c r="B90" s="948" t="s">
        <v>213</v>
      </c>
      <c r="C90" s="243"/>
      <c r="D90" s="243"/>
      <c r="E90" s="243"/>
      <c r="F90" s="243"/>
      <c r="G90" s="244"/>
      <c r="H90" s="243"/>
      <c r="I90" s="243"/>
      <c r="J90" s="243"/>
      <c r="K90" s="243"/>
      <c r="L90" s="244"/>
      <c r="M90" s="245"/>
      <c r="N90" s="243"/>
      <c r="O90" s="243"/>
      <c r="P90" s="243"/>
      <c r="Q90" s="243"/>
      <c r="R90" s="266"/>
      <c r="S90" s="267"/>
      <c r="T90" s="267"/>
      <c r="U90" s="247"/>
      <c r="V90" s="268"/>
      <c r="W90" s="266"/>
      <c r="X90" s="267"/>
      <c r="Y90" s="267"/>
      <c r="Z90" s="247"/>
      <c r="AA90" s="268"/>
      <c r="AB90" s="580"/>
      <c r="AC90" s="247"/>
      <c r="AD90" s="313"/>
      <c r="AE90" s="759"/>
      <c r="AF90" s="247"/>
      <c r="AG90" s="281"/>
      <c r="AH90" s="757"/>
      <c r="AI90" s="247"/>
      <c r="AJ90" s="313"/>
      <c r="AK90" s="757"/>
      <c r="AL90" s="922"/>
      <c r="AM90" s="313"/>
      <c r="AN90" s="759"/>
      <c r="AO90" s="247"/>
      <c r="AP90" s="281"/>
      <c r="AQ90" s="252"/>
      <c r="AR90" s="922"/>
      <c r="AS90" s="923"/>
      <c r="AT90" s="252"/>
      <c r="AU90" s="922"/>
      <c r="AV90" s="923"/>
      <c r="AW90" s="252"/>
      <c r="AX90" s="922"/>
      <c r="AY90" s="923"/>
      <c r="AZ90" s="267"/>
      <c r="BA90" s="256"/>
      <c r="BB90" s="268"/>
      <c r="BC90" s="267"/>
      <c r="BD90" s="256"/>
      <c r="BE90" s="280"/>
      <c r="BF90" s="278"/>
      <c r="BG90" s="279"/>
      <c r="BH90" s="279"/>
      <c r="BI90" s="252"/>
      <c r="BJ90" s="256"/>
      <c r="BK90" s="923"/>
      <c r="BL90" s="252"/>
      <c r="BM90" s="270"/>
      <c r="BN90" s="923"/>
      <c r="BO90" s="252"/>
      <c r="BP90" s="270"/>
      <c r="BQ90" s="923"/>
      <c r="BR90" s="252"/>
      <c r="BS90" s="256"/>
      <c r="BT90" s="923"/>
    </row>
    <row r="91" spans="1:72" ht="94.5" x14ac:dyDescent="0.25">
      <c r="A91" s="967">
        <v>4</v>
      </c>
      <c r="B91" s="938" t="s">
        <v>214</v>
      </c>
      <c r="C91" s="243"/>
      <c r="D91" s="243"/>
      <c r="E91" s="243"/>
      <c r="F91" s="243"/>
      <c r="G91" s="244"/>
      <c r="H91" s="243"/>
      <c r="I91" s="243"/>
      <c r="J91" s="243"/>
      <c r="K91" s="243"/>
      <c r="L91" s="244"/>
      <c r="M91" s="245"/>
      <c r="N91" s="243"/>
      <c r="O91" s="243"/>
      <c r="P91" s="243"/>
      <c r="Q91" s="243"/>
      <c r="R91" s="266"/>
      <c r="S91" s="267"/>
      <c r="T91" s="267"/>
      <c r="U91" s="247"/>
      <c r="V91" s="268"/>
      <c r="W91" s="266"/>
      <c r="X91" s="267"/>
      <c r="Y91" s="267"/>
      <c r="Z91" s="247"/>
      <c r="AA91" s="268"/>
      <c r="AB91" s="580"/>
      <c r="AC91" s="247"/>
      <c r="AD91" s="313"/>
      <c r="AE91" s="758"/>
      <c r="AF91" s="922"/>
      <c r="AG91" s="313"/>
      <c r="AH91" s="757"/>
      <c r="AI91" s="247"/>
      <c r="AJ91" s="313"/>
      <c r="AK91" s="757"/>
      <c r="AL91" s="922"/>
      <c r="AM91" s="313"/>
      <c r="AN91" s="759"/>
      <c r="AO91" s="922"/>
      <c r="AP91" s="313"/>
      <c r="AQ91" s="252"/>
      <c r="AR91" s="922"/>
      <c r="AS91" s="923"/>
      <c r="AT91" s="252"/>
      <c r="AU91" s="922"/>
      <c r="AV91" s="923"/>
      <c r="AW91" s="252"/>
      <c r="AX91" s="922"/>
      <c r="AY91" s="923"/>
      <c r="AZ91" s="267"/>
      <c r="BA91" s="256"/>
      <c r="BB91" s="268"/>
      <c r="BC91" s="267"/>
      <c r="BD91" s="256"/>
      <c r="BE91" s="280"/>
      <c r="BF91" s="278"/>
      <c r="BG91" s="279"/>
      <c r="BH91" s="279"/>
      <c r="BI91" s="252"/>
      <c r="BJ91" s="270"/>
      <c r="BK91" s="923"/>
      <c r="BL91" s="252"/>
      <c r="BM91" s="270"/>
      <c r="BN91" s="923"/>
      <c r="BO91" s="252"/>
      <c r="BP91" s="270"/>
      <c r="BQ91" s="923"/>
      <c r="BR91" s="922"/>
      <c r="BS91" s="270"/>
      <c r="BT91" s="923"/>
    </row>
    <row r="92" spans="1:72" x14ac:dyDescent="0.25">
      <c r="A92" s="967">
        <v>5</v>
      </c>
      <c r="B92" s="949" t="s">
        <v>215</v>
      </c>
      <c r="C92" s="243"/>
      <c r="D92" s="243"/>
      <c r="E92" s="243"/>
      <c r="F92" s="243"/>
      <c r="G92" s="244"/>
      <c r="H92" s="243"/>
      <c r="I92" s="243"/>
      <c r="J92" s="243"/>
      <c r="K92" s="243"/>
      <c r="L92" s="244"/>
      <c r="M92" s="245"/>
      <c r="N92" s="243"/>
      <c r="O92" s="243"/>
      <c r="P92" s="243"/>
      <c r="Q92" s="243"/>
      <c r="R92" s="266"/>
      <c r="S92" s="267"/>
      <c r="T92" s="267"/>
      <c r="U92" s="247"/>
      <c r="V92" s="268"/>
      <c r="W92" s="266"/>
      <c r="X92" s="267"/>
      <c r="Y92" s="267"/>
      <c r="Z92" s="247"/>
      <c r="AA92" s="268"/>
      <c r="AB92" s="580"/>
      <c r="AC92" s="247"/>
      <c r="AD92" s="313"/>
      <c r="AE92" s="758"/>
      <c r="AF92" s="922"/>
      <c r="AG92" s="313"/>
      <c r="AH92" s="757"/>
      <c r="AI92" s="247"/>
      <c r="AJ92" s="313"/>
      <c r="AK92" s="757"/>
      <c r="AL92" s="922"/>
      <c r="AM92" s="313"/>
      <c r="AN92" s="759"/>
      <c r="AO92" s="922"/>
      <c r="AP92" s="313"/>
      <c r="AQ92" s="252"/>
      <c r="AR92" s="922"/>
      <c r="AS92" s="923"/>
      <c r="AT92" s="252"/>
      <c r="AU92" s="922"/>
      <c r="AV92" s="923"/>
      <c r="AW92" s="252"/>
      <c r="AX92" s="922"/>
      <c r="AY92" s="923"/>
      <c r="AZ92" s="267"/>
      <c r="BA92" s="256"/>
      <c r="BB92" s="268"/>
      <c r="BC92" s="267"/>
      <c r="BD92" s="256"/>
      <c r="BE92" s="280"/>
      <c r="BF92" s="278"/>
      <c r="BG92" s="279"/>
      <c r="BH92" s="279"/>
      <c r="BI92" s="252"/>
      <c r="BJ92" s="270"/>
      <c r="BK92" s="923"/>
      <c r="BL92" s="252"/>
      <c r="BM92" s="270"/>
      <c r="BN92" s="923"/>
      <c r="BO92" s="252"/>
      <c r="BP92" s="270"/>
      <c r="BQ92" s="923"/>
      <c r="BR92" s="922"/>
      <c r="BS92" s="270"/>
      <c r="BT92" s="923"/>
    </row>
    <row r="93" spans="1:72" ht="63" x14ac:dyDescent="0.25">
      <c r="A93" s="967">
        <v>6</v>
      </c>
      <c r="B93" s="947" t="s">
        <v>216</v>
      </c>
      <c r="C93" s="243"/>
      <c r="D93" s="243"/>
      <c r="E93" s="243"/>
      <c r="F93" s="243"/>
      <c r="G93" s="244"/>
      <c r="H93" s="243"/>
      <c r="I93" s="243"/>
      <c r="J93" s="243"/>
      <c r="K93" s="243"/>
      <c r="L93" s="244"/>
      <c r="M93" s="245"/>
      <c r="N93" s="243"/>
      <c r="O93" s="243"/>
      <c r="P93" s="243"/>
      <c r="Q93" s="243"/>
      <c r="R93" s="266"/>
      <c r="S93" s="267"/>
      <c r="T93" s="267"/>
      <c r="U93" s="247"/>
      <c r="V93" s="268"/>
      <c r="W93" s="266"/>
      <c r="X93" s="267"/>
      <c r="Y93" s="267"/>
      <c r="Z93" s="247"/>
      <c r="AA93" s="268"/>
      <c r="AB93" s="580"/>
      <c r="AC93" s="247"/>
      <c r="AD93" s="313"/>
      <c r="AE93" s="758"/>
      <c r="AF93" s="922"/>
      <c r="AG93" s="313"/>
      <c r="AH93" s="757"/>
      <c r="AI93" s="247"/>
      <c r="AJ93" s="313"/>
      <c r="AK93" s="757"/>
      <c r="AL93" s="922"/>
      <c r="AM93" s="313"/>
      <c r="AN93" s="759"/>
      <c r="AO93" s="922"/>
      <c r="AP93" s="313"/>
      <c r="AQ93" s="252"/>
      <c r="AR93" s="922"/>
      <c r="AS93" s="923"/>
      <c r="AT93" s="252"/>
      <c r="AU93" s="922"/>
      <c r="AV93" s="923"/>
      <c r="AW93" s="252"/>
      <c r="AX93" s="922"/>
      <c r="AY93" s="923"/>
      <c r="AZ93" s="267"/>
      <c r="BA93" s="256"/>
      <c r="BB93" s="268"/>
      <c r="BC93" s="267"/>
      <c r="BD93" s="256"/>
      <c r="BE93" s="280"/>
      <c r="BF93" s="278"/>
      <c r="BG93" s="279"/>
      <c r="BH93" s="279"/>
      <c r="BI93" s="252"/>
      <c r="BJ93" s="270"/>
      <c r="BK93" s="923"/>
      <c r="BL93" s="252"/>
      <c r="BM93" s="270"/>
      <c r="BN93" s="923"/>
      <c r="BO93" s="252"/>
      <c r="BP93" s="270"/>
      <c r="BQ93" s="923"/>
      <c r="BR93" s="922"/>
      <c r="BS93" s="270"/>
      <c r="BT93" s="923"/>
    </row>
    <row r="94" spans="1:72" x14ac:dyDescent="0.25">
      <c r="A94" s="967">
        <v>7</v>
      </c>
      <c r="B94" s="950" t="s">
        <v>124</v>
      </c>
      <c r="C94" s="243"/>
      <c r="D94" s="243"/>
      <c r="E94" s="243"/>
      <c r="F94" s="243"/>
      <c r="G94" s="244"/>
      <c r="H94" s="243"/>
      <c r="I94" s="243"/>
      <c r="J94" s="243"/>
      <c r="K94" s="243"/>
      <c r="L94" s="244"/>
      <c r="M94" s="245"/>
      <c r="N94" s="243"/>
      <c r="O94" s="243"/>
      <c r="P94" s="243"/>
      <c r="Q94" s="243"/>
      <c r="R94" s="266"/>
      <c r="S94" s="267"/>
      <c r="T94" s="267"/>
      <c r="U94" s="247"/>
      <c r="V94" s="268"/>
      <c r="W94" s="266"/>
      <c r="X94" s="267"/>
      <c r="Y94" s="267"/>
      <c r="Z94" s="247"/>
      <c r="AA94" s="268"/>
      <c r="AB94" s="580"/>
      <c r="AC94" s="247"/>
      <c r="AD94" s="313"/>
      <c r="AE94" s="758"/>
      <c r="AF94" s="922"/>
      <c r="AG94" s="313"/>
      <c r="AH94" s="757"/>
      <c r="AI94" s="247"/>
      <c r="AJ94" s="313"/>
      <c r="AK94" s="757"/>
      <c r="AL94" s="922"/>
      <c r="AM94" s="313"/>
      <c r="AN94" s="759"/>
      <c r="AO94" s="922"/>
      <c r="AP94" s="313"/>
      <c r="AQ94" s="252"/>
      <c r="AR94" s="922"/>
      <c r="AS94" s="923"/>
      <c r="AT94" s="252"/>
      <c r="AU94" s="922"/>
      <c r="AV94" s="923"/>
      <c r="AW94" s="252"/>
      <c r="AX94" s="922"/>
      <c r="AY94" s="923"/>
      <c r="AZ94" s="267"/>
      <c r="BA94" s="256"/>
      <c r="BB94" s="268"/>
      <c r="BC94" s="267"/>
      <c r="BD94" s="256"/>
      <c r="BE94" s="280"/>
      <c r="BF94" s="278"/>
      <c r="BG94" s="279"/>
      <c r="BH94" s="279"/>
      <c r="BI94" s="252"/>
      <c r="BJ94" s="270"/>
      <c r="BK94" s="923"/>
      <c r="BL94" s="252"/>
      <c r="BM94" s="270"/>
      <c r="BN94" s="923"/>
      <c r="BO94" s="252"/>
      <c r="BP94" s="270"/>
      <c r="BQ94" s="923"/>
      <c r="BR94" s="922"/>
      <c r="BS94" s="270"/>
      <c r="BT94" s="923"/>
    </row>
    <row r="95" spans="1:72" ht="63" x14ac:dyDescent="0.25">
      <c r="A95" s="967">
        <v>8</v>
      </c>
      <c r="B95" s="951" t="s">
        <v>217</v>
      </c>
      <c r="C95" s="243"/>
      <c r="D95" s="243"/>
      <c r="E95" s="243"/>
      <c r="F95" s="243"/>
      <c r="G95" s="244"/>
      <c r="H95" s="243"/>
      <c r="I95" s="243"/>
      <c r="J95" s="243"/>
      <c r="K95" s="243"/>
      <c r="L95" s="244"/>
      <c r="M95" s="245"/>
      <c r="N95" s="243"/>
      <c r="O95" s="243"/>
      <c r="P95" s="243"/>
      <c r="Q95" s="243"/>
      <c r="R95" s="266"/>
      <c r="S95" s="267"/>
      <c r="T95" s="267"/>
      <c r="U95" s="243"/>
      <c r="V95" s="280"/>
      <c r="W95" s="286"/>
      <c r="X95" s="283"/>
      <c r="Y95" s="283"/>
      <c r="Z95" s="247"/>
      <c r="AA95" s="284"/>
      <c r="AB95" s="285"/>
      <c r="AC95" s="247"/>
      <c r="AD95" s="313"/>
      <c r="AE95" s="758"/>
      <c r="AF95" s="922"/>
      <c r="AG95" s="313"/>
      <c r="AH95" s="757"/>
      <c r="AI95" s="247"/>
      <c r="AJ95" s="313"/>
      <c r="AK95" s="757"/>
      <c r="AL95" s="922"/>
      <c r="AM95" s="313"/>
      <c r="AN95" s="759"/>
      <c r="AO95" s="922"/>
      <c r="AP95" s="313"/>
      <c r="AQ95" s="252"/>
      <c r="AR95" s="922"/>
      <c r="AS95" s="923"/>
      <c r="AT95" s="252"/>
      <c r="AU95" s="922"/>
      <c r="AV95" s="923"/>
      <c r="AW95" s="252"/>
      <c r="AX95" s="922"/>
      <c r="AY95" s="923"/>
      <c r="AZ95" s="267"/>
      <c r="BA95" s="270"/>
      <c r="BB95" s="923"/>
      <c r="BC95" s="252"/>
      <c r="BD95" s="270"/>
      <c r="BE95" s="271"/>
      <c r="BF95" s="278"/>
      <c r="BG95" s="279"/>
      <c r="BH95" s="279"/>
      <c r="BI95" s="252"/>
      <c r="BJ95" s="270"/>
      <c r="BK95" s="923"/>
      <c r="BL95" s="252"/>
      <c r="BM95" s="270"/>
      <c r="BN95" s="923"/>
      <c r="BO95" s="252"/>
      <c r="BP95" s="270"/>
      <c r="BQ95" s="923"/>
      <c r="BR95" s="922"/>
      <c r="BS95" s="270"/>
      <c r="BT95" s="923"/>
    </row>
    <row r="96" spans="1:72" x14ac:dyDescent="0.25">
      <c r="A96" s="967">
        <v>9</v>
      </c>
      <c r="B96" s="945" t="s">
        <v>218</v>
      </c>
      <c r="C96" s="243"/>
      <c r="D96" s="243"/>
      <c r="E96" s="243"/>
      <c r="F96" s="243"/>
      <c r="G96" s="244"/>
      <c r="H96" s="243"/>
      <c r="I96" s="243"/>
      <c r="J96" s="243"/>
      <c r="K96" s="243"/>
      <c r="L96" s="244"/>
      <c r="M96" s="245"/>
      <c r="N96" s="243"/>
      <c r="O96" s="243"/>
      <c r="P96" s="243"/>
      <c r="Q96" s="243"/>
      <c r="R96" s="266"/>
      <c r="S96" s="267"/>
      <c r="T96" s="267"/>
      <c r="U96" s="243"/>
      <c r="V96" s="280"/>
      <c r="W96" s="286"/>
      <c r="X96" s="283"/>
      <c r="Y96" s="283"/>
      <c r="Z96" s="247"/>
      <c r="AA96" s="284"/>
      <c r="AB96" s="285"/>
      <c r="AC96" s="247"/>
      <c r="AD96" s="313"/>
      <c r="AE96" s="758"/>
      <c r="AF96" s="922"/>
      <c r="AG96" s="313"/>
      <c r="AH96" s="757"/>
      <c r="AI96" s="247"/>
      <c r="AJ96" s="313"/>
      <c r="AK96" s="757"/>
      <c r="AL96" s="922"/>
      <c r="AM96" s="313"/>
      <c r="AN96" s="759"/>
      <c r="AO96" s="922"/>
      <c r="AP96" s="313"/>
      <c r="AQ96" s="252"/>
      <c r="AR96" s="922"/>
      <c r="AS96" s="923"/>
      <c r="AT96" s="252"/>
      <c r="AU96" s="922"/>
      <c r="AV96" s="923"/>
      <c r="AW96" s="252"/>
      <c r="AX96" s="922"/>
      <c r="AY96" s="923"/>
      <c r="AZ96" s="267"/>
      <c r="BA96" s="270"/>
      <c r="BB96" s="923"/>
      <c r="BC96" s="252"/>
      <c r="BD96" s="270"/>
      <c r="BE96" s="271"/>
      <c r="BF96" s="278"/>
      <c r="BG96" s="279"/>
      <c r="BH96" s="279"/>
      <c r="BI96" s="252"/>
      <c r="BJ96" s="270"/>
      <c r="BK96" s="923"/>
      <c r="BL96" s="252"/>
      <c r="BM96" s="270"/>
      <c r="BN96" s="923"/>
      <c r="BO96" s="252"/>
      <c r="BP96" s="270"/>
      <c r="BQ96" s="923"/>
      <c r="BR96" s="922"/>
      <c r="BS96" s="270"/>
      <c r="BT96" s="923"/>
    </row>
    <row r="97" spans="1:72" ht="47.25" x14ac:dyDescent="0.25">
      <c r="A97" s="967">
        <v>10</v>
      </c>
      <c r="B97" s="531" t="s">
        <v>219</v>
      </c>
      <c r="C97" s="243"/>
      <c r="D97" s="243"/>
      <c r="E97" s="243"/>
      <c r="F97" s="243"/>
      <c r="G97" s="244"/>
      <c r="H97" s="243"/>
      <c r="I97" s="243"/>
      <c r="J97" s="243"/>
      <c r="K97" s="243"/>
      <c r="L97" s="244"/>
      <c r="M97" s="245"/>
      <c r="N97" s="243"/>
      <c r="O97" s="243"/>
      <c r="P97" s="243"/>
      <c r="Q97" s="243"/>
      <c r="R97" s="266"/>
      <c r="S97" s="267"/>
      <c r="T97" s="267"/>
      <c r="U97" s="243"/>
      <c r="V97" s="280"/>
      <c r="W97" s="286"/>
      <c r="X97" s="283"/>
      <c r="Y97" s="283"/>
      <c r="Z97" s="247"/>
      <c r="AA97" s="284"/>
      <c r="AB97" s="285"/>
      <c r="AC97" s="247"/>
      <c r="AD97" s="313"/>
      <c r="AE97" s="758"/>
      <c r="AF97" s="922"/>
      <c r="AG97" s="313"/>
      <c r="AH97" s="757"/>
      <c r="AI97" s="247"/>
      <c r="AJ97" s="313"/>
      <c r="AK97" s="757"/>
      <c r="AL97" s="922"/>
      <c r="AM97" s="313"/>
      <c r="AN97" s="759"/>
      <c r="AO97" s="922"/>
      <c r="AP97" s="313"/>
      <c r="AQ97" s="252"/>
      <c r="AR97" s="922"/>
      <c r="AS97" s="923"/>
      <c r="AT97" s="252"/>
      <c r="AU97" s="922"/>
      <c r="AV97" s="923"/>
      <c r="AW97" s="252"/>
      <c r="AX97" s="922"/>
      <c r="AY97" s="923"/>
      <c r="AZ97" s="267"/>
      <c r="BA97" s="270"/>
      <c r="BB97" s="923"/>
      <c r="BC97" s="252"/>
      <c r="BD97" s="270"/>
      <c r="BE97" s="271"/>
      <c r="BF97" s="278"/>
      <c r="BG97" s="279"/>
      <c r="BH97" s="279"/>
      <c r="BI97" s="252"/>
      <c r="BJ97" s="270"/>
      <c r="BK97" s="923"/>
      <c r="BL97" s="252"/>
      <c r="BM97" s="270"/>
      <c r="BN97" s="923"/>
      <c r="BO97" s="252"/>
      <c r="BP97" s="270"/>
      <c r="BQ97" s="923"/>
      <c r="BR97" s="922"/>
      <c r="BS97" s="270"/>
      <c r="BT97" s="923"/>
    </row>
    <row r="98" spans="1:72" x14ac:dyDescent="0.25">
      <c r="A98" s="967">
        <v>11</v>
      </c>
      <c r="B98" s="945" t="s">
        <v>129</v>
      </c>
      <c r="C98" s="243"/>
      <c r="D98" s="243"/>
      <c r="E98" s="243"/>
      <c r="F98" s="243"/>
      <c r="G98" s="244"/>
      <c r="H98" s="243"/>
      <c r="I98" s="243"/>
      <c r="J98" s="243"/>
      <c r="K98" s="243"/>
      <c r="L98" s="244"/>
      <c r="M98" s="245"/>
      <c r="N98" s="243"/>
      <c r="O98" s="243"/>
      <c r="P98" s="243"/>
      <c r="Q98" s="243"/>
      <c r="R98" s="266"/>
      <c r="S98" s="267"/>
      <c r="T98" s="267"/>
      <c r="U98" s="243"/>
      <c r="V98" s="243"/>
      <c r="W98" s="286"/>
      <c r="X98" s="283"/>
      <c r="Y98" s="283"/>
      <c r="Z98" s="247"/>
      <c r="AA98" s="284"/>
      <c r="AB98" s="285"/>
      <c r="AC98" s="247"/>
      <c r="AD98" s="313"/>
      <c r="AE98" s="758"/>
      <c r="AF98" s="922"/>
      <c r="AG98" s="313"/>
      <c r="AH98" s="757"/>
      <c r="AI98" s="247"/>
      <c r="AJ98" s="313"/>
      <c r="AK98" s="757"/>
      <c r="AL98" s="922"/>
      <c r="AM98" s="313"/>
      <c r="AN98" s="759"/>
      <c r="AO98" s="922"/>
      <c r="AP98" s="313"/>
      <c r="AQ98" s="252"/>
      <c r="AR98" s="922"/>
      <c r="AS98" s="923"/>
      <c r="AT98" s="252"/>
      <c r="AU98" s="922"/>
      <c r="AV98" s="923"/>
      <c r="AW98" s="252"/>
      <c r="AX98" s="922"/>
      <c r="AY98" s="923"/>
      <c r="AZ98" s="252"/>
      <c r="BA98" s="270"/>
      <c r="BB98" s="923"/>
      <c r="BC98" s="252"/>
      <c r="BD98" s="270"/>
      <c r="BE98" s="271"/>
      <c r="BF98" s="278"/>
      <c r="BG98" s="279"/>
      <c r="BH98" s="279"/>
      <c r="BI98" s="252"/>
      <c r="BJ98" s="270"/>
      <c r="BK98" s="923"/>
      <c r="BL98" s="252"/>
      <c r="BM98" s="270"/>
      <c r="BN98" s="923"/>
      <c r="BO98" s="252"/>
      <c r="BP98" s="270"/>
      <c r="BQ98" s="923"/>
      <c r="BR98" s="922"/>
      <c r="BS98" s="270"/>
      <c r="BT98" s="923"/>
    </row>
    <row r="99" spans="1:72" ht="63" x14ac:dyDescent="0.25">
      <c r="A99" s="967">
        <v>12</v>
      </c>
      <c r="B99" s="952" t="s">
        <v>220</v>
      </c>
      <c r="C99" s="243"/>
      <c r="D99" s="243"/>
      <c r="E99" s="243"/>
      <c r="F99" s="243"/>
      <c r="G99" s="244"/>
      <c r="H99" s="243"/>
      <c r="I99" s="243"/>
      <c r="J99" s="243"/>
      <c r="K99" s="243"/>
      <c r="L99" s="244"/>
      <c r="M99" s="245"/>
      <c r="N99" s="243"/>
      <c r="O99" s="243"/>
      <c r="P99" s="243"/>
      <c r="Q99" s="243"/>
      <c r="R99" s="266"/>
      <c r="S99" s="267"/>
      <c r="T99" s="267"/>
      <c r="U99" s="243"/>
      <c r="V99" s="243"/>
      <c r="W99" s="286"/>
      <c r="X99" s="283"/>
      <c r="Y99" s="283"/>
      <c r="Z99" s="247"/>
      <c r="AA99" s="284"/>
      <c r="AB99" s="285"/>
      <c r="AC99" s="247"/>
      <c r="AD99" s="313"/>
      <c r="AE99" s="758"/>
      <c r="AF99" s="922"/>
      <c r="AG99" s="313"/>
      <c r="AH99" s="757"/>
      <c r="AI99" s="247"/>
      <c r="AJ99" s="313"/>
      <c r="AK99" s="757"/>
      <c r="AL99" s="922"/>
      <c r="AM99" s="313"/>
      <c r="AN99" s="759"/>
      <c r="AO99" s="922"/>
      <c r="AP99" s="313"/>
      <c r="AQ99" s="252"/>
      <c r="AR99" s="922"/>
      <c r="AS99" s="923"/>
      <c r="AT99" s="252"/>
      <c r="AU99" s="922"/>
      <c r="AV99" s="923"/>
      <c r="AW99" s="252"/>
      <c r="AX99" s="922"/>
      <c r="AY99" s="923"/>
      <c r="AZ99" s="252"/>
      <c r="BA99" s="270"/>
      <c r="BB99" s="923"/>
      <c r="BC99" s="252"/>
      <c r="BD99" s="270"/>
      <c r="BE99" s="271"/>
      <c r="BF99" s="278"/>
      <c r="BG99" s="279"/>
      <c r="BH99" s="279"/>
      <c r="BI99" s="252"/>
      <c r="BJ99" s="270"/>
      <c r="BK99" s="923"/>
      <c r="BL99" s="252"/>
      <c r="BM99" s="270"/>
      <c r="BN99" s="923"/>
      <c r="BO99" s="252"/>
      <c r="BP99" s="270"/>
      <c r="BQ99" s="923"/>
      <c r="BR99" s="922"/>
      <c r="BS99" s="270"/>
      <c r="BT99" s="923"/>
    </row>
    <row r="100" spans="1:72" x14ac:dyDescent="0.25">
      <c r="A100" s="967">
        <v>13</v>
      </c>
      <c r="B100" s="945" t="s">
        <v>125</v>
      </c>
      <c r="C100" s="243"/>
      <c r="D100" s="243"/>
      <c r="E100" s="243"/>
      <c r="F100" s="243"/>
      <c r="G100" s="244"/>
      <c r="H100" s="243"/>
      <c r="I100" s="243"/>
      <c r="J100" s="243"/>
      <c r="K100" s="243"/>
      <c r="L100" s="244"/>
      <c r="M100" s="245"/>
      <c r="N100" s="243"/>
      <c r="O100" s="243"/>
      <c r="P100" s="243"/>
      <c r="Q100" s="243"/>
      <c r="R100" s="266"/>
      <c r="S100" s="267"/>
      <c r="T100" s="267"/>
      <c r="U100" s="243"/>
      <c r="V100" s="243"/>
      <c r="W100" s="286"/>
      <c r="X100" s="283"/>
      <c r="Y100" s="283"/>
      <c r="Z100" s="247"/>
      <c r="AA100" s="284"/>
      <c r="AB100" s="285"/>
      <c r="AC100" s="247"/>
      <c r="AD100" s="313"/>
      <c r="AE100" s="758"/>
      <c r="AF100" s="922"/>
      <c r="AG100" s="313"/>
      <c r="AH100" s="757"/>
      <c r="AI100" s="247"/>
      <c r="AJ100" s="313"/>
      <c r="AK100" s="757"/>
      <c r="AL100" s="922"/>
      <c r="AM100" s="313"/>
      <c r="AN100" s="759"/>
      <c r="AO100" s="922"/>
      <c r="AP100" s="313"/>
      <c r="AQ100" s="252"/>
      <c r="AR100" s="922"/>
      <c r="AS100" s="923"/>
      <c r="AT100" s="252"/>
      <c r="AU100" s="922"/>
      <c r="AV100" s="923"/>
      <c r="AW100" s="252"/>
      <c r="AX100" s="922"/>
      <c r="AY100" s="923"/>
      <c r="AZ100" s="252"/>
      <c r="BA100" s="270"/>
      <c r="BB100" s="923"/>
      <c r="BC100" s="252"/>
      <c r="BD100" s="270"/>
      <c r="BE100" s="271"/>
      <c r="BF100" s="278"/>
      <c r="BG100" s="279"/>
      <c r="BH100" s="279"/>
      <c r="BI100" s="252"/>
      <c r="BJ100" s="270"/>
      <c r="BK100" s="923"/>
      <c r="BL100" s="252"/>
      <c r="BM100" s="270"/>
      <c r="BN100" s="923"/>
      <c r="BO100" s="252"/>
      <c r="BP100" s="270"/>
      <c r="BQ100" s="923"/>
      <c r="BR100" s="922"/>
      <c r="BS100" s="270"/>
      <c r="BT100" s="923"/>
    </row>
    <row r="101" spans="1:72" ht="63" x14ac:dyDescent="0.25">
      <c r="A101" s="967">
        <v>14</v>
      </c>
      <c r="B101" s="952" t="s">
        <v>221</v>
      </c>
      <c r="C101" s="243"/>
      <c r="D101" s="243"/>
      <c r="E101" s="243"/>
      <c r="F101" s="243"/>
      <c r="G101" s="244"/>
      <c r="H101" s="243"/>
      <c r="I101" s="243"/>
      <c r="J101" s="243"/>
      <c r="K101" s="243"/>
      <c r="L101" s="244"/>
      <c r="M101" s="245"/>
      <c r="N101" s="243"/>
      <c r="O101" s="243"/>
      <c r="P101" s="243"/>
      <c r="Q101" s="243"/>
      <c r="R101" s="266"/>
      <c r="S101" s="267"/>
      <c r="T101" s="267"/>
      <c r="U101" s="243"/>
      <c r="V101" s="243"/>
      <c r="W101" s="286"/>
      <c r="X101" s="283"/>
      <c r="Y101" s="283"/>
      <c r="Z101" s="247"/>
      <c r="AA101" s="284"/>
      <c r="AB101" s="285"/>
      <c r="AC101" s="247"/>
      <c r="AD101" s="313"/>
      <c r="AE101" s="758"/>
      <c r="AF101" s="922"/>
      <c r="AG101" s="313"/>
      <c r="AH101" s="757"/>
      <c r="AI101" s="247"/>
      <c r="AJ101" s="313"/>
      <c r="AK101" s="757"/>
      <c r="AL101" s="922"/>
      <c r="AM101" s="313"/>
      <c r="AN101" s="759"/>
      <c r="AO101" s="922"/>
      <c r="AP101" s="313"/>
      <c r="AQ101" s="252"/>
      <c r="AR101" s="922"/>
      <c r="AS101" s="923"/>
      <c r="AT101" s="252"/>
      <c r="AU101" s="922"/>
      <c r="AV101" s="923"/>
      <c r="AW101" s="252"/>
      <c r="AX101" s="922"/>
      <c r="AY101" s="923"/>
      <c r="AZ101" s="252"/>
      <c r="BA101" s="270"/>
      <c r="BB101" s="923"/>
      <c r="BC101" s="252"/>
      <c r="BD101" s="270"/>
      <c r="BE101" s="271"/>
      <c r="BF101" s="278"/>
      <c r="BG101" s="279"/>
      <c r="BH101" s="279"/>
      <c r="BI101" s="252"/>
      <c r="BJ101" s="270"/>
      <c r="BK101" s="923"/>
      <c r="BL101" s="252"/>
      <c r="BM101" s="270"/>
      <c r="BN101" s="923"/>
      <c r="BO101" s="252"/>
      <c r="BP101" s="270"/>
      <c r="BQ101" s="923"/>
      <c r="BR101" s="922"/>
      <c r="BS101" s="270"/>
      <c r="BT101" s="923"/>
    </row>
    <row r="102" spans="1:72" x14ac:dyDescent="0.25">
      <c r="A102" s="967">
        <v>15</v>
      </c>
      <c r="B102" s="953" t="s">
        <v>222</v>
      </c>
      <c r="C102" s="243"/>
      <c r="D102" s="243"/>
      <c r="E102" s="243"/>
      <c r="F102" s="243"/>
      <c r="G102" s="244"/>
      <c r="H102" s="243"/>
      <c r="I102" s="243"/>
      <c r="J102" s="243"/>
      <c r="K102" s="243"/>
      <c r="L102" s="244"/>
      <c r="M102" s="245"/>
      <c r="N102" s="243"/>
      <c r="O102" s="243"/>
      <c r="P102" s="243"/>
      <c r="Q102" s="243"/>
      <c r="R102" s="266"/>
      <c r="S102" s="267"/>
      <c r="T102" s="267"/>
      <c r="U102" s="243"/>
      <c r="V102" s="243"/>
      <c r="W102" s="286"/>
      <c r="X102" s="283"/>
      <c r="Y102" s="283"/>
      <c r="Z102" s="247"/>
      <c r="AA102" s="284"/>
      <c r="AB102" s="285"/>
      <c r="AC102" s="247"/>
      <c r="AD102" s="313"/>
      <c r="AE102" s="758"/>
      <c r="AF102" s="922"/>
      <c r="AG102" s="313"/>
      <c r="AH102" s="757"/>
      <c r="AI102" s="247"/>
      <c r="AJ102" s="313"/>
      <c r="AK102" s="757"/>
      <c r="AL102" s="922"/>
      <c r="AM102" s="313"/>
      <c r="AN102" s="759"/>
      <c r="AO102" s="922"/>
      <c r="AP102" s="313"/>
      <c r="AQ102" s="252"/>
      <c r="AR102" s="922"/>
      <c r="AS102" s="923"/>
      <c r="AT102" s="252"/>
      <c r="AU102" s="922"/>
      <c r="AV102" s="923"/>
      <c r="AW102" s="252"/>
      <c r="AX102" s="922"/>
      <c r="AY102" s="923"/>
      <c r="AZ102" s="252"/>
      <c r="BA102" s="270"/>
      <c r="BB102" s="923"/>
      <c r="BC102" s="252"/>
      <c r="BD102" s="270"/>
      <c r="BE102" s="271"/>
      <c r="BF102" s="278"/>
      <c r="BG102" s="279"/>
      <c r="BH102" s="279"/>
      <c r="BI102" s="252"/>
      <c r="BJ102" s="270"/>
      <c r="BK102" s="923"/>
      <c r="BL102" s="252"/>
      <c r="BM102" s="270"/>
      <c r="BN102" s="923"/>
      <c r="BO102" s="252"/>
      <c r="BP102" s="270"/>
      <c r="BQ102" s="923"/>
      <c r="BR102" s="922"/>
      <c r="BS102" s="270"/>
      <c r="BT102" s="923"/>
    </row>
    <row r="103" spans="1:72" ht="63" x14ac:dyDescent="0.25">
      <c r="A103" s="967">
        <v>16</v>
      </c>
      <c r="B103" s="952" t="s">
        <v>223</v>
      </c>
      <c r="C103" s="243"/>
      <c r="D103" s="243"/>
      <c r="E103" s="243"/>
      <c r="F103" s="243"/>
      <c r="G103" s="244"/>
      <c r="H103" s="243"/>
      <c r="I103" s="243"/>
      <c r="J103" s="243"/>
      <c r="K103" s="243"/>
      <c r="L103" s="244"/>
      <c r="M103" s="245"/>
      <c r="N103" s="243"/>
      <c r="O103" s="243"/>
      <c r="P103" s="243"/>
      <c r="Q103" s="243"/>
      <c r="R103" s="266"/>
      <c r="S103" s="267"/>
      <c r="T103" s="267"/>
      <c r="U103" s="243"/>
      <c r="V103" s="243"/>
      <c r="W103" s="286"/>
      <c r="X103" s="283"/>
      <c r="Y103" s="283"/>
      <c r="Z103" s="247"/>
      <c r="AA103" s="284"/>
      <c r="AB103" s="285"/>
      <c r="AC103" s="247"/>
      <c r="AD103" s="313"/>
      <c r="AE103" s="758"/>
      <c r="AF103" s="922"/>
      <c r="AG103" s="313"/>
      <c r="AH103" s="757"/>
      <c r="AI103" s="247"/>
      <c r="AJ103" s="313"/>
      <c r="AK103" s="757"/>
      <c r="AL103" s="922"/>
      <c r="AM103" s="313"/>
      <c r="AN103" s="759"/>
      <c r="AO103" s="922"/>
      <c r="AP103" s="313"/>
      <c r="AQ103" s="252"/>
      <c r="AR103" s="922"/>
      <c r="AS103" s="923"/>
      <c r="AT103" s="252"/>
      <c r="AU103" s="922"/>
      <c r="AV103" s="923"/>
      <c r="AW103" s="252"/>
      <c r="AX103" s="922"/>
      <c r="AY103" s="923"/>
      <c r="AZ103" s="252"/>
      <c r="BA103" s="270"/>
      <c r="BB103" s="923"/>
      <c r="BC103" s="252"/>
      <c r="BD103" s="270"/>
      <c r="BE103" s="271"/>
      <c r="BF103" s="278"/>
      <c r="BG103" s="279"/>
      <c r="BH103" s="279"/>
      <c r="BI103" s="252"/>
      <c r="BJ103" s="270"/>
      <c r="BK103" s="923"/>
      <c r="BL103" s="252"/>
      <c r="BM103" s="270"/>
      <c r="BN103" s="923"/>
      <c r="BO103" s="252"/>
      <c r="BP103" s="270"/>
      <c r="BQ103" s="923"/>
      <c r="BR103" s="922"/>
      <c r="BS103" s="270"/>
      <c r="BT103" s="923"/>
    </row>
    <row r="104" spans="1:72" x14ac:dyDescent="0.25">
      <c r="A104" s="967">
        <v>17</v>
      </c>
      <c r="B104" s="945" t="s">
        <v>126</v>
      </c>
      <c r="C104" s="243"/>
      <c r="D104" s="243"/>
      <c r="E104" s="243"/>
      <c r="F104" s="243"/>
      <c r="G104" s="244"/>
      <c r="H104" s="243"/>
      <c r="I104" s="243"/>
      <c r="J104" s="243"/>
      <c r="K104" s="243"/>
      <c r="L104" s="244"/>
      <c r="M104" s="245"/>
      <c r="N104" s="243"/>
      <c r="O104" s="243"/>
      <c r="P104" s="243"/>
      <c r="Q104" s="243"/>
      <c r="R104" s="266"/>
      <c r="S104" s="267"/>
      <c r="T104" s="267"/>
      <c r="U104" s="243"/>
      <c r="V104" s="243"/>
      <c r="W104" s="286"/>
      <c r="X104" s="283"/>
      <c r="Y104" s="283"/>
      <c r="Z104" s="247"/>
      <c r="AA104" s="284"/>
      <c r="AB104" s="285"/>
      <c r="AC104" s="247"/>
      <c r="AD104" s="313"/>
      <c r="AE104" s="758"/>
      <c r="AF104" s="922"/>
      <c r="AG104" s="313"/>
      <c r="AH104" s="757"/>
      <c r="AI104" s="247"/>
      <c r="AJ104" s="313"/>
      <c r="AK104" s="757"/>
      <c r="AL104" s="922"/>
      <c r="AM104" s="313"/>
      <c r="AN104" s="759"/>
      <c r="AO104" s="922"/>
      <c r="AP104" s="313"/>
      <c r="AQ104" s="252"/>
      <c r="AR104" s="922"/>
      <c r="AS104" s="923"/>
      <c r="AT104" s="252"/>
      <c r="AU104" s="922"/>
      <c r="AV104" s="923"/>
      <c r="AW104" s="252"/>
      <c r="AX104" s="922"/>
      <c r="AY104" s="923"/>
      <c r="AZ104" s="252"/>
      <c r="BA104" s="270"/>
      <c r="BB104" s="923"/>
      <c r="BC104" s="252"/>
      <c r="BD104" s="270"/>
      <c r="BE104" s="271"/>
      <c r="BF104" s="278"/>
      <c r="BG104" s="279"/>
      <c r="BH104" s="279"/>
      <c r="BI104" s="252"/>
      <c r="BJ104" s="270"/>
      <c r="BK104" s="923"/>
      <c r="BL104" s="252"/>
      <c r="BM104" s="270"/>
      <c r="BN104" s="923"/>
      <c r="BO104" s="252"/>
      <c r="BP104" s="270"/>
      <c r="BQ104" s="923"/>
      <c r="BR104" s="922"/>
      <c r="BS104" s="270"/>
      <c r="BT104" s="923"/>
    </row>
    <row r="105" spans="1:72" ht="63" x14ac:dyDescent="0.25">
      <c r="A105" s="967">
        <v>18</v>
      </c>
      <c r="B105" s="952" t="s">
        <v>224</v>
      </c>
      <c r="C105" s="243"/>
      <c r="D105" s="243"/>
      <c r="E105" s="243"/>
      <c r="F105" s="243"/>
      <c r="G105" s="244"/>
      <c r="H105" s="243"/>
      <c r="I105" s="243"/>
      <c r="J105" s="243"/>
      <c r="K105" s="243"/>
      <c r="L105" s="244"/>
      <c r="M105" s="245"/>
      <c r="N105" s="243"/>
      <c r="O105" s="243"/>
      <c r="P105" s="243"/>
      <c r="Q105" s="243"/>
      <c r="R105" s="266"/>
      <c r="S105" s="267"/>
      <c r="T105" s="267"/>
      <c r="U105" s="243"/>
      <c r="V105" s="243"/>
      <c r="W105" s="286"/>
      <c r="X105" s="283"/>
      <c r="Y105" s="283"/>
      <c r="Z105" s="247"/>
      <c r="AA105" s="284"/>
      <c r="AB105" s="285"/>
      <c r="AC105" s="247"/>
      <c r="AD105" s="313"/>
      <c r="AE105" s="758"/>
      <c r="AF105" s="922"/>
      <c r="AG105" s="313"/>
      <c r="AH105" s="757"/>
      <c r="AI105" s="247"/>
      <c r="AJ105" s="313"/>
      <c r="AK105" s="757"/>
      <c r="AL105" s="922"/>
      <c r="AM105" s="313"/>
      <c r="AN105" s="759"/>
      <c r="AO105" s="922"/>
      <c r="AP105" s="313"/>
      <c r="AQ105" s="252"/>
      <c r="AR105" s="922"/>
      <c r="AS105" s="923"/>
      <c r="AT105" s="252"/>
      <c r="AU105" s="922"/>
      <c r="AV105" s="923"/>
      <c r="AW105" s="252"/>
      <c r="AX105" s="922"/>
      <c r="AY105" s="923"/>
      <c r="AZ105" s="252"/>
      <c r="BA105" s="270"/>
      <c r="BB105" s="923"/>
      <c r="BC105" s="252"/>
      <c r="BD105" s="270"/>
      <c r="BE105" s="271"/>
      <c r="BF105" s="278"/>
      <c r="BG105" s="279"/>
      <c r="BH105" s="279"/>
      <c r="BI105" s="252"/>
      <c r="BJ105" s="270"/>
      <c r="BK105" s="923"/>
      <c r="BL105" s="252"/>
      <c r="BM105" s="270"/>
      <c r="BN105" s="923"/>
      <c r="BO105" s="252"/>
      <c r="BP105" s="270"/>
      <c r="BQ105" s="923"/>
      <c r="BR105" s="922"/>
      <c r="BS105" s="270"/>
      <c r="BT105" s="923"/>
    </row>
    <row r="106" spans="1:72" x14ac:dyDescent="0.25">
      <c r="A106" s="967">
        <v>19</v>
      </c>
      <c r="B106" s="953" t="s">
        <v>128</v>
      </c>
      <c r="C106" s="243"/>
      <c r="D106" s="243"/>
      <c r="E106" s="243"/>
      <c r="F106" s="243"/>
      <c r="G106" s="244"/>
      <c r="H106" s="243"/>
      <c r="I106" s="243"/>
      <c r="J106" s="243"/>
      <c r="K106" s="243"/>
      <c r="L106" s="244"/>
      <c r="M106" s="245"/>
      <c r="N106" s="243"/>
      <c r="O106" s="243"/>
      <c r="P106" s="243"/>
      <c r="Q106" s="243"/>
      <c r="R106" s="305"/>
      <c r="S106" s="306"/>
      <c r="T106" s="306"/>
      <c r="U106" s="243"/>
      <c r="V106" s="243"/>
      <c r="W106" s="286"/>
      <c r="X106" s="283"/>
      <c r="Y106" s="283"/>
      <c r="Z106" s="247"/>
      <c r="AA106" s="284"/>
      <c r="AB106" s="285"/>
      <c r="AC106" s="247"/>
      <c r="AD106" s="313"/>
      <c r="AE106" s="758"/>
      <c r="AF106" s="922"/>
      <c r="AG106" s="313"/>
      <c r="AH106" s="757"/>
      <c r="AI106" s="247"/>
      <c r="AJ106" s="313"/>
      <c r="AK106" s="757"/>
      <c r="AL106" s="922"/>
      <c r="AM106" s="313"/>
      <c r="AN106" s="759"/>
      <c r="AO106" s="922"/>
      <c r="AP106" s="313"/>
      <c r="AQ106" s="252"/>
      <c r="AR106" s="922"/>
      <c r="AS106" s="923"/>
      <c r="AT106" s="252"/>
      <c r="AU106" s="922"/>
      <c r="AV106" s="923"/>
      <c r="AW106" s="252"/>
      <c r="AX106" s="922"/>
      <c r="AY106" s="923"/>
      <c r="AZ106" s="252"/>
      <c r="BA106" s="270"/>
      <c r="BB106" s="923"/>
      <c r="BC106" s="252"/>
      <c r="BD106" s="270"/>
      <c r="BE106" s="271"/>
      <c r="BF106" s="278"/>
      <c r="BG106" s="279"/>
      <c r="BH106" s="279"/>
      <c r="BI106" s="252"/>
      <c r="BJ106" s="270"/>
      <c r="BK106" s="923"/>
      <c r="BL106" s="252"/>
      <c r="BM106" s="270"/>
      <c r="BN106" s="923"/>
      <c r="BO106" s="252"/>
      <c r="BP106" s="270"/>
      <c r="BQ106" s="923"/>
      <c r="BR106" s="922"/>
      <c r="BS106" s="270"/>
      <c r="BT106" s="923"/>
    </row>
    <row r="107" spans="1:72" ht="63" x14ac:dyDescent="0.25">
      <c r="A107" s="967">
        <v>20</v>
      </c>
      <c r="B107" s="531" t="s">
        <v>225</v>
      </c>
      <c r="C107" s="243"/>
      <c r="D107" s="243"/>
      <c r="E107" s="243"/>
      <c r="F107" s="243"/>
      <c r="G107" s="244"/>
      <c r="H107" s="243"/>
      <c r="I107" s="243"/>
      <c r="J107" s="243"/>
      <c r="K107" s="243"/>
      <c r="L107" s="244"/>
      <c r="M107" s="245"/>
      <c r="N107" s="243"/>
      <c r="O107" s="243"/>
      <c r="P107" s="243"/>
      <c r="Q107" s="243"/>
      <c r="R107" s="305"/>
      <c r="S107" s="306"/>
      <c r="T107" s="306"/>
      <c r="U107" s="243"/>
      <c r="V107" s="243"/>
      <c r="W107" s="286"/>
      <c r="X107" s="283"/>
      <c r="Y107" s="283"/>
      <c r="Z107" s="247"/>
      <c r="AA107" s="284"/>
      <c r="AB107" s="285"/>
      <c r="AC107" s="247"/>
      <c r="AD107" s="313"/>
      <c r="AE107" s="758"/>
      <c r="AF107" s="922"/>
      <c r="AG107" s="313"/>
      <c r="AH107" s="757"/>
      <c r="AI107" s="247"/>
      <c r="AJ107" s="313"/>
      <c r="AK107" s="757"/>
      <c r="AL107" s="922"/>
      <c r="AM107" s="313"/>
      <c r="AN107" s="759"/>
      <c r="AO107" s="922"/>
      <c r="AP107" s="313"/>
      <c r="AQ107" s="252"/>
      <c r="AR107" s="922"/>
      <c r="AS107" s="923"/>
      <c r="AT107" s="252"/>
      <c r="AU107" s="922"/>
      <c r="AV107" s="923"/>
      <c r="AW107" s="252"/>
      <c r="AX107" s="922"/>
      <c r="AY107" s="923"/>
      <c r="AZ107" s="252"/>
      <c r="BA107" s="270"/>
      <c r="BB107" s="923"/>
      <c r="BC107" s="252"/>
      <c r="BD107" s="270"/>
      <c r="BE107" s="271"/>
      <c r="BF107" s="278"/>
      <c r="BG107" s="279"/>
      <c r="BH107" s="279"/>
      <c r="BI107" s="252"/>
      <c r="BJ107" s="270"/>
      <c r="BK107" s="923"/>
      <c r="BL107" s="252"/>
      <c r="BM107" s="270"/>
      <c r="BN107" s="923"/>
      <c r="BO107" s="252"/>
      <c r="BP107" s="270"/>
      <c r="BQ107" s="923"/>
      <c r="BR107" s="922"/>
      <c r="BS107" s="270"/>
      <c r="BT107" s="923"/>
    </row>
    <row r="108" spans="1:72" x14ac:dyDescent="0.25">
      <c r="A108" s="967">
        <v>21</v>
      </c>
      <c r="B108" s="954" t="s">
        <v>130</v>
      </c>
      <c r="C108" s="243"/>
      <c r="D108" s="243"/>
      <c r="E108" s="243"/>
      <c r="F108" s="243"/>
      <c r="G108" s="244"/>
      <c r="H108" s="243"/>
      <c r="I108" s="243"/>
      <c r="J108" s="243"/>
      <c r="K108" s="243"/>
      <c r="L108" s="244"/>
      <c r="M108" s="245"/>
      <c r="N108" s="243"/>
      <c r="O108" s="243"/>
      <c r="P108" s="243"/>
      <c r="Q108" s="243"/>
      <c r="R108" s="245"/>
      <c r="S108" s="243"/>
      <c r="T108" s="243"/>
      <c r="U108" s="243"/>
      <c r="V108" s="243"/>
      <c r="W108" s="286"/>
      <c r="X108" s="283"/>
      <c r="Y108" s="283"/>
      <c r="Z108" s="247"/>
      <c r="AA108" s="284"/>
      <c r="AB108" s="285"/>
      <c r="AC108" s="247"/>
      <c r="AD108" s="313"/>
      <c r="AE108" s="758"/>
      <c r="AF108" s="922"/>
      <c r="AG108" s="313"/>
      <c r="AH108" s="757"/>
      <c r="AI108" s="247"/>
      <c r="AJ108" s="313"/>
      <c r="AK108" s="757"/>
      <c r="AL108" s="922"/>
      <c r="AM108" s="313"/>
      <c r="AN108" s="759"/>
      <c r="AO108" s="922"/>
      <c r="AP108" s="313"/>
      <c r="AQ108" s="252"/>
      <c r="AR108" s="922"/>
      <c r="AS108" s="923"/>
      <c r="AT108" s="252"/>
      <c r="AU108" s="922"/>
      <c r="AV108" s="923"/>
      <c r="AW108" s="252"/>
      <c r="AX108" s="922"/>
      <c r="AY108" s="923"/>
      <c r="AZ108" s="252"/>
      <c r="BA108" s="270"/>
      <c r="BB108" s="923"/>
      <c r="BC108" s="252"/>
      <c r="BD108" s="270"/>
      <c r="BE108" s="271"/>
      <c r="BF108" s="278"/>
      <c r="BG108" s="279"/>
      <c r="BH108" s="279"/>
      <c r="BI108" s="252"/>
      <c r="BJ108" s="270"/>
      <c r="BK108" s="923"/>
      <c r="BL108" s="252"/>
      <c r="BM108" s="270"/>
      <c r="BN108" s="923"/>
      <c r="BO108" s="252"/>
      <c r="BP108" s="270"/>
      <c r="BQ108" s="923"/>
      <c r="BR108" s="922"/>
      <c r="BS108" s="270"/>
      <c r="BT108" s="923"/>
    </row>
    <row r="109" spans="1:72" ht="78.75" customHeight="1" x14ac:dyDescent="0.25">
      <c r="A109" s="967">
        <v>22</v>
      </c>
      <c r="B109" s="952" t="s">
        <v>226</v>
      </c>
      <c r="C109" s="918"/>
      <c r="D109" s="247"/>
      <c r="E109" s="918"/>
      <c r="F109" s="247"/>
      <c r="G109" s="919"/>
      <c r="H109" s="924"/>
      <c r="I109" s="247"/>
      <c r="J109" s="918"/>
      <c r="K109" s="247"/>
      <c r="L109" s="919"/>
      <c r="M109" s="924"/>
      <c r="N109" s="247"/>
      <c r="O109" s="918"/>
      <c r="P109" s="247"/>
      <c r="Q109" s="919"/>
      <c r="R109" s="924"/>
      <c r="S109" s="247"/>
      <c r="T109" s="918"/>
      <c r="U109" s="247"/>
      <c r="V109" s="919"/>
      <c r="W109" s="924"/>
      <c r="X109" s="247"/>
      <c r="Y109" s="918"/>
      <c r="Z109" s="247"/>
      <c r="AA109" s="919"/>
      <c r="AB109" s="924"/>
      <c r="AC109" s="925"/>
      <c r="AD109" s="926"/>
      <c r="AE109" s="924"/>
      <c r="AF109" s="925"/>
      <c r="AG109" s="926"/>
      <c r="AH109" s="924"/>
      <c r="AI109" s="925"/>
      <c r="AJ109" s="926"/>
      <c r="AK109" s="924"/>
      <c r="AL109" s="925"/>
      <c r="AM109" s="926"/>
      <c r="AN109" s="924"/>
      <c r="AO109" s="925"/>
      <c r="AP109" s="926"/>
      <c r="AQ109" s="252"/>
      <c r="AR109" s="922"/>
      <c r="AS109" s="923"/>
      <c r="AT109" s="252"/>
      <c r="AU109" s="922"/>
      <c r="AV109" s="923"/>
      <c r="AW109" s="252"/>
      <c r="AX109" s="922"/>
      <c r="AY109" s="923"/>
      <c r="AZ109" s="252"/>
      <c r="BA109" s="270"/>
      <c r="BB109" s="923"/>
      <c r="BC109" s="252"/>
      <c r="BD109" s="270"/>
      <c r="BE109" s="271"/>
      <c r="BF109" s="278"/>
      <c r="BG109" s="279"/>
      <c r="BH109" s="279"/>
      <c r="BI109" s="252"/>
      <c r="BJ109" s="270"/>
      <c r="BK109" s="923"/>
      <c r="BL109" s="252"/>
      <c r="BM109" s="270"/>
      <c r="BN109" s="923"/>
      <c r="BO109" s="252"/>
      <c r="BP109" s="270"/>
      <c r="BQ109" s="923"/>
      <c r="BR109" s="922"/>
      <c r="BS109" s="270"/>
      <c r="BT109" s="923"/>
    </row>
    <row r="110" spans="1:72" x14ac:dyDescent="0.25">
      <c r="A110" s="967">
        <v>23</v>
      </c>
      <c r="B110" s="953" t="s">
        <v>131</v>
      </c>
      <c r="C110" s="243"/>
      <c r="D110" s="243"/>
      <c r="E110" s="243"/>
      <c r="F110" s="243"/>
      <c r="G110" s="244"/>
      <c r="H110" s="243"/>
      <c r="I110" s="243"/>
      <c r="J110" s="243"/>
      <c r="K110" s="243"/>
      <c r="L110" s="244"/>
      <c r="M110" s="245"/>
      <c r="N110" s="243"/>
      <c r="O110" s="243"/>
      <c r="P110" s="243"/>
      <c r="Q110" s="243"/>
      <c r="R110" s="245"/>
      <c r="S110" s="243"/>
      <c r="T110" s="243"/>
      <c r="U110" s="243"/>
      <c r="V110" s="243"/>
      <c r="W110" s="245"/>
      <c r="X110" s="243"/>
      <c r="Y110" s="243"/>
      <c r="Z110" s="243"/>
      <c r="AA110" s="244"/>
      <c r="AB110" s="243"/>
      <c r="AC110" s="247"/>
      <c r="AD110" s="313"/>
      <c r="AE110" s="758"/>
      <c r="AF110" s="922"/>
      <c r="AG110" s="313"/>
      <c r="AH110" s="757"/>
      <c r="AI110" s="247"/>
      <c r="AJ110" s="313"/>
      <c r="AK110" s="757"/>
      <c r="AL110" s="922"/>
      <c r="AM110" s="313"/>
      <c r="AN110" s="759"/>
      <c r="AO110" s="922"/>
      <c r="AP110" s="313"/>
      <c r="AQ110" s="252"/>
      <c r="AR110" s="922"/>
      <c r="AS110" s="923"/>
      <c r="AT110" s="252"/>
      <c r="AU110" s="922"/>
      <c r="AV110" s="923"/>
      <c r="AW110" s="252"/>
      <c r="AX110" s="922"/>
      <c r="AY110" s="923"/>
      <c r="AZ110" s="252"/>
      <c r="BA110" s="270"/>
      <c r="BB110" s="923"/>
      <c r="BC110" s="252"/>
      <c r="BD110" s="270"/>
      <c r="BE110" s="271"/>
      <c r="BF110" s="278"/>
      <c r="BG110" s="279"/>
      <c r="BH110" s="279"/>
      <c r="BI110" s="252"/>
      <c r="BJ110" s="270"/>
      <c r="BK110" s="923"/>
      <c r="BL110" s="252"/>
      <c r="BM110" s="270"/>
      <c r="BN110" s="923"/>
      <c r="BO110" s="252"/>
      <c r="BP110" s="270"/>
      <c r="BQ110" s="923"/>
      <c r="BR110" s="922"/>
      <c r="BS110" s="270"/>
      <c r="BT110" s="923"/>
    </row>
    <row r="111" spans="1:72" ht="47.25" x14ac:dyDescent="0.25">
      <c r="A111" s="967">
        <v>24</v>
      </c>
      <c r="B111" s="952" t="s">
        <v>227</v>
      </c>
      <c r="C111" s="243"/>
      <c r="D111" s="243"/>
      <c r="E111" s="243"/>
      <c r="F111" s="243"/>
      <c r="G111" s="244"/>
      <c r="H111" s="243"/>
      <c r="I111" s="243"/>
      <c r="J111" s="243"/>
      <c r="K111" s="243"/>
      <c r="L111" s="244"/>
      <c r="M111" s="245"/>
      <c r="N111" s="243"/>
      <c r="O111" s="243"/>
      <c r="P111" s="243"/>
      <c r="Q111" s="243"/>
      <c r="R111" s="245"/>
      <c r="S111" s="243"/>
      <c r="T111" s="243"/>
      <c r="U111" s="243"/>
      <c r="V111" s="243"/>
      <c r="W111" s="245"/>
      <c r="X111" s="243"/>
      <c r="Y111" s="243"/>
      <c r="Z111" s="243"/>
      <c r="AA111" s="244"/>
      <c r="AB111" s="243"/>
      <c r="AC111" s="247"/>
      <c r="AD111" s="313"/>
      <c r="AE111" s="758"/>
      <c r="AF111" s="922"/>
      <c r="AG111" s="313"/>
      <c r="AH111" s="757"/>
      <c r="AI111" s="247"/>
      <c r="AJ111" s="313"/>
      <c r="AK111" s="757"/>
      <c r="AL111" s="922"/>
      <c r="AM111" s="313"/>
      <c r="AN111" s="759"/>
      <c r="AO111" s="922"/>
      <c r="AP111" s="313"/>
      <c r="AQ111" s="252"/>
      <c r="AR111" s="922"/>
      <c r="AS111" s="923"/>
      <c r="AT111" s="252"/>
      <c r="AU111" s="922"/>
      <c r="AV111" s="923"/>
      <c r="AW111" s="252"/>
      <c r="AX111" s="922"/>
      <c r="AY111" s="923"/>
      <c r="AZ111" s="252"/>
      <c r="BA111" s="270"/>
      <c r="BB111" s="923"/>
      <c r="BC111" s="252"/>
      <c r="BD111" s="270"/>
      <c r="BE111" s="271"/>
      <c r="BF111" s="278"/>
      <c r="BG111" s="279"/>
      <c r="BH111" s="279"/>
      <c r="BI111" s="252"/>
      <c r="BJ111" s="270"/>
      <c r="BK111" s="923"/>
      <c r="BL111" s="252"/>
      <c r="BM111" s="270"/>
      <c r="BN111" s="923"/>
      <c r="BO111" s="252"/>
      <c r="BP111" s="270"/>
      <c r="BQ111" s="923"/>
      <c r="BR111" s="922"/>
      <c r="BS111" s="270"/>
      <c r="BT111" s="923"/>
    </row>
    <row r="112" spans="1:72" ht="47.25" x14ac:dyDescent="0.25">
      <c r="A112" s="967">
        <v>25</v>
      </c>
      <c r="B112" s="952" t="s">
        <v>228</v>
      </c>
      <c r="C112" s="243"/>
      <c r="D112" s="243"/>
      <c r="E112" s="243"/>
      <c r="F112" s="243"/>
      <c r="G112" s="244"/>
      <c r="H112" s="243"/>
      <c r="I112" s="243"/>
      <c r="J112" s="243"/>
      <c r="K112" s="243"/>
      <c r="L112" s="244"/>
      <c r="M112" s="245"/>
      <c r="N112" s="243"/>
      <c r="O112" s="243"/>
      <c r="P112" s="243"/>
      <c r="Q112" s="243"/>
      <c r="R112" s="245"/>
      <c r="S112" s="243"/>
      <c r="T112" s="243"/>
      <c r="U112" s="243"/>
      <c r="V112" s="243"/>
      <c r="W112" s="245"/>
      <c r="X112" s="243"/>
      <c r="Y112" s="243"/>
      <c r="Z112" s="243"/>
      <c r="AA112" s="244"/>
      <c r="AB112" s="243"/>
      <c r="AC112" s="247"/>
      <c r="AD112" s="313"/>
      <c r="AE112" s="758"/>
      <c r="AF112" s="922"/>
      <c r="AG112" s="313"/>
      <c r="AH112" s="757"/>
      <c r="AI112" s="247"/>
      <c r="AJ112" s="313"/>
      <c r="AK112" s="757"/>
      <c r="AL112" s="922"/>
      <c r="AM112" s="313"/>
      <c r="AN112" s="759"/>
      <c r="AO112" s="922"/>
      <c r="AP112" s="313"/>
      <c r="AQ112" s="252"/>
      <c r="AR112" s="922"/>
      <c r="AS112" s="923"/>
      <c r="AT112" s="252"/>
      <c r="AU112" s="922"/>
      <c r="AV112" s="923"/>
      <c r="AW112" s="252"/>
      <c r="AX112" s="922"/>
      <c r="AY112" s="923"/>
      <c r="AZ112" s="252"/>
      <c r="BA112" s="270"/>
      <c r="BB112" s="923"/>
      <c r="BC112" s="252"/>
      <c r="BD112" s="270"/>
      <c r="BE112" s="271"/>
      <c r="BF112" s="278"/>
      <c r="BG112" s="279"/>
      <c r="BH112" s="279"/>
      <c r="BI112" s="252"/>
      <c r="BJ112" s="270"/>
      <c r="BK112" s="923"/>
      <c r="BL112" s="252"/>
      <c r="BM112" s="270"/>
      <c r="BN112" s="923"/>
      <c r="BO112" s="252"/>
      <c r="BP112" s="270"/>
      <c r="BQ112" s="923"/>
      <c r="BR112" s="922"/>
      <c r="BS112" s="270"/>
      <c r="BT112" s="923"/>
    </row>
    <row r="113" spans="1:72" x14ac:dyDescent="0.25">
      <c r="A113" s="967">
        <v>26</v>
      </c>
      <c r="B113" s="948" t="s">
        <v>229</v>
      </c>
      <c r="C113" s="243"/>
      <c r="D113" s="243"/>
      <c r="E113" s="243"/>
      <c r="F113" s="243"/>
      <c r="G113" s="244"/>
      <c r="H113" s="243"/>
      <c r="I113" s="243"/>
      <c r="J113" s="243"/>
      <c r="K113" s="243"/>
      <c r="L113" s="244"/>
      <c r="M113" s="245"/>
      <c r="N113" s="243"/>
      <c r="O113" s="243"/>
      <c r="P113" s="243"/>
      <c r="Q113" s="243"/>
      <c r="R113" s="245"/>
      <c r="S113" s="243"/>
      <c r="T113" s="243"/>
      <c r="U113" s="243"/>
      <c r="V113" s="243"/>
      <c r="W113" s="245"/>
      <c r="X113" s="243"/>
      <c r="Y113" s="243"/>
      <c r="Z113" s="243"/>
      <c r="AA113" s="244"/>
      <c r="AB113" s="243"/>
      <c r="AC113" s="247"/>
      <c r="AD113" s="313"/>
      <c r="AE113" s="758"/>
      <c r="AF113" s="922"/>
      <c r="AG113" s="313"/>
      <c r="AH113" s="757"/>
      <c r="AI113" s="247"/>
      <c r="AJ113" s="313"/>
      <c r="AK113" s="757"/>
      <c r="AL113" s="922"/>
      <c r="AM113" s="313"/>
      <c r="AN113" s="759"/>
      <c r="AO113" s="922"/>
      <c r="AP113" s="313"/>
      <c r="AQ113" s="252"/>
      <c r="AR113" s="922"/>
      <c r="AS113" s="923"/>
      <c r="AT113" s="252"/>
      <c r="AU113" s="922"/>
      <c r="AV113" s="923"/>
      <c r="AW113" s="252"/>
      <c r="AX113" s="922"/>
      <c r="AY113" s="923"/>
      <c r="AZ113" s="252"/>
      <c r="BA113" s="270"/>
      <c r="BB113" s="923"/>
      <c r="BC113" s="252"/>
      <c r="BD113" s="270"/>
      <c r="BE113" s="271"/>
      <c r="BF113" s="278"/>
      <c r="BG113" s="279"/>
      <c r="BH113" s="279"/>
      <c r="BI113" s="252"/>
      <c r="BJ113" s="270"/>
      <c r="BK113" s="923"/>
      <c r="BL113" s="252"/>
      <c r="BM113" s="270"/>
      <c r="BN113" s="923"/>
      <c r="BO113" s="252"/>
      <c r="BP113" s="270"/>
      <c r="BQ113" s="923"/>
      <c r="BR113" s="922"/>
      <c r="BS113" s="270"/>
      <c r="BT113" s="923"/>
    </row>
    <row r="114" spans="1:72" ht="47.25" x14ac:dyDescent="0.25">
      <c r="A114" s="967">
        <v>27</v>
      </c>
      <c r="B114" s="952" t="s">
        <v>230</v>
      </c>
      <c r="C114" s="243"/>
      <c r="D114" s="243"/>
      <c r="E114" s="243"/>
      <c r="F114" s="243"/>
      <c r="G114" s="244"/>
      <c r="H114" s="243"/>
      <c r="I114" s="243"/>
      <c r="J114" s="243"/>
      <c r="K114" s="243"/>
      <c r="L114" s="244"/>
      <c r="M114" s="245"/>
      <c r="N114" s="243"/>
      <c r="O114" s="243"/>
      <c r="P114" s="243"/>
      <c r="Q114" s="243"/>
      <c r="R114" s="245"/>
      <c r="S114" s="247"/>
      <c r="T114" s="249"/>
      <c r="U114" s="247"/>
      <c r="V114" s="244"/>
      <c r="W114" s="311"/>
      <c r="X114" s="247"/>
      <c r="Y114" s="249"/>
      <c r="Z114" s="247"/>
      <c r="AA114" s="244"/>
      <c r="AB114" s="245"/>
      <c r="AC114" s="247"/>
      <c r="AD114" s="919"/>
      <c r="AE114" s="758"/>
      <c r="AF114" s="922"/>
      <c r="AG114" s="313"/>
      <c r="AH114" s="757"/>
      <c r="AI114" s="878"/>
      <c r="AJ114" s="282"/>
      <c r="AK114" s="759"/>
      <c r="AL114" s="878"/>
      <c r="AM114" s="281"/>
      <c r="AN114" s="251"/>
      <c r="AO114" s="878"/>
      <c r="AP114" s="282"/>
      <c r="AQ114" s="782"/>
      <c r="AR114" s="922"/>
      <c r="AS114" s="923"/>
      <c r="AT114" s="252"/>
      <c r="AU114" s="922"/>
      <c r="AV114" s="923"/>
      <c r="AW114" s="252"/>
      <c r="AX114" s="922"/>
      <c r="AY114" s="923"/>
      <c r="AZ114" s="252"/>
      <c r="BA114" s="270"/>
      <c r="BB114" s="923"/>
      <c r="BC114" s="252"/>
      <c r="BD114" s="270"/>
      <c r="BE114" s="271"/>
      <c r="BF114" s="278"/>
      <c r="BG114" s="279"/>
      <c r="BH114" s="279"/>
      <c r="BI114" s="252"/>
      <c r="BJ114" s="270"/>
      <c r="BK114" s="923"/>
      <c r="BL114" s="252"/>
      <c r="BM114" s="270"/>
      <c r="BN114" s="923"/>
      <c r="BO114" s="252"/>
      <c r="BP114" s="270"/>
      <c r="BQ114" s="923"/>
      <c r="BR114" s="922"/>
      <c r="BS114" s="270"/>
      <c r="BT114" s="923"/>
    </row>
    <row r="115" spans="1:72" ht="63" x14ac:dyDescent="0.25">
      <c r="A115" s="967">
        <v>28</v>
      </c>
      <c r="B115" s="952" t="s">
        <v>231</v>
      </c>
      <c r="C115" s="243"/>
      <c r="D115" s="243"/>
      <c r="E115" s="243"/>
      <c r="F115" s="243"/>
      <c r="G115" s="244"/>
      <c r="H115" s="243"/>
      <c r="I115" s="243"/>
      <c r="J115" s="243"/>
      <c r="K115" s="243"/>
      <c r="L115" s="244"/>
      <c r="M115" s="245"/>
      <c r="N115" s="243"/>
      <c r="O115" s="243"/>
      <c r="P115" s="243"/>
      <c r="Q115" s="243"/>
      <c r="R115" s="245"/>
      <c r="S115" s="243"/>
      <c r="T115" s="243"/>
      <c r="U115" s="243"/>
      <c r="V115" s="243"/>
      <c r="W115" s="245"/>
      <c r="X115" s="243"/>
      <c r="Y115" s="243"/>
      <c r="Z115" s="243"/>
      <c r="AA115" s="244"/>
      <c r="AB115" s="243"/>
      <c r="AC115" s="247"/>
      <c r="AD115" s="926"/>
      <c r="AE115" s="758"/>
      <c r="AF115" s="922"/>
      <c r="AG115" s="313"/>
      <c r="AH115" s="757"/>
      <c r="AI115" s="247"/>
      <c r="AJ115" s="313"/>
      <c r="AK115" s="757"/>
      <c r="AL115" s="922"/>
      <c r="AM115" s="313"/>
      <c r="AN115" s="759"/>
      <c r="AO115" s="922"/>
      <c r="AP115" s="313"/>
      <c r="AQ115" s="252"/>
      <c r="AR115" s="922"/>
      <c r="AS115" s="923"/>
      <c r="AT115" s="252"/>
      <c r="AU115" s="922"/>
      <c r="AV115" s="923"/>
      <c r="AW115" s="252"/>
      <c r="AX115" s="922"/>
      <c r="AY115" s="923"/>
      <c r="AZ115" s="252"/>
      <c r="BA115" s="270"/>
      <c r="BB115" s="923"/>
      <c r="BC115" s="252"/>
      <c r="BD115" s="270"/>
      <c r="BE115" s="271"/>
      <c r="BF115" s="278"/>
      <c r="BG115" s="279"/>
      <c r="BH115" s="279"/>
      <c r="BI115" s="252"/>
      <c r="BJ115" s="270"/>
      <c r="BK115" s="923"/>
      <c r="BL115" s="252"/>
      <c r="BM115" s="270"/>
      <c r="BN115" s="923"/>
      <c r="BO115" s="252"/>
      <c r="BP115" s="270"/>
      <c r="BQ115" s="923"/>
      <c r="BR115" s="922"/>
      <c r="BS115" s="270"/>
      <c r="BT115" s="923"/>
    </row>
    <row r="116" spans="1:72" ht="78.75" x14ac:dyDescent="0.25">
      <c r="A116" s="967">
        <v>29</v>
      </c>
      <c r="B116" s="952" t="s">
        <v>232</v>
      </c>
      <c r="C116" s="243"/>
      <c r="D116" s="243"/>
      <c r="E116" s="243"/>
      <c r="F116" s="243"/>
      <c r="G116" s="244"/>
      <c r="H116" s="243"/>
      <c r="I116" s="243"/>
      <c r="J116" s="243"/>
      <c r="K116" s="243"/>
      <c r="L116" s="244"/>
      <c r="M116" s="245"/>
      <c r="N116" s="243"/>
      <c r="O116" s="243"/>
      <c r="P116" s="243"/>
      <c r="Q116" s="243"/>
      <c r="R116" s="312"/>
      <c r="S116" s="247"/>
      <c r="T116" s="282"/>
      <c r="U116" s="247"/>
      <c r="V116" s="250"/>
      <c r="W116" s="312"/>
      <c r="X116" s="247"/>
      <c r="Y116" s="282"/>
      <c r="Z116" s="247"/>
      <c r="AA116" s="250"/>
      <c r="AB116" s="638"/>
      <c r="AC116" s="247"/>
      <c r="AD116" s="313"/>
      <c r="AE116" s="758"/>
      <c r="AF116" s="922"/>
      <c r="AG116" s="313"/>
      <c r="AH116" s="757"/>
      <c r="AI116" s="247"/>
      <c r="AJ116" s="313"/>
      <c r="AK116" s="757"/>
      <c r="AL116" s="922"/>
      <c r="AM116" s="313"/>
      <c r="AN116" s="759"/>
      <c r="AO116" s="922"/>
      <c r="AP116" s="313"/>
      <c r="AQ116" s="252"/>
      <c r="AR116" s="922"/>
      <c r="AS116" s="923"/>
      <c r="AT116" s="252"/>
      <c r="AU116" s="922"/>
      <c r="AV116" s="923"/>
      <c r="AW116" s="252"/>
      <c r="AX116" s="922"/>
      <c r="AY116" s="923"/>
      <c r="AZ116" s="252"/>
      <c r="BA116" s="270"/>
      <c r="BB116" s="923"/>
      <c r="BC116" s="252"/>
      <c r="BD116" s="270"/>
      <c r="BE116" s="271"/>
      <c r="BF116" s="278"/>
      <c r="BG116" s="279"/>
      <c r="BH116" s="279"/>
      <c r="BI116" s="252"/>
      <c r="BJ116" s="270"/>
      <c r="BK116" s="923"/>
      <c r="BL116" s="252"/>
      <c r="BM116" s="270"/>
      <c r="BN116" s="923"/>
      <c r="BO116" s="252"/>
      <c r="BP116" s="270"/>
      <c r="BQ116" s="923"/>
      <c r="BR116" s="922"/>
      <c r="BS116" s="270"/>
      <c r="BT116" s="923"/>
    </row>
    <row r="117" spans="1:72" x14ac:dyDescent="0.25">
      <c r="A117" s="967">
        <v>30</v>
      </c>
      <c r="B117" s="948" t="s">
        <v>233</v>
      </c>
      <c r="C117" s="243"/>
      <c r="D117" s="243"/>
      <c r="E117" s="243"/>
      <c r="F117" s="243"/>
      <c r="G117" s="244"/>
      <c r="H117" s="243"/>
      <c r="I117" s="243"/>
      <c r="J117" s="243"/>
      <c r="K117" s="243"/>
      <c r="L117" s="244"/>
      <c r="M117" s="245"/>
      <c r="N117" s="243"/>
      <c r="O117" s="243"/>
      <c r="P117" s="243"/>
      <c r="Q117" s="243"/>
      <c r="R117" s="312"/>
      <c r="S117" s="247"/>
      <c r="T117" s="285"/>
      <c r="U117" s="247"/>
      <c r="V117" s="313"/>
      <c r="W117" s="312"/>
      <c r="X117" s="247"/>
      <c r="Y117" s="285"/>
      <c r="Z117" s="247"/>
      <c r="AA117" s="313"/>
      <c r="AB117" s="879"/>
      <c r="AC117" s="247"/>
      <c r="AD117" s="313"/>
      <c r="AE117" s="758"/>
      <c r="AF117" s="922"/>
      <c r="AG117" s="313"/>
      <c r="AH117" s="757"/>
      <c r="AI117" s="247"/>
      <c r="AJ117" s="313"/>
      <c r="AK117" s="757"/>
      <c r="AL117" s="922"/>
      <c r="AM117" s="313"/>
      <c r="AN117" s="759"/>
      <c r="AO117" s="922"/>
      <c r="AP117" s="313"/>
      <c r="AQ117" s="252"/>
      <c r="AR117" s="922"/>
      <c r="AS117" s="923"/>
      <c r="AT117" s="252"/>
      <c r="AU117" s="922"/>
      <c r="AV117" s="923"/>
      <c r="AW117" s="252"/>
      <c r="AX117" s="922"/>
      <c r="AY117" s="923"/>
      <c r="AZ117" s="252"/>
      <c r="BA117" s="270"/>
      <c r="BB117" s="923"/>
      <c r="BC117" s="252"/>
      <c r="BD117" s="270"/>
      <c r="BE117" s="271"/>
      <c r="BF117" s="278"/>
      <c r="BG117" s="279"/>
      <c r="BH117" s="279"/>
      <c r="BI117" s="252"/>
      <c r="BJ117" s="270"/>
      <c r="BK117" s="923"/>
      <c r="BL117" s="252"/>
      <c r="BM117" s="270"/>
      <c r="BN117" s="923"/>
      <c r="BO117" s="252"/>
      <c r="BP117" s="270"/>
      <c r="BQ117" s="923"/>
      <c r="BR117" s="922"/>
      <c r="BS117" s="270"/>
      <c r="BT117" s="923"/>
    </row>
    <row r="118" spans="1:72" ht="78.75" x14ac:dyDescent="0.25">
      <c r="A118" s="967">
        <v>31</v>
      </c>
      <c r="B118" s="531" t="s">
        <v>234</v>
      </c>
      <c r="C118" s="243"/>
      <c r="D118" s="243"/>
      <c r="E118" s="243"/>
      <c r="F118" s="243"/>
      <c r="G118" s="244"/>
      <c r="H118" s="243"/>
      <c r="I118" s="243"/>
      <c r="J118" s="243"/>
      <c r="K118" s="243"/>
      <c r="L118" s="244"/>
      <c r="M118" s="245"/>
      <c r="N118" s="243"/>
      <c r="O118" s="243"/>
      <c r="P118" s="243"/>
      <c r="Q118" s="243"/>
      <c r="R118" s="312"/>
      <c r="S118" s="247"/>
      <c r="T118" s="282"/>
      <c r="U118" s="247"/>
      <c r="V118" s="210"/>
      <c r="W118" s="312"/>
      <c r="X118" s="247"/>
      <c r="Y118" s="282"/>
      <c r="Z118" s="247"/>
      <c r="AA118" s="210"/>
      <c r="AB118" s="637"/>
      <c r="AC118" s="247"/>
      <c r="AD118" s="313"/>
      <c r="AE118" s="758"/>
      <c r="AF118" s="922"/>
      <c r="AG118" s="313"/>
      <c r="AH118" s="757"/>
      <c r="AI118" s="247"/>
      <c r="AJ118" s="313"/>
      <c r="AK118" s="757"/>
      <c r="AL118" s="922"/>
      <c r="AM118" s="313"/>
      <c r="AN118" s="759"/>
      <c r="AO118" s="922"/>
      <c r="AP118" s="313"/>
      <c r="AQ118" s="252"/>
      <c r="AR118" s="922"/>
      <c r="AS118" s="923"/>
      <c r="AT118" s="252"/>
      <c r="AU118" s="922"/>
      <c r="AV118" s="923"/>
      <c r="AW118" s="252"/>
      <c r="AX118" s="922"/>
      <c r="AY118" s="923"/>
      <c r="AZ118" s="252"/>
      <c r="BA118" s="270"/>
      <c r="BB118" s="923"/>
      <c r="BC118" s="252"/>
      <c r="BD118" s="270"/>
      <c r="BE118" s="271"/>
      <c r="BF118" s="278"/>
      <c r="BG118" s="279"/>
      <c r="BH118" s="279"/>
      <c r="BI118" s="252"/>
      <c r="BJ118" s="270"/>
      <c r="BK118" s="923"/>
      <c r="BL118" s="252"/>
      <c r="BM118" s="270"/>
      <c r="BN118" s="923"/>
      <c r="BO118" s="252"/>
      <c r="BP118" s="270"/>
      <c r="BQ118" s="923"/>
      <c r="BR118" s="922"/>
      <c r="BS118" s="270"/>
      <c r="BT118" s="923"/>
    </row>
    <row r="119" spans="1:72" ht="63" x14ac:dyDescent="0.25">
      <c r="A119" s="967">
        <v>32</v>
      </c>
      <c r="B119" s="531" t="s">
        <v>235</v>
      </c>
      <c r="C119" s="243"/>
      <c r="D119" s="243"/>
      <c r="E119" s="243"/>
      <c r="F119" s="243"/>
      <c r="G119" s="244"/>
      <c r="H119" s="243"/>
      <c r="I119" s="243"/>
      <c r="J119" s="243"/>
      <c r="K119" s="243"/>
      <c r="L119" s="244"/>
      <c r="M119" s="245"/>
      <c r="N119" s="243"/>
      <c r="O119" s="243"/>
      <c r="P119" s="243"/>
      <c r="Q119" s="243"/>
      <c r="R119" s="312"/>
      <c r="S119" s="247"/>
      <c r="T119" s="282"/>
      <c r="U119" s="247"/>
      <c r="V119" s="210"/>
      <c r="W119" s="312"/>
      <c r="X119" s="247"/>
      <c r="Y119" s="282"/>
      <c r="Z119" s="247"/>
      <c r="AA119" s="210"/>
      <c r="AB119" s="637"/>
      <c r="AC119" s="247"/>
      <c r="AD119" s="313"/>
      <c r="AE119" s="758"/>
      <c r="AF119" s="922"/>
      <c r="AG119" s="313"/>
      <c r="AH119" s="757"/>
      <c r="AI119" s="247"/>
      <c r="AJ119" s="313"/>
      <c r="AK119" s="757"/>
      <c r="AL119" s="922"/>
      <c r="AM119" s="313"/>
      <c r="AN119" s="759"/>
      <c r="AO119" s="922"/>
      <c r="AP119" s="313"/>
      <c r="AQ119" s="252"/>
      <c r="AR119" s="922"/>
      <c r="AS119" s="923"/>
      <c r="AT119" s="252"/>
      <c r="AU119" s="922"/>
      <c r="AV119" s="923"/>
      <c r="AW119" s="252"/>
      <c r="AX119" s="922"/>
      <c r="AY119" s="923"/>
      <c r="AZ119" s="252"/>
      <c r="BA119" s="270"/>
      <c r="BB119" s="923"/>
      <c r="BC119" s="252"/>
      <c r="BD119" s="270"/>
      <c r="BE119" s="271"/>
      <c r="BF119" s="278"/>
      <c r="BG119" s="279"/>
      <c r="BH119" s="279"/>
      <c r="BI119" s="252"/>
      <c r="BJ119" s="270"/>
      <c r="BK119" s="923"/>
      <c r="BL119" s="252"/>
      <c r="BM119" s="270"/>
      <c r="BN119" s="923"/>
      <c r="BO119" s="252"/>
      <c r="BP119" s="270"/>
      <c r="BQ119" s="923"/>
      <c r="BR119" s="922"/>
      <c r="BS119" s="270"/>
      <c r="BT119" s="923"/>
    </row>
    <row r="120" spans="1:72" ht="78.75" x14ac:dyDescent="0.25">
      <c r="A120" s="967">
        <v>33</v>
      </c>
      <c r="B120" s="531" t="s">
        <v>236</v>
      </c>
      <c r="C120" s="243"/>
      <c r="D120" s="243"/>
      <c r="E120" s="243"/>
      <c r="F120" s="243"/>
      <c r="G120" s="244"/>
      <c r="H120" s="243"/>
      <c r="I120" s="243"/>
      <c r="J120" s="243"/>
      <c r="K120" s="243"/>
      <c r="L120" s="244"/>
      <c r="M120" s="245"/>
      <c r="N120" s="243"/>
      <c r="O120" s="243"/>
      <c r="P120" s="243"/>
      <c r="Q120" s="243"/>
      <c r="R120" s="312"/>
      <c r="S120" s="247"/>
      <c r="T120" s="282"/>
      <c r="U120" s="247"/>
      <c r="V120" s="210"/>
      <c r="W120" s="312"/>
      <c r="X120" s="247"/>
      <c r="Y120" s="282"/>
      <c r="Z120" s="247"/>
      <c r="AA120" s="210"/>
      <c r="AB120" s="637"/>
      <c r="AC120" s="247"/>
      <c r="AD120" s="313"/>
      <c r="AE120" s="758"/>
      <c r="AF120" s="922"/>
      <c r="AG120" s="313"/>
      <c r="AH120" s="757"/>
      <c r="AI120" s="247"/>
      <c r="AJ120" s="313"/>
      <c r="AK120" s="757"/>
      <c r="AL120" s="922"/>
      <c r="AM120" s="313"/>
      <c r="AN120" s="759"/>
      <c r="AO120" s="922"/>
      <c r="AP120" s="313"/>
      <c r="AQ120" s="252"/>
      <c r="AR120" s="922"/>
      <c r="AS120" s="923"/>
      <c r="AT120" s="252"/>
      <c r="AU120" s="922"/>
      <c r="AV120" s="923"/>
      <c r="AW120" s="252"/>
      <c r="AX120" s="922"/>
      <c r="AY120" s="923"/>
      <c r="AZ120" s="252"/>
      <c r="BA120" s="270"/>
      <c r="BB120" s="923"/>
      <c r="BC120" s="252"/>
      <c r="BD120" s="270"/>
      <c r="BE120" s="271"/>
      <c r="BF120" s="278"/>
      <c r="BG120" s="279"/>
      <c r="BH120" s="279"/>
      <c r="BI120" s="252"/>
      <c r="BJ120" s="270"/>
      <c r="BK120" s="923"/>
      <c r="BL120" s="252"/>
      <c r="BM120" s="270"/>
      <c r="BN120" s="923"/>
      <c r="BO120" s="252"/>
      <c r="BP120" s="270"/>
      <c r="BQ120" s="923"/>
      <c r="BR120" s="922"/>
      <c r="BS120" s="270"/>
      <c r="BT120" s="923"/>
    </row>
    <row r="121" spans="1:72" ht="78.75" x14ac:dyDescent="0.25">
      <c r="A121" s="967">
        <v>34</v>
      </c>
      <c r="B121" s="531" t="s">
        <v>237</v>
      </c>
      <c r="C121" s="243"/>
      <c r="D121" s="243"/>
      <c r="E121" s="243"/>
      <c r="F121" s="243"/>
      <c r="G121" s="244"/>
      <c r="H121" s="243"/>
      <c r="I121" s="243"/>
      <c r="J121" s="243"/>
      <c r="K121" s="243"/>
      <c r="L121" s="244"/>
      <c r="M121" s="245"/>
      <c r="N121" s="243"/>
      <c r="O121" s="243"/>
      <c r="P121" s="243"/>
      <c r="Q121" s="243"/>
      <c r="R121" s="312"/>
      <c r="S121" s="247"/>
      <c r="T121" s="282"/>
      <c r="U121" s="247"/>
      <c r="V121" s="210"/>
      <c r="W121" s="312"/>
      <c r="X121" s="247"/>
      <c r="Y121" s="282"/>
      <c r="Z121" s="247"/>
      <c r="AA121" s="210"/>
      <c r="AB121" s="637"/>
      <c r="AC121" s="247"/>
      <c r="AD121" s="313"/>
      <c r="AE121" s="758"/>
      <c r="AF121" s="922"/>
      <c r="AG121" s="313"/>
      <c r="AH121" s="757"/>
      <c r="AI121" s="247"/>
      <c r="AJ121" s="313"/>
      <c r="AK121" s="757"/>
      <c r="AL121" s="922"/>
      <c r="AM121" s="313"/>
      <c r="AN121" s="759"/>
      <c r="AO121" s="922"/>
      <c r="AP121" s="313"/>
      <c r="AQ121" s="252"/>
      <c r="AR121" s="922"/>
      <c r="AS121" s="923"/>
      <c r="AT121" s="252"/>
      <c r="AU121" s="922"/>
      <c r="AV121" s="923"/>
      <c r="AW121" s="252"/>
      <c r="AX121" s="922"/>
      <c r="AY121" s="923"/>
      <c r="AZ121" s="252"/>
      <c r="BA121" s="270"/>
      <c r="BB121" s="923"/>
      <c r="BC121" s="252"/>
      <c r="BD121" s="270"/>
      <c r="BE121" s="271"/>
      <c r="BF121" s="278"/>
      <c r="BG121" s="279"/>
      <c r="BH121" s="279"/>
      <c r="BI121" s="252"/>
      <c r="BJ121" s="270"/>
      <c r="BK121" s="923"/>
      <c r="BL121" s="252"/>
      <c r="BM121" s="270"/>
      <c r="BN121" s="923"/>
      <c r="BO121" s="252"/>
      <c r="BP121" s="270"/>
      <c r="BQ121" s="923"/>
      <c r="BR121" s="922"/>
      <c r="BS121" s="270"/>
      <c r="BT121" s="923"/>
    </row>
    <row r="122" spans="1:72" ht="78.75" x14ac:dyDescent="0.25">
      <c r="A122" s="967">
        <v>35</v>
      </c>
      <c r="B122" s="531" t="s">
        <v>238</v>
      </c>
      <c r="C122" s="243"/>
      <c r="D122" s="243"/>
      <c r="E122" s="243"/>
      <c r="F122" s="243"/>
      <c r="G122" s="244"/>
      <c r="H122" s="243"/>
      <c r="I122" s="243"/>
      <c r="J122" s="243"/>
      <c r="K122" s="243"/>
      <c r="L122" s="244"/>
      <c r="M122" s="245"/>
      <c r="N122" s="243"/>
      <c r="O122" s="243"/>
      <c r="P122" s="243"/>
      <c r="Q122" s="243"/>
      <c r="R122" s="312"/>
      <c r="S122" s="247"/>
      <c r="T122" s="282"/>
      <c r="U122" s="247"/>
      <c r="V122" s="211"/>
      <c r="W122" s="312"/>
      <c r="X122" s="247"/>
      <c r="Y122" s="282"/>
      <c r="Z122" s="247"/>
      <c r="AA122" s="211"/>
      <c r="AB122" s="880"/>
      <c r="AC122" s="247"/>
      <c r="AD122" s="313"/>
      <c r="AE122" s="758"/>
      <c r="AF122" s="922"/>
      <c r="AG122" s="313"/>
      <c r="AH122" s="757"/>
      <c r="AI122" s="247"/>
      <c r="AJ122" s="313"/>
      <c r="AK122" s="757"/>
      <c r="AL122" s="922"/>
      <c r="AM122" s="313"/>
      <c r="AN122" s="759"/>
      <c r="AO122" s="922"/>
      <c r="AP122" s="313"/>
      <c r="AQ122" s="252"/>
      <c r="AR122" s="922"/>
      <c r="AS122" s="923"/>
      <c r="AT122" s="252"/>
      <c r="AU122" s="922"/>
      <c r="AV122" s="923"/>
      <c r="AW122" s="252"/>
      <c r="AX122" s="922"/>
      <c r="AY122" s="923"/>
      <c r="AZ122" s="252"/>
      <c r="BA122" s="270"/>
      <c r="BB122" s="923"/>
      <c r="BC122" s="252"/>
      <c r="BD122" s="270"/>
      <c r="BE122" s="271"/>
      <c r="BF122" s="278"/>
      <c r="BG122" s="279"/>
      <c r="BH122" s="279"/>
      <c r="BI122" s="252"/>
      <c r="BJ122" s="270"/>
      <c r="BK122" s="923"/>
      <c r="BL122" s="252"/>
      <c r="BM122" s="270"/>
      <c r="BN122" s="923"/>
      <c r="BO122" s="252"/>
      <c r="BP122" s="270"/>
      <c r="BQ122" s="923"/>
      <c r="BR122" s="922"/>
      <c r="BS122" s="270"/>
      <c r="BT122" s="923"/>
    </row>
    <row r="123" spans="1:72" x14ac:dyDescent="0.25">
      <c r="A123" s="967">
        <v>36</v>
      </c>
      <c r="B123" s="945" t="s">
        <v>132</v>
      </c>
      <c r="C123" s="243"/>
      <c r="D123" s="243"/>
      <c r="E123" s="243"/>
      <c r="F123" s="243"/>
      <c r="G123" s="244"/>
      <c r="H123" s="243"/>
      <c r="I123" s="243"/>
      <c r="J123" s="243"/>
      <c r="K123" s="243"/>
      <c r="L123" s="244"/>
      <c r="M123" s="245"/>
      <c r="N123" s="243"/>
      <c r="O123" s="243"/>
      <c r="P123" s="243"/>
      <c r="Q123" s="243"/>
      <c r="R123" s="312"/>
      <c r="S123" s="247"/>
      <c r="T123" s="282"/>
      <c r="U123" s="247"/>
      <c r="V123" s="211"/>
      <c r="W123" s="312"/>
      <c r="X123" s="247"/>
      <c r="Y123" s="282"/>
      <c r="Z123" s="247"/>
      <c r="AA123" s="211"/>
      <c r="AB123" s="880"/>
      <c r="AC123" s="247"/>
      <c r="AD123" s="313"/>
      <c r="AE123" s="758"/>
      <c r="AF123" s="922"/>
      <c r="AG123" s="313"/>
      <c r="AH123" s="757"/>
      <c r="AI123" s="247"/>
      <c r="AJ123" s="313"/>
      <c r="AK123" s="757"/>
      <c r="AL123" s="922"/>
      <c r="AM123" s="313"/>
      <c r="AN123" s="759"/>
      <c r="AO123" s="922"/>
      <c r="AP123" s="313"/>
      <c r="AQ123" s="252"/>
      <c r="AR123" s="922"/>
      <c r="AS123" s="923"/>
      <c r="AT123" s="252"/>
      <c r="AU123" s="922"/>
      <c r="AV123" s="923"/>
      <c r="AW123" s="252"/>
      <c r="AX123" s="922"/>
      <c r="AY123" s="923"/>
      <c r="AZ123" s="252"/>
      <c r="BA123" s="270"/>
      <c r="BB123" s="923"/>
      <c r="BC123" s="252"/>
      <c r="BD123" s="270"/>
      <c r="BE123" s="271"/>
      <c r="BF123" s="278"/>
      <c r="BG123" s="279"/>
      <c r="BH123" s="279"/>
      <c r="BI123" s="252"/>
      <c r="BJ123" s="270"/>
      <c r="BK123" s="923"/>
      <c r="BL123" s="252"/>
      <c r="BM123" s="270"/>
      <c r="BN123" s="923"/>
      <c r="BO123" s="252"/>
      <c r="BP123" s="270"/>
      <c r="BQ123" s="923"/>
      <c r="BR123" s="922"/>
      <c r="BS123" s="270"/>
      <c r="BT123" s="923"/>
    </row>
    <row r="124" spans="1:72" ht="47.25" x14ac:dyDescent="0.25">
      <c r="A124" s="967">
        <v>37</v>
      </c>
      <c r="B124" s="955" t="s">
        <v>239</v>
      </c>
      <c r="C124" s="243"/>
      <c r="D124" s="243"/>
      <c r="E124" s="243"/>
      <c r="F124" s="243"/>
      <c r="G124" s="244"/>
      <c r="H124" s="243"/>
      <c r="I124" s="243"/>
      <c r="J124" s="243"/>
      <c r="K124" s="243"/>
      <c r="L124" s="244"/>
      <c r="M124" s="245"/>
      <c r="N124" s="243"/>
      <c r="O124" s="243"/>
      <c r="P124" s="243"/>
      <c r="Q124" s="243"/>
      <c r="R124" s="312"/>
      <c r="S124" s="247"/>
      <c r="T124" s="282"/>
      <c r="U124" s="247"/>
      <c r="V124" s="210"/>
      <c r="W124" s="312"/>
      <c r="X124" s="247"/>
      <c r="Y124" s="282"/>
      <c r="Z124" s="247"/>
      <c r="AA124" s="210"/>
      <c r="AB124" s="637"/>
      <c r="AC124" s="247"/>
      <c r="AD124" s="313"/>
      <c r="AE124" s="758"/>
      <c r="AF124" s="922"/>
      <c r="AG124" s="313"/>
      <c r="AH124" s="757"/>
      <c r="AI124" s="247"/>
      <c r="AJ124" s="313"/>
      <c r="AK124" s="757"/>
      <c r="AL124" s="922"/>
      <c r="AM124" s="313"/>
      <c r="AN124" s="759"/>
      <c r="AO124" s="922"/>
      <c r="AP124" s="313"/>
      <c r="AQ124" s="252"/>
      <c r="AR124" s="922"/>
      <c r="AS124" s="923"/>
      <c r="AT124" s="252"/>
      <c r="AU124" s="922"/>
      <c r="AV124" s="923"/>
      <c r="AW124" s="252"/>
      <c r="AX124" s="922"/>
      <c r="AY124" s="923"/>
      <c r="AZ124" s="252"/>
      <c r="BA124" s="270"/>
      <c r="BB124" s="923"/>
      <c r="BC124" s="252"/>
      <c r="BD124" s="270"/>
      <c r="BE124" s="271"/>
      <c r="BF124" s="278"/>
      <c r="BG124" s="279"/>
      <c r="BH124" s="279"/>
      <c r="BI124" s="252"/>
      <c r="BJ124" s="270"/>
      <c r="BK124" s="923"/>
      <c r="BL124" s="252"/>
      <c r="BM124" s="270"/>
      <c r="BN124" s="923"/>
      <c r="BO124" s="252"/>
      <c r="BP124" s="270"/>
      <c r="BQ124" s="923"/>
      <c r="BR124" s="922"/>
      <c r="BS124" s="270"/>
      <c r="BT124" s="923"/>
    </row>
    <row r="125" spans="1:72" x14ac:dyDescent="0.25">
      <c r="A125" s="967">
        <v>38</v>
      </c>
      <c r="B125" s="956" t="s">
        <v>133</v>
      </c>
      <c r="C125" s="243"/>
      <c r="D125" s="243"/>
      <c r="E125" s="243"/>
      <c r="F125" s="243"/>
      <c r="G125" s="244"/>
      <c r="H125" s="243"/>
      <c r="I125" s="243"/>
      <c r="J125" s="243"/>
      <c r="K125" s="243"/>
      <c r="L125" s="244"/>
      <c r="M125" s="245"/>
      <c r="N125" s="243"/>
      <c r="O125" s="243"/>
      <c r="P125" s="243"/>
      <c r="Q125" s="243"/>
      <c r="R125" s="312"/>
      <c r="S125" s="247"/>
      <c r="T125" s="282"/>
      <c r="U125" s="247"/>
      <c r="V125" s="211"/>
      <c r="W125" s="312"/>
      <c r="X125" s="247"/>
      <c r="Y125" s="282"/>
      <c r="Z125" s="247"/>
      <c r="AA125" s="211"/>
      <c r="AB125" s="880"/>
      <c r="AC125" s="247"/>
      <c r="AD125" s="313"/>
      <c r="AE125" s="758"/>
      <c r="AF125" s="922"/>
      <c r="AG125" s="313"/>
      <c r="AH125" s="757"/>
      <c r="AI125" s="247"/>
      <c r="AJ125" s="313"/>
      <c r="AK125" s="757"/>
      <c r="AL125" s="922"/>
      <c r="AM125" s="313"/>
      <c r="AN125" s="759"/>
      <c r="AO125" s="922"/>
      <c r="AP125" s="313"/>
      <c r="AQ125" s="252"/>
      <c r="AR125" s="922"/>
      <c r="AS125" s="923"/>
      <c r="AT125" s="252"/>
      <c r="AU125" s="922"/>
      <c r="AV125" s="923"/>
      <c r="AW125" s="252"/>
      <c r="AX125" s="922"/>
      <c r="AY125" s="923"/>
      <c r="AZ125" s="252"/>
      <c r="BA125" s="270"/>
      <c r="BB125" s="923"/>
      <c r="BC125" s="252"/>
      <c r="BD125" s="270"/>
      <c r="BE125" s="271"/>
      <c r="BF125" s="278"/>
      <c r="BG125" s="279"/>
      <c r="BH125" s="279"/>
      <c r="BI125" s="252"/>
      <c r="BJ125" s="270"/>
      <c r="BK125" s="923"/>
      <c r="BL125" s="252"/>
      <c r="BM125" s="270"/>
      <c r="BN125" s="923"/>
      <c r="BO125" s="252"/>
      <c r="BP125" s="270"/>
      <c r="BQ125" s="923"/>
      <c r="BR125" s="922"/>
      <c r="BS125" s="270"/>
      <c r="BT125" s="923"/>
    </row>
    <row r="126" spans="1:72" ht="63" x14ac:dyDescent="0.25">
      <c r="A126" s="967">
        <v>39</v>
      </c>
      <c r="B126" s="955" t="s">
        <v>240</v>
      </c>
      <c r="C126" s="243"/>
      <c r="D126" s="243"/>
      <c r="E126" s="243"/>
      <c r="F126" s="243"/>
      <c r="G126" s="244"/>
      <c r="H126" s="243"/>
      <c r="I126" s="243"/>
      <c r="J126" s="243"/>
      <c r="K126" s="243"/>
      <c r="L126" s="244"/>
      <c r="M126" s="245"/>
      <c r="N126" s="243"/>
      <c r="O126" s="243"/>
      <c r="P126" s="243"/>
      <c r="Q126" s="243"/>
      <c r="R126" s="312"/>
      <c r="S126" s="247"/>
      <c r="T126" s="282"/>
      <c r="U126" s="247"/>
      <c r="V126" s="210"/>
      <c r="W126" s="312"/>
      <c r="X126" s="247"/>
      <c r="Y126" s="282"/>
      <c r="Z126" s="247"/>
      <c r="AA126" s="210"/>
      <c r="AB126" s="637"/>
      <c r="AC126" s="247"/>
      <c r="AD126" s="313"/>
      <c r="AE126" s="758"/>
      <c r="AF126" s="922"/>
      <c r="AG126" s="313"/>
      <c r="AH126" s="757"/>
      <c r="AI126" s="247"/>
      <c r="AJ126" s="313"/>
      <c r="AK126" s="757"/>
      <c r="AL126" s="922"/>
      <c r="AM126" s="313"/>
      <c r="AN126" s="759"/>
      <c r="AO126" s="922"/>
      <c r="AP126" s="313"/>
      <c r="AQ126" s="252"/>
      <c r="AR126" s="922"/>
      <c r="AS126" s="923"/>
      <c r="AT126" s="252"/>
      <c r="AU126" s="922"/>
      <c r="AV126" s="923"/>
      <c r="AW126" s="252"/>
      <c r="AX126" s="922"/>
      <c r="AY126" s="923"/>
      <c r="AZ126" s="252"/>
      <c r="BA126" s="270"/>
      <c r="BB126" s="923"/>
      <c r="BC126" s="252"/>
      <c r="BD126" s="270"/>
      <c r="BE126" s="271"/>
      <c r="BF126" s="278"/>
      <c r="BG126" s="279"/>
      <c r="BH126" s="279"/>
      <c r="BI126" s="252"/>
      <c r="BJ126" s="270"/>
      <c r="BK126" s="923"/>
      <c r="BL126" s="252"/>
      <c r="BM126" s="270"/>
      <c r="BN126" s="923"/>
      <c r="BO126" s="252"/>
      <c r="BP126" s="270"/>
      <c r="BQ126" s="923"/>
      <c r="BR126" s="922"/>
      <c r="BS126" s="270"/>
      <c r="BT126" s="923"/>
    </row>
    <row r="127" spans="1:72" x14ac:dyDescent="0.25">
      <c r="A127" s="967">
        <v>40</v>
      </c>
      <c r="B127" s="948" t="s">
        <v>134</v>
      </c>
      <c r="C127" s="243"/>
      <c r="D127" s="243"/>
      <c r="E127" s="243"/>
      <c r="F127" s="243"/>
      <c r="G127" s="244"/>
      <c r="H127" s="243"/>
      <c r="I127" s="243"/>
      <c r="J127" s="243"/>
      <c r="K127" s="243"/>
      <c r="L127" s="244"/>
      <c r="M127" s="245"/>
      <c r="N127" s="243"/>
      <c r="O127" s="243"/>
      <c r="P127" s="243"/>
      <c r="Q127" s="243"/>
      <c r="R127" s="312"/>
      <c r="S127" s="247"/>
      <c r="T127" s="282"/>
      <c r="U127" s="247"/>
      <c r="V127" s="210"/>
      <c r="W127" s="312"/>
      <c r="X127" s="247"/>
      <c r="Y127" s="282"/>
      <c r="Z127" s="247"/>
      <c r="AA127" s="210"/>
      <c r="AB127" s="637"/>
      <c r="AC127" s="247"/>
      <c r="AD127" s="313"/>
      <c r="AE127" s="758"/>
      <c r="AF127" s="922"/>
      <c r="AG127" s="313"/>
      <c r="AH127" s="757"/>
      <c r="AI127" s="247"/>
      <c r="AJ127" s="313"/>
      <c r="AK127" s="757"/>
      <c r="AL127" s="922"/>
      <c r="AM127" s="313"/>
      <c r="AN127" s="759"/>
      <c r="AO127" s="922"/>
      <c r="AP127" s="313"/>
      <c r="AQ127" s="252"/>
      <c r="AR127" s="922"/>
      <c r="AS127" s="923"/>
      <c r="AT127" s="252"/>
      <c r="AU127" s="922"/>
      <c r="AV127" s="923"/>
      <c r="AW127" s="252"/>
      <c r="AX127" s="922"/>
      <c r="AY127" s="923"/>
      <c r="AZ127" s="252"/>
      <c r="BA127" s="270"/>
      <c r="BB127" s="923"/>
      <c r="BC127" s="252"/>
      <c r="BD127" s="270"/>
      <c r="BE127" s="271"/>
      <c r="BF127" s="278"/>
      <c r="BG127" s="279"/>
      <c r="BH127" s="279"/>
      <c r="BI127" s="252"/>
      <c r="BJ127" s="270"/>
      <c r="BK127" s="923"/>
      <c r="BL127" s="252"/>
      <c r="BM127" s="270"/>
      <c r="BN127" s="923"/>
      <c r="BO127" s="252"/>
      <c r="BP127" s="270"/>
      <c r="BQ127" s="923"/>
      <c r="BR127" s="922"/>
      <c r="BS127" s="270"/>
      <c r="BT127" s="923"/>
    </row>
    <row r="128" spans="1:72" ht="126" x14ac:dyDescent="0.25">
      <c r="A128" s="967">
        <v>41</v>
      </c>
      <c r="B128" s="955" t="s">
        <v>241</v>
      </c>
      <c r="C128" s="243"/>
      <c r="D128" s="243"/>
      <c r="E128" s="243"/>
      <c r="F128" s="243"/>
      <c r="G128" s="244"/>
      <c r="H128" s="243"/>
      <c r="I128" s="243"/>
      <c r="J128" s="243"/>
      <c r="K128" s="243"/>
      <c r="L128" s="244"/>
      <c r="M128" s="245"/>
      <c r="N128" s="243"/>
      <c r="O128" s="243"/>
      <c r="P128" s="243"/>
      <c r="Q128" s="243"/>
      <c r="R128" s="312"/>
      <c r="S128" s="247"/>
      <c r="T128" s="282"/>
      <c r="U128" s="247"/>
      <c r="V128" s="314"/>
      <c r="W128" s="312"/>
      <c r="X128" s="247"/>
      <c r="Y128" s="282"/>
      <c r="Z128" s="247"/>
      <c r="AA128" s="314"/>
      <c r="AB128" s="881"/>
      <c r="AC128" s="247"/>
      <c r="AD128" s="313"/>
      <c r="AE128" s="758"/>
      <c r="AF128" s="922"/>
      <c r="AG128" s="313"/>
      <c r="AH128" s="757"/>
      <c r="AI128" s="247"/>
      <c r="AJ128" s="313"/>
      <c r="AK128" s="757"/>
      <c r="AL128" s="922"/>
      <c r="AM128" s="313"/>
      <c r="AN128" s="759"/>
      <c r="AO128" s="922"/>
      <c r="AP128" s="313"/>
      <c r="AQ128" s="252"/>
      <c r="AR128" s="922"/>
      <c r="AS128" s="923"/>
      <c r="AT128" s="252"/>
      <c r="AU128" s="922"/>
      <c r="AV128" s="923"/>
      <c r="AW128" s="252"/>
      <c r="AX128" s="922"/>
      <c r="AY128" s="923"/>
      <c r="AZ128" s="252"/>
      <c r="BA128" s="270"/>
      <c r="BB128" s="923"/>
      <c r="BC128" s="252"/>
      <c r="BD128" s="270"/>
      <c r="BE128" s="271"/>
      <c r="BF128" s="278"/>
      <c r="BG128" s="279"/>
      <c r="BH128" s="279"/>
      <c r="BI128" s="252"/>
      <c r="BJ128" s="270"/>
      <c r="BK128" s="923"/>
      <c r="BL128" s="252"/>
      <c r="BM128" s="270"/>
      <c r="BN128" s="923"/>
      <c r="BO128" s="252"/>
      <c r="BP128" s="270"/>
      <c r="BQ128" s="923"/>
      <c r="BR128" s="922"/>
      <c r="BS128" s="270"/>
      <c r="BT128" s="923"/>
    </row>
    <row r="129" spans="1:72" x14ac:dyDescent="0.25">
      <c r="A129" s="967">
        <v>42</v>
      </c>
      <c r="B129" s="948" t="s">
        <v>135</v>
      </c>
      <c r="C129" s="243"/>
      <c r="D129" s="243"/>
      <c r="E129" s="243"/>
      <c r="F129" s="243"/>
      <c r="G129" s="244"/>
      <c r="H129" s="243"/>
      <c r="I129" s="243"/>
      <c r="J129" s="243"/>
      <c r="K129" s="243"/>
      <c r="L129" s="244"/>
      <c r="M129" s="245"/>
      <c r="N129" s="243"/>
      <c r="O129" s="243"/>
      <c r="P129" s="243"/>
      <c r="Q129" s="243"/>
      <c r="R129" s="312"/>
      <c r="S129" s="247"/>
      <c r="T129" s="282"/>
      <c r="U129" s="247"/>
      <c r="V129" s="314"/>
      <c r="W129" s="312"/>
      <c r="X129" s="247"/>
      <c r="Y129" s="282"/>
      <c r="Z129" s="247"/>
      <c r="AA129" s="314"/>
      <c r="AB129" s="881"/>
      <c r="AC129" s="247"/>
      <c r="AD129" s="313"/>
      <c r="AE129" s="758"/>
      <c r="AF129" s="922"/>
      <c r="AG129" s="313"/>
      <c r="AH129" s="757"/>
      <c r="AI129" s="247"/>
      <c r="AJ129" s="313"/>
      <c r="AK129" s="757"/>
      <c r="AL129" s="922"/>
      <c r="AM129" s="313"/>
      <c r="AN129" s="759"/>
      <c r="AO129" s="922"/>
      <c r="AP129" s="313"/>
      <c r="AQ129" s="252"/>
      <c r="AR129" s="922"/>
      <c r="AS129" s="923"/>
      <c r="AT129" s="252"/>
      <c r="AU129" s="922"/>
      <c r="AV129" s="923"/>
      <c r="AW129" s="252"/>
      <c r="AX129" s="922"/>
      <c r="AY129" s="923"/>
      <c r="AZ129" s="252"/>
      <c r="BA129" s="270"/>
      <c r="BB129" s="923"/>
      <c r="BC129" s="252"/>
      <c r="BD129" s="270"/>
      <c r="BE129" s="271"/>
      <c r="BF129" s="278"/>
      <c r="BG129" s="279"/>
      <c r="BH129" s="279"/>
      <c r="BI129" s="252"/>
      <c r="BJ129" s="270"/>
      <c r="BK129" s="923"/>
      <c r="BL129" s="252"/>
      <c r="BM129" s="270"/>
      <c r="BN129" s="923"/>
      <c r="BO129" s="252"/>
      <c r="BP129" s="270"/>
      <c r="BQ129" s="923"/>
      <c r="BR129" s="922"/>
      <c r="BS129" s="270"/>
      <c r="BT129" s="923"/>
    </row>
    <row r="130" spans="1:72" ht="47.25" x14ac:dyDescent="0.25">
      <c r="A130" s="967">
        <v>43</v>
      </c>
      <c r="B130" s="938" t="s">
        <v>242</v>
      </c>
      <c r="C130" s="243"/>
      <c r="D130" s="243"/>
      <c r="E130" s="243"/>
      <c r="F130" s="243"/>
      <c r="G130" s="244"/>
      <c r="H130" s="243"/>
      <c r="I130" s="243"/>
      <c r="J130" s="243"/>
      <c r="K130" s="243"/>
      <c r="L130" s="244"/>
      <c r="M130" s="245"/>
      <c r="N130" s="243"/>
      <c r="O130" s="243"/>
      <c r="P130" s="243"/>
      <c r="Q130" s="243"/>
      <c r="R130" s="312"/>
      <c r="S130" s="247"/>
      <c r="T130" s="282"/>
      <c r="U130" s="247"/>
      <c r="V130" s="314"/>
      <c r="W130" s="312"/>
      <c r="X130" s="247"/>
      <c r="Y130" s="282"/>
      <c r="Z130" s="247"/>
      <c r="AA130" s="314"/>
      <c r="AB130" s="881"/>
      <c r="AC130" s="247"/>
      <c r="AD130" s="313"/>
      <c r="AE130" s="758"/>
      <c r="AF130" s="922"/>
      <c r="AG130" s="313"/>
      <c r="AH130" s="757"/>
      <c r="AI130" s="247"/>
      <c r="AJ130" s="313"/>
      <c r="AK130" s="757"/>
      <c r="AL130" s="922"/>
      <c r="AM130" s="313"/>
      <c r="AN130" s="759"/>
      <c r="AO130" s="922"/>
      <c r="AP130" s="313"/>
      <c r="AQ130" s="252"/>
      <c r="AR130" s="922"/>
      <c r="AS130" s="923"/>
      <c r="AT130" s="252"/>
      <c r="AU130" s="922"/>
      <c r="AV130" s="923"/>
      <c r="AW130" s="252"/>
      <c r="AX130" s="922"/>
      <c r="AY130" s="923"/>
      <c r="AZ130" s="252"/>
      <c r="BA130" s="270"/>
      <c r="BB130" s="923"/>
      <c r="BC130" s="252"/>
      <c r="BD130" s="270"/>
      <c r="BE130" s="271"/>
      <c r="BF130" s="278"/>
      <c r="BG130" s="279"/>
      <c r="BH130" s="279"/>
      <c r="BI130" s="252"/>
      <c r="BJ130" s="270"/>
      <c r="BK130" s="923"/>
      <c r="BL130" s="252"/>
      <c r="BM130" s="270"/>
      <c r="BN130" s="923"/>
      <c r="BO130" s="252"/>
      <c r="BP130" s="270"/>
      <c r="BQ130" s="923"/>
      <c r="BR130" s="922"/>
      <c r="BS130" s="270"/>
      <c r="BT130" s="923"/>
    </row>
    <row r="131" spans="1:72" ht="47.25" x14ac:dyDescent="0.25">
      <c r="A131" s="967">
        <v>44</v>
      </c>
      <c r="B131" s="938" t="s">
        <v>243</v>
      </c>
      <c r="C131" s="243"/>
      <c r="D131" s="243"/>
      <c r="E131" s="243"/>
      <c r="F131" s="243"/>
      <c r="G131" s="244"/>
      <c r="H131" s="243"/>
      <c r="I131" s="243"/>
      <c r="J131" s="243"/>
      <c r="K131" s="243"/>
      <c r="L131" s="244"/>
      <c r="M131" s="245"/>
      <c r="N131" s="243"/>
      <c r="O131" s="243"/>
      <c r="P131" s="243"/>
      <c r="Q131" s="243"/>
      <c r="R131" s="312"/>
      <c r="S131" s="247"/>
      <c r="T131" s="282"/>
      <c r="U131" s="247"/>
      <c r="V131" s="314"/>
      <c r="W131" s="312"/>
      <c r="X131" s="247"/>
      <c r="Y131" s="282"/>
      <c r="Z131" s="247"/>
      <c r="AA131" s="314"/>
      <c r="AB131" s="881"/>
      <c r="AC131" s="247"/>
      <c r="AD131" s="313"/>
      <c r="AE131" s="758"/>
      <c r="AF131" s="922"/>
      <c r="AG131" s="313"/>
      <c r="AH131" s="757"/>
      <c r="AI131" s="247"/>
      <c r="AJ131" s="313"/>
      <c r="AK131" s="757"/>
      <c r="AL131" s="922"/>
      <c r="AM131" s="313"/>
      <c r="AN131" s="759"/>
      <c r="AO131" s="922"/>
      <c r="AP131" s="313"/>
      <c r="AQ131" s="252"/>
      <c r="AR131" s="922"/>
      <c r="AS131" s="923"/>
      <c r="AT131" s="252"/>
      <c r="AU131" s="922"/>
      <c r="AV131" s="923"/>
      <c r="AW131" s="252"/>
      <c r="AX131" s="922"/>
      <c r="AY131" s="923"/>
      <c r="AZ131" s="252"/>
      <c r="BA131" s="270"/>
      <c r="BB131" s="923"/>
      <c r="BC131" s="252"/>
      <c r="BD131" s="270"/>
      <c r="BE131" s="271"/>
      <c r="BF131" s="278"/>
      <c r="BG131" s="279"/>
      <c r="BH131" s="279"/>
      <c r="BI131" s="252"/>
      <c r="BJ131" s="270"/>
      <c r="BK131" s="923"/>
      <c r="BL131" s="252"/>
      <c r="BM131" s="270"/>
      <c r="BN131" s="923"/>
      <c r="BO131" s="252"/>
      <c r="BP131" s="270"/>
      <c r="BQ131" s="923"/>
      <c r="BR131" s="922"/>
      <c r="BS131" s="270"/>
      <c r="BT131" s="923"/>
    </row>
    <row r="132" spans="1:72" ht="47.25" x14ac:dyDescent="0.25">
      <c r="A132" s="967">
        <v>45</v>
      </c>
      <c r="B132" s="938" t="s">
        <v>244</v>
      </c>
      <c r="C132" s="243"/>
      <c r="D132" s="243"/>
      <c r="E132" s="243"/>
      <c r="F132" s="243"/>
      <c r="G132" s="244"/>
      <c r="H132" s="243"/>
      <c r="I132" s="243"/>
      <c r="J132" s="243"/>
      <c r="K132" s="243"/>
      <c r="L132" s="244"/>
      <c r="M132" s="245"/>
      <c r="N132" s="243"/>
      <c r="O132" s="243"/>
      <c r="P132" s="243"/>
      <c r="Q132" s="243"/>
      <c r="R132" s="312"/>
      <c r="S132" s="247"/>
      <c r="T132" s="282"/>
      <c r="U132" s="247"/>
      <c r="V132" s="314"/>
      <c r="W132" s="312"/>
      <c r="X132" s="247"/>
      <c r="Y132" s="282"/>
      <c r="Z132" s="247"/>
      <c r="AA132" s="314"/>
      <c r="AB132" s="881"/>
      <c r="AC132" s="247"/>
      <c r="AD132" s="313"/>
      <c r="AE132" s="758"/>
      <c r="AF132" s="922"/>
      <c r="AG132" s="313"/>
      <c r="AH132" s="757"/>
      <c r="AI132" s="247"/>
      <c r="AJ132" s="313"/>
      <c r="AK132" s="757"/>
      <c r="AL132" s="922"/>
      <c r="AM132" s="313"/>
      <c r="AN132" s="759"/>
      <c r="AO132" s="922"/>
      <c r="AP132" s="313"/>
      <c r="AQ132" s="252"/>
      <c r="AR132" s="922"/>
      <c r="AS132" s="923"/>
      <c r="AT132" s="252"/>
      <c r="AU132" s="922"/>
      <c r="AV132" s="923"/>
      <c r="AW132" s="252"/>
      <c r="AX132" s="922"/>
      <c r="AY132" s="923"/>
      <c r="AZ132" s="252"/>
      <c r="BA132" s="270"/>
      <c r="BB132" s="923"/>
      <c r="BC132" s="252"/>
      <c r="BD132" s="270"/>
      <c r="BE132" s="271"/>
      <c r="BF132" s="278"/>
      <c r="BG132" s="279"/>
      <c r="BH132" s="279"/>
      <c r="BI132" s="252"/>
      <c r="BJ132" s="270"/>
      <c r="BK132" s="923"/>
      <c r="BL132" s="252"/>
      <c r="BM132" s="270"/>
      <c r="BN132" s="923"/>
      <c r="BO132" s="252"/>
      <c r="BP132" s="270"/>
      <c r="BQ132" s="923"/>
      <c r="BR132" s="922"/>
      <c r="BS132" s="270"/>
      <c r="BT132" s="923"/>
    </row>
    <row r="133" spans="1:72" x14ac:dyDescent="0.25">
      <c r="A133" s="967">
        <v>46</v>
      </c>
      <c r="B133" s="948" t="s">
        <v>245</v>
      </c>
      <c r="C133" s="243"/>
      <c r="D133" s="243"/>
      <c r="E133" s="243"/>
      <c r="F133" s="243"/>
      <c r="G133" s="244"/>
      <c r="H133" s="243"/>
      <c r="I133" s="243"/>
      <c r="J133" s="243"/>
      <c r="K133" s="243"/>
      <c r="L133" s="244"/>
      <c r="M133" s="245"/>
      <c r="N133" s="243"/>
      <c r="O133" s="243"/>
      <c r="P133" s="243"/>
      <c r="Q133" s="243"/>
      <c r="R133" s="312"/>
      <c r="S133" s="247"/>
      <c r="T133" s="282"/>
      <c r="U133" s="247"/>
      <c r="V133" s="315"/>
      <c r="W133" s="312"/>
      <c r="X133" s="247"/>
      <c r="Y133" s="282"/>
      <c r="Z133" s="247"/>
      <c r="AA133" s="315"/>
      <c r="AB133" s="579"/>
      <c r="AC133" s="247"/>
      <c r="AD133" s="313"/>
      <c r="AE133" s="758"/>
      <c r="AF133" s="922"/>
      <c r="AG133" s="313"/>
      <c r="AH133" s="757"/>
      <c r="AI133" s="247"/>
      <c r="AJ133" s="313"/>
      <c r="AK133" s="757"/>
      <c r="AL133" s="922"/>
      <c r="AM133" s="313"/>
      <c r="AN133" s="759"/>
      <c r="AO133" s="922"/>
      <c r="AP133" s="313"/>
      <c r="AQ133" s="252"/>
      <c r="AR133" s="922"/>
      <c r="AS133" s="923"/>
      <c r="AT133" s="252"/>
      <c r="AU133" s="922"/>
      <c r="AV133" s="923"/>
      <c r="AW133" s="252"/>
      <c r="AX133" s="922"/>
      <c r="AY133" s="923"/>
      <c r="AZ133" s="252"/>
      <c r="BA133" s="270"/>
      <c r="BB133" s="923"/>
      <c r="BC133" s="252"/>
      <c r="BD133" s="270"/>
      <c r="BE133" s="271"/>
      <c r="BF133" s="278"/>
      <c r="BG133" s="279"/>
      <c r="BH133" s="279"/>
      <c r="BI133" s="252"/>
      <c r="BJ133" s="270"/>
      <c r="BK133" s="923"/>
      <c r="BL133" s="252"/>
      <c r="BM133" s="270"/>
      <c r="BN133" s="923"/>
      <c r="BO133" s="252"/>
      <c r="BP133" s="270"/>
      <c r="BQ133" s="923"/>
      <c r="BR133" s="922"/>
      <c r="BS133" s="270"/>
      <c r="BT133" s="923"/>
    </row>
    <row r="134" spans="1:72" ht="47.25" x14ac:dyDescent="0.25">
      <c r="A134" s="967">
        <v>47</v>
      </c>
      <c r="B134" s="531" t="s">
        <v>246</v>
      </c>
      <c r="C134" s="243"/>
      <c r="D134" s="243"/>
      <c r="E134" s="243"/>
      <c r="F134" s="243"/>
      <c r="G134" s="244"/>
      <c r="H134" s="243"/>
      <c r="I134" s="243"/>
      <c r="J134" s="243"/>
      <c r="K134" s="243"/>
      <c r="L134" s="244"/>
      <c r="M134" s="245"/>
      <c r="N134" s="243"/>
      <c r="O134" s="243"/>
      <c r="P134" s="243"/>
      <c r="Q134" s="243"/>
      <c r="R134" s="312"/>
      <c r="S134" s="247"/>
      <c r="T134" s="282"/>
      <c r="U134" s="247"/>
      <c r="V134" s="314"/>
      <c r="W134" s="312"/>
      <c r="X134" s="247"/>
      <c r="Y134" s="282"/>
      <c r="Z134" s="247"/>
      <c r="AA134" s="314"/>
      <c r="AB134" s="881"/>
      <c r="AC134" s="247"/>
      <c r="AD134" s="313"/>
      <c r="AE134" s="758"/>
      <c r="AF134" s="922"/>
      <c r="AG134" s="313"/>
      <c r="AH134" s="757"/>
      <c r="AI134" s="247"/>
      <c r="AJ134" s="313"/>
      <c r="AK134" s="757"/>
      <c r="AL134" s="922"/>
      <c r="AM134" s="313"/>
      <c r="AN134" s="759"/>
      <c r="AO134" s="922"/>
      <c r="AP134" s="313"/>
      <c r="AQ134" s="252"/>
      <c r="AR134" s="922"/>
      <c r="AS134" s="923"/>
      <c r="AT134" s="252"/>
      <c r="AU134" s="922"/>
      <c r="AV134" s="923"/>
      <c r="AW134" s="252"/>
      <c r="AX134" s="922"/>
      <c r="AY134" s="923"/>
      <c r="AZ134" s="252"/>
      <c r="BA134" s="270"/>
      <c r="BB134" s="923"/>
      <c r="BC134" s="252"/>
      <c r="BD134" s="270"/>
      <c r="BE134" s="271"/>
      <c r="BF134" s="278"/>
      <c r="BG134" s="279"/>
      <c r="BH134" s="279"/>
      <c r="BI134" s="252"/>
      <c r="BJ134" s="270"/>
      <c r="BK134" s="923"/>
      <c r="BL134" s="252"/>
      <c r="BM134" s="270"/>
      <c r="BN134" s="923"/>
      <c r="BO134" s="252"/>
      <c r="BP134" s="270"/>
      <c r="BQ134" s="923"/>
      <c r="BR134" s="922"/>
      <c r="BS134" s="270"/>
      <c r="BT134" s="923"/>
    </row>
    <row r="135" spans="1:72" x14ac:dyDescent="0.25">
      <c r="A135" s="967">
        <v>48</v>
      </c>
      <c r="B135" s="945" t="s">
        <v>247</v>
      </c>
      <c r="C135" s="243"/>
      <c r="D135" s="243"/>
      <c r="E135" s="243"/>
      <c r="F135" s="243"/>
      <c r="G135" s="244"/>
      <c r="H135" s="243"/>
      <c r="I135" s="243"/>
      <c r="J135" s="243"/>
      <c r="K135" s="243"/>
      <c r="L135" s="244"/>
      <c r="M135" s="245"/>
      <c r="N135" s="243"/>
      <c r="O135" s="243"/>
      <c r="P135" s="243"/>
      <c r="Q135" s="243"/>
      <c r="R135" s="312"/>
      <c r="S135" s="247"/>
      <c r="T135" s="282"/>
      <c r="U135" s="247"/>
      <c r="V135" s="210"/>
      <c r="W135" s="312"/>
      <c r="X135" s="247"/>
      <c r="Y135" s="282"/>
      <c r="Z135" s="247"/>
      <c r="AA135" s="210"/>
      <c r="AB135" s="637"/>
      <c r="AC135" s="247"/>
      <c r="AD135" s="313"/>
      <c r="AE135" s="758"/>
      <c r="AF135" s="922"/>
      <c r="AG135" s="313"/>
      <c r="AH135" s="757"/>
      <c r="AI135" s="247"/>
      <c r="AJ135" s="313"/>
      <c r="AK135" s="757"/>
      <c r="AL135" s="922"/>
      <c r="AM135" s="313"/>
      <c r="AN135" s="759"/>
      <c r="AO135" s="922"/>
      <c r="AP135" s="313"/>
      <c r="AQ135" s="252"/>
      <c r="AR135" s="922"/>
      <c r="AS135" s="923"/>
      <c r="AT135" s="252"/>
      <c r="AU135" s="922"/>
      <c r="AV135" s="923"/>
      <c r="AW135" s="252"/>
      <c r="AX135" s="922"/>
      <c r="AY135" s="923"/>
      <c r="AZ135" s="252"/>
      <c r="BA135" s="270"/>
      <c r="BB135" s="923"/>
      <c r="BC135" s="252"/>
      <c r="BD135" s="270"/>
      <c r="BE135" s="271"/>
      <c r="BF135" s="278"/>
      <c r="BG135" s="279"/>
      <c r="BH135" s="279"/>
      <c r="BI135" s="252"/>
      <c r="BJ135" s="270"/>
      <c r="BK135" s="923"/>
      <c r="BL135" s="252"/>
      <c r="BM135" s="270"/>
      <c r="BN135" s="923"/>
      <c r="BO135" s="252"/>
      <c r="BP135" s="270"/>
      <c r="BQ135" s="923"/>
      <c r="BR135" s="922"/>
      <c r="BS135" s="270"/>
      <c r="BT135" s="923"/>
    </row>
    <row r="136" spans="1:72" ht="94.5" x14ac:dyDescent="0.25">
      <c r="A136" s="967">
        <v>49</v>
      </c>
      <c r="B136" s="531" t="s">
        <v>248</v>
      </c>
      <c r="C136" s="243"/>
      <c r="D136" s="243"/>
      <c r="E136" s="243"/>
      <c r="F136" s="243"/>
      <c r="G136" s="244"/>
      <c r="H136" s="243"/>
      <c r="I136" s="243"/>
      <c r="J136" s="243"/>
      <c r="K136" s="243"/>
      <c r="L136" s="244"/>
      <c r="M136" s="245"/>
      <c r="N136" s="243"/>
      <c r="O136" s="243"/>
      <c r="P136" s="243"/>
      <c r="Q136" s="243"/>
      <c r="R136" s="312"/>
      <c r="S136" s="247"/>
      <c r="T136" s="282"/>
      <c r="U136" s="247"/>
      <c r="V136" s="316"/>
      <c r="W136" s="312"/>
      <c r="X136" s="247"/>
      <c r="Y136" s="282"/>
      <c r="Z136" s="247"/>
      <c r="AA136" s="316"/>
      <c r="AB136" s="882"/>
      <c r="AC136" s="247"/>
      <c r="AD136" s="313"/>
      <c r="AE136" s="758"/>
      <c r="AF136" s="922"/>
      <c r="AG136" s="313"/>
      <c r="AH136" s="757"/>
      <c r="AI136" s="247"/>
      <c r="AJ136" s="313"/>
      <c r="AK136" s="757"/>
      <c r="AL136" s="922"/>
      <c r="AM136" s="313"/>
      <c r="AN136" s="759"/>
      <c r="AO136" s="922"/>
      <c r="AP136" s="313"/>
      <c r="AQ136" s="252"/>
      <c r="AR136" s="922"/>
      <c r="AS136" s="923"/>
      <c r="AT136" s="252"/>
      <c r="AU136" s="922"/>
      <c r="AV136" s="923"/>
      <c r="AW136" s="252"/>
      <c r="AX136" s="922"/>
      <c r="AY136" s="923"/>
      <c r="AZ136" s="252"/>
      <c r="BA136" s="270"/>
      <c r="BB136" s="923"/>
      <c r="BC136" s="252"/>
      <c r="BD136" s="270"/>
      <c r="BE136" s="271"/>
      <c r="BF136" s="278"/>
      <c r="BG136" s="279"/>
      <c r="BH136" s="279"/>
      <c r="BI136" s="252"/>
      <c r="BJ136" s="270"/>
      <c r="BK136" s="923"/>
      <c r="BL136" s="252"/>
      <c r="BM136" s="270"/>
      <c r="BN136" s="923"/>
      <c r="BO136" s="252"/>
      <c r="BP136" s="270"/>
      <c r="BQ136" s="923"/>
      <c r="BR136" s="922"/>
      <c r="BS136" s="270"/>
      <c r="BT136" s="923"/>
    </row>
    <row r="137" spans="1:72" ht="78.75" x14ac:dyDescent="0.25">
      <c r="A137" s="967">
        <v>50</v>
      </c>
      <c r="B137" s="531" t="s">
        <v>249</v>
      </c>
      <c r="C137" s="243"/>
      <c r="D137" s="243"/>
      <c r="E137" s="243"/>
      <c r="F137" s="243"/>
      <c r="G137" s="244"/>
      <c r="H137" s="243"/>
      <c r="I137" s="243"/>
      <c r="J137" s="243"/>
      <c r="K137" s="243"/>
      <c r="L137" s="244"/>
      <c r="M137" s="245"/>
      <c r="N137" s="243"/>
      <c r="O137" s="243"/>
      <c r="P137" s="243"/>
      <c r="Q137" s="243"/>
      <c r="R137" s="312"/>
      <c r="S137" s="247"/>
      <c r="T137" s="282"/>
      <c r="U137" s="247"/>
      <c r="V137" s="210"/>
      <c r="W137" s="312"/>
      <c r="X137" s="247"/>
      <c r="Y137" s="282"/>
      <c r="Z137" s="247"/>
      <c r="AA137" s="210"/>
      <c r="AB137" s="637"/>
      <c r="AC137" s="247"/>
      <c r="AD137" s="313"/>
      <c r="AE137" s="758"/>
      <c r="AF137" s="922"/>
      <c r="AG137" s="313"/>
      <c r="AH137" s="757"/>
      <c r="AI137" s="247"/>
      <c r="AJ137" s="313"/>
      <c r="AK137" s="757"/>
      <c r="AL137" s="922"/>
      <c r="AM137" s="313"/>
      <c r="AN137" s="759"/>
      <c r="AO137" s="922"/>
      <c r="AP137" s="313"/>
      <c r="AQ137" s="252"/>
      <c r="AR137" s="922"/>
      <c r="AS137" s="923"/>
      <c r="AT137" s="252"/>
      <c r="AU137" s="922"/>
      <c r="AV137" s="923"/>
      <c r="AW137" s="252"/>
      <c r="AX137" s="922"/>
      <c r="AY137" s="923"/>
      <c r="AZ137" s="252"/>
      <c r="BA137" s="270"/>
      <c r="BB137" s="923"/>
      <c r="BC137" s="252"/>
      <c r="BD137" s="270"/>
      <c r="BE137" s="271"/>
      <c r="BF137" s="278"/>
      <c r="BG137" s="279"/>
      <c r="BH137" s="279"/>
      <c r="BI137" s="252"/>
      <c r="BJ137" s="270"/>
      <c r="BK137" s="923"/>
      <c r="BL137" s="252"/>
      <c r="BM137" s="270"/>
      <c r="BN137" s="923"/>
      <c r="BO137" s="252"/>
      <c r="BP137" s="270"/>
      <c r="BQ137" s="923"/>
      <c r="BR137" s="922"/>
      <c r="BS137" s="270"/>
      <c r="BT137" s="923"/>
    </row>
    <row r="138" spans="1:72" x14ac:dyDescent="0.25">
      <c r="A138" s="967">
        <v>51</v>
      </c>
      <c r="B138" s="945" t="s">
        <v>140</v>
      </c>
      <c r="C138" s="243"/>
      <c r="D138" s="243"/>
      <c r="E138" s="243"/>
      <c r="F138" s="243"/>
      <c r="G138" s="244"/>
      <c r="H138" s="243"/>
      <c r="I138" s="243"/>
      <c r="J138" s="243"/>
      <c r="K138" s="243"/>
      <c r="L138" s="244"/>
      <c r="M138" s="245"/>
      <c r="N138" s="243"/>
      <c r="O138" s="243"/>
      <c r="P138" s="243"/>
      <c r="Q138" s="243"/>
      <c r="R138" s="312"/>
      <c r="S138" s="247"/>
      <c r="T138" s="282"/>
      <c r="U138" s="247"/>
      <c r="V138" s="316"/>
      <c r="W138" s="312"/>
      <c r="X138" s="247"/>
      <c r="Y138" s="282"/>
      <c r="Z138" s="247"/>
      <c r="AA138" s="316"/>
      <c r="AB138" s="882"/>
      <c r="AC138" s="247"/>
      <c r="AD138" s="313"/>
      <c r="AE138" s="758"/>
      <c r="AF138" s="922"/>
      <c r="AG138" s="313"/>
      <c r="AH138" s="757"/>
      <c r="AI138" s="247"/>
      <c r="AJ138" s="313"/>
      <c r="AK138" s="757"/>
      <c r="AL138" s="922"/>
      <c r="AM138" s="313"/>
      <c r="AN138" s="759"/>
      <c r="AO138" s="922"/>
      <c r="AP138" s="313"/>
      <c r="AQ138" s="252"/>
      <c r="AR138" s="922"/>
      <c r="AS138" s="923"/>
      <c r="AT138" s="252"/>
      <c r="AU138" s="922"/>
      <c r="AV138" s="923"/>
      <c r="AW138" s="252"/>
      <c r="AX138" s="922"/>
      <c r="AY138" s="923"/>
      <c r="AZ138" s="252"/>
      <c r="BA138" s="270"/>
      <c r="BB138" s="923"/>
      <c r="BC138" s="252"/>
      <c r="BD138" s="270"/>
      <c r="BE138" s="271"/>
      <c r="BF138" s="278"/>
      <c r="BG138" s="279"/>
      <c r="BH138" s="279"/>
      <c r="BI138" s="252"/>
      <c r="BJ138" s="270"/>
      <c r="BK138" s="923"/>
      <c r="BL138" s="252"/>
      <c r="BM138" s="270"/>
      <c r="BN138" s="923"/>
      <c r="BO138" s="252"/>
      <c r="BP138" s="270"/>
      <c r="BQ138" s="923"/>
      <c r="BR138" s="922"/>
      <c r="BS138" s="270"/>
      <c r="BT138" s="923"/>
    </row>
    <row r="139" spans="1:72" ht="63" x14ac:dyDescent="0.25">
      <c r="A139" s="967">
        <v>52</v>
      </c>
      <c r="B139" s="955" t="s">
        <v>250</v>
      </c>
      <c r="C139" s="243"/>
      <c r="D139" s="243"/>
      <c r="E139" s="243"/>
      <c r="F139" s="243"/>
      <c r="G139" s="244"/>
      <c r="H139" s="243"/>
      <c r="I139" s="243"/>
      <c r="J139" s="243"/>
      <c r="K139" s="243"/>
      <c r="L139" s="244"/>
      <c r="M139" s="245"/>
      <c r="N139" s="243"/>
      <c r="O139" s="243"/>
      <c r="P139" s="243"/>
      <c r="Q139" s="243"/>
      <c r="R139" s="312"/>
      <c r="S139" s="247"/>
      <c r="T139" s="282"/>
      <c r="U139" s="247"/>
      <c r="V139" s="210"/>
      <c r="W139" s="312"/>
      <c r="X139" s="247"/>
      <c r="Y139" s="282"/>
      <c r="Z139" s="247"/>
      <c r="AA139" s="210"/>
      <c r="AB139" s="637"/>
      <c r="AC139" s="247"/>
      <c r="AD139" s="313"/>
      <c r="AE139" s="758"/>
      <c r="AF139" s="922"/>
      <c r="AG139" s="313"/>
      <c r="AH139" s="757"/>
      <c r="AI139" s="247"/>
      <c r="AJ139" s="313"/>
      <c r="AK139" s="757"/>
      <c r="AL139" s="922"/>
      <c r="AM139" s="313"/>
      <c r="AN139" s="759"/>
      <c r="AO139" s="922"/>
      <c r="AP139" s="313"/>
      <c r="AQ139" s="252"/>
      <c r="AR139" s="922"/>
      <c r="AS139" s="923"/>
      <c r="AT139" s="252"/>
      <c r="AU139" s="922"/>
      <c r="AV139" s="923"/>
      <c r="AW139" s="252"/>
      <c r="AX139" s="922"/>
      <c r="AY139" s="923"/>
      <c r="AZ139" s="252"/>
      <c r="BA139" s="270"/>
      <c r="BB139" s="923"/>
      <c r="BC139" s="252"/>
      <c r="BD139" s="270"/>
      <c r="BE139" s="271"/>
      <c r="BF139" s="278"/>
      <c r="BG139" s="279"/>
      <c r="BH139" s="279"/>
      <c r="BI139" s="252"/>
      <c r="BJ139" s="270"/>
      <c r="BK139" s="923"/>
      <c r="BL139" s="252"/>
      <c r="BM139" s="270"/>
      <c r="BN139" s="923"/>
      <c r="BO139" s="252"/>
      <c r="BP139" s="270"/>
      <c r="BQ139" s="923"/>
      <c r="BR139" s="922"/>
      <c r="BS139" s="270"/>
      <c r="BT139" s="923"/>
    </row>
    <row r="140" spans="1:72" x14ac:dyDescent="0.25">
      <c r="A140" s="967">
        <v>53</v>
      </c>
      <c r="B140" s="948" t="s">
        <v>251</v>
      </c>
      <c r="C140" s="243"/>
      <c r="D140" s="243"/>
      <c r="E140" s="243"/>
      <c r="F140" s="243"/>
      <c r="G140" s="244"/>
      <c r="H140" s="243"/>
      <c r="I140" s="243"/>
      <c r="J140" s="243"/>
      <c r="K140" s="243"/>
      <c r="L140" s="244"/>
      <c r="M140" s="245"/>
      <c r="N140" s="243"/>
      <c r="O140" s="243"/>
      <c r="P140" s="243"/>
      <c r="Q140" s="243"/>
      <c r="R140" s="312"/>
      <c r="S140" s="247"/>
      <c r="T140" s="282"/>
      <c r="U140" s="247"/>
      <c r="V140" s="210"/>
      <c r="W140" s="312"/>
      <c r="X140" s="247"/>
      <c r="Y140" s="282"/>
      <c r="Z140" s="247"/>
      <c r="AA140" s="210"/>
      <c r="AB140" s="637"/>
      <c r="AC140" s="247"/>
      <c r="AD140" s="313"/>
      <c r="AE140" s="758"/>
      <c r="AF140" s="922"/>
      <c r="AG140" s="313"/>
      <c r="AH140" s="757"/>
      <c r="AI140" s="247"/>
      <c r="AJ140" s="313"/>
      <c r="AK140" s="757"/>
      <c r="AL140" s="922"/>
      <c r="AM140" s="313"/>
      <c r="AN140" s="759"/>
      <c r="AO140" s="922"/>
      <c r="AP140" s="313"/>
      <c r="AQ140" s="252"/>
      <c r="AR140" s="922"/>
      <c r="AS140" s="923"/>
      <c r="AT140" s="252"/>
      <c r="AU140" s="922"/>
      <c r="AV140" s="923"/>
      <c r="AW140" s="252"/>
      <c r="AX140" s="922"/>
      <c r="AY140" s="923"/>
      <c r="AZ140" s="252"/>
      <c r="BA140" s="270"/>
      <c r="BB140" s="923"/>
      <c r="BC140" s="252"/>
      <c r="BD140" s="270"/>
      <c r="BE140" s="271"/>
      <c r="BF140" s="278"/>
      <c r="BG140" s="279"/>
      <c r="BH140" s="279"/>
      <c r="BI140" s="252"/>
      <c r="BJ140" s="270"/>
      <c r="BK140" s="923"/>
      <c r="BL140" s="252"/>
      <c r="BM140" s="270"/>
      <c r="BN140" s="923"/>
      <c r="BO140" s="252"/>
      <c r="BP140" s="270"/>
      <c r="BQ140" s="923"/>
      <c r="BR140" s="922"/>
      <c r="BS140" s="270"/>
      <c r="BT140" s="923"/>
    </row>
    <row r="141" spans="1:72" ht="63" x14ac:dyDescent="0.25">
      <c r="A141" s="967">
        <v>54</v>
      </c>
      <c r="B141" s="955" t="s">
        <v>252</v>
      </c>
      <c r="C141" s="243"/>
      <c r="D141" s="243"/>
      <c r="E141" s="243"/>
      <c r="F141" s="243"/>
      <c r="G141" s="244"/>
      <c r="H141" s="243"/>
      <c r="I141" s="243"/>
      <c r="J141" s="243"/>
      <c r="K141" s="243"/>
      <c r="L141" s="244"/>
      <c r="M141" s="245"/>
      <c r="N141" s="243"/>
      <c r="O141" s="243"/>
      <c r="P141" s="243"/>
      <c r="Q141" s="243"/>
      <c r="R141" s="312"/>
      <c r="S141" s="247"/>
      <c r="T141" s="282"/>
      <c r="U141" s="247"/>
      <c r="V141" s="210"/>
      <c r="W141" s="312"/>
      <c r="X141" s="247"/>
      <c r="Y141" s="282"/>
      <c r="Z141" s="247"/>
      <c r="AA141" s="210"/>
      <c r="AB141" s="637"/>
      <c r="AC141" s="247"/>
      <c r="AD141" s="313"/>
      <c r="AE141" s="758"/>
      <c r="AF141" s="922"/>
      <c r="AG141" s="313"/>
      <c r="AH141" s="757"/>
      <c r="AI141" s="247"/>
      <c r="AJ141" s="313"/>
      <c r="AK141" s="757"/>
      <c r="AL141" s="922"/>
      <c r="AM141" s="313"/>
      <c r="AN141" s="759"/>
      <c r="AO141" s="922"/>
      <c r="AP141" s="313"/>
      <c r="AQ141" s="252"/>
      <c r="AR141" s="922"/>
      <c r="AS141" s="923"/>
      <c r="AT141" s="252"/>
      <c r="AU141" s="922"/>
      <c r="AV141" s="923"/>
      <c r="AW141" s="252"/>
      <c r="AX141" s="922"/>
      <c r="AY141" s="923"/>
      <c r="AZ141" s="252"/>
      <c r="BA141" s="270"/>
      <c r="BB141" s="923"/>
      <c r="BC141" s="252"/>
      <c r="BD141" s="270"/>
      <c r="BE141" s="271"/>
      <c r="BF141" s="278"/>
      <c r="BG141" s="279"/>
      <c r="BH141" s="279"/>
      <c r="BI141" s="252"/>
      <c r="BJ141" s="270"/>
      <c r="BK141" s="923"/>
      <c r="BL141" s="252"/>
      <c r="BM141" s="270"/>
      <c r="BN141" s="923"/>
      <c r="BO141" s="252"/>
      <c r="BP141" s="270"/>
      <c r="BQ141" s="923"/>
      <c r="BR141" s="922"/>
      <c r="BS141" s="270"/>
      <c r="BT141" s="923"/>
    </row>
    <row r="142" spans="1:72" ht="63" x14ac:dyDescent="0.25">
      <c r="A142" s="965">
        <v>55</v>
      </c>
      <c r="B142" s="956" t="s">
        <v>638</v>
      </c>
      <c r="C142" s="243"/>
      <c r="D142" s="243"/>
      <c r="E142" s="243"/>
      <c r="F142" s="243"/>
      <c r="G142" s="244"/>
      <c r="H142" s="243"/>
      <c r="I142" s="243"/>
      <c r="J142" s="243"/>
      <c r="K142" s="243"/>
      <c r="L142" s="244"/>
      <c r="M142" s="245"/>
      <c r="N142" s="243"/>
      <c r="O142" s="243"/>
      <c r="P142" s="243"/>
      <c r="Q142" s="243"/>
      <c r="R142" s="312"/>
      <c r="S142" s="247"/>
      <c r="T142" s="282"/>
      <c r="U142" s="247"/>
      <c r="V142" s="210"/>
      <c r="W142" s="312"/>
      <c r="X142" s="247"/>
      <c r="Y142" s="282"/>
      <c r="Z142" s="247"/>
      <c r="AA142" s="210"/>
      <c r="AB142" s="637">
        <v>16.609999999999992</v>
      </c>
      <c r="AC142" s="247" t="s">
        <v>98</v>
      </c>
      <c r="AD142" s="313">
        <v>0.63</v>
      </c>
      <c r="AE142" s="757">
        <v>21.659999999999986</v>
      </c>
      <c r="AF142" s="247" t="s">
        <v>98</v>
      </c>
      <c r="AG142" s="313">
        <v>0.05</v>
      </c>
      <c r="AH142" s="757">
        <v>25.580000000000009</v>
      </c>
      <c r="AI142" s="247" t="s">
        <v>98</v>
      </c>
      <c r="AJ142" s="313">
        <v>1.8299999999999998</v>
      </c>
      <c r="AK142" s="757">
        <v>54.92</v>
      </c>
      <c r="AL142" s="247" t="s">
        <v>98</v>
      </c>
      <c r="AM142" s="313">
        <v>4.0999999999999996</v>
      </c>
      <c r="AN142" s="759">
        <f>AB142+AE142+AH142+AK142</f>
        <v>118.77</v>
      </c>
      <c r="AO142" s="247" t="s">
        <v>98</v>
      </c>
      <c r="AP142" s="313">
        <f>AD142+AG142+AJ142+AM142</f>
        <v>6.6099999999999994</v>
      </c>
      <c r="AQ142" s="252"/>
      <c r="AR142" s="922"/>
      <c r="AS142" s="923"/>
      <c r="AT142" s="252"/>
      <c r="AU142" s="922"/>
      <c r="AV142" s="923"/>
      <c r="AW142" s="252"/>
      <c r="AX142" s="922"/>
      <c r="AY142" s="923"/>
      <c r="AZ142" s="252"/>
      <c r="BA142" s="270"/>
      <c r="BB142" s="923"/>
      <c r="BC142" s="252"/>
      <c r="BD142" s="270"/>
      <c r="BE142" s="271"/>
      <c r="BF142" s="278"/>
      <c r="BG142" s="279"/>
      <c r="BH142" s="279"/>
      <c r="BI142" s="252"/>
      <c r="BJ142" s="270"/>
      <c r="BK142" s="923"/>
      <c r="BL142" s="252"/>
      <c r="BM142" s="270"/>
      <c r="BN142" s="923"/>
      <c r="BO142" s="252"/>
      <c r="BP142" s="270"/>
      <c r="BQ142" s="923"/>
      <c r="BR142" s="922"/>
      <c r="BS142" s="270"/>
      <c r="BT142" s="923"/>
    </row>
    <row r="143" spans="1:72" x14ac:dyDescent="0.25">
      <c r="A143" s="965">
        <v>56</v>
      </c>
      <c r="B143" s="941" t="s">
        <v>616</v>
      </c>
      <c r="C143" s="243"/>
      <c r="D143" s="243"/>
      <c r="E143" s="243"/>
      <c r="F143" s="243"/>
      <c r="G143" s="244"/>
      <c r="H143" s="243"/>
      <c r="I143" s="243"/>
      <c r="J143" s="243"/>
      <c r="K143" s="243"/>
      <c r="L143" s="244"/>
      <c r="M143" s="245"/>
      <c r="N143" s="243"/>
      <c r="O143" s="243"/>
      <c r="P143" s="243"/>
      <c r="Q143" s="243"/>
      <c r="R143" s="312"/>
      <c r="S143" s="247"/>
      <c r="T143" s="282"/>
      <c r="U143" s="247"/>
      <c r="V143" s="210"/>
      <c r="W143" s="312"/>
      <c r="X143" s="247"/>
      <c r="Y143" s="282"/>
      <c r="Z143" s="247"/>
      <c r="AA143" s="210"/>
      <c r="AB143" s="637"/>
      <c r="AC143" s="247"/>
      <c r="AD143" s="313"/>
      <c r="AE143" s="757"/>
      <c r="AF143" s="247"/>
      <c r="AG143" s="313"/>
      <c r="AH143" s="757">
        <v>13.46896929734875</v>
      </c>
      <c r="AI143" s="247" t="s">
        <v>98</v>
      </c>
      <c r="AJ143" s="313">
        <v>0.8</v>
      </c>
      <c r="AK143" s="757"/>
      <c r="AL143" s="247"/>
      <c r="AM143" s="313"/>
      <c r="AN143" s="759">
        <f t="shared" ref="AN143:AN144" si="1">AB143+AE143+AH143+AK143</f>
        <v>13.46896929734875</v>
      </c>
      <c r="AO143" s="247" t="s">
        <v>98</v>
      </c>
      <c r="AP143" s="313">
        <f t="shared" ref="AP143:AP144" si="2">AD143+AG143+AJ143+AM143</f>
        <v>0.8</v>
      </c>
      <c r="AQ143" s="252"/>
      <c r="AR143" s="922"/>
      <c r="AS143" s="923"/>
      <c r="AT143" s="252"/>
      <c r="AU143" s="922"/>
      <c r="AV143" s="923"/>
      <c r="AW143" s="252"/>
      <c r="AX143" s="922"/>
      <c r="AY143" s="923"/>
      <c r="AZ143" s="252"/>
      <c r="BA143" s="270"/>
      <c r="BB143" s="923"/>
      <c r="BC143" s="252"/>
      <c r="BD143" s="270"/>
      <c r="BE143" s="271"/>
      <c r="BF143" s="278"/>
      <c r="BG143" s="279"/>
      <c r="BH143" s="279"/>
      <c r="BI143" s="252"/>
      <c r="BJ143" s="270"/>
      <c r="BK143" s="923"/>
      <c r="BL143" s="252"/>
      <c r="BM143" s="270"/>
      <c r="BN143" s="923"/>
      <c r="BO143" s="252"/>
      <c r="BP143" s="270"/>
      <c r="BQ143" s="923"/>
      <c r="BR143" s="922"/>
      <c r="BS143" s="270"/>
      <c r="BT143" s="923"/>
    </row>
    <row r="144" spans="1:72" x14ac:dyDescent="0.25">
      <c r="A144" s="965">
        <v>57</v>
      </c>
      <c r="B144" s="941" t="s">
        <v>617</v>
      </c>
      <c r="C144" s="243"/>
      <c r="D144" s="243"/>
      <c r="E144" s="243"/>
      <c r="F144" s="243"/>
      <c r="G144" s="244"/>
      <c r="H144" s="243"/>
      <c r="I144" s="243"/>
      <c r="J144" s="243"/>
      <c r="K144" s="243"/>
      <c r="L144" s="244"/>
      <c r="M144" s="245"/>
      <c r="N144" s="243"/>
      <c r="O144" s="243"/>
      <c r="P144" s="243"/>
      <c r="Q144" s="243"/>
      <c r="R144" s="312"/>
      <c r="S144" s="247"/>
      <c r="T144" s="282"/>
      <c r="U144" s="247"/>
      <c r="V144" s="210"/>
      <c r="W144" s="312"/>
      <c r="X144" s="247"/>
      <c r="Y144" s="282"/>
      <c r="Z144" s="247"/>
      <c r="AA144" s="210"/>
      <c r="AB144" s="637"/>
      <c r="AC144" s="247"/>
      <c r="AD144" s="313"/>
      <c r="AE144" s="757"/>
      <c r="AF144" s="247"/>
      <c r="AG144" s="313"/>
      <c r="AH144" s="757">
        <v>64.83724211304019</v>
      </c>
      <c r="AI144" s="247" t="s">
        <v>98</v>
      </c>
      <c r="AJ144" s="313">
        <v>3.49</v>
      </c>
      <c r="AK144" s="757"/>
      <c r="AL144" s="247"/>
      <c r="AM144" s="313"/>
      <c r="AN144" s="759">
        <f t="shared" si="1"/>
        <v>64.83724211304019</v>
      </c>
      <c r="AO144" s="247" t="s">
        <v>98</v>
      </c>
      <c r="AP144" s="313">
        <f t="shared" si="2"/>
        <v>3.49</v>
      </c>
      <c r="AQ144" s="252"/>
      <c r="AR144" s="922"/>
      <c r="AS144" s="923"/>
      <c r="AT144" s="252"/>
      <c r="AU144" s="922"/>
      <c r="AV144" s="923"/>
      <c r="AW144" s="252"/>
      <c r="AX144" s="922"/>
      <c r="AY144" s="923"/>
      <c r="AZ144" s="252"/>
      <c r="BA144" s="270"/>
      <c r="BB144" s="923"/>
      <c r="BC144" s="252"/>
      <c r="BD144" s="270"/>
      <c r="BE144" s="271"/>
      <c r="BF144" s="278"/>
      <c r="BG144" s="279"/>
      <c r="BH144" s="279"/>
      <c r="BI144" s="252"/>
      <c r="BJ144" s="270"/>
      <c r="BK144" s="923"/>
      <c r="BL144" s="252"/>
      <c r="BM144" s="270"/>
      <c r="BN144" s="923"/>
      <c r="BO144" s="252"/>
      <c r="BP144" s="270"/>
      <c r="BQ144" s="923"/>
      <c r="BR144" s="922"/>
      <c r="BS144" s="270"/>
      <c r="BT144" s="923"/>
    </row>
    <row r="145" spans="1:72" x14ac:dyDescent="0.25">
      <c r="A145" s="965"/>
      <c r="B145" s="956"/>
      <c r="C145" s="243"/>
      <c r="D145" s="243"/>
      <c r="E145" s="243"/>
      <c r="F145" s="243"/>
      <c r="G145" s="244"/>
      <c r="H145" s="243"/>
      <c r="I145" s="243"/>
      <c r="J145" s="243"/>
      <c r="K145" s="243"/>
      <c r="L145" s="244"/>
      <c r="M145" s="245"/>
      <c r="N145" s="243"/>
      <c r="O145" s="243"/>
      <c r="P145" s="243"/>
      <c r="Q145" s="243"/>
      <c r="R145" s="312"/>
      <c r="S145" s="247"/>
      <c r="T145" s="282"/>
      <c r="U145" s="247"/>
      <c r="V145" s="210"/>
      <c r="W145" s="312"/>
      <c r="X145" s="247"/>
      <c r="Y145" s="282"/>
      <c r="Z145" s="247"/>
      <c r="AA145" s="210"/>
      <c r="AB145" s="637"/>
      <c r="AC145" s="247"/>
      <c r="AD145" s="313"/>
      <c r="AE145" s="757"/>
      <c r="AF145" s="247"/>
      <c r="AG145" s="313"/>
      <c r="AH145" s="757"/>
      <c r="AI145" s="247"/>
      <c r="AJ145" s="313"/>
      <c r="AK145" s="757"/>
      <c r="AL145" s="247"/>
      <c r="AM145" s="313"/>
      <c r="AN145" s="759"/>
      <c r="AO145" s="247"/>
      <c r="AP145" s="313"/>
      <c r="AQ145" s="252"/>
      <c r="AR145" s="922"/>
      <c r="AS145" s="923"/>
      <c r="AT145" s="252"/>
      <c r="AU145" s="922"/>
      <c r="AV145" s="923"/>
      <c r="AW145" s="252"/>
      <c r="AX145" s="922"/>
      <c r="AY145" s="923"/>
      <c r="AZ145" s="252"/>
      <c r="BA145" s="270"/>
      <c r="BB145" s="923"/>
      <c r="BC145" s="252"/>
      <c r="BD145" s="270"/>
      <c r="BE145" s="271"/>
      <c r="BF145" s="278"/>
      <c r="BG145" s="279"/>
      <c r="BH145" s="279"/>
      <c r="BI145" s="252"/>
      <c r="BJ145" s="270"/>
      <c r="BK145" s="923"/>
      <c r="BL145" s="252"/>
      <c r="BM145" s="270"/>
      <c r="BN145" s="923"/>
      <c r="BO145" s="252"/>
      <c r="BP145" s="270"/>
      <c r="BQ145" s="923"/>
      <c r="BR145" s="922"/>
      <c r="BS145" s="270"/>
      <c r="BT145" s="923"/>
    </row>
    <row r="146" spans="1:72" x14ac:dyDescent="0.25">
      <c r="A146" s="968"/>
      <c r="B146" s="957"/>
      <c r="C146" s="243"/>
      <c r="D146" s="243"/>
      <c r="E146" s="243"/>
      <c r="F146" s="243"/>
      <c r="G146" s="244"/>
      <c r="H146" s="243"/>
      <c r="I146" s="243"/>
      <c r="J146" s="243"/>
      <c r="K146" s="243"/>
      <c r="L146" s="244"/>
      <c r="M146" s="245"/>
      <c r="N146" s="243"/>
      <c r="O146" s="243"/>
      <c r="P146" s="243"/>
      <c r="Q146" s="243"/>
      <c r="R146" s="312"/>
      <c r="S146" s="247"/>
      <c r="T146" s="317"/>
      <c r="U146" s="247"/>
      <c r="V146" s="313"/>
      <c r="W146" s="312"/>
      <c r="X146" s="247"/>
      <c r="Y146" s="317"/>
      <c r="Z146" s="247"/>
      <c r="AA146" s="313"/>
      <c r="AB146" s="879"/>
      <c r="AC146" s="247"/>
      <c r="AD146" s="313"/>
      <c r="AE146" s="758"/>
      <c r="AF146" s="922"/>
      <c r="AG146" s="313"/>
      <c r="AH146" s="757"/>
      <c r="AI146" s="247"/>
      <c r="AJ146" s="313"/>
      <c r="AK146" s="757"/>
      <c r="AL146" s="922"/>
      <c r="AM146" s="313"/>
      <c r="AN146" s="759"/>
      <c r="AO146" s="922"/>
      <c r="AP146" s="313"/>
      <c r="AQ146" s="252"/>
      <c r="AR146" s="922"/>
      <c r="AS146" s="923"/>
      <c r="AT146" s="252"/>
      <c r="AU146" s="922"/>
      <c r="AV146" s="923"/>
      <c r="AW146" s="252"/>
      <c r="AX146" s="922"/>
      <c r="AY146" s="923"/>
      <c r="AZ146" s="252"/>
      <c r="BA146" s="270"/>
      <c r="BB146" s="923"/>
      <c r="BC146" s="252"/>
      <c r="BD146" s="270"/>
      <c r="BE146" s="271"/>
      <c r="BF146" s="278"/>
      <c r="BG146" s="279"/>
      <c r="BH146" s="279"/>
      <c r="BI146" s="252"/>
      <c r="BJ146" s="270"/>
      <c r="BK146" s="923"/>
      <c r="BL146" s="252"/>
      <c r="BM146" s="270"/>
      <c r="BN146" s="923"/>
      <c r="BO146" s="252"/>
      <c r="BP146" s="270"/>
      <c r="BQ146" s="923"/>
      <c r="BR146" s="922"/>
      <c r="BS146" s="270"/>
      <c r="BT146" s="923"/>
    </row>
    <row r="147" spans="1:72" ht="47.25" x14ac:dyDescent="0.25">
      <c r="A147" s="969"/>
      <c r="B147" s="943" t="s">
        <v>11</v>
      </c>
      <c r="C147" s="243"/>
      <c r="D147" s="243"/>
      <c r="E147" s="243"/>
      <c r="F147" s="243"/>
      <c r="G147" s="244"/>
      <c r="H147" s="243"/>
      <c r="I147" s="243"/>
      <c r="J147" s="243"/>
      <c r="K147" s="243"/>
      <c r="L147" s="244"/>
      <c r="M147" s="245"/>
      <c r="N147" s="243"/>
      <c r="O147" s="243"/>
      <c r="P147" s="243"/>
      <c r="Q147" s="243"/>
      <c r="R147" s="312"/>
      <c r="S147" s="247"/>
      <c r="T147" s="282"/>
      <c r="U147" s="247"/>
      <c r="V147" s="316"/>
      <c r="W147" s="312"/>
      <c r="X147" s="247"/>
      <c r="Y147" s="282"/>
      <c r="Z147" s="247"/>
      <c r="AA147" s="316"/>
      <c r="AB147" s="882"/>
      <c r="AC147" s="247"/>
      <c r="AD147" s="313"/>
      <c r="AE147" s="758"/>
      <c r="AF147" s="922"/>
      <c r="AG147" s="313"/>
      <c r="AH147" s="757"/>
      <c r="AI147" s="247"/>
      <c r="AJ147" s="313"/>
      <c r="AK147" s="757"/>
      <c r="AL147" s="922"/>
      <c r="AM147" s="313"/>
      <c r="AN147" s="759"/>
      <c r="AO147" s="922"/>
      <c r="AP147" s="313"/>
      <c r="AQ147" s="252"/>
      <c r="AR147" s="922"/>
      <c r="AS147" s="923"/>
      <c r="AT147" s="252"/>
      <c r="AU147" s="922"/>
      <c r="AV147" s="923"/>
      <c r="AW147" s="252"/>
      <c r="AX147" s="922"/>
      <c r="AY147" s="923"/>
      <c r="AZ147" s="252"/>
      <c r="BA147" s="270"/>
      <c r="BB147" s="923"/>
      <c r="BC147" s="252"/>
      <c r="BD147" s="270"/>
      <c r="BE147" s="271"/>
      <c r="BF147" s="278"/>
      <c r="BG147" s="279"/>
      <c r="BH147" s="279"/>
      <c r="BI147" s="252"/>
      <c r="BJ147" s="270"/>
      <c r="BK147" s="923"/>
      <c r="BL147" s="252"/>
      <c r="BM147" s="270"/>
      <c r="BN147" s="923"/>
      <c r="BO147" s="252"/>
      <c r="BP147" s="270"/>
      <c r="BQ147" s="923"/>
      <c r="BR147" s="922"/>
      <c r="BS147" s="270"/>
      <c r="BT147" s="923"/>
    </row>
    <row r="148" spans="1:72" x14ac:dyDescent="0.25">
      <c r="A148" s="969"/>
      <c r="B148" s="958" t="s">
        <v>3</v>
      </c>
      <c r="C148" s="243"/>
      <c r="D148" s="243"/>
      <c r="E148" s="243"/>
      <c r="F148" s="243"/>
      <c r="G148" s="244"/>
      <c r="H148" s="243"/>
      <c r="I148" s="243"/>
      <c r="J148" s="243"/>
      <c r="K148" s="243"/>
      <c r="L148" s="244"/>
      <c r="M148" s="245"/>
      <c r="N148" s="243"/>
      <c r="O148" s="243"/>
      <c r="P148" s="243"/>
      <c r="Q148" s="243"/>
      <c r="R148" s="312"/>
      <c r="S148" s="247"/>
      <c r="T148" s="282"/>
      <c r="U148" s="247"/>
      <c r="V148" s="210"/>
      <c r="W148" s="312"/>
      <c r="X148" s="247"/>
      <c r="Y148" s="282"/>
      <c r="Z148" s="247"/>
      <c r="AA148" s="210"/>
      <c r="AB148" s="637"/>
      <c r="AC148" s="247"/>
      <c r="AD148" s="313"/>
      <c r="AE148" s="758"/>
      <c r="AF148" s="922"/>
      <c r="AG148" s="313"/>
      <c r="AH148" s="757"/>
      <c r="AI148" s="247"/>
      <c r="AJ148" s="313"/>
      <c r="AK148" s="757"/>
      <c r="AL148" s="922"/>
      <c r="AM148" s="313"/>
      <c r="AN148" s="759"/>
      <c r="AO148" s="922"/>
      <c r="AP148" s="313"/>
      <c r="AQ148" s="252"/>
      <c r="AR148" s="922"/>
      <c r="AS148" s="923"/>
      <c r="AT148" s="252"/>
      <c r="AU148" s="922"/>
      <c r="AV148" s="923"/>
      <c r="AW148" s="252"/>
      <c r="AX148" s="922"/>
      <c r="AY148" s="923"/>
      <c r="AZ148" s="252"/>
      <c r="BA148" s="270"/>
      <c r="BB148" s="923"/>
      <c r="BC148" s="252"/>
      <c r="BD148" s="270"/>
      <c r="BE148" s="271"/>
      <c r="BF148" s="278"/>
      <c r="BG148" s="279"/>
      <c r="BH148" s="279"/>
      <c r="BI148" s="252"/>
      <c r="BJ148" s="270"/>
      <c r="BK148" s="923"/>
      <c r="BL148" s="252"/>
      <c r="BM148" s="270"/>
      <c r="BN148" s="923"/>
      <c r="BO148" s="252"/>
      <c r="BP148" s="270"/>
      <c r="BQ148" s="923"/>
      <c r="BR148" s="922"/>
      <c r="BS148" s="270"/>
      <c r="BT148" s="923"/>
    </row>
    <row r="149" spans="1:72" x14ac:dyDescent="0.25">
      <c r="A149" s="969"/>
      <c r="B149" s="958" t="s">
        <v>5</v>
      </c>
      <c r="C149" s="243"/>
      <c r="D149" s="243"/>
      <c r="E149" s="243"/>
      <c r="F149" s="243"/>
      <c r="G149" s="244"/>
      <c r="H149" s="243"/>
      <c r="I149" s="243"/>
      <c r="J149" s="243"/>
      <c r="K149" s="243"/>
      <c r="L149" s="244"/>
      <c r="M149" s="245"/>
      <c r="N149" s="243"/>
      <c r="O149" s="243"/>
      <c r="P149" s="243"/>
      <c r="Q149" s="243"/>
      <c r="R149" s="312"/>
      <c r="S149" s="247"/>
      <c r="T149" s="282"/>
      <c r="U149" s="247"/>
      <c r="V149" s="210"/>
      <c r="W149" s="312"/>
      <c r="X149" s="247"/>
      <c r="Y149" s="282"/>
      <c r="Z149" s="247"/>
      <c r="AA149" s="210"/>
      <c r="AB149" s="637"/>
      <c r="AC149" s="247"/>
      <c r="AD149" s="313"/>
      <c r="AE149" s="758"/>
      <c r="AF149" s="922"/>
      <c r="AG149" s="313"/>
      <c r="AH149" s="757"/>
      <c r="AI149" s="247"/>
      <c r="AJ149" s="313"/>
      <c r="AK149" s="757"/>
      <c r="AL149" s="922"/>
      <c r="AM149" s="313"/>
      <c r="AN149" s="759"/>
      <c r="AO149" s="922"/>
      <c r="AP149" s="313"/>
      <c r="AQ149" s="252"/>
      <c r="AR149" s="922"/>
      <c r="AS149" s="923"/>
      <c r="AT149" s="252"/>
      <c r="AU149" s="922"/>
      <c r="AV149" s="923"/>
      <c r="AW149" s="252"/>
      <c r="AX149" s="922"/>
      <c r="AY149" s="923"/>
      <c r="AZ149" s="252"/>
      <c r="BA149" s="270"/>
      <c r="BB149" s="923"/>
      <c r="BC149" s="252"/>
      <c r="BD149" s="270"/>
      <c r="BE149" s="271"/>
      <c r="BF149" s="278"/>
      <c r="BG149" s="279"/>
      <c r="BH149" s="279"/>
      <c r="BI149" s="252"/>
      <c r="BJ149" s="270"/>
      <c r="BK149" s="923"/>
      <c r="BL149" s="252"/>
      <c r="BM149" s="270"/>
      <c r="BN149" s="923"/>
      <c r="BO149" s="252"/>
      <c r="BP149" s="270"/>
      <c r="BQ149" s="923"/>
      <c r="BR149" s="922"/>
      <c r="BS149" s="270"/>
      <c r="BT149" s="923"/>
    </row>
    <row r="150" spans="1:72" ht="16.5" thickBot="1" x14ac:dyDescent="0.3">
      <c r="A150" s="970" t="s">
        <v>4</v>
      </c>
      <c r="B150" s="959"/>
      <c r="C150" s="243"/>
      <c r="D150" s="243"/>
      <c r="E150" s="243"/>
      <c r="F150" s="243"/>
      <c r="G150" s="244"/>
      <c r="H150" s="243"/>
      <c r="I150" s="243"/>
      <c r="J150" s="243"/>
      <c r="K150" s="243"/>
      <c r="L150" s="244"/>
      <c r="M150" s="245"/>
      <c r="N150" s="243"/>
      <c r="O150" s="243"/>
      <c r="P150" s="243"/>
      <c r="Q150" s="243"/>
      <c r="R150" s="312"/>
      <c r="S150" s="247"/>
      <c r="T150" s="282"/>
      <c r="U150" s="247"/>
      <c r="V150" s="210"/>
      <c r="W150" s="312"/>
      <c r="X150" s="247"/>
      <c r="Y150" s="282"/>
      <c r="Z150" s="247"/>
      <c r="AA150" s="210"/>
      <c r="AB150" s="637"/>
      <c r="AC150" s="247"/>
      <c r="AD150" s="313"/>
      <c r="AE150" s="758"/>
      <c r="AF150" s="922"/>
      <c r="AG150" s="313"/>
      <c r="AH150" s="757"/>
      <c r="AI150" s="247"/>
      <c r="AJ150" s="313"/>
      <c r="AK150" s="757"/>
      <c r="AL150" s="922"/>
      <c r="AM150" s="313"/>
      <c r="AN150" s="759"/>
      <c r="AO150" s="922"/>
      <c r="AP150" s="313"/>
      <c r="AQ150" s="252"/>
      <c r="AR150" s="922"/>
      <c r="AS150" s="923"/>
      <c r="AT150" s="252"/>
      <c r="AU150" s="922"/>
      <c r="AV150" s="923"/>
      <c r="AW150" s="252"/>
      <c r="AX150" s="922"/>
      <c r="AY150" s="923"/>
      <c r="AZ150" s="252"/>
      <c r="BA150" s="270"/>
      <c r="BB150" s="923"/>
      <c r="BC150" s="252"/>
      <c r="BD150" s="270"/>
      <c r="BE150" s="271"/>
      <c r="BF150" s="278"/>
      <c r="BG150" s="279"/>
      <c r="BH150" s="279"/>
      <c r="BI150" s="252"/>
      <c r="BJ150" s="270"/>
      <c r="BK150" s="923"/>
      <c r="BL150" s="252"/>
      <c r="BM150" s="270"/>
      <c r="BN150" s="923"/>
      <c r="BO150" s="252"/>
      <c r="BP150" s="270"/>
      <c r="BQ150" s="923"/>
      <c r="BR150" s="922"/>
      <c r="BS150" s="270"/>
      <c r="BT150" s="923"/>
    </row>
    <row r="151" spans="1:72" ht="16.5" thickBot="1" x14ac:dyDescent="0.3">
      <c r="A151" s="971" t="s">
        <v>4</v>
      </c>
      <c r="B151" s="324"/>
      <c r="C151" s="323"/>
      <c r="D151" s="323"/>
      <c r="E151" s="323"/>
      <c r="F151" s="323"/>
      <c r="G151" s="324"/>
      <c r="H151" s="323"/>
      <c r="I151" s="323"/>
      <c r="J151" s="323"/>
      <c r="K151" s="323"/>
      <c r="L151" s="324"/>
      <c r="M151" s="323"/>
      <c r="N151" s="323"/>
      <c r="O151" s="323"/>
      <c r="P151" s="323"/>
      <c r="Q151" s="324"/>
      <c r="R151" s="323"/>
      <c r="S151" s="323"/>
      <c r="T151" s="323"/>
      <c r="U151" s="323"/>
      <c r="V151" s="324"/>
      <c r="W151" s="325"/>
      <c r="X151" s="323"/>
      <c r="Y151" s="323"/>
      <c r="Z151" s="323"/>
      <c r="AA151" s="324"/>
      <c r="AB151" s="323"/>
      <c r="AC151" s="247"/>
      <c r="AD151" s="883"/>
      <c r="AE151" s="884"/>
      <c r="AF151" s="323"/>
      <c r="AG151" s="885"/>
      <c r="AH151" s="884"/>
      <c r="AI151" s="323"/>
      <c r="AJ151" s="883"/>
      <c r="AK151" s="884"/>
      <c r="AL151" s="323"/>
      <c r="AM151" s="883"/>
      <c r="AN151" s="886"/>
      <c r="AO151" s="323"/>
      <c r="AP151" s="883"/>
      <c r="AQ151" s="326"/>
      <c r="AR151" s="323"/>
      <c r="AS151" s="324"/>
      <c r="AT151" s="326"/>
      <c r="AU151" s="323"/>
      <c r="AV151" s="324"/>
      <c r="AW151" s="326"/>
      <c r="AX151" s="323"/>
      <c r="AY151" s="324"/>
      <c r="AZ151" s="326"/>
      <c r="BA151" s="327"/>
      <c r="BB151" s="324"/>
      <c r="BC151" s="326"/>
      <c r="BD151" s="327"/>
      <c r="BE151" s="328"/>
      <c r="BF151" s="325"/>
      <c r="BG151" s="323"/>
      <c r="BH151" s="324"/>
      <c r="BI151" s="326"/>
      <c r="BJ151" s="327"/>
      <c r="BK151" s="328"/>
      <c r="BL151" s="326"/>
      <c r="BM151" s="327"/>
      <c r="BN151" s="328"/>
      <c r="BO151" s="326"/>
      <c r="BP151" s="327"/>
      <c r="BQ151" s="328"/>
      <c r="BR151" s="872"/>
      <c r="BS151" s="873"/>
      <c r="BT151" s="328"/>
    </row>
    <row r="152" spans="1:72" x14ac:dyDescent="0.25">
      <c r="A152" s="331"/>
      <c r="B152" s="332"/>
      <c r="C152" s="332"/>
      <c r="D152" s="332"/>
      <c r="E152" s="332"/>
      <c r="F152" s="332"/>
      <c r="G152" s="332"/>
      <c r="H152" s="331"/>
      <c r="I152" s="331"/>
      <c r="J152" s="331"/>
      <c r="K152" s="331"/>
      <c r="L152" s="331"/>
      <c r="M152" s="331"/>
      <c r="N152" s="331"/>
      <c r="O152" s="331"/>
      <c r="P152" s="331"/>
      <c r="Q152" s="331"/>
      <c r="R152" s="331"/>
      <c r="S152" s="331"/>
      <c r="T152" s="331"/>
      <c r="U152" s="331"/>
      <c r="V152" s="331"/>
      <c r="W152" s="331"/>
      <c r="X152" s="331"/>
      <c r="Y152" s="331"/>
      <c r="Z152" s="331"/>
      <c r="AA152" s="331"/>
      <c r="AB152" s="331"/>
      <c r="AC152" s="331"/>
      <c r="AD152" s="783"/>
      <c r="AE152" s="783"/>
      <c r="AF152" s="331"/>
      <c r="AG152" s="783"/>
      <c r="AH152" s="783"/>
      <c r="AI152" s="331"/>
      <c r="AJ152" s="783"/>
      <c r="AK152" s="783"/>
      <c r="AL152" s="331"/>
      <c r="AM152" s="783"/>
      <c r="AN152" s="887"/>
      <c r="AO152" s="331"/>
      <c r="AP152" s="783"/>
      <c r="AQ152" s="331"/>
      <c r="AR152" s="331"/>
      <c r="AS152" s="331"/>
      <c r="AT152" s="331"/>
      <c r="AU152" s="331"/>
      <c r="AV152" s="331"/>
      <c r="AW152" s="331"/>
      <c r="AX152" s="331"/>
      <c r="AY152" s="331"/>
      <c r="AZ152" s="331"/>
      <c r="BA152" s="238"/>
      <c r="BB152" s="331"/>
      <c r="BC152" s="331"/>
      <c r="BD152" s="238"/>
      <c r="BE152" s="333"/>
      <c r="BF152" s="331"/>
      <c r="BG152" s="331"/>
      <c r="BH152" s="331"/>
      <c r="BI152" s="331"/>
      <c r="BJ152" s="238"/>
      <c r="BK152" s="331"/>
      <c r="BL152" s="331"/>
      <c r="BM152" s="238"/>
      <c r="BN152" s="331"/>
      <c r="BO152" s="331"/>
      <c r="BP152" s="238"/>
      <c r="BQ152" s="331"/>
      <c r="BR152" s="331"/>
      <c r="BS152" s="238"/>
      <c r="BT152" s="331"/>
    </row>
    <row r="153" spans="1:72" x14ac:dyDescent="0.25">
      <c r="B153" s="218" t="s">
        <v>8</v>
      </c>
    </row>
    <row r="155" spans="1:72" ht="22.5" x14ac:dyDescent="0.3">
      <c r="M155" s="336"/>
      <c r="N155" s="336"/>
      <c r="O155" s="336"/>
      <c r="P155" s="336"/>
      <c r="Q155" s="336"/>
      <c r="R155" s="336"/>
      <c r="S155" s="336"/>
      <c r="T155" s="336"/>
      <c r="U155" s="336"/>
      <c r="V155" s="336"/>
      <c r="W155" s="336"/>
      <c r="X155" s="336"/>
      <c r="Y155" s="336"/>
      <c r="Z155" s="336"/>
      <c r="AA155" s="336"/>
      <c r="AB155" s="336"/>
      <c r="AC155" s="336"/>
      <c r="AD155" s="340"/>
      <c r="AE155" s="784"/>
      <c r="AF155" s="222"/>
      <c r="AG155" s="784"/>
      <c r="AH155" s="784"/>
      <c r="AI155" s="222"/>
      <c r="AJ155" s="784"/>
      <c r="AK155" s="784"/>
      <c r="AL155" s="222"/>
      <c r="AM155" s="784"/>
      <c r="AN155" s="888"/>
      <c r="AO155" s="222"/>
      <c r="AP155" s="784"/>
      <c r="AQ155" s="222"/>
      <c r="AR155" s="222"/>
      <c r="AS155" s="222"/>
      <c r="AT155" s="222"/>
      <c r="AU155" s="222"/>
      <c r="AV155" s="222"/>
      <c r="AW155" s="337"/>
      <c r="AX155" s="337"/>
      <c r="AY155" s="337"/>
      <c r="AZ155" s="337"/>
      <c r="BA155" s="338"/>
      <c r="BB155" s="337"/>
      <c r="BC155" s="222"/>
      <c r="BE155" s="339"/>
      <c r="BF155" s="340"/>
      <c r="BG155" s="340"/>
      <c r="BH155" s="340"/>
    </row>
    <row r="156" spans="1:72" ht="23.25" x14ac:dyDescent="0.3">
      <c r="M156" s="336"/>
      <c r="N156" s="336"/>
      <c r="O156" s="336"/>
      <c r="P156" s="336"/>
      <c r="Q156" s="336"/>
      <c r="R156" s="56" t="s">
        <v>639</v>
      </c>
      <c r="S156" s="17"/>
      <c r="T156" s="16"/>
      <c r="U156" s="18"/>
      <c r="V156" s="19"/>
      <c r="W156" s="20"/>
      <c r="X156" s="21"/>
      <c r="Y156" s="20"/>
      <c r="Z156" s="20"/>
      <c r="AA156" s="22"/>
      <c r="AB156" s="22"/>
      <c r="AC156" s="807"/>
      <c r="AD156" s="218"/>
      <c r="AE156" s="218"/>
      <c r="AJ156" s="16" t="s">
        <v>640</v>
      </c>
      <c r="AK156" s="16"/>
      <c r="AZ156" s="972"/>
    </row>
    <row r="157" spans="1:72" ht="23.25" x14ac:dyDescent="0.3">
      <c r="M157" s="336"/>
      <c r="N157" s="336"/>
      <c r="O157" s="336"/>
      <c r="P157" s="336"/>
      <c r="Q157" s="336"/>
      <c r="R157" s="56"/>
      <c r="S157" s="17"/>
      <c r="T157" s="927"/>
      <c r="U157" s="18"/>
      <c r="V157" s="19"/>
      <c r="W157" s="20"/>
      <c r="X157" s="21"/>
      <c r="Y157" s="20"/>
      <c r="Z157" s="20"/>
      <c r="AA157" s="22"/>
      <c r="AB157" s="22"/>
      <c r="AC157" s="807"/>
      <c r="AD157" s="218"/>
      <c r="AE157" s="218"/>
      <c r="AF157" s="817"/>
      <c r="AG157" s="818"/>
      <c r="AH157" s="889"/>
      <c r="AI157" s="819"/>
      <c r="AJ157" s="19"/>
      <c r="AK157" s="19"/>
      <c r="AL157" s="819"/>
      <c r="AM157" s="889"/>
      <c r="AN157" s="890"/>
      <c r="AO157" s="819"/>
      <c r="AP157" s="889"/>
      <c r="AQ157" s="341"/>
      <c r="AR157" s="341"/>
      <c r="AS157" s="341"/>
      <c r="AT157" s="341"/>
      <c r="AU157" s="341"/>
      <c r="AV157" s="341"/>
      <c r="AW157" s="337"/>
      <c r="AX157" s="337"/>
      <c r="AY157" s="337"/>
      <c r="AZ157" s="337"/>
      <c r="BA157" s="338"/>
      <c r="BB157" s="337"/>
      <c r="BC157" s="341"/>
      <c r="BD157" s="342"/>
      <c r="BE157" s="343"/>
      <c r="BF157" s="344"/>
      <c r="BG157" s="344"/>
      <c r="BH157" s="344"/>
    </row>
    <row r="158" spans="1:72" ht="23.25" x14ac:dyDescent="0.3">
      <c r="M158" s="336"/>
      <c r="N158" s="336"/>
      <c r="O158" s="336"/>
      <c r="P158" s="336"/>
      <c r="Q158" s="336"/>
      <c r="R158" s="56"/>
      <c r="S158" s="17"/>
      <c r="T158" s="927"/>
      <c r="U158" s="18"/>
      <c r="V158" s="19"/>
      <c r="W158" s="20"/>
      <c r="X158" s="21"/>
      <c r="Y158" s="20"/>
      <c r="Z158" s="20"/>
      <c r="AA158" s="22"/>
      <c r="AB158" s="22"/>
      <c r="AC158" s="807"/>
      <c r="AD158" s="218"/>
      <c r="AE158" s="218"/>
      <c r="AJ158" s="1039"/>
      <c r="AK158" s="1039"/>
      <c r="AZ158" s="972"/>
    </row>
    <row r="159" spans="1:72" ht="23.25" x14ac:dyDescent="0.3">
      <c r="M159" s="336"/>
      <c r="N159" s="336"/>
      <c r="O159" s="336"/>
      <c r="P159" s="336"/>
      <c r="Q159" s="336"/>
      <c r="R159" s="56" t="s">
        <v>30</v>
      </c>
      <c r="S159" s="17"/>
      <c r="T159" s="16"/>
      <c r="U159" s="18"/>
      <c r="V159" s="19"/>
      <c r="W159" s="20"/>
      <c r="X159" s="21"/>
      <c r="Y159" s="20"/>
      <c r="Z159" s="20"/>
      <c r="AA159" s="22"/>
      <c r="AB159" s="22"/>
      <c r="AC159" s="807"/>
      <c r="AD159" s="218"/>
      <c r="AE159" s="218"/>
      <c r="AF159" s="817"/>
      <c r="AG159" s="818"/>
      <c r="AH159" s="889"/>
      <c r="AI159" s="819"/>
      <c r="AJ159" s="16" t="s">
        <v>641</v>
      </c>
      <c r="AK159" s="16"/>
      <c r="AL159" s="819"/>
      <c r="AM159" s="889"/>
      <c r="AN159" s="890"/>
      <c r="AO159" s="819"/>
      <c r="AP159" s="889"/>
      <c r="AQ159" s="341"/>
      <c r="AR159" s="341"/>
      <c r="AS159" s="341"/>
      <c r="AT159" s="341"/>
      <c r="AU159" s="341"/>
      <c r="AV159" s="341"/>
      <c r="AW159" s="337"/>
      <c r="AX159" s="337"/>
      <c r="AY159" s="337"/>
      <c r="AZ159" s="337"/>
      <c r="BA159" s="338"/>
      <c r="BB159" s="337"/>
      <c r="BC159" s="341"/>
      <c r="BD159" s="342"/>
      <c r="BE159" s="343"/>
      <c r="BF159" s="344"/>
      <c r="BG159" s="344"/>
      <c r="BH159" s="344"/>
    </row>
    <row r="160" spans="1:72" ht="23.25" x14ac:dyDescent="0.3">
      <c r="R160" s="56"/>
      <c r="S160" s="17"/>
      <c r="T160" s="927"/>
      <c r="U160" s="18"/>
      <c r="V160" s="19"/>
      <c r="W160" s="20"/>
      <c r="X160" s="21"/>
      <c r="Y160" s="20"/>
      <c r="Z160" s="20"/>
      <c r="AA160" s="22"/>
      <c r="AB160" s="22"/>
      <c r="AC160" s="807"/>
      <c r="AD160" s="218"/>
      <c r="AE160" s="218"/>
      <c r="AJ160" s="1039"/>
      <c r="AK160" s="1039"/>
    </row>
    <row r="161" spans="18:37" ht="23.25" x14ac:dyDescent="0.3">
      <c r="R161" s="56"/>
      <c r="S161" s="17"/>
      <c r="T161" s="927"/>
      <c r="U161" s="18"/>
      <c r="V161" s="19"/>
      <c r="W161" s="20"/>
      <c r="X161" s="21"/>
      <c r="Y161" s="20"/>
      <c r="Z161" s="20"/>
      <c r="AA161" s="22"/>
      <c r="AB161" s="22"/>
      <c r="AC161" s="807"/>
      <c r="AD161" s="218"/>
      <c r="AE161" s="218"/>
      <c r="AJ161" s="1039"/>
      <c r="AK161" s="1039"/>
    </row>
    <row r="162" spans="18:37" ht="23.25" x14ac:dyDescent="0.3">
      <c r="R162" s="56" t="s">
        <v>22</v>
      </c>
      <c r="S162" s="17"/>
      <c r="T162" s="16"/>
      <c r="U162" s="18"/>
      <c r="V162" s="19"/>
      <c r="W162" s="20"/>
      <c r="X162" s="21"/>
      <c r="Y162" s="20"/>
      <c r="Z162" s="20"/>
      <c r="AA162" s="22"/>
      <c r="AB162" s="22"/>
      <c r="AC162" s="807"/>
      <c r="AD162" s="218"/>
      <c r="AE162" s="218"/>
      <c r="AJ162" s="16" t="s">
        <v>23</v>
      </c>
      <c r="AK162" s="16"/>
    </row>
  </sheetData>
  <mergeCells count="59">
    <mergeCell ref="BI17:BK17"/>
    <mergeCell ref="CB10:CC10"/>
    <mergeCell ref="A14:A17"/>
    <mergeCell ref="B14:B17"/>
    <mergeCell ref="C14:AP14"/>
    <mergeCell ref="AQ14:BT14"/>
    <mergeCell ref="C15:AA15"/>
    <mergeCell ref="AB15:AP15"/>
    <mergeCell ref="AQ15:BE15"/>
    <mergeCell ref="BF15:BT15"/>
    <mergeCell ref="AT17:AV17"/>
    <mergeCell ref="C16:AA16"/>
    <mergeCell ref="AB16:AP16"/>
    <mergeCell ref="AQ16:BE16"/>
    <mergeCell ref="BF16:BT16"/>
    <mergeCell ref="C17:G17"/>
    <mergeCell ref="AB18:AD18"/>
    <mergeCell ref="AE18:AG18"/>
    <mergeCell ref="AH18:AJ18"/>
    <mergeCell ref="AW17:AY17"/>
    <mergeCell ref="AZ17:BB17"/>
    <mergeCell ref="AH17:AJ17"/>
    <mergeCell ref="C18:G18"/>
    <mergeCell ref="H18:L18"/>
    <mergeCell ref="M18:Q18"/>
    <mergeCell ref="R18:V18"/>
    <mergeCell ref="W18:AA18"/>
    <mergeCell ref="BQ9:BT9"/>
    <mergeCell ref="BR18:BT18"/>
    <mergeCell ref="AK18:AM18"/>
    <mergeCell ref="AN18:AP18"/>
    <mergeCell ref="AQ18:AS18"/>
    <mergeCell ref="AT18:AV18"/>
    <mergeCell ref="AW18:AY18"/>
    <mergeCell ref="AZ18:BB18"/>
    <mergeCell ref="BC18:BE18"/>
    <mergeCell ref="BF18:BH18"/>
    <mergeCell ref="BI18:BK18"/>
    <mergeCell ref="BO18:BQ18"/>
    <mergeCell ref="BO17:BQ17"/>
    <mergeCell ref="BR17:BT17"/>
    <mergeCell ref="BC17:BE17"/>
    <mergeCell ref="BF17:BH17"/>
    <mergeCell ref="AJ158:AK158"/>
    <mergeCell ref="AJ160:AK160"/>
    <mergeCell ref="AJ161:AK161"/>
    <mergeCell ref="A5:BK5"/>
    <mergeCell ref="A6:BL6"/>
    <mergeCell ref="BL18:BN18"/>
    <mergeCell ref="BL17:BN17"/>
    <mergeCell ref="AE17:AG17"/>
    <mergeCell ref="AK17:AM17"/>
    <mergeCell ref="AN17:AP17"/>
    <mergeCell ref="AQ17:AS17"/>
    <mergeCell ref="H17:L17"/>
    <mergeCell ref="M17:Q17"/>
    <mergeCell ref="R17:V17"/>
    <mergeCell ref="W17:AA17"/>
    <mergeCell ref="AB17:AD17"/>
  </mergeCells>
  <pageMargins left="0.23622047244094491" right="0.23622047244094491" top="0.74803149606299213" bottom="0.74803149606299213" header="0.31496062992125984" footer="0.31496062992125984"/>
  <pageSetup paperSize="9" scale="34" fitToHeight="4" orientation="landscape"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AK274"/>
  <sheetViews>
    <sheetView zoomScale="60" zoomScaleNormal="60" zoomScaleSheetLayoutView="50" workbookViewId="0">
      <selection activeCell="A256" sqref="A256:W259"/>
    </sheetView>
  </sheetViews>
  <sheetFormatPr defaultRowHeight="15.75" x14ac:dyDescent="0.25"/>
  <cols>
    <col min="1" max="1" width="9" style="22"/>
    <col min="2" max="2" width="32.875" style="22" customWidth="1"/>
    <col min="3" max="3" width="9" style="22"/>
    <col min="4" max="4" width="9.625" style="22" bestFit="1" customWidth="1"/>
    <col min="5" max="5" width="10" style="22" customWidth="1"/>
    <col min="6" max="6" width="9" style="22"/>
    <col min="7" max="7" width="9" style="141"/>
    <col min="8" max="10" width="9" style="22"/>
    <col min="11" max="11" width="9" style="59"/>
    <col min="12" max="12" width="8.75" style="22" customWidth="1"/>
    <col min="13" max="13" width="9" style="22"/>
    <col min="14" max="14" width="9" style="354"/>
    <col min="15" max="15" width="12.75" style="354" customWidth="1"/>
    <col min="16" max="16" width="10.25" style="131" customWidth="1"/>
    <col min="17" max="17" width="13.125" style="131" customWidth="1"/>
    <col min="18" max="18" width="11.75" style="22" customWidth="1"/>
    <col min="19" max="19" width="8.375" style="22" customWidth="1"/>
    <col min="20" max="20" width="9" style="22"/>
    <col min="21" max="21" width="15" style="22" customWidth="1"/>
    <col min="22" max="22" width="16.875" style="22" customWidth="1"/>
    <col min="23" max="23" width="20.25" style="22" customWidth="1"/>
    <col min="24" max="24" width="13" style="22" customWidth="1"/>
    <col min="25" max="29" width="12.125" style="22" customWidth="1"/>
    <col min="30" max="16384" width="9" style="22"/>
  </cols>
  <sheetData>
    <row r="1" spans="1:29" x14ac:dyDescent="0.25">
      <c r="N1" s="132"/>
      <c r="O1" s="141"/>
      <c r="P1" s="130"/>
      <c r="Q1" s="130"/>
    </row>
    <row r="2" spans="1:29" x14ac:dyDescent="0.25">
      <c r="N2" s="132"/>
      <c r="O2" s="141"/>
      <c r="P2" s="130"/>
      <c r="Q2" s="130"/>
    </row>
    <row r="3" spans="1:29" ht="18.75" x14ac:dyDescent="0.3">
      <c r="N3" s="132"/>
      <c r="O3" s="141"/>
      <c r="P3" s="130"/>
      <c r="Q3" s="130"/>
      <c r="W3" s="213" t="s">
        <v>32</v>
      </c>
      <c r="X3" s="213"/>
      <c r="Y3" s="213"/>
      <c r="Z3" s="213"/>
      <c r="AA3" s="213"/>
      <c r="AB3" s="213"/>
      <c r="AC3" s="213"/>
    </row>
    <row r="4" spans="1:29" ht="18.75" x14ac:dyDescent="0.3">
      <c r="N4" s="132"/>
      <c r="O4" s="141"/>
      <c r="P4" s="130"/>
      <c r="Q4" s="130"/>
      <c r="W4" s="213" t="s">
        <v>14</v>
      </c>
      <c r="X4" s="213"/>
      <c r="Y4" s="213"/>
      <c r="Z4" s="213"/>
      <c r="AA4" s="213"/>
      <c r="AB4" s="213"/>
      <c r="AC4" s="213"/>
    </row>
    <row r="5" spans="1:29" ht="18.75" x14ac:dyDescent="0.3">
      <c r="N5" s="132"/>
      <c r="O5" s="141"/>
      <c r="P5" s="130"/>
      <c r="Q5" s="130"/>
      <c r="W5" s="213" t="s">
        <v>33</v>
      </c>
      <c r="X5" s="213"/>
      <c r="Y5" s="213"/>
      <c r="Z5" s="213"/>
      <c r="AA5" s="213"/>
      <c r="AB5" s="213"/>
      <c r="AC5" s="213"/>
    </row>
    <row r="6" spans="1:29" x14ac:dyDescent="0.25">
      <c r="N6" s="132"/>
      <c r="O6" s="141"/>
      <c r="P6" s="130"/>
      <c r="Q6" s="130"/>
      <c r="W6" s="29"/>
      <c r="X6" s="29"/>
      <c r="Y6" s="29"/>
      <c r="Z6" s="29"/>
      <c r="AA6" s="29"/>
      <c r="AB6" s="29"/>
      <c r="AC6" s="29"/>
    </row>
    <row r="7" spans="1:29" ht="25.5" x14ac:dyDescent="0.35">
      <c r="A7" s="1043" t="s">
        <v>34</v>
      </c>
      <c r="B7" s="1044"/>
      <c r="C7" s="1044"/>
      <c r="D7" s="1044"/>
      <c r="E7" s="1044"/>
      <c r="F7" s="1044"/>
      <c r="G7" s="1044"/>
      <c r="H7" s="1044"/>
      <c r="I7" s="1044"/>
      <c r="J7" s="1044"/>
      <c r="K7" s="1044"/>
      <c r="L7" s="1044"/>
      <c r="M7" s="1044"/>
      <c r="N7" s="1044"/>
      <c r="O7" s="1044"/>
      <c r="P7" s="1044"/>
      <c r="Q7" s="1044"/>
      <c r="R7" s="1044"/>
      <c r="S7" s="1044"/>
      <c r="T7" s="1044"/>
      <c r="U7" s="1044"/>
      <c r="V7" s="1044"/>
      <c r="W7" s="1044"/>
      <c r="X7" s="212"/>
      <c r="Y7" s="212"/>
      <c r="Z7" s="212"/>
      <c r="AA7" s="212"/>
      <c r="AB7" s="212"/>
      <c r="AC7" s="212"/>
    </row>
    <row r="8" spans="1:29" ht="25.5" x14ac:dyDescent="0.35">
      <c r="D8" s="1044" t="s">
        <v>211</v>
      </c>
      <c r="E8" s="1044"/>
      <c r="F8" s="1044"/>
      <c r="G8" s="1044"/>
      <c r="H8" s="1044"/>
      <c r="I8" s="1044"/>
      <c r="J8" s="1044"/>
      <c r="K8" s="1044"/>
      <c r="L8" s="1044"/>
      <c r="M8" s="1044"/>
      <c r="N8" s="1044"/>
      <c r="O8" s="1044"/>
      <c r="P8" s="1044"/>
      <c r="Q8" s="1044"/>
      <c r="R8" s="1044"/>
      <c r="S8" s="1044"/>
      <c r="U8" s="40"/>
      <c r="V8" s="40"/>
      <c r="W8" s="213" t="s">
        <v>15</v>
      </c>
      <c r="X8" s="213"/>
      <c r="Y8" s="213"/>
      <c r="Z8" s="213"/>
      <c r="AA8" s="213"/>
      <c r="AB8" s="213"/>
      <c r="AC8" s="213"/>
    </row>
    <row r="9" spans="1:29" ht="18.75" x14ac:dyDescent="0.3">
      <c r="N9" s="132"/>
      <c r="O9" s="141"/>
      <c r="P9" s="130"/>
      <c r="Q9" s="130"/>
      <c r="R9" s="1045" t="s">
        <v>27</v>
      </c>
      <c r="S9" s="1045"/>
      <c r="T9" s="1045"/>
      <c r="U9" s="1045"/>
      <c r="V9" s="1045"/>
      <c r="W9" s="1045"/>
      <c r="X9" s="213"/>
      <c r="Y9" s="213"/>
      <c r="Z9" s="213"/>
      <c r="AA9" s="213"/>
      <c r="AB9" s="213"/>
      <c r="AC9" s="213"/>
    </row>
    <row r="10" spans="1:29" ht="18.75" x14ac:dyDescent="0.3">
      <c r="N10" s="132"/>
      <c r="O10" s="141"/>
      <c r="P10" s="130"/>
      <c r="Q10" s="130"/>
      <c r="R10" s="213"/>
      <c r="S10" s="213"/>
      <c r="T10" s="213"/>
      <c r="U10" s="213"/>
      <c r="V10" s="213"/>
      <c r="W10" s="213" t="s">
        <v>28</v>
      </c>
      <c r="X10" s="213"/>
      <c r="Y10" s="213"/>
      <c r="Z10" s="213"/>
      <c r="AA10" s="213"/>
      <c r="AB10" s="213"/>
      <c r="AC10" s="213"/>
    </row>
    <row r="11" spans="1:29" ht="18.75" x14ac:dyDescent="0.3">
      <c r="N11" s="132"/>
      <c r="O11" s="141"/>
      <c r="P11" s="130"/>
      <c r="Q11" s="130"/>
      <c r="U11" s="40"/>
      <c r="V11" s="40"/>
    </row>
    <row r="12" spans="1:29" ht="18.75" x14ac:dyDescent="0.3">
      <c r="N12" s="132"/>
      <c r="O12" s="141"/>
      <c r="P12" s="130"/>
      <c r="Q12" s="130"/>
      <c r="U12" s="40"/>
      <c r="V12" s="85"/>
      <c r="W12" s="86" t="s">
        <v>16</v>
      </c>
      <c r="X12" s="114"/>
      <c r="Y12" s="114"/>
      <c r="Z12" s="114"/>
      <c r="AA12" s="114"/>
      <c r="AB12" s="114"/>
      <c r="AC12" s="114"/>
    </row>
    <row r="13" spans="1:29" ht="18.75" x14ac:dyDescent="0.3">
      <c r="A13" s="87"/>
      <c r="I13" s="25"/>
      <c r="N13" s="132"/>
      <c r="O13" s="141"/>
      <c r="P13" s="130"/>
      <c r="Q13" s="130"/>
      <c r="U13" s="40"/>
      <c r="V13" s="40"/>
      <c r="W13" s="213" t="s">
        <v>141</v>
      </c>
      <c r="X13" s="213"/>
      <c r="Y13" s="213"/>
      <c r="Z13" s="213"/>
      <c r="AA13" s="213"/>
      <c r="AB13" s="213"/>
      <c r="AC13" s="213"/>
    </row>
    <row r="14" spans="1:29" ht="18.75" x14ac:dyDescent="0.3">
      <c r="A14" s="87"/>
      <c r="N14" s="132"/>
      <c r="O14" s="141"/>
      <c r="P14" s="130"/>
      <c r="Q14" s="130"/>
      <c r="U14" s="40"/>
      <c r="V14" s="40"/>
      <c r="W14" s="213" t="s">
        <v>17</v>
      </c>
      <c r="X14" s="213"/>
      <c r="Y14" s="213"/>
      <c r="Z14" s="213"/>
      <c r="AA14" s="213"/>
      <c r="AB14" s="213"/>
      <c r="AC14" s="213"/>
    </row>
    <row r="15" spans="1:29" ht="16.5" thickBot="1" x14ac:dyDescent="0.3">
      <c r="N15" s="132"/>
      <c r="O15" s="141"/>
      <c r="P15" s="130"/>
      <c r="Q15" s="130"/>
    </row>
    <row r="16" spans="1:29" ht="42" customHeight="1" x14ac:dyDescent="0.25">
      <c r="A16" s="1046" t="s">
        <v>35</v>
      </c>
      <c r="B16" s="1048" t="s">
        <v>59</v>
      </c>
      <c r="C16" s="1051" t="s">
        <v>36</v>
      </c>
      <c r="D16" s="1051" t="s">
        <v>80</v>
      </c>
      <c r="E16" s="1051"/>
      <c r="F16" s="1051"/>
      <c r="G16" s="1051"/>
      <c r="H16" s="1051"/>
      <c r="I16" s="1051"/>
      <c r="J16" s="1051"/>
      <c r="K16" s="1051"/>
      <c r="L16" s="1051"/>
      <c r="M16" s="1051"/>
      <c r="N16" s="1051" t="s">
        <v>81</v>
      </c>
      <c r="O16" s="1051"/>
      <c r="P16" s="1051" t="s">
        <v>37</v>
      </c>
      <c r="Q16" s="1051"/>
      <c r="R16" s="1051" t="s">
        <v>38</v>
      </c>
      <c r="S16" s="1051" t="s">
        <v>39</v>
      </c>
      <c r="T16" s="1051"/>
      <c r="U16" s="1051"/>
      <c r="V16" s="1051"/>
      <c r="W16" s="1055" t="s">
        <v>40</v>
      </c>
      <c r="X16" s="96"/>
      <c r="Y16" s="96"/>
      <c r="Z16" s="96"/>
      <c r="AA16" s="96"/>
      <c r="AB16" s="96"/>
      <c r="AC16" s="96"/>
    </row>
    <row r="17" spans="1:37" ht="60" customHeight="1" x14ac:dyDescent="0.25">
      <c r="A17" s="1047"/>
      <c r="B17" s="1049"/>
      <c r="C17" s="1052"/>
      <c r="D17" s="1052" t="s">
        <v>41</v>
      </c>
      <c r="E17" s="1052"/>
      <c r="F17" s="1052" t="s">
        <v>42</v>
      </c>
      <c r="G17" s="1052"/>
      <c r="H17" s="1052" t="s">
        <v>43</v>
      </c>
      <c r="I17" s="1052"/>
      <c r="J17" s="1052" t="s">
        <v>44</v>
      </c>
      <c r="K17" s="1052"/>
      <c r="L17" s="1052" t="s">
        <v>45</v>
      </c>
      <c r="M17" s="1052"/>
      <c r="N17" s="1052"/>
      <c r="O17" s="1052"/>
      <c r="P17" s="1052"/>
      <c r="Q17" s="1052"/>
      <c r="R17" s="1052"/>
      <c r="S17" s="1052" t="s">
        <v>46</v>
      </c>
      <c r="T17" s="1052" t="s">
        <v>47</v>
      </c>
      <c r="U17" s="1052" t="s">
        <v>48</v>
      </c>
      <c r="V17" s="1052"/>
      <c r="W17" s="1056"/>
      <c r="X17" s="39"/>
      <c r="Y17" s="39"/>
      <c r="Z17" s="118"/>
      <c r="AA17" s="39"/>
      <c r="AB17" s="39"/>
      <c r="AC17" s="39"/>
      <c r="AE17" s="25">
        <f>K22+I22+G22</f>
        <v>0</v>
      </c>
    </row>
    <row r="18" spans="1:37" ht="78.75" x14ac:dyDescent="0.25">
      <c r="A18" s="1047"/>
      <c r="B18" s="1050"/>
      <c r="C18" s="1052"/>
      <c r="D18" s="215" t="s">
        <v>49</v>
      </c>
      <c r="E18" s="215" t="s">
        <v>50</v>
      </c>
      <c r="F18" s="215" t="s">
        <v>51</v>
      </c>
      <c r="G18" s="461" t="s">
        <v>2</v>
      </c>
      <c r="H18" s="215" t="s">
        <v>51</v>
      </c>
      <c r="I18" s="215" t="s">
        <v>2</v>
      </c>
      <c r="J18" s="215" t="s">
        <v>51</v>
      </c>
      <c r="K18" s="215" t="s">
        <v>2</v>
      </c>
      <c r="L18" s="215" t="s">
        <v>51</v>
      </c>
      <c r="M18" s="215" t="s">
        <v>2</v>
      </c>
      <c r="N18" s="136" t="s">
        <v>41</v>
      </c>
      <c r="O18" s="355" t="s">
        <v>52</v>
      </c>
      <c r="P18" s="135" t="s">
        <v>41</v>
      </c>
      <c r="Q18" s="135" t="s">
        <v>53</v>
      </c>
      <c r="R18" s="1052"/>
      <c r="S18" s="1052"/>
      <c r="T18" s="1052"/>
      <c r="U18" s="215" t="s">
        <v>54</v>
      </c>
      <c r="V18" s="215" t="s">
        <v>55</v>
      </c>
      <c r="W18" s="1056"/>
      <c r="X18" s="39"/>
      <c r="Y18" s="39"/>
      <c r="Z18" s="118"/>
      <c r="AA18" s="39"/>
      <c r="AB18" s="39"/>
      <c r="AC18" s="39"/>
      <c r="AE18" s="25"/>
    </row>
    <row r="19" spans="1:37" x14ac:dyDescent="0.25">
      <c r="A19" s="214">
        <v>1</v>
      </c>
      <c r="B19" s="217">
        <v>2</v>
      </c>
      <c r="C19" s="215">
        <v>3</v>
      </c>
      <c r="D19" s="215">
        <v>4</v>
      </c>
      <c r="E19" s="215">
        <v>5</v>
      </c>
      <c r="F19" s="215">
        <v>6</v>
      </c>
      <c r="G19" s="461">
        <v>7</v>
      </c>
      <c r="H19" s="215">
        <v>8</v>
      </c>
      <c r="I19" s="215">
        <v>9</v>
      </c>
      <c r="J19" s="215">
        <v>10</v>
      </c>
      <c r="K19" s="215">
        <v>11</v>
      </c>
      <c r="L19" s="215">
        <v>12</v>
      </c>
      <c r="M19" s="215">
        <v>13</v>
      </c>
      <c r="N19" s="355">
        <v>14</v>
      </c>
      <c r="O19" s="355">
        <v>15</v>
      </c>
      <c r="P19" s="135">
        <v>16</v>
      </c>
      <c r="Q19" s="135">
        <v>17</v>
      </c>
      <c r="R19" s="215">
        <v>18</v>
      </c>
      <c r="S19" s="215">
        <v>19</v>
      </c>
      <c r="T19" s="215">
        <v>20</v>
      </c>
      <c r="U19" s="214">
        <v>21</v>
      </c>
      <c r="V19" s="215">
        <v>22</v>
      </c>
      <c r="W19" s="26">
        <v>23</v>
      </c>
      <c r="X19" s="96"/>
      <c r="Y19" s="96">
        <v>212.93</v>
      </c>
      <c r="Z19" s="96"/>
      <c r="AA19" s="96"/>
      <c r="AB19" s="96"/>
      <c r="AC19" s="96"/>
      <c r="AE19" s="22" t="s">
        <v>88</v>
      </c>
    </row>
    <row r="20" spans="1:37" x14ac:dyDescent="0.25">
      <c r="A20" s="214"/>
      <c r="B20" s="215" t="s">
        <v>65</v>
      </c>
      <c r="C20" s="88"/>
      <c r="D20" s="88">
        <f>D21+D109</f>
        <v>1258.788092</v>
      </c>
      <c r="E20" s="88">
        <f t="shared" ref="E20:R20" si="0">E21+E109</f>
        <v>14.799583460000003</v>
      </c>
      <c r="F20" s="88">
        <f t="shared" si="0"/>
        <v>0</v>
      </c>
      <c r="G20" s="88">
        <f t="shared" si="0"/>
        <v>14.799583460000003</v>
      </c>
      <c r="H20" s="88">
        <f t="shared" si="0"/>
        <v>0</v>
      </c>
      <c r="I20" s="88">
        <f t="shared" si="0"/>
        <v>0</v>
      </c>
      <c r="J20" s="88">
        <f t="shared" si="0"/>
        <v>0</v>
      </c>
      <c r="K20" s="88">
        <f t="shared" si="0"/>
        <v>0</v>
      </c>
      <c r="L20" s="88">
        <f t="shared" si="0"/>
        <v>1258.788092</v>
      </c>
      <c r="M20" s="88">
        <f t="shared" si="0"/>
        <v>0</v>
      </c>
      <c r="N20" s="88">
        <f t="shared" si="0"/>
        <v>50.751687557799997</v>
      </c>
      <c r="O20" s="88">
        <f t="shared" si="0"/>
        <v>50.751687557799997</v>
      </c>
      <c r="P20" s="88">
        <f t="shared" si="0"/>
        <v>43.009904710000015</v>
      </c>
      <c r="Q20" s="88">
        <f t="shared" si="0"/>
        <v>43.009904710000015</v>
      </c>
      <c r="R20" s="88">
        <f t="shared" si="0"/>
        <v>0</v>
      </c>
      <c r="S20" s="89"/>
      <c r="T20" s="89"/>
      <c r="U20" s="89"/>
      <c r="V20" s="89"/>
      <c r="W20" s="78"/>
      <c r="X20" s="83"/>
      <c r="Y20" s="122"/>
      <c r="Z20" s="83"/>
      <c r="AA20" s="83"/>
      <c r="AB20" s="96" t="s">
        <v>97</v>
      </c>
      <c r="AC20" s="83"/>
      <c r="AE20" s="104">
        <f>E22-E91</f>
        <v>0</v>
      </c>
    </row>
    <row r="21" spans="1:37" ht="31.5" x14ac:dyDescent="0.25">
      <c r="A21" s="214" t="s">
        <v>56</v>
      </c>
      <c r="B21" s="215" t="s">
        <v>13</v>
      </c>
      <c r="C21" s="27"/>
      <c r="D21" s="27">
        <f t="shared" ref="D21:R21" si="1">D22</f>
        <v>984.89809200000002</v>
      </c>
      <c r="E21" s="27">
        <f t="shared" si="1"/>
        <v>0</v>
      </c>
      <c r="F21" s="27">
        <f t="shared" si="1"/>
        <v>0</v>
      </c>
      <c r="G21" s="135">
        <f t="shared" si="1"/>
        <v>0</v>
      </c>
      <c r="H21" s="27">
        <f t="shared" si="1"/>
        <v>0</v>
      </c>
      <c r="I21" s="27">
        <f t="shared" si="1"/>
        <v>0</v>
      </c>
      <c r="J21" s="27">
        <f t="shared" si="1"/>
        <v>0</v>
      </c>
      <c r="K21" s="27">
        <f t="shared" si="1"/>
        <v>0</v>
      </c>
      <c r="L21" s="27">
        <f t="shared" si="1"/>
        <v>984.89809200000002</v>
      </c>
      <c r="M21" s="27">
        <f t="shared" si="1"/>
        <v>0</v>
      </c>
      <c r="N21" s="135">
        <f t="shared" si="1"/>
        <v>0</v>
      </c>
      <c r="O21" s="135">
        <f t="shared" si="1"/>
        <v>0</v>
      </c>
      <c r="P21" s="135">
        <f t="shared" si="1"/>
        <v>0</v>
      </c>
      <c r="Q21" s="135">
        <f t="shared" si="1"/>
        <v>0</v>
      </c>
      <c r="R21" s="27">
        <f t="shared" si="1"/>
        <v>0</v>
      </c>
      <c r="S21" s="69"/>
      <c r="T21" s="69"/>
      <c r="U21" s="69"/>
      <c r="V21" s="69"/>
      <c r="W21" s="90"/>
      <c r="X21" s="115"/>
      <c r="Y21" s="115"/>
      <c r="AB21" s="121" t="s">
        <v>95</v>
      </c>
      <c r="AC21" s="121" t="s">
        <v>96</v>
      </c>
      <c r="AK21" s="119" t="s">
        <v>94</v>
      </c>
    </row>
    <row r="22" spans="1:37" ht="31.5" x14ac:dyDescent="0.25">
      <c r="A22" s="70" t="s">
        <v>1</v>
      </c>
      <c r="B22" s="215" t="s">
        <v>12</v>
      </c>
      <c r="C22" s="27"/>
      <c r="D22" s="27">
        <f>SUM(D24:D95)</f>
        <v>984.89809200000002</v>
      </c>
      <c r="E22" s="27">
        <f t="shared" ref="E22:R22" si="2">SUM(E24:E95)</f>
        <v>0</v>
      </c>
      <c r="F22" s="27">
        <f t="shared" si="2"/>
        <v>0</v>
      </c>
      <c r="G22" s="27">
        <f t="shared" si="2"/>
        <v>0</v>
      </c>
      <c r="H22" s="27">
        <f t="shared" si="2"/>
        <v>0</v>
      </c>
      <c r="I22" s="27">
        <f t="shared" si="2"/>
        <v>0</v>
      </c>
      <c r="J22" s="27">
        <f t="shared" si="2"/>
        <v>0</v>
      </c>
      <c r="K22" s="27">
        <f t="shared" si="2"/>
        <v>0</v>
      </c>
      <c r="L22" s="27">
        <f t="shared" si="2"/>
        <v>984.89809200000002</v>
      </c>
      <c r="M22" s="27">
        <f t="shared" si="2"/>
        <v>0</v>
      </c>
      <c r="N22" s="27">
        <f t="shared" si="2"/>
        <v>0</v>
      </c>
      <c r="O22" s="27">
        <f t="shared" si="2"/>
        <v>0</v>
      </c>
      <c r="P22" s="27">
        <f t="shared" si="2"/>
        <v>0</v>
      </c>
      <c r="Q22" s="27">
        <f t="shared" si="2"/>
        <v>0</v>
      </c>
      <c r="R22" s="27">
        <f t="shared" si="2"/>
        <v>0</v>
      </c>
      <c r="S22" s="69"/>
      <c r="T22" s="69"/>
      <c r="U22" s="69"/>
      <c r="V22" s="69"/>
      <c r="W22" s="90"/>
      <c r="X22" s="115">
        <f>SUM(X24:X91)</f>
        <v>0</v>
      </c>
      <c r="Y22" s="115">
        <f>SUM(Y24:Y91)</f>
        <v>0</v>
      </c>
      <c r="Z22" s="27"/>
      <c r="AA22" s="27">
        <f>SUM(AA24:AA92)</f>
        <v>0</v>
      </c>
      <c r="AB22" s="27">
        <f>SUM(AB24:AB92)</f>
        <v>0</v>
      </c>
      <c r="AC22" s="27">
        <f>SUM(AC24:AC92)</f>
        <v>0</v>
      </c>
      <c r="AD22" s="25"/>
      <c r="AI22" s="22">
        <f>SUM(AI24:AI90)</f>
        <v>4.2771743200000003</v>
      </c>
      <c r="AJ22" s="22">
        <f>SUM(AJ24:AJ90)</f>
        <v>0</v>
      </c>
      <c r="AK22" s="12">
        <f>SUM(AK24:AK90)</f>
        <v>4.2771743200000003</v>
      </c>
    </row>
    <row r="23" spans="1:37" x14ac:dyDescent="0.25">
      <c r="A23" s="2">
        <v>1</v>
      </c>
      <c r="B23" s="507" t="s">
        <v>19</v>
      </c>
      <c r="C23" s="215"/>
      <c r="D23" s="69"/>
      <c r="E23" s="12"/>
      <c r="F23" s="215"/>
      <c r="G23" s="361"/>
      <c r="H23" s="215"/>
      <c r="I23" s="215"/>
      <c r="J23" s="215"/>
      <c r="K23" s="215"/>
      <c r="L23" s="215"/>
      <c r="M23" s="215"/>
      <c r="N23" s="136"/>
      <c r="O23" s="355"/>
      <c r="P23" s="135"/>
      <c r="Q23" s="135"/>
      <c r="R23" s="215"/>
      <c r="S23" s="215"/>
      <c r="T23" s="215"/>
      <c r="U23" s="215"/>
      <c r="V23" s="215"/>
      <c r="W23" s="26"/>
      <c r="X23" s="96"/>
      <c r="Y23" s="96"/>
      <c r="Z23" s="31"/>
      <c r="AA23" s="215"/>
      <c r="AB23" s="215"/>
      <c r="AC23" s="215"/>
      <c r="AE23" s="87" t="s">
        <v>93</v>
      </c>
      <c r="AK23" s="12"/>
    </row>
    <row r="24" spans="1:37" s="155" customFormat="1" ht="47.25" x14ac:dyDescent="0.25">
      <c r="A24" s="148">
        <v>2</v>
      </c>
      <c r="B24" s="509" t="s">
        <v>155</v>
      </c>
      <c r="C24" s="369"/>
      <c r="D24" s="149">
        <v>11.17</v>
      </c>
      <c r="E24" s="367">
        <f>G24</f>
        <v>0</v>
      </c>
      <c r="F24" s="149"/>
      <c r="G24" s="163">
        <f t="array" ref="G24">IF(ISNA(INDEX('приложение 7.2 1 квартал'!H:H,MATCH(B24,'приложение 7.2 1 квартал'!B:B,0))),0,INDEX('приложение 7.2 1 квартал'!H:H,MATCH(B24,'приложение 7.2 1 квартал'!B:B,0)))</f>
        <v>0</v>
      </c>
      <c r="H24" s="149"/>
      <c r="I24" s="149"/>
      <c r="J24" s="149"/>
      <c r="K24" s="149"/>
      <c r="L24" s="149">
        <v>11.17</v>
      </c>
      <c r="M24" s="149"/>
      <c r="N24" s="367">
        <f t="array" ref="N24">IF(ISNA(INDEX('приложение 7.2 1 квартал'!R:R,MATCH(B24,'приложение 7.2 1 квартал'!B:B,0))),0,INDEX('приложение 7.2 1 квартал'!R:R,MATCH(B24,'приложение 7.2 1 квартал'!B:B,0)))</f>
        <v>0</v>
      </c>
      <c r="O24" s="163">
        <f t="array" ref="O24">IF(ISNA(INDEX('приложение 7.2 1 квартал'!R:R,MATCH(B24,'приложение 7.2 1 квартал'!B:B,0))),0,INDEX('приложение 7.2 1 квартал'!R:R,MATCH(B24,'приложение 7.2 1 квартал'!B:B,0)))</f>
        <v>0</v>
      </c>
      <c r="P24" s="367">
        <v>0</v>
      </c>
      <c r="Q24" s="367">
        <v>0</v>
      </c>
      <c r="R24" s="370"/>
      <c r="S24" s="370"/>
      <c r="T24" s="154"/>
      <c r="U24" s="154"/>
      <c r="V24" s="154"/>
      <c r="W24" s="372"/>
      <c r="X24" s="373">
        <f>E24-I24</f>
        <v>0</v>
      </c>
      <c r="Y24" s="374">
        <f>O24+X24</f>
        <v>0</v>
      </c>
      <c r="Z24" s="375"/>
      <c r="AA24" s="149"/>
      <c r="AB24" s="149"/>
      <c r="AC24" s="149"/>
      <c r="AE24" s="376">
        <f>O24+N24</f>
        <v>0</v>
      </c>
      <c r="AF24" s="155">
        <v>1.3718125399999999</v>
      </c>
      <c r="AH24" s="155">
        <v>4277.1743200000001</v>
      </c>
      <c r="AI24" s="155">
        <f>AH24/1000</f>
        <v>4.2771743200000003</v>
      </c>
      <c r="AK24" s="377">
        <f>AI24-G24-I24</f>
        <v>4.2771743200000003</v>
      </c>
    </row>
    <row r="25" spans="1:37" x14ac:dyDescent="0.25">
      <c r="A25" s="2">
        <v>3</v>
      </c>
      <c r="B25" s="510" t="s">
        <v>121</v>
      </c>
      <c r="C25" s="91"/>
      <c r="D25" s="31"/>
      <c r="E25" s="367">
        <f t="shared" ref="E25:E88" si="3">G25</f>
        <v>0</v>
      </c>
      <c r="F25" s="31"/>
      <c r="G25" s="163">
        <f t="array" ref="G25">IF(ISNA(INDEX('приложение 7.2 1 квартал'!H:H,MATCH(B25,'приложение 7.2 1 квартал'!B:B,0))),0,INDEX('приложение 7.2 1 квартал'!H:H,MATCH(B25,'приложение 7.2 1 квартал'!B:B,0)))</f>
        <v>0</v>
      </c>
      <c r="H25" s="149"/>
      <c r="I25" s="149"/>
      <c r="J25" s="149"/>
      <c r="K25" s="149"/>
      <c r="L25" s="149"/>
      <c r="M25" s="149"/>
      <c r="N25" s="367">
        <f t="array" ref="N25">IF(ISNA(INDEX('приложение 7.2 1 квартал'!R:R,MATCH(B25,'приложение 7.2 1 квартал'!B:B,0))),0,INDEX('приложение 7.2 1 квартал'!R:R,MATCH(B25,'приложение 7.2 1 квартал'!B:B,0)))</f>
        <v>0</v>
      </c>
      <c r="O25" s="163">
        <f t="array" ref="O25">IF(ISNA(INDEX('приложение 7.2 1 квартал'!R:R,MATCH(B25,'приложение 7.2 1 квартал'!B:B,0))),0,INDEX('приложение 7.2 1 квартал'!R:R,MATCH(B25,'приложение 7.2 1 квартал'!B:B,0)))</f>
        <v>0</v>
      </c>
      <c r="P25" s="367">
        <v>0</v>
      </c>
      <c r="Q25" s="367">
        <v>0</v>
      </c>
      <c r="R25" s="72"/>
      <c r="S25" s="72"/>
      <c r="T25" s="74"/>
      <c r="U25" s="74"/>
      <c r="V25" s="74"/>
      <c r="W25" s="78"/>
      <c r="X25" s="122"/>
      <c r="Y25" s="115"/>
      <c r="Z25" s="27"/>
      <c r="AA25" s="31"/>
      <c r="AB25" s="31"/>
      <c r="AC25" s="31"/>
      <c r="AE25" s="60"/>
      <c r="AK25" s="71"/>
    </row>
    <row r="26" spans="1:37" ht="47.25" x14ac:dyDescent="0.25">
      <c r="A26" s="2">
        <v>4</v>
      </c>
      <c r="B26" s="509" t="s">
        <v>156</v>
      </c>
      <c r="C26" s="71"/>
      <c r="D26" s="23">
        <v>13.8</v>
      </c>
      <c r="E26" s="367">
        <f t="shared" si="3"/>
        <v>0</v>
      </c>
      <c r="F26" s="31"/>
      <c r="G26" s="163">
        <f t="array" ref="G26">IF(ISNA(INDEX('приложение 7.2 1 квартал'!H:H,MATCH(B26,'приложение 7.2 1 квартал'!B:B,0))),0,INDEX('приложение 7.2 1 квартал'!H:H,MATCH(B26,'приложение 7.2 1 квартал'!B:B,0)))</f>
        <v>0</v>
      </c>
      <c r="H26" s="149"/>
      <c r="I26" s="149"/>
      <c r="J26" s="149"/>
      <c r="K26" s="149"/>
      <c r="L26" s="149">
        <v>13.8</v>
      </c>
      <c r="M26" s="149"/>
      <c r="N26" s="367">
        <f t="array" ref="N26">IF(ISNA(INDEX('приложение 7.2 1 квартал'!R:R,MATCH(B26,'приложение 7.2 1 квартал'!B:B,0))),0,INDEX('приложение 7.2 1 квартал'!R:R,MATCH(B26,'приложение 7.2 1 квартал'!B:B,0)))</f>
        <v>0</v>
      </c>
      <c r="O26" s="163">
        <f t="array" ref="O26">IF(ISNA(INDEX('приложение 7.2 1 квартал'!R:R,MATCH(B26,'приложение 7.2 1 квартал'!B:B,0))),0,INDEX('приложение 7.2 1 квартал'!R:R,MATCH(B26,'приложение 7.2 1 квартал'!B:B,0)))</f>
        <v>0</v>
      </c>
      <c r="P26" s="367">
        <v>0</v>
      </c>
      <c r="Q26" s="367">
        <v>0</v>
      </c>
      <c r="R26" s="72"/>
      <c r="S26" s="69"/>
      <c r="T26" s="215"/>
      <c r="U26" s="215"/>
      <c r="V26" s="215"/>
      <c r="W26" s="26"/>
      <c r="X26" s="122"/>
      <c r="Y26" s="115"/>
      <c r="Z26" s="27"/>
      <c r="AA26" s="31"/>
      <c r="AB26" s="31"/>
      <c r="AC26" s="31"/>
      <c r="AE26" s="60"/>
      <c r="AK26" s="71"/>
    </row>
    <row r="27" spans="1:37" ht="47.25" x14ac:dyDescent="0.25">
      <c r="A27" s="148">
        <v>5</v>
      </c>
      <c r="B27" s="509" t="s">
        <v>157</v>
      </c>
      <c r="C27" s="71"/>
      <c r="D27" s="23">
        <v>6.2</v>
      </c>
      <c r="E27" s="367">
        <f t="shared" si="3"/>
        <v>0</v>
      </c>
      <c r="F27" s="31"/>
      <c r="G27" s="163">
        <f t="array" ref="G27">IF(ISNA(INDEX('приложение 7.2 1 квартал'!H:H,MATCH(B27,'приложение 7.2 1 квартал'!B:B,0))),0,INDEX('приложение 7.2 1 квартал'!H:H,MATCH(B27,'приложение 7.2 1 квартал'!B:B,0)))</f>
        <v>0</v>
      </c>
      <c r="H27" s="149"/>
      <c r="I27" s="149"/>
      <c r="J27" s="149"/>
      <c r="K27" s="149"/>
      <c r="L27" s="149">
        <v>6.2</v>
      </c>
      <c r="M27" s="149"/>
      <c r="N27" s="367">
        <f t="array" ref="N27">IF(ISNA(INDEX('приложение 7.2 1 квартал'!R:R,MATCH(B27,'приложение 7.2 1 квартал'!B:B,0))),0,INDEX('приложение 7.2 1 квартал'!R:R,MATCH(B27,'приложение 7.2 1 квартал'!B:B,0)))</f>
        <v>0</v>
      </c>
      <c r="O27" s="163">
        <f t="array" ref="O27">IF(ISNA(INDEX('приложение 7.2 1 квартал'!R:R,MATCH(B27,'приложение 7.2 1 квартал'!B:B,0))),0,INDEX('приложение 7.2 1 квартал'!R:R,MATCH(B27,'приложение 7.2 1 квартал'!B:B,0)))</f>
        <v>0</v>
      </c>
      <c r="P27" s="367">
        <v>0</v>
      </c>
      <c r="Q27" s="367">
        <v>0</v>
      </c>
      <c r="R27" s="72"/>
      <c r="S27" s="69"/>
      <c r="T27" s="215"/>
      <c r="U27" s="215"/>
      <c r="V27" s="215"/>
      <c r="W27" s="26"/>
      <c r="X27" s="122"/>
      <c r="Y27" s="115"/>
      <c r="Z27" s="27"/>
      <c r="AA27" s="31"/>
      <c r="AB27" s="31"/>
      <c r="AC27" s="31"/>
      <c r="AE27" s="60"/>
      <c r="AK27" s="71"/>
    </row>
    <row r="28" spans="1:37" x14ac:dyDescent="0.25">
      <c r="A28" s="2">
        <v>6</v>
      </c>
      <c r="B28" s="510" t="s">
        <v>122</v>
      </c>
      <c r="C28" s="75"/>
      <c r="D28" s="23"/>
      <c r="E28" s="367">
        <f t="shared" si="3"/>
        <v>0</v>
      </c>
      <c r="F28" s="31"/>
      <c r="G28" s="163">
        <f t="array" ref="G28">IF(ISNA(INDEX('приложение 7.2 1 квартал'!H:H,MATCH(B28,'приложение 7.2 1 квартал'!B:B,0))),0,INDEX('приложение 7.2 1 квартал'!H:H,MATCH(B28,'приложение 7.2 1 квартал'!B:B,0)))</f>
        <v>0</v>
      </c>
      <c r="H28" s="149"/>
      <c r="I28" s="149"/>
      <c r="J28" s="149"/>
      <c r="K28" s="149"/>
      <c r="L28" s="149"/>
      <c r="M28" s="149"/>
      <c r="N28" s="367">
        <f t="array" ref="N28">IF(ISNA(INDEX('приложение 7.2 1 квартал'!R:R,MATCH(B28,'приложение 7.2 1 квартал'!B:B,0))),0,INDEX('приложение 7.2 1 квартал'!R:R,MATCH(B28,'приложение 7.2 1 квартал'!B:B,0)))</f>
        <v>0</v>
      </c>
      <c r="O28" s="163">
        <f t="array" ref="O28">IF(ISNA(INDEX('приложение 7.2 1 квартал'!R:R,MATCH(B28,'приложение 7.2 1 квартал'!B:B,0))),0,INDEX('приложение 7.2 1 квартал'!R:R,MATCH(B28,'приложение 7.2 1 квартал'!B:B,0)))</f>
        <v>0</v>
      </c>
      <c r="P28" s="367">
        <v>0</v>
      </c>
      <c r="Q28" s="367">
        <v>0</v>
      </c>
      <c r="R28" s="72"/>
      <c r="S28" s="69"/>
      <c r="T28" s="215"/>
      <c r="U28" s="215"/>
      <c r="V28" s="215"/>
      <c r="W28" s="26"/>
      <c r="X28" s="122"/>
      <c r="Y28" s="115"/>
      <c r="Z28" s="27"/>
      <c r="AA28" s="31"/>
      <c r="AB28" s="31"/>
      <c r="AC28" s="31"/>
      <c r="AE28" s="60"/>
      <c r="AK28" s="71"/>
    </row>
    <row r="29" spans="1:37" ht="31.5" x14ac:dyDescent="0.25">
      <c r="A29" s="2">
        <v>7</v>
      </c>
      <c r="B29" s="465" t="s">
        <v>158</v>
      </c>
      <c r="C29" s="72"/>
      <c r="D29" s="23">
        <v>10.220000000000001</v>
      </c>
      <c r="E29" s="367">
        <f t="shared" si="3"/>
        <v>0</v>
      </c>
      <c r="F29" s="31"/>
      <c r="G29" s="163">
        <f t="array" ref="G29">IF(ISNA(INDEX('приложение 7.2 1 квартал'!H:H,MATCH(B29,'приложение 7.2 1 квартал'!B:B,0))),0,INDEX('приложение 7.2 1 квартал'!H:H,MATCH(B29,'приложение 7.2 1 квартал'!B:B,0)))</f>
        <v>0</v>
      </c>
      <c r="H29" s="149"/>
      <c r="I29" s="149"/>
      <c r="J29" s="149"/>
      <c r="K29" s="149"/>
      <c r="L29" s="149">
        <v>10.220000000000001</v>
      </c>
      <c r="M29" s="149"/>
      <c r="N29" s="367">
        <f t="array" ref="N29">IF(ISNA(INDEX('приложение 7.2 1 квартал'!R:R,MATCH(B29,'приложение 7.2 1 квартал'!B:B,0))),0,INDEX('приложение 7.2 1 квартал'!R:R,MATCH(B29,'приложение 7.2 1 квартал'!B:B,0)))</f>
        <v>0</v>
      </c>
      <c r="O29" s="163">
        <f t="array" ref="O29">IF(ISNA(INDEX('приложение 7.2 1 квартал'!R:R,MATCH(B29,'приложение 7.2 1 квартал'!B:B,0))),0,INDEX('приложение 7.2 1 квартал'!R:R,MATCH(B29,'приложение 7.2 1 квартал'!B:B,0)))</f>
        <v>0</v>
      </c>
      <c r="P29" s="367">
        <v>0</v>
      </c>
      <c r="Q29" s="367">
        <v>0</v>
      </c>
      <c r="R29" s="72"/>
      <c r="S29" s="69"/>
      <c r="T29" s="215"/>
      <c r="U29" s="215"/>
      <c r="V29" s="215"/>
      <c r="W29" s="26"/>
      <c r="X29" s="122"/>
      <c r="Y29" s="115"/>
      <c r="Z29" s="27"/>
      <c r="AA29" s="31"/>
      <c r="AB29" s="31"/>
      <c r="AC29" s="31"/>
      <c r="AE29" s="60"/>
      <c r="AK29" s="71"/>
    </row>
    <row r="30" spans="1:37" ht="120" x14ac:dyDescent="0.25">
      <c r="A30" s="148">
        <v>8</v>
      </c>
      <c r="B30" s="511" t="s">
        <v>206</v>
      </c>
      <c r="C30" s="69"/>
      <c r="D30" s="23">
        <v>11.08</v>
      </c>
      <c r="E30" s="367">
        <f t="shared" si="3"/>
        <v>0</v>
      </c>
      <c r="F30" s="31"/>
      <c r="G30" s="163">
        <f t="array" ref="G30">IF(ISNA(INDEX('приложение 7.2 1 квартал'!H:H,MATCH(B30,'приложение 7.2 1 квартал'!B:B,0))),0,INDEX('приложение 7.2 1 квартал'!H:H,MATCH(B30,'приложение 7.2 1 квартал'!B:B,0)))</f>
        <v>0</v>
      </c>
      <c r="H30" s="149"/>
      <c r="I30" s="149"/>
      <c r="J30" s="149"/>
      <c r="K30" s="149"/>
      <c r="L30" s="149">
        <v>11.08</v>
      </c>
      <c r="M30" s="149"/>
      <c r="N30" s="367">
        <f t="array" ref="N30">IF(ISNA(INDEX('приложение 7.2 1 квартал'!R:R,MATCH(B30,'приложение 7.2 1 квартал'!B:B,0))),0,INDEX('приложение 7.2 1 квартал'!R:R,MATCH(B30,'приложение 7.2 1 квартал'!B:B,0)))</f>
        <v>0</v>
      </c>
      <c r="O30" s="163">
        <f t="array" ref="O30">IF(ISNA(INDEX('приложение 7.2 1 квартал'!R:R,MATCH(B30,'приложение 7.2 1 квартал'!B:B,0))),0,INDEX('приложение 7.2 1 квартал'!R:R,MATCH(B30,'приложение 7.2 1 квартал'!B:B,0)))</f>
        <v>0</v>
      </c>
      <c r="P30" s="367">
        <v>0</v>
      </c>
      <c r="Q30" s="367">
        <v>0</v>
      </c>
      <c r="R30" s="72"/>
      <c r="S30" s="69"/>
      <c r="T30" s="215"/>
      <c r="U30" s="215"/>
      <c r="V30" s="215"/>
      <c r="W30" s="26"/>
      <c r="X30" s="122"/>
      <c r="Y30" s="115"/>
      <c r="Z30" s="27"/>
      <c r="AA30" s="31"/>
      <c r="AB30" s="31"/>
      <c r="AC30" s="31"/>
      <c r="AE30" s="60"/>
      <c r="AK30" s="71"/>
    </row>
    <row r="31" spans="1:37" ht="31.5" x14ac:dyDescent="0.25">
      <c r="A31" s="2">
        <v>9</v>
      </c>
      <c r="B31" s="509" t="s">
        <v>159</v>
      </c>
      <c r="C31" s="69"/>
      <c r="D31" s="23">
        <v>12.96</v>
      </c>
      <c r="E31" s="367">
        <f t="shared" si="3"/>
        <v>0</v>
      </c>
      <c r="F31" s="31"/>
      <c r="G31" s="163">
        <f t="array" ref="G31">IF(ISNA(INDEX('приложение 7.2 1 квартал'!H:H,MATCH(B31,'приложение 7.2 1 квартал'!B:B,0))),0,INDEX('приложение 7.2 1 квартал'!H:H,MATCH(B31,'приложение 7.2 1 квартал'!B:B,0)))</f>
        <v>0</v>
      </c>
      <c r="H31" s="149"/>
      <c r="I31" s="149"/>
      <c r="J31" s="149"/>
      <c r="K31" s="149"/>
      <c r="L31" s="149">
        <v>12.96</v>
      </c>
      <c r="M31" s="149"/>
      <c r="N31" s="367">
        <f t="array" ref="N31">IF(ISNA(INDEX('приложение 7.2 1 квартал'!R:R,MATCH(B31,'приложение 7.2 1 квартал'!B:B,0))),0,INDEX('приложение 7.2 1 квартал'!R:R,MATCH(B31,'приложение 7.2 1 квартал'!B:B,0)))</f>
        <v>0</v>
      </c>
      <c r="O31" s="163">
        <f t="array" ref="O31">IF(ISNA(INDEX('приложение 7.2 1 квартал'!R:R,MATCH(B31,'приложение 7.2 1 квартал'!B:B,0))),0,INDEX('приложение 7.2 1 квартал'!R:R,MATCH(B31,'приложение 7.2 1 квартал'!B:B,0)))</f>
        <v>0</v>
      </c>
      <c r="P31" s="367">
        <v>0</v>
      </c>
      <c r="Q31" s="367">
        <v>0</v>
      </c>
      <c r="R31" s="72"/>
      <c r="S31" s="69"/>
      <c r="T31" s="215"/>
      <c r="U31" s="215"/>
      <c r="V31" s="215"/>
      <c r="W31" s="26"/>
      <c r="X31" s="122"/>
      <c r="Y31" s="115"/>
      <c r="Z31" s="32"/>
      <c r="AA31" s="31"/>
      <c r="AB31" s="31"/>
      <c r="AC31" s="31"/>
      <c r="AE31" s="60"/>
      <c r="AK31" s="71"/>
    </row>
    <row r="32" spans="1:37" ht="47.25" x14ac:dyDescent="0.25">
      <c r="A32" s="2">
        <v>10</v>
      </c>
      <c r="B32" s="509" t="s">
        <v>160</v>
      </c>
      <c r="C32" s="69"/>
      <c r="D32" s="23">
        <v>3.72</v>
      </c>
      <c r="E32" s="367">
        <f t="shared" si="3"/>
        <v>0</v>
      </c>
      <c r="F32" s="31"/>
      <c r="G32" s="163">
        <f t="array" ref="G32">IF(ISNA(INDEX('приложение 7.2 1 квартал'!H:H,MATCH(B32,'приложение 7.2 1 квартал'!B:B,0))),0,INDEX('приложение 7.2 1 квартал'!H:H,MATCH(B32,'приложение 7.2 1 квартал'!B:B,0)))</f>
        <v>0</v>
      </c>
      <c r="H32" s="149"/>
      <c r="I32" s="149"/>
      <c r="J32" s="149"/>
      <c r="K32" s="149"/>
      <c r="L32" s="149">
        <v>3.72</v>
      </c>
      <c r="M32" s="149"/>
      <c r="N32" s="367">
        <f t="array" ref="N32">IF(ISNA(INDEX('приложение 7.2 1 квартал'!R:R,MATCH(B32,'приложение 7.2 1 квартал'!B:B,0))),0,INDEX('приложение 7.2 1 квартал'!R:R,MATCH(B32,'приложение 7.2 1 квартал'!B:B,0)))</f>
        <v>0</v>
      </c>
      <c r="O32" s="163">
        <f t="array" ref="O32">IF(ISNA(INDEX('приложение 7.2 1 квартал'!R:R,MATCH(B32,'приложение 7.2 1 квартал'!B:B,0))),0,INDEX('приложение 7.2 1 квартал'!R:R,MATCH(B32,'приложение 7.2 1 квартал'!B:B,0)))</f>
        <v>0</v>
      </c>
      <c r="P32" s="367">
        <v>0</v>
      </c>
      <c r="Q32" s="367">
        <v>0</v>
      </c>
      <c r="R32" s="72"/>
      <c r="S32" s="69"/>
      <c r="T32" s="215"/>
      <c r="U32" s="215"/>
      <c r="V32" s="215"/>
      <c r="W32" s="26"/>
      <c r="X32" s="122"/>
      <c r="Y32" s="115"/>
      <c r="Z32" s="32"/>
      <c r="AA32" s="31"/>
      <c r="AB32" s="31"/>
      <c r="AC32" s="31"/>
      <c r="AE32" s="60"/>
      <c r="AK32" s="71"/>
    </row>
    <row r="33" spans="1:37" ht="47.25" x14ac:dyDescent="0.25">
      <c r="A33" s="148">
        <v>11</v>
      </c>
      <c r="B33" s="512" t="s">
        <v>161</v>
      </c>
      <c r="C33" s="71"/>
      <c r="D33" s="23">
        <v>2.52</v>
      </c>
      <c r="E33" s="367">
        <f t="shared" si="3"/>
        <v>0</v>
      </c>
      <c r="F33" s="31"/>
      <c r="G33" s="163">
        <f t="array" ref="G33">IF(ISNA(INDEX('приложение 7.2 1 квартал'!H:H,MATCH(B33,'приложение 7.2 1 квартал'!B:B,0))),0,INDEX('приложение 7.2 1 квартал'!H:H,MATCH(B33,'приложение 7.2 1 квартал'!B:B,0)))</f>
        <v>0</v>
      </c>
      <c r="H33" s="149"/>
      <c r="I33" s="149"/>
      <c r="J33" s="149"/>
      <c r="K33" s="149"/>
      <c r="L33" s="149">
        <v>2.52</v>
      </c>
      <c r="M33" s="149"/>
      <c r="N33" s="367">
        <f t="array" ref="N33">IF(ISNA(INDEX('приложение 7.2 1 квартал'!R:R,MATCH(B33,'приложение 7.2 1 квартал'!B:B,0))),0,INDEX('приложение 7.2 1 квартал'!R:R,MATCH(B33,'приложение 7.2 1 квартал'!B:B,0)))</f>
        <v>0</v>
      </c>
      <c r="O33" s="163">
        <f t="array" ref="O33">IF(ISNA(INDEX('приложение 7.2 1 квартал'!R:R,MATCH(B33,'приложение 7.2 1 квартал'!B:B,0))),0,INDEX('приложение 7.2 1 квартал'!R:R,MATCH(B33,'приложение 7.2 1 квартал'!B:B,0)))</f>
        <v>0</v>
      </c>
      <c r="P33" s="367">
        <v>0</v>
      </c>
      <c r="Q33" s="367">
        <v>0</v>
      </c>
      <c r="R33" s="72"/>
      <c r="S33" s="71"/>
      <c r="T33" s="12"/>
      <c r="U33" s="12"/>
      <c r="V33" s="12"/>
      <c r="W33" s="216"/>
      <c r="X33" s="122"/>
      <c r="Y33" s="115"/>
      <c r="Z33" s="32"/>
      <c r="AA33" s="31"/>
      <c r="AB33" s="31"/>
      <c r="AC33" s="31"/>
      <c r="AE33" s="60"/>
      <c r="AK33" s="71"/>
    </row>
    <row r="34" spans="1:37" ht="63" x14ac:dyDescent="0.25">
      <c r="A34" s="2">
        <v>12</v>
      </c>
      <c r="B34" s="512" t="s">
        <v>162</v>
      </c>
      <c r="C34" s="92"/>
      <c r="D34" s="34">
        <v>5.12</v>
      </c>
      <c r="E34" s="367">
        <f t="shared" si="3"/>
        <v>0</v>
      </c>
      <c r="F34" s="31"/>
      <c r="G34" s="163">
        <f t="array" ref="G34">IF(ISNA(INDEX('приложение 7.2 1 квартал'!H:H,MATCH(B34,'приложение 7.2 1 квартал'!B:B,0))),0,INDEX('приложение 7.2 1 квартал'!H:H,MATCH(B34,'приложение 7.2 1 квартал'!B:B,0)))</f>
        <v>0</v>
      </c>
      <c r="H34" s="149"/>
      <c r="I34" s="149"/>
      <c r="J34" s="149"/>
      <c r="K34" s="149"/>
      <c r="L34" s="149">
        <v>5.12</v>
      </c>
      <c r="M34" s="149"/>
      <c r="N34" s="367">
        <f t="array" ref="N34">IF(ISNA(INDEX('приложение 7.2 1 квартал'!R:R,MATCH(B34,'приложение 7.2 1 квартал'!B:B,0))),0,INDEX('приложение 7.2 1 квартал'!R:R,MATCH(B34,'приложение 7.2 1 квартал'!B:B,0)))</f>
        <v>0</v>
      </c>
      <c r="O34" s="163">
        <f t="array" ref="O34">IF(ISNA(INDEX('приложение 7.2 1 квартал'!R:R,MATCH(B34,'приложение 7.2 1 квартал'!B:B,0))),0,INDEX('приложение 7.2 1 квартал'!R:R,MATCH(B34,'приложение 7.2 1 квартал'!B:B,0)))</f>
        <v>0</v>
      </c>
      <c r="P34" s="367">
        <v>0</v>
      </c>
      <c r="Q34" s="367">
        <v>0</v>
      </c>
      <c r="R34" s="72"/>
      <c r="T34" s="12"/>
      <c r="U34" s="12"/>
      <c r="V34" s="12"/>
      <c r="W34" s="216"/>
      <c r="X34" s="122"/>
      <c r="Y34" s="115"/>
      <c r="Z34" s="32"/>
      <c r="AA34" s="31"/>
      <c r="AB34" s="31"/>
      <c r="AC34" s="31"/>
      <c r="AE34" s="60"/>
      <c r="AK34" s="71"/>
    </row>
    <row r="35" spans="1:37" ht="63" x14ac:dyDescent="0.25">
      <c r="A35" s="2">
        <v>13</v>
      </c>
      <c r="B35" s="512" t="s">
        <v>163</v>
      </c>
      <c r="C35" s="71"/>
      <c r="D35" s="23">
        <v>4</v>
      </c>
      <c r="E35" s="367">
        <f t="shared" si="3"/>
        <v>0</v>
      </c>
      <c r="F35" s="31"/>
      <c r="G35" s="163">
        <f t="array" ref="G35">IF(ISNA(INDEX('приложение 7.2 1 квартал'!H:H,MATCH(B35,'приложение 7.2 1 квартал'!B:B,0))),0,INDEX('приложение 7.2 1 квартал'!H:H,MATCH(B35,'приложение 7.2 1 квартал'!B:B,0)))</f>
        <v>0</v>
      </c>
      <c r="H35" s="149"/>
      <c r="I35" s="149"/>
      <c r="J35" s="149"/>
      <c r="K35" s="149"/>
      <c r="L35" s="149">
        <v>4</v>
      </c>
      <c r="M35" s="149"/>
      <c r="N35" s="367">
        <f t="array" ref="N35">IF(ISNA(INDEX('приложение 7.2 1 квартал'!R:R,MATCH(B35,'приложение 7.2 1 квартал'!B:B,0))),0,INDEX('приложение 7.2 1 квартал'!R:R,MATCH(B35,'приложение 7.2 1 квартал'!B:B,0)))</f>
        <v>0</v>
      </c>
      <c r="O35" s="163">
        <f t="array" ref="O35">IF(ISNA(INDEX('приложение 7.2 1 квартал'!R:R,MATCH(B35,'приложение 7.2 1 квартал'!B:B,0))),0,INDEX('приложение 7.2 1 квартал'!R:R,MATCH(B35,'приложение 7.2 1 квартал'!B:B,0)))</f>
        <v>0</v>
      </c>
      <c r="P35" s="367">
        <v>0</v>
      </c>
      <c r="Q35" s="367">
        <v>0</v>
      </c>
      <c r="R35" s="72"/>
      <c r="S35" s="71"/>
      <c r="T35" s="12"/>
      <c r="U35" s="12"/>
      <c r="V35" s="12"/>
      <c r="W35" s="216"/>
      <c r="X35" s="122"/>
      <c r="Y35" s="115"/>
      <c r="Z35" s="32"/>
      <c r="AA35" s="31"/>
      <c r="AB35" s="31"/>
      <c r="AC35" s="31"/>
      <c r="AE35" s="60"/>
      <c r="AK35" s="71"/>
    </row>
    <row r="36" spans="1:37" ht="78.75" x14ac:dyDescent="0.25">
      <c r="A36" s="148">
        <v>14</v>
      </c>
      <c r="B36" s="512" t="s">
        <v>164</v>
      </c>
      <c r="C36" s="71"/>
      <c r="D36" s="23">
        <v>6.68</v>
      </c>
      <c r="E36" s="367">
        <f t="shared" si="3"/>
        <v>0</v>
      </c>
      <c r="F36" s="31"/>
      <c r="G36" s="163">
        <f t="array" ref="G36">IF(ISNA(INDEX('приложение 7.2 1 квартал'!H:H,MATCH(B36,'приложение 7.2 1 квартал'!B:B,0))),0,INDEX('приложение 7.2 1 квартал'!H:H,MATCH(B36,'приложение 7.2 1 квартал'!B:B,0)))</f>
        <v>0</v>
      </c>
      <c r="H36" s="149"/>
      <c r="I36" s="149"/>
      <c r="J36" s="149"/>
      <c r="K36" s="149"/>
      <c r="L36" s="149">
        <v>6.68</v>
      </c>
      <c r="M36" s="149"/>
      <c r="N36" s="367">
        <f t="array" ref="N36">IF(ISNA(INDEX('приложение 7.2 1 квартал'!R:R,MATCH(B36,'приложение 7.2 1 квартал'!B:B,0))),0,INDEX('приложение 7.2 1 квартал'!R:R,MATCH(B36,'приложение 7.2 1 квартал'!B:B,0)))</f>
        <v>0</v>
      </c>
      <c r="O36" s="163">
        <f t="array" ref="O36">IF(ISNA(INDEX('приложение 7.2 1 квартал'!R:R,MATCH(B36,'приложение 7.2 1 квартал'!B:B,0))),0,INDEX('приложение 7.2 1 квартал'!R:R,MATCH(B36,'приложение 7.2 1 квартал'!B:B,0)))</f>
        <v>0</v>
      </c>
      <c r="P36" s="367">
        <v>0</v>
      </c>
      <c r="Q36" s="367">
        <v>0</v>
      </c>
      <c r="R36" s="72"/>
      <c r="S36" s="71"/>
      <c r="T36" s="12"/>
      <c r="U36" s="12"/>
      <c r="V36" s="12"/>
      <c r="W36" s="216"/>
      <c r="X36" s="122"/>
      <c r="Y36" s="115"/>
      <c r="Z36" s="32"/>
      <c r="AA36" s="31"/>
      <c r="AB36" s="31"/>
      <c r="AC36" s="31"/>
      <c r="AE36" s="60"/>
      <c r="AK36" s="71"/>
    </row>
    <row r="37" spans="1:37" ht="47.25" x14ac:dyDescent="0.25">
      <c r="A37" s="2">
        <v>15</v>
      </c>
      <c r="B37" s="512" t="s">
        <v>165</v>
      </c>
      <c r="C37" s="71"/>
      <c r="D37" s="23">
        <v>1.1200000000000001</v>
      </c>
      <c r="E37" s="367">
        <f t="shared" si="3"/>
        <v>0</v>
      </c>
      <c r="F37" s="31"/>
      <c r="G37" s="163">
        <f t="array" ref="G37">IF(ISNA(INDEX('приложение 7.2 1 квартал'!H:H,MATCH(B37,'приложение 7.2 1 квартал'!B:B,0))),0,INDEX('приложение 7.2 1 квартал'!H:H,MATCH(B37,'приложение 7.2 1 квартал'!B:B,0)))</f>
        <v>0</v>
      </c>
      <c r="H37" s="149"/>
      <c r="I37" s="149"/>
      <c r="J37" s="149"/>
      <c r="K37" s="149"/>
      <c r="L37" s="149">
        <v>1.1200000000000001</v>
      </c>
      <c r="M37" s="149"/>
      <c r="N37" s="367">
        <f t="array" ref="N37">IF(ISNA(INDEX('приложение 7.2 1 квартал'!R:R,MATCH(B37,'приложение 7.2 1 квартал'!B:B,0))),0,INDEX('приложение 7.2 1 квартал'!R:R,MATCH(B37,'приложение 7.2 1 квартал'!B:B,0)))</f>
        <v>0</v>
      </c>
      <c r="O37" s="163">
        <f t="array" ref="O37">IF(ISNA(INDEX('приложение 7.2 1 квартал'!R:R,MATCH(B37,'приложение 7.2 1 квартал'!B:B,0))),0,INDEX('приложение 7.2 1 квартал'!R:R,MATCH(B37,'приложение 7.2 1 квартал'!B:B,0)))</f>
        <v>0</v>
      </c>
      <c r="P37" s="367">
        <v>0</v>
      </c>
      <c r="Q37" s="367">
        <v>0</v>
      </c>
      <c r="R37" s="72"/>
      <c r="S37" s="71"/>
      <c r="T37" s="12"/>
      <c r="U37" s="12"/>
      <c r="V37" s="12"/>
      <c r="W37" s="216"/>
      <c r="X37" s="122"/>
      <c r="Y37" s="115"/>
      <c r="Z37" s="32"/>
      <c r="AA37" s="31"/>
      <c r="AB37" s="31"/>
      <c r="AC37" s="31"/>
      <c r="AE37" s="60"/>
      <c r="AK37" s="71"/>
    </row>
    <row r="38" spans="1:37" ht="63" x14ac:dyDescent="0.25">
      <c r="A38" s="2">
        <v>16</v>
      </c>
      <c r="B38" s="512" t="s">
        <v>166</v>
      </c>
      <c r="C38" s="71"/>
      <c r="D38" s="23">
        <v>5.6</v>
      </c>
      <c r="E38" s="367">
        <f t="shared" si="3"/>
        <v>0</v>
      </c>
      <c r="F38" s="31"/>
      <c r="G38" s="163">
        <f t="array" ref="G38">IF(ISNA(INDEX('приложение 7.2 1 квартал'!H:H,MATCH(B38,'приложение 7.2 1 квартал'!B:B,0))),0,INDEX('приложение 7.2 1 квартал'!H:H,MATCH(B38,'приложение 7.2 1 квартал'!B:B,0)))</f>
        <v>0</v>
      </c>
      <c r="H38" s="149"/>
      <c r="I38" s="149"/>
      <c r="J38" s="149"/>
      <c r="K38" s="149"/>
      <c r="L38" s="149">
        <v>5.6</v>
      </c>
      <c r="M38" s="149"/>
      <c r="N38" s="367">
        <f t="array" ref="N38">IF(ISNA(INDEX('приложение 7.2 1 квартал'!R:R,MATCH(B38,'приложение 7.2 1 квартал'!B:B,0))),0,INDEX('приложение 7.2 1 квартал'!R:R,MATCH(B38,'приложение 7.2 1 квартал'!B:B,0)))</f>
        <v>0</v>
      </c>
      <c r="O38" s="163">
        <f t="array" ref="O38">IF(ISNA(INDEX('приложение 7.2 1 квартал'!R:R,MATCH(B38,'приложение 7.2 1 квартал'!B:B,0))),0,INDEX('приложение 7.2 1 квартал'!R:R,MATCH(B38,'приложение 7.2 1 квартал'!B:B,0)))</f>
        <v>0</v>
      </c>
      <c r="P38" s="367">
        <v>0</v>
      </c>
      <c r="Q38" s="367">
        <v>0</v>
      </c>
      <c r="R38" s="72"/>
      <c r="S38" s="71"/>
      <c r="T38" s="12"/>
      <c r="U38" s="12"/>
      <c r="V38" s="12"/>
      <c r="W38" s="216"/>
      <c r="X38" s="122"/>
      <c r="Y38" s="115"/>
      <c r="Z38" s="32"/>
      <c r="AA38" s="31"/>
      <c r="AB38" s="31"/>
      <c r="AC38" s="31"/>
      <c r="AE38" s="60"/>
      <c r="AK38" s="71"/>
    </row>
    <row r="39" spans="1:37" ht="110.25" x14ac:dyDescent="0.25">
      <c r="A39" s="148">
        <v>17</v>
      </c>
      <c r="B39" s="513" t="s">
        <v>167</v>
      </c>
      <c r="C39" s="71"/>
      <c r="D39" s="23">
        <v>46.02</v>
      </c>
      <c r="E39" s="367">
        <f t="shared" si="3"/>
        <v>0</v>
      </c>
      <c r="F39" s="31"/>
      <c r="G39" s="163">
        <f t="array" ref="G39">IF(ISNA(INDEX('приложение 7.2 1 квартал'!H:H,MATCH(B39,'приложение 7.2 1 квартал'!B:B,0))),0,INDEX('приложение 7.2 1 квартал'!H:H,MATCH(B39,'приложение 7.2 1 квартал'!B:B,0)))</f>
        <v>0</v>
      </c>
      <c r="H39" s="149"/>
      <c r="I39" s="149"/>
      <c r="J39" s="149"/>
      <c r="K39" s="149"/>
      <c r="L39" s="149">
        <v>46.02</v>
      </c>
      <c r="M39" s="149"/>
      <c r="N39" s="367">
        <f t="array" ref="N39">IF(ISNA(INDEX('приложение 7.2 1 квартал'!R:R,MATCH(B39,'приложение 7.2 1 квартал'!B:B,0))),0,INDEX('приложение 7.2 1 квартал'!R:R,MATCH(B39,'приложение 7.2 1 квартал'!B:B,0)))</f>
        <v>0</v>
      </c>
      <c r="O39" s="163">
        <f t="array" ref="O39">IF(ISNA(INDEX('приложение 7.2 1 квартал'!R:R,MATCH(B39,'приложение 7.2 1 квартал'!B:B,0))),0,INDEX('приложение 7.2 1 квартал'!R:R,MATCH(B39,'приложение 7.2 1 квартал'!B:B,0)))</f>
        <v>0</v>
      </c>
      <c r="P39" s="367">
        <v>0</v>
      </c>
      <c r="Q39" s="367">
        <v>0</v>
      </c>
      <c r="R39" s="72"/>
      <c r="S39" s="71"/>
      <c r="T39" s="12"/>
      <c r="U39" s="12"/>
      <c r="V39" s="12"/>
      <c r="W39" s="216"/>
      <c r="X39" s="122"/>
      <c r="Y39" s="115"/>
      <c r="Z39" s="32"/>
      <c r="AA39" s="31"/>
      <c r="AB39" s="31"/>
      <c r="AC39" s="31"/>
      <c r="AE39" s="60"/>
      <c r="AK39" s="71"/>
    </row>
    <row r="40" spans="1:37" ht="94.5" x14ac:dyDescent="0.25">
      <c r="A40" s="2">
        <v>18</v>
      </c>
      <c r="B40" s="513" t="s">
        <v>210</v>
      </c>
      <c r="C40" s="71"/>
      <c r="D40" s="23">
        <v>169.28299999999999</v>
      </c>
      <c r="E40" s="367">
        <f t="shared" si="3"/>
        <v>0</v>
      </c>
      <c r="F40" s="31"/>
      <c r="G40" s="163">
        <f t="array" ref="G40">IF(ISNA(INDEX('приложение 7.2 1 квартал'!H:H,MATCH(B40,'приложение 7.2 1 квартал'!B:B,0))),0,INDEX('приложение 7.2 1 квартал'!H:H,MATCH(B40,'приложение 7.2 1 квартал'!B:B,0)))</f>
        <v>0</v>
      </c>
      <c r="H40" s="149"/>
      <c r="I40" s="149"/>
      <c r="J40" s="149"/>
      <c r="K40" s="149"/>
      <c r="L40" s="149">
        <v>169.28299999999999</v>
      </c>
      <c r="M40" s="149"/>
      <c r="N40" s="367">
        <f t="array" ref="N40">IF(ISNA(INDEX('приложение 7.2 1 квартал'!R:R,MATCH(B40,'приложение 7.2 1 квартал'!B:B,0))),0,INDEX('приложение 7.2 1 квартал'!R:R,MATCH(B40,'приложение 7.2 1 квартал'!B:B,0)))</f>
        <v>0</v>
      </c>
      <c r="O40" s="163">
        <f t="array" ref="O40">IF(ISNA(INDEX('приложение 7.2 1 квартал'!R:R,MATCH(B40,'приложение 7.2 1 квартал'!B:B,0))),0,INDEX('приложение 7.2 1 квартал'!R:R,MATCH(B40,'приложение 7.2 1 квартал'!B:B,0)))</f>
        <v>0</v>
      </c>
      <c r="P40" s="367">
        <v>0</v>
      </c>
      <c r="Q40" s="367">
        <v>0</v>
      </c>
      <c r="R40" s="72"/>
      <c r="S40" s="71"/>
      <c r="T40" s="12"/>
      <c r="U40" s="12"/>
      <c r="V40" s="12"/>
      <c r="W40" s="216"/>
      <c r="X40" s="122"/>
      <c r="Y40" s="115"/>
      <c r="Z40" s="32"/>
      <c r="AA40" s="31"/>
      <c r="AB40" s="31"/>
      <c r="AC40" s="31"/>
      <c r="AE40" s="60"/>
      <c r="AK40" s="71"/>
    </row>
    <row r="41" spans="1:37" ht="105" x14ac:dyDescent="0.25">
      <c r="A41" s="2">
        <v>19</v>
      </c>
      <c r="B41" s="514" t="s">
        <v>168</v>
      </c>
      <c r="C41" s="71"/>
      <c r="D41" s="23">
        <v>94.4</v>
      </c>
      <c r="E41" s="367">
        <f t="shared" si="3"/>
        <v>0</v>
      </c>
      <c r="F41" s="31"/>
      <c r="G41" s="163">
        <f t="array" ref="G41">IF(ISNA(INDEX('приложение 7.2 1 квартал'!H:H,MATCH(B41,'приложение 7.2 1 квартал'!B:B,0))),0,INDEX('приложение 7.2 1 квартал'!H:H,MATCH(B41,'приложение 7.2 1 квартал'!B:B,0)))</f>
        <v>0</v>
      </c>
      <c r="H41" s="149"/>
      <c r="I41" s="149"/>
      <c r="J41" s="149"/>
      <c r="K41" s="149"/>
      <c r="L41" s="149">
        <v>94.4</v>
      </c>
      <c r="M41" s="149"/>
      <c r="N41" s="367">
        <f t="array" ref="N41">IF(ISNA(INDEX('приложение 7.2 1 квартал'!R:R,MATCH(B41,'приложение 7.2 1 квартал'!B:B,0))),0,INDEX('приложение 7.2 1 квартал'!R:R,MATCH(B41,'приложение 7.2 1 квартал'!B:B,0)))</f>
        <v>0</v>
      </c>
      <c r="O41" s="163">
        <f t="array" ref="O41">IF(ISNA(INDEX('приложение 7.2 1 квартал'!R:R,MATCH(B41,'приложение 7.2 1 квартал'!B:B,0))),0,INDEX('приложение 7.2 1 квартал'!R:R,MATCH(B41,'приложение 7.2 1 квартал'!B:B,0)))</f>
        <v>0</v>
      </c>
      <c r="P41" s="367">
        <v>0</v>
      </c>
      <c r="Q41" s="367">
        <v>0</v>
      </c>
      <c r="R41" s="72"/>
      <c r="S41" s="71"/>
      <c r="T41" s="12"/>
      <c r="U41" s="12"/>
      <c r="V41" s="12"/>
      <c r="W41" s="216"/>
      <c r="X41" s="122"/>
      <c r="Y41" s="115"/>
      <c r="Z41" s="32"/>
      <c r="AA41" s="31"/>
      <c r="AB41" s="31"/>
      <c r="AC41" s="31"/>
      <c r="AE41" s="60"/>
      <c r="AK41" s="71"/>
    </row>
    <row r="42" spans="1:37" x14ac:dyDescent="0.25">
      <c r="A42" s="148">
        <v>20</v>
      </c>
      <c r="B42" s="510" t="s">
        <v>124</v>
      </c>
      <c r="C42" s="71"/>
      <c r="D42" s="23"/>
      <c r="E42" s="367">
        <f t="shared" si="3"/>
        <v>0</v>
      </c>
      <c r="F42" s="31"/>
      <c r="G42" s="163">
        <f t="array" ref="G42">IF(ISNA(INDEX('приложение 7.2 1 квартал'!H:H,MATCH(B42,'приложение 7.2 1 квартал'!B:B,0))),0,INDEX('приложение 7.2 1 квартал'!H:H,MATCH(B42,'приложение 7.2 1 квартал'!B:B,0)))</f>
        <v>0</v>
      </c>
      <c r="H42" s="149"/>
      <c r="I42" s="149"/>
      <c r="J42" s="149"/>
      <c r="K42" s="149"/>
      <c r="L42" s="149"/>
      <c r="M42" s="149"/>
      <c r="N42" s="367">
        <f t="array" ref="N42">IF(ISNA(INDEX('приложение 7.2 1 квартал'!R:R,MATCH(B42,'приложение 7.2 1 квартал'!B:B,0))),0,INDEX('приложение 7.2 1 квартал'!R:R,MATCH(B42,'приложение 7.2 1 квартал'!B:B,0)))</f>
        <v>0</v>
      </c>
      <c r="O42" s="163">
        <f t="array" ref="O42">IF(ISNA(INDEX('приложение 7.2 1 квартал'!R:R,MATCH(B42,'приложение 7.2 1 квартал'!B:B,0))),0,INDEX('приложение 7.2 1 квартал'!R:R,MATCH(B42,'приложение 7.2 1 квартал'!B:B,0)))</f>
        <v>0</v>
      </c>
      <c r="P42" s="367">
        <v>0</v>
      </c>
      <c r="Q42" s="367">
        <v>0</v>
      </c>
      <c r="R42" s="72"/>
      <c r="S42" s="71"/>
      <c r="T42" s="12"/>
      <c r="U42" s="12"/>
      <c r="V42" s="12"/>
      <c r="W42" s="216"/>
      <c r="X42" s="122"/>
      <c r="Y42" s="115"/>
      <c r="Z42" s="32"/>
      <c r="AA42" s="31"/>
      <c r="AB42" s="31"/>
      <c r="AC42" s="31"/>
      <c r="AE42" s="60"/>
      <c r="AK42" s="71"/>
    </row>
    <row r="43" spans="1:37" ht="31.5" x14ac:dyDescent="0.25">
      <c r="A43" s="2">
        <v>21</v>
      </c>
      <c r="B43" s="509" t="s">
        <v>169</v>
      </c>
      <c r="C43" s="71"/>
      <c r="D43" s="23">
        <v>5.6</v>
      </c>
      <c r="E43" s="367">
        <f t="shared" si="3"/>
        <v>0</v>
      </c>
      <c r="F43" s="31"/>
      <c r="G43" s="163">
        <f t="array" ref="G43">IF(ISNA(INDEX('приложение 7.2 1 квартал'!H:H,MATCH(B43,'приложение 7.2 1 квартал'!B:B,0))),0,INDEX('приложение 7.2 1 квартал'!H:H,MATCH(B43,'приложение 7.2 1 квартал'!B:B,0)))</f>
        <v>0</v>
      </c>
      <c r="H43" s="149"/>
      <c r="I43" s="149"/>
      <c r="J43" s="149"/>
      <c r="K43" s="149"/>
      <c r="L43" s="149">
        <v>5.6</v>
      </c>
      <c r="M43" s="149"/>
      <c r="N43" s="367">
        <f t="array" ref="N43">IF(ISNA(INDEX('приложение 7.2 1 квартал'!R:R,MATCH(B43,'приложение 7.2 1 квартал'!B:B,0))),0,INDEX('приложение 7.2 1 квартал'!R:R,MATCH(B43,'приложение 7.2 1 квартал'!B:B,0)))</f>
        <v>0</v>
      </c>
      <c r="O43" s="163">
        <f t="array" ref="O43">IF(ISNA(INDEX('приложение 7.2 1 квартал'!R:R,MATCH(B43,'приложение 7.2 1 квартал'!B:B,0))),0,INDEX('приложение 7.2 1 квартал'!R:R,MATCH(B43,'приложение 7.2 1 квартал'!B:B,0)))</f>
        <v>0</v>
      </c>
      <c r="P43" s="367">
        <v>0</v>
      </c>
      <c r="Q43" s="367">
        <v>0</v>
      </c>
      <c r="R43" s="72"/>
      <c r="S43" s="71"/>
      <c r="T43" s="12"/>
      <c r="U43" s="12"/>
      <c r="V43" s="12"/>
      <c r="W43" s="216"/>
      <c r="X43" s="122"/>
      <c r="Y43" s="115"/>
      <c r="Z43" s="32"/>
      <c r="AA43" s="31"/>
      <c r="AB43" s="31"/>
      <c r="AC43" s="31"/>
      <c r="AE43" s="60"/>
      <c r="AK43" s="71"/>
    </row>
    <row r="44" spans="1:37" ht="31.5" x14ac:dyDescent="0.25">
      <c r="A44" s="2">
        <v>22</v>
      </c>
      <c r="B44" s="509" t="s">
        <v>170</v>
      </c>
      <c r="C44" s="71"/>
      <c r="D44" s="23">
        <v>4.28</v>
      </c>
      <c r="E44" s="367">
        <f t="shared" si="3"/>
        <v>0</v>
      </c>
      <c r="F44" s="31"/>
      <c r="G44" s="163">
        <f t="array" ref="G44">IF(ISNA(INDEX('приложение 7.2 1 квартал'!H:H,MATCH(B44,'приложение 7.2 1 квартал'!B:B,0))),0,INDEX('приложение 7.2 1 квартал'!H:H,MATCH(B44,'приложение 7.2 1 квартал'!B:B,0)))</f>
        <v>0</v>
      </c>
      <c r="H44" s="149"/>
      <c r="I44" s="149"/>
      <c r="J44" s="149"/>
      <c r="K44" s="149"/>
      <c r="L44" s="149">
        <v>4.28</v>
      </c>
      <c r="M44" s="149"/>
      <c r="N44" s="367">
        <f t="array" ref="N44">IF(ISNA(INDEX('приложение 7.2 1 квартал'!R:R,MATCH(B44,'приложение 7.2 1 квартал'!B:B,0))),0,INDEX('приложение 7.2 1 квартал'!R:R,MATCH(B44,'приложение 7.2 1 квартал'!B:B,0)))</f>
        <v>0</v>
      </c>
      <c r="O44" s="163">
        <f t="array" ref="O44">IF(ISNA(INDEX('приложение 7.2 1 квартал'!R:R,MATCH(B44,'приложение 7.2 1 квартал'!B:B,0))),0,INDEX('приложение 7.2 1 квартал'!R:R,MATCH(B44,'приложение 7.2 1 квартал'!B:B,0)))</f>
        <v>0</v>
      </c>
      <c r="P44" s="367">
        <v>0</v>
      </c>
      <c r="Q44" s="367">
        <v>0</v>
      </c>
      <c r="R44" s="72"/>
      <c r="S44" s="71"/>
      <c r="T44" s="12"/>
      <c r="U44" s="12"/>
      <c r="V44" s="12"/>
      <c r="W44" s="216"/>
      <c r="X44" s="122"/>
      <c r="Y44" s="115"/>
      <c r="Z44" s="32"/>
      <c r="AA44" s="31"/>
      <c r="AB44" s="31"/>
      <c r="AC44" s="31"/>
      <c r="AE44" s="60"/>
      <c r="AK44" s="71"/>
    </row>
    <row r="45" spans="1:37" x14ac:dyDescent="0.25">
      <c r="A45" s="148">
        <v>23</v>
      </c>
      <c r="B45" s="515" t="s">
        <v>125</v>
      </c>
      <c r="C45" s="71"/>
      <c r="D45" s="23"/>
      <c r="E45" s="367">
        <f t="shared" si="3"/>
        <v>0</v>
      </c>
      <c r="F45" s="31"/>
      <c r="G45" s="163">
        <f t="array" ref="G45">IF(ISNA(INDEX('приложение 7.2 1 квартал'!H:H,MATCH(B45,'приложение 7.2 1 квартал'!B:B,0))),0,INDEX('приложение 7.2 1 квартал'!H:H,MATCH(B45,'приложение 7.2 1 квартал'!B:B,0)))</f>
        <v>0</v>
      </c>
      <c r="H45" s="149"/>
      <c r="I45" s="149"/>
      <c r="J45" s="149"/>
      <c r="K45" s="149"/>
      <c r="L45" s="149"/>
      <c r="M45" s="149"/>
      <c r="N45" s="367">
        <f t="array" ref="N45">IF(ISNA(INDEX('приложение 7.2 1 квартал'!R:R,MATCH(B45,'приложение 7.2 1 квартал'!B:B,0))),0,INDEX('приложение 7.2 1 квартал'!R:R,MATCH(B45,'приложение 7.2 1 квартал'!B:B,0)))</f>
        <v>0</v>
      </c>
      <c r="O45" s="163">
        <f t="array" ref="O45">IF(ISNA(INDEX('приложение 7.2 1 квартал'!R:R,MATCH(B45,'приложение 7.2 1 квартал'!B:B,0))),0,INDEX('приложение 7.2 1 квартал'!R:R,MATCH(B45,'приложение 7.2 1 квартал'!B:B,0)))</f>
        <v>0</v>
      </c>
      <c r="P45" s="367">
        <v>0</v>
      </c>
      <c r="Q45" s="367">
        <v>0</v>
      </c>
      <c r="R45" s="72"/>
      <c r="S45" s="71"/>
      <c r="T45" s="12"/>
      <c r="U45" s="12"/>
      <c r="V45" s="12"/>
      <c r="W45" s="216"/>
      <c r="X45" s="122"/>
      <c r="Y45" s="115"/>
      <c r="Z45" s="32"/>
      <c r="AA45" s="31"/>
      <c r="AB45" s="31"/>
      <c r="AC45" s="31"/>
      <c r="AE45" s="60"/>
      <c r="AK45" s="71"/>
    </row>
    <row r="46" spans="1:37" ht="31.5" x14ac:dyDescent="0.25">
      <c r="A46" s="2">
        <v>24</v>
      </c>
      <c r="B46" s="509" t="s">
        <v>171</v>
      </c>
      <c r="C46" s="71"/>
      <c r="D46" s="23">
        <v>4.5599999999999996</v>
      </c>
      <c r="E46" s="367">
        <f t="shared" si="3"/>
        <v>0</v>
      </c>
      <c r="F46" s="31"/>
      <c r="G46" s="163">
        <f t="array" ref="G46">IF(ISNA(INDEX('приложение 7.2 1 квартал'!H:H,MATCH(B46,'приложение 7.2 1 квартал'!B:B,0))),0,INDEX('приложение 7.2 1 квартал'!H:H,MATCH(B46,'приложение 7.2 1 квартал'!B:B,0)))</f>
        <v>0</v>
      </c>
      <c r="H46" s="149"/>
      <c r="I46" s="149"/>
      <c r="J46" s="149"/>
      <c r="K46" s="149"/>
      <c r="L46" s="149">
        <v>4.5599999999999996</v>
      </c>
      <c r="M46" s="149"/>
      <c r="N46" s="367">
        <f t="array" ref="N46">IF(ISNA(INDEX('приложение 7.2 1 квартал'!R:R,MATCH(B46,'приложение 7.2 1 квартал'!B:B,0))),0,INDEX('приложение 7.2 1 квартал'!R:R,MATCH(B46,'приложение 7.2 1 квартал'!B:B,0)))</f>
        <v>0</v>
      </c>
      <c r="O46" s="163">
        <f t="array" ref="O46">IF(ISNA(INDEX('приложение 7.2 1 квартал'!R:R,MATCH(B46,'приложение 7.2 1 квартал'!B:B,0))),0,INDEX('приложение 7.2 1 квартал'!R:R,MATCH(B46,'приложение 7.2 1 квартал'!B:B,0)))</f>
        <v>0</v>
      </c>
      <c r="P46" s="367">
        <v>0</v>
      </c>
      <c r="Q46" s="367">
        <v>0</v>
      </c>
      <c r="R46" s="72"/>
      <c r="S46" s="71"/>
      <c r="T46" s="12"/>
      <c r="U46" s="12"/>
      <c r="V46" s="12"/>
      <c r="W46" s="216"/>
      <c r="X46" s="122"/>
      <c r="Y46" s="115"/>
      <c r="Z46" s="32"/>
      <c r="AA46" s="31"/>
      <c r="AB46" s="31"/>
      <c r="AC46" s="31"/>
      <c r="AE46" s="60"/>
      <c r="AK46" s="71"/>
    </row>
    <row r="47" spans="1:37" x14ac:dyDescent="0.25">
      <c r="A47" s="2">
        <v>25</v>
      </c>
      <c r="B47" s="516" t="s">
        <v>172</v>
      </c>
      <c r="C47" s="71"/>
      <c r="D47" s="23"/>
      <c r="E47" s="367">
        <f t="shared" si="3"/>
        <v>0</v>
      </c>
      <c r="F47" s="31"/>
      <c r="G47" s="163">
        <f t="array" ref="G47">IF(ISNA(INDEX('приложение 7.2 1 квартал'!H:H,MATCH(B47,'приложение 7.2 1 квартал'!B:B,0))),0,INDEX('приложение 7.2 1 квартал'!H:H,MATCH(B47,'приложение 7.2 1 квартал'!B:B,0)))</f>
        <v>0</v>
      </c>
      <c r="H47" s="149"/>
      <c r="I47" s="149"/>
      <c r="J47" s="149"/>
      <c r="K47" s="149"/>
      <c r="L47" s="149"/>
      <c r="M47" s="149"/>
      <c r="N47" s="367">
        <f t="array" ref="N47">IF(ISNA(INDEX('приложение 7.2 1 квартал'!R:R,MATCH(B47,'приложение 7.2 1 квартал'!B:B,0))),0,INDEX('приложение 7.2 1 квартал'!R:R,MATCH(B47,'приложение 7.2 1 квартал'!B:B,0)))</f>
        <v>0</v>
      </c>
      <c r="O47" s="163">
        <f t="array" ref="O47">IF(ISNA(INDEX('приложение 7.2 1 квартал'!R:R,MATCH(B47,'приложение 7.2 1 квартал'!B:B,0))),0,INDEX('приложение 7.2 1 квартал'!R:R,MATCH(B47,'приложение 7.2 1 квартал'!B:B,0)))</f>
        <v>0</v>
      </c>
      <c r="P47" s="367">
        <v>0</v>
      </c>
      <c r="Q47" s="367">
        <v>0</v>
      </c>
      <c r="R47" s="72"/>
      <c r="S47" s="71"/>
      <c r="T47" s="12"/>
      <c r="U47" s="12"/>
      <c r="V47" s="12"/>
      <c r="W47" s="216"/>
      <c r="X47" s="122"/>
      <c r="Y47" s="115"/>
      <c r="Z47" s="32"/>
      <c r="AA47" s="31"/>
      <c r="AB47" s="31"/>
      <c r="AC47" s="31"/>
      <c r="AE47" s="60"/>
      <c r="AK47" s="71"/>
    </row>
    <row r="48" spans="1:37" ht="31.5" x14ac:dyDescent="0.25">
      <c r="A48" s="148">
        <v>26</v>
      </c>
      <c r="B48" s="517" t="s">
        <v>173</v>
      </c>
      <c r="C48" s="71"/>
      <c r="D48" s="23">
        <v>17.72</v>
      </c>
      <c r="E48" s="367">
        <f t="shared" si="3"/>
        <v>0</v>
      </c>
      <c r="F48" s="31"/>
      <c r="G48" s="163">
        <f t="array" ref="G48">IF(ISNA(INDEX('приложение 7.2 1 квартал'!H:H,MATCH(B48,'приложение 7.2 1 квартал'!B:B,0))),0,INDEX('приложение 7.2 1 квартал'!H:H,MATCH(B48,'приложение 7.2 1 квартал'!B:B,0)))</f>
        <v>0</v>
      </c>
      <c r="H48" s="149"/>
      <c r="I48" s="149"/>
      <c r="J48" s="149"/>
      <c r="K48" s="149"/>
      <c r="L48" s="149">
        <v>17.72</v>
      </c>
      <c r="M48" s="149"/>
      <c r="N48" s="367">
        <f t="array" ref="N48">IF(ISNA(INDEX('приложение 7.2 1 квартал'!R:R,MATCH(B48,'приложение 7.2 1 квартал'!B:B,0))),0,INDEX('приложение 7.2 1 квартал'!R:R,MATCH(B48,'приложение 7.2 1 квартал'!B:B,0)))</f>
        <v>0</v>
      </c>
      <c r="O48" s="163">
        <f t="array" ref="O48">IF(ISNA(INDEX('приложение 7.2 1 квартал'!R:R,MATCH(B48,'приложение 7.2 1 квартал'!B:B,0))),0,INDEX('приложение 7.2 1 квартал'!R:R,MATCH(B48,'приложение 7.2 1 квартал'!B:B,0)))</f>
        <v>0</v>
      </c>
      <c r="P48" s="367">
        <v>0</v>
      </c>
      <c r="Q48" s="367">
        <v>0</v>
      </c>
      <c r="R48" s="72"/>
      <c r="S48" s="71"/>
      <c r="T48" s="12"/>
      <c r="U48" s="12"/>
      <c r="V48" s="12"/>
      <c r="W48" s="216"/>
      <c r="X48" s="122"/>
      <c r="Y48" s="115"/>
      <c r="Z48" s="32"/>
      <c r="AA48" s="31"/>
      <c r="AB48" s="31"/>
      <c r="AC48" s="31"/>
      <c r="AE48" s="60"/>
      <c r="AK48" s="71"/>
    </row>
    <row r="49" spans="1:37" ht="31.5" x14ac:dyDescent="0.25">
      <c r="A49" s="2">
        <v>27</v>
      </c>
      <c r="B49" s="517" t="s">
        <v>174</v>
      </c>
      <c r="C49" s="71"/>
      <c r="D49" s="23">
        <v>6.86</v>
      </c>
      <c r="E49" s="367">
        <f t="shared" si="3"/>
        <v>0</v>
      </c>
      <c r="F49" s="31"/>
      <c r="G49" s="163">
        <f t="array" ref="G49">IF(ISNA(INDEX('приложение 7.2 1 квартал'!H:H,MATCH(B49,'приложение 7.2 1 квартал'!B:B,0))),0,INDEX('приложение 7.2 1 квартал'!H:H,MATCH(B49,'приложение 7.2 1 квартал'!B:B,0)))</f>
        <v>0</v>
      </c>
      <c r="H49" s="149"/>
      <c r="I49" s="149"/>
      <c r="J49" s="149"/>
      <c r="K49" s="149"/>
      <c r="L49" s="149">
        <v>6.86</v>
      </c>
      <c r="M49" s="149"/>
      <c r="N49" s="367">
        <f t="array" ref="N49">IF(ISNA(INDEX('приложение 7.2 1 квартал'!R:R,MATCH(B49,'приложение 7.2 1 квартал'!B:B,0))),0,INDEX('приложение 7.2 1 квартал'!R:R,MATCH(B49,'приложение 7.2 1 квартал'!B:B,0)))</f>
        <v>0</v>
      </c>
      <c r="O49" s="163">
        <f t="array" ref="O49">IF(ISNA(INDEX('приложение 7.2 1 квартал'!R:R,MATCH(B49,'приложение 7.2 1 квартал'!B:B,0))),0,INDEX('приложение 7.2 1 квартал'!R:R,MATCH(B49,'приложение 7.2 1 квартал'!B:B,0)))</f>
        <v>0</v>
      </c>
      <c r="P49" s="367">
        <v>0</v>
      </c>
      <c r="Q49" s="367">
        <v>0</v>
      </c>
      <c r="R49" s="72"/>
      <c r="S49" s="71"/>
      <c r="T49" s="12"/>
      <c r="U49" s="12"/>
      <c r="V49" s="12"/>
      <c r="W49" s="216"/>
      <c r="X49" s="122"/>
      <c r="Y49" s="115"/>
      <c r="Z49" s="32"/>
      <c r="AA49" s="31"/>
      <c r="AB49" s="31"/>
      <c r="AC49" s="31"/>
      <c r="AE49" s="60"/>
      <c r="AK49" s="71"/>
    </row>
    <row r="50" spans="1:37" ht="31.5" x14ac:dyDescent="0.25">
      <c r="A50" s="2">
        <v>28</v>
      </c>
      <c r="B50" s="517" t="s">
        <v>175</v>
      </c>
      <c r="C50" s="71"/>
      <c r="D50" s="23">
        <v>9.9600000000000009</v>
      </c>
      <c r="E50" s="367">
        <f t="shared" si="3"/>
        <v>0</v>
      </c>
      <c r="F50" s="31"/>
      <c r="G50" s="163">
        <f t="array" ref="G50">IF(ISNA(INDEX('приложение 7.2 1 квартал'!H:H,MATCH(B50,'приложение 7.2 1 квартал'!B:B,0))),0,INDEX('приложение 7.2 1 квартал'!H:H,MATCH(B50,'приложение 7.2 1 квартал'!B:B,0)))</f>
        <v>0</v>
      </c>
      <c r="H50" s="149"/>
      <c r="I50" s="149"/>
      <c r="J50" s="149"/>
      <c r="K50" s="149"/>
      <c r="L50" s="149">
        <v>9.9600000000000009</v>
      </c>
      <c r="M50" s="149"/>
      <c r="N50" s="367">
        <f t="array" ref="N50">IF(ISNA(INDEX('приложение 7.2 1 квартал'!R:R,MATCH(B50,'приложение 7.2 1 квартал'!B:B,0))),0,INDEX('приложение 7.2 1 квартал'!R:R,MATCH(B50,'приложение 7.2 1 квартал'!B:B,0)))</f>
        <v>0</v>
      </c>
      <c r="O50" s="163">
        <f t="array" ref="O50">IF(ISNA(INDEX('приложение 7.2 1 квартал'!R:R,MATCH(B50,'приложение 7.2 1 квартал'!B:B,0))),0,INDEX('приложение 7.2 1 квартал'!R:R,MATCH(B50,'приложение 7.2 1 квартал'!B:B,0)))</f>
        <v>0</v>
      </c>
      <c r="P50" s="367">
        <v>0</v>
      </c>
      <c r="Q50" s="367">
        <v>0</v>
      </c>
      <c r="R50" s="72"/>
      <c r="S50" s="71"/>
      <c r="T50" s="12"/>
      <c r="U50" s="12"/>
      <c r="V50" s="12"/>
      <c r="W50" s="216"/>
      <c r="X50" s="122"/>
      <c r="Y50" s="115"/>
      <c r="Z50" s="32"/>
      <c r="AA50" s="31"/>
      <c r="AB50" s="31"/>
      <c r="AC50" s="31"/>
      <c r="AE50" s="60"/>
      <c r="AK50" s="71"/>
    </row>
    <row r="51" spans="1:37" x14ac:dyDescent="0.25">
      <c r="A51" s="148">
        <v>29</v>
      </c>
      <c r="B51" s="507" t="s">
        <v>126</v>
      </c>
      <c r="C51" s="71"/>
      <c r="D51" s="23"/>
      <c r="E51" s="367">
        <f t="shared" si="3"/>
        <v>0</v>
      </c>
      <c r="F51" s="31"/>
      <c r="G51" s="163">
        <f t="array" ref="G51">IF(ISNA(INDEX('приложение 7.2 1 квартал'!H:H,MATCH(B51,'приложение 7.2 1 квартал'!B:B,0))),0,INDEX('приложение 7.2 1 квартал'!H:H,MATCH(B51,'приложение 7.2 1 квартал'!B:B,0)))</f>
        <v>0</v>
      </c>
      <c r="H51" s="149"/>
      <c r="I51" s="149"/>
      <c r="J51" s="149"/>
      <c r="K51" s="149"/>
      <c r="L51" s="149"/>
      <c r="M51" s="149"/>
      <c r="N51" s="367">
        <f t="array" ref="N51">IF(ISNA(INDEX('приложение 7.2 1 квартал'!R:R,MATCH(B51,'приложение 7.2 1 квартал'!B:B,0))),0,INDEX('приложение 7.2 1 квартал'!R:R,MATCH(B51,'приложение 7.2 1 квартал'!B:B,0)))</f>
        <v>0</v>
      </c>
      <c r="O51" s="163">
        <f t="array" ref="O51">IF(ISNA(INDEX('приложение 7.2 1 квартал'!R:R,MATCH(B51,'приложение 7.2 1 квартал'!B:B,0))),0,INDEX('приложение 7.2 1 квартал'!R:R,MATCH(B51,'приложение 7.2 1 квартал'!B:B,0)))</f>
        <v>0</v>
      </c>
      <c r="P51" s="367">
        <v>0</v>
      </c>
      <c r="Q51" s="367">
        <v>0</v>
      </c>
      <c r="R51" s="72"/>
      <c r="S51" s="71"/>
      <c r="T51" s="12"/>
      <c r="U51" s="12"/>
      <c r="V51" s="12"/>
      <c r="W51" s="216"/>
      <c r="X51" s="122"/>
      <c r="Y51" s="115"/>
      <c r="Z51" s="32"/>
      <c r="AA51" s="31"/>
      <c r="AB51" s="31"/>
      <c r="AC51" s="31"/>
      <c r="AE51" s="60"/>
      <c r="AK51" s="71"/>
    </row>
    <row r="52" spans="1:37" ht="31.5" x14ac:dyDescent="0.25">
      <c r="A52" s="2">
        <v>30</v>
      </c>
      <c r="B52" s="509" t="s">
        <v>176</v>
      </c>
      <c r="C52" s="71"/>
      <c r="D52" s="23">
        <v>6.8</v>
      </c>
      <c r="E52" s="367">
        <f t="shared" si="3"/>
        <v>0</v>
      </c>
      <c r="F52" s="31"/>
      <c r="G52" s="163">
        <f t="array" ref="G52">IF(ISNA(INDEX('приложение 7.2 1 квартал'!H:H,MATCH(B52,'приложение 7.2 1 квартал'!B:B,0))),0,INDEX('приложение 7.2 1 квартал'!H:H,MATCH(B52,'приложение 7.2 1 квартал'!B:B,0)))</f>
        <v>0</v>
      </c>
      <c r="H52" s="149"/>
      <c r="I52" s="149"/>
      <c r="J52" s="149"/>
      <c r="K52" s="149"/>
      <c r="L52" s="149">
        <v>6.8</v>
      </c>
      <c r="M52" s="149"/>
      <c r="N52" s="367">
        <f t="array" ref="N52">IF(ISNA(INDEX('приложение 7.2 1 квартал'!R:R,MATCH(B52,'приложение 7.2 1 квартал'!B:B,0))),0,INDEX('приложение 7.2 1 квартал'!R:R,MATCH(B52,'приложение 7.2 1 квартал'!B:B,0)))</f>
        <v>0</v>
      </c>
      <c r="O52" s="163">
        <f t="array" ref="O52">IF(ISNA(INDEX('приложение 7.2 1 квартал'!R:R,MATCH(B52,'приложение 7.2 1 квартал'!B:B,0))),0,INDEX('приложение 7.2 1 квартал'!R:R,MATCH(B52,'приложение 7.2 1 квартал'!B:B,0)))</f>
        <v>0</v>
      </c>
      <c r="P52" s="367">
        <v>0</v>
      </c>
      <c r="Q52" s="367">
        <v>0</v>
      </c>
      <c r="R52" s="72"/>
      <c r="S52" s="71"/>
      <c r="T52" s="12"/>
      <c r="U52" s="12"/>
      <c r="V52" s="12"/>
      <c r="W52" s="216"/>
      <c r="X52" s="122"/>
      <c r="Y52" s="115"/>
      <c r="Z52" s="32"/>
      <c r="AA52" s="31"/>
      <c r="AB52" s="31"/>
      <c r="AC52" s="31"/>
      <c r="AE52" s="60"/>
      <c r="AK52" s="71"/>
    </row>
    <row r="53" spans="1:37" x14ac:dyDescent="0.25">
      <c r="A53" s="2">
        <v>31</v>
      </c>
      <c r="B53" s="518" t="s">
        <v>128</v>
      </c>
      <c r="C53" s="71"/>
      <c r="D53" s="23"/>
      <c r="E53" s="367">
        <f t="shared" si="3"/>
        <v>0</v>
      </c>
      <c r="F53" s="31"/>
      <c r="G53" s="163">
        <f t="array" ref="G53">IF(ISNA(INDEX('приложение 7.2 1 квартал'!H:H,MATCH(B53,'приложение 7.2 1 квартал'!B:B,0))),0,INDEX('приложение 7.2 1 квартал'!H:H,MATCH(B53,'приложение 7.2 1 квартал'!B:B,0)))</f>
        <v>0</v>
      </c>
      <c r="H53" s="149"/>
      <c r="I53" s="149"/>
      <c r="J53" s="149"/>
      <c r="K53" s="149"/>
      <c r="L53" s="149"/>
      <c r="M53" s="149"/>
      <c r="N53" s="367">
        <f t="array" ref="N53">IF(ISNA(INDEX('приложение 7.2 1 квартал'!R:R,MATCH(B53,'приложение 7.2 1 квартал'!B:B,0))),0,INDEX('приложение 7.2 1 квартал'!R:R,MATCH(B53,'приложение 7.2 1 квартал'!B:B,0)))</f>
        <v>0</v>
      </c>
      <c r="O53" s="163">
        <f t="array" ref="O53">IF(ISNA(INDEX('приложение 7.2 1 квартал'!R:R,MATCH(B53,'приложение 7.2 1 квартал'!B:B,0))),0,INDEX('приложение 7.2 1 квартал'!R:R,MATCH(B53,'приложение 7.2 1 квартал'!B:B,0)))</f>
        <v>0</v>
      </c>
      <c r="P53" s="367">
        <v>0</v>
      </c>
      <c r="Q53" s="367">
        <v>0</v>
      </c>
      <c r="R53" s="72"/>
      <c r="S53" s="71"/>
      <c r="T53" s="12"/>
      <c r="U53" s="12"/>
      <c r="V53" s="12"/>
      <c r="W53" s="216"/>
      <c r="X53" s="122"/>
      <c r="Y53" s="115"/>
      <c r="Z53" s="32"/>
      <c r="AA53" s="31"/>
      <c r="AB53" s="31"/>
      <c r="AC53" s="31"/>
      <c r="AE53" s="60"/>
      <c r="AK53" s="71"/>
    </row>
    <row r="54" spans="1:37" x14ac:dyDescent="0.25">
      <c r="A54" s="148">
        <v>32</v>
      </c>
      <c r="B54" s="509" t="s">
        <v>177</v>
      </c>
      <c r="C54" s="71"/>
      <c r="D54" s="23">
        <v>3.36</v>
      </c>
      <c r="E54" s="367">
        <f t="shared" si="3"/>
        <v>0</v>
      </c>
      <c r="F54" s="31"/>
      <c r="G54" s="163">
        <f t="array" ref="G54">IF(ISNA(INDEX('приложение 7.2 1 квартал'!H:H,MATCH(B54,'приложение 7.2 1 квартал'!B:B,0))),0,INDEX('приложение 7.2 1 квартал'!H:H,MATCH(B54,'приложение 7.2 1 квартал'!B:B,0)))</f>
        <v>0</v>
      </c>
      <c r="H54" s="149"/>
      <c r="I54" s="149"/>
      <c r="J54" s="149"/>
      <c r="K54" s="149"/>
      <c r="L54" s="149">
        <v>3.36</v>
      </c>
      <c r="M54" s="149"/>
      <c r="N54" s="367">
        <f t="array" ref="N54">IF(ISNA(INDEX('приложение 7.2 1 квартал'!R:R,MATCH(B54,'приложение 7.2 1 квартал'!B:B,0))),0,INDEX('приложение 7.2 1 квартал'!R:R,MATCH(B54,'приложение 7.2 1 квартал'!B:B,0)))</f>
        <v>0</v>
      </c>
      <c r="O54" s="163">
        <f t="array" ref="O54">IF(ISNA(INDEX('приложение 7.2 1 квартал'!R:R,MATCH(B54,'приложение 7.2 1 квартал'!B:B,0))),0,INDEX('приложение 7.2 1 квартал'!R:R,MATCH(B54,'приложение 7.2 1 квартал'!B:B,0)))</f>
        <v>0</v>
      </c>
      <c r="P54" s="367">
        <v>0</v>
      </c>
      <c r="Q54" s="367">
        <v>0</v>
      </c>
      <c r="R54" s="72"/>
      <c r="S54" s="71"/>
      <c r="T54" s="12"/>
      <c r="U54" s="12"/>
      <c r="V54" s="12"/>
      <c r="W54" s="216"/>
      <c r="X54" s="122"/>
      <c r="Y54" s="115"/>
      <c r="Z54" s="32"/>
      <c r="AA54" s="31"/>
      <c r="AB54" s="31"/>
      <c r="AC54" s="31"/>
      <c r="AE54" s="60"/>
      <c r="AK54" s="71"/>
    </row>
    <row r="55" spans="1:37" x14ac:dyDescent="0.25">
      <c r="A55" s="2">
        <v>33</v>
      </c>
      <c r="B55" s="509" t="s">
        <v>178</v>
      </c>
      <c r="C55" s="71"/>
      <c r="D55" s="23">
        <v>1.8</v>
      </c>
      <c r="E55" s="367">
        <f t="shared" si="3"/>
        <v>0</v>
      </c>
      <c r="F55" s="31"/>
      <c r="G55" s="163">
        <f t="array" ref="G55">IF(ISNA(INDEX('приложение 7.2 1 квартал'!H:H,MATCH(B55,'приложение 7.2 1 квартал'!B:B,0))),0,INDEX('приложение 7.2 1 квартал'!H:H,MATCH(B55,'приложение 7.2 1 квартал'!B:B,0)))</f>
        <v>0</v>
      </c>
      <c r="H55" s="149"/>
      <c r="I55" s="149"/>
      <c r="J55" s="149"/>
      <c r="K55" s="149"/>
      <c r="L55" s="149">
        <v>1.8</v>
      </c>
      <c r="M55" s="149"/>
      <c r="N55" s="367">
        <f t="array" ref="N55">IF(ISNA(INDEX('приложение 7.2 1 квартал'!R:R,MATCH(B55,'приложение 7.2 1 квартал'!B:B,0))),0,INDEX('приложение 7.2 1 квартал'!R:R,MATCH(B55,'приложение 7.2 1 квартал'!B:B,0)))</f>
        <v>0</v>
      </c>
      <c r="O55" s="163">
        <f t="array" ref="O55">IF(ISNA(INDEX('приложение 7.2 1 квартал'!R:R,MATCH(B55,'приложение 7.2 1 квартал'!B:B,0))),0,INDEX('приложение 7.2 1 квартал'!R:R,MATCH(B55,'приложение 7.2 1 квартал'!B:B,0)))</f>
        <v>0</v>
      </c>
      <c r="P55" s="367">
        <v>0</v>
      </c>
      <c r="Q55" s="367">
        <v>0</v>
      </c>
      <c r="R55" s="72"/>
      <c r="S55" s="71"/>
      <c r="T55" s="12"/>
      <c r="U55" s="12"/>
      <c r="V55" s="12"/>
      <c r="W55" s="216"/>
      <c r="X55" s="122"/>
      <c r="Y55" s="115"/>
      <c r="Z55" s="32"/>
      <c r="AA55" s="31"/>
      <c r="AB55" s="31"/>
      <c r="AC55" s="31"/>
      <c r="AE55" s="60"/>
      <c r="AK55" s="71"/>
    </row>
    <row r="56" spans="1:37" x14ac:dyDescent="0.25">
      <c r="A56" s="2">
        <v>34</v>
      </c>
      <c r="B56" s="507" t="s">
        <v>129</v>
      </c>
      <c r="C56" s="71"/>
      <c r="D56" s="23"/>
      <c r="E56" s="367">
        <f t="shared" si="3"/>
        <v>0</v>
      </c>
      <c r="F56" s="31"/>
      <c r="G56" s="163">
        <f t="array" ref="G56">IF(ISNA(INDEX('приложение 7.2 1 квартал'!H:H,MATCH(B56,'приложение 7.2 1 квартал'!B:B,0))),0,INDEX('приложение 7.2 1 квартал'!H:H,MATCH(B56,'приложение 7.2 1 квартал'!B:B,0)))</f>
        <v>0</v>
      </c>
      <c r="H56" s="149"/>
      <c r="I56" s="149"/>
      <c r="J56" s="149"/>
      <c r="K56" s="149"/>
      <c r="L56" s="149"/>
      <c r="M56" s="149"/>
      <c r="N56" s="367">
        <f t="array" ref="N56">IF(ISNA(INDEX('приложение 7.2 1 квартал'!R:R,MATCH(B56,'приложение 7.2 1 квартал'!B:B,0))),0,INDEX('приложение 7.2 1 квартал'!R:R,MATCH(B56,'приложение 7.2 1 квартал'!B:B,0)))</f>
        <v>0</v>
      </c>
      <c r="O56" s="163">
        <f t="array" ref="O56">IF(ISNA(INDEX('приложение 7.2 1 квартал'!R:R,MATCH(B56,'приложение 7.2 1 квартал'!B:B,0))),0,INDEX('приложение 7.2 1 квартал'!R:R,MATCH(B56,'приложение 7.2 1 квартал'!B:B,0)))</f>
        <v>0</v>
      </c>
      <c r="P56" s="367">
        <v>0</v>
      </c>
      <c r="Q56" s="367">
        <v>0</v>
      </c>
      <c r="R56" s="72"/>
      <c r="S56" s="71"/>
      <c r="T56" s="12"/>
      <c r="U56" s="12"/>
      <c r="V56" s="12"/>
      <c r="W56" s="216"/>
      <c r="X56" s="122"/>
      <c r="Y56" s="115"/>
      <c r="Z56" s="32"/>
      <c r="AA56" s="31"/>
      <c r="AB56" s="31"/>
      <c r="AC56" s="31"/>
      <c r="AE56" s="60"/>
      <c r="AK56" s="71"/>
    </row>
    <row r="57" spans="1:37" ht="47.25" x14ac:dyDescent="0.25">
      <c r="A57" s="148">
        <v>35</v>
      </c>
      <c r="B57" s="509" t="s">
        <v>179</v>
      </c>
      <c r="C57" s="71"/>
      <c r="D57" s="23">
        <v>7.64</v>
      </c>
      <c r="E57" s="367">
        <f t="shared" si="3"/>
        <v>0</v>
      </c>
      <c r="F57" s="31"/>
      <c r="G57" s="163">
        <f t="array" ref="G57">IF(ISNA(INDEX('приложение 7.2 1 квартал'!H:H,MATCH(B57,'приложение 7.2 1 квартал'!B:B,0))),0,INDEX('приложение 7.2 1 квартал'!H:H,MATCH(B57,'приложение 7.2 1 квартал'!B:B,0)))</f>
        <v>0</v>
      </c>
      <c r="H57" s="149"/>
      <c r="I57" s="149"/>
      <c r="J57" s="149"/>
      <c r="K57" s="149"/>
      <c r="L57" s="149">
        <v>7.64</v>
      </c>
      <c r="M57" s="149"/>
      <c r="N57" s="367">
        <f t="array" ref="N57">IF(ISNA(INDEX('приложение 7.2 1 квартал'!R:R,MATCH(B57,'приложение 7.2 1 квартал'!B:B,0))),0,INDEX('приложение 7.2 1 квартал'!R:R,MATCH(B57,'приложение 7.2 1 квартал'!B:B,0)))</f>
        <v>0</v>
      </c>
      <c r="O57" s="163">
        <f t="array" ref="O57">IF(ISNA(INDEX('приложение 7.2 1 квартал'!R:R,MATCH(B57,'приложение 7.2 1 квартал'!B:B,0))),0,INDEX('приложение 7.2 1 квартал'!R:R,MATCH(B57,'приложение 7.2 1 квартал'!B:B,0)))</f>
        <v>0</v>
      </c>
      <c r="P57" s="367">
        <v>0</v>
      </c>
      <c r="Q57" s="367">
        <v>0</v>
      </c>
      <c r="R57" s="72"/>
      <c r="S57" s="71"/>
      <c r="T57" s="12"/>
      <c r="U57" s="12"/>
      <c r="V57" s="12"/>
      <c r="W57" s="216"/>
      <c r="X57" s="122"/>
      <c r="Y57" s="115"/>
      <c r="Z57" s="32"/>
      <c r="AA57" s="31"/>
      <c r="AB57" s="31"/>
      <c r="AC57" s="31"/>
      <c r="AE57" s="60"/>
      <c r="AK57" s="71"/>
    </row>
    <row r="58" spans="1:37" ht="31.5" x14ac:dyDescent="0.25">
      <c r="A58" s="2">
        <v>36</v>
      </c>
      <c r="B58" s="465" t="s">
        <v>180</v>
      </c>
      <c r="C58" s="71"/>
      <c r="D58" s="23">
        <v>11.28</v>
      </c>
      <c r="E58" s="367">
        <f t="shared" si="3"/>
        <v>0</v>
      </c>
      <c r="F58" s="31"/>
      <c r="G58" s="163">
        <f t="array" ref="G58">IF(ISNA(INDEX('приложение 7.2 1 квартал'!H:H,MATCH(B58,'приложение 7.2 1 квартал'!B:B,0))),0,INDEX('приложение 7.2 1 квартал'!H:H,MATCH(B58,'приложение 7.2 1 квартал'!B:B,0)))</f>
        <v>0</v>
      </c>
      <c r="H58" s="149"/>
      <c r="I58" s="149"/>
      <c r="J58" s="149"/>
      <c r="K58" s="149"/>
      <c r="L58" s="149">
        <v>11.28</v>
      </c>
      <c r="M58" s="149"/>
      <c r="N58" s="367">
        <f t="array" ref="N58">IF(ISNA(INDEX('приложение 7.2 1 квартал'!R:R,MATCH(B58,'приложение 7.2 1 квартал'!B:B,0))),0,INDEX('приложение 7.2 1 квартал'!R:R,MATCH(B58,'приложение 7.2 1 квартал'!B:B,0)))</f>
        <v>0</v>
      </c>
      <c r="O58" s="163">
        <f t="array" ref="O58">IF(ISNA(INDEX('приложение 7.2 1 квартал'!R:R,MATCH(B58,'приложение 7.2 1 квартал'!B:B,0))),0,INDEX('приложение 7.2 1 квартал'!R:R,MATCH(B58,'приложение 7.2 1 квартал'!B:B,0)))</f>
        <v>0</v>
      </c>
      <c r="P58" s="367">
        <v>0</v>
      </c>
      <c r="Q58" s="367">
        <v>0</v>
      </c>
      <c r="R58" s="72"/>
      <c r="S58" s="71"/>
      <c r="T58" s="12"/>
      <c r="U58" s="12"/>
      <c r="V58" s="12"/>
      <c r="W58" s="216"/>
      <c r="X58" s="122"/>
      <c r="Y58" s="115"/>
      <c r="Z58" s="32"/>
      <c r="AA58" s="31"/>
      <c r="AB58" s="31"/>
      <c r="AC58" s="31"/>
      <c r="AE58" s="60"/>
      <c r="AK58" s="71"/>
    </row>
    <row r="59" spans="1:37" x14ac:dyDescent="0.25">
      <c r="A59" s="2">
        <v>37</v>
      </c>
      <c r="B59" s="516" t="s">
        <v>130</v>
      </c>
      <c r="C59" s="71"/>
      <c r="D59" s="23"/>
      <c r="E59" s="367">
        <f t="shared" si="3"/>
        <v>0</v>
      </c>
      <c r="F59" s="31"/>
      <c r="G59" s="163">
        <f t="array" ref="G59">IF(ISNA(INDEX('приложение 7.2 1 квартал'!H:H,MATCH(B59,'приложение 7.2 1 квартал'!B:B,0))),0,INDEX('приложение 7.2 1 квартал'!H:H,MATCH(B59,'приложение 7.2 1 квартал'!B:B,0)))</f>
        <v>0</v>
      </c>
      <c r="H59" s="149"/>
      <c r="I59" s="149"/>
      <c r="J59" s="149"/>
      <c r="K59" s="149"/>
      <c r="L59" s="149"/>
      <c r="M59" s="149"/>
      <c r="N59" s="367">
        <f t="array" ref="N59">IF(ISNA(INDEX('приложение 7.2 1 квартал'!R:R,MATCH(B59,'приложение 7.2 1 квартал'!B:B,0))),0,INDEX('приложение 7.2 1 квартал'!R:R,MATCH(B59,'приложение 7.2 1 квартал'!B:B,0)))</f>
        <v>0</v>
      </c>
      <c r="O59" s="163">
        <f t="array" ref="O59">IF(ISNA(INDEX('приложение 7.2 1 квартал'!R:R,MATCH(B59,'приложение 7.2 1 квартал'!B:B,0))),0,INDEX('приложение 7.2 1 квартал'!R:R,MATCH(B59,'приложение 7.2 1 квартал'!B:B,0)))</f>
        <v>0</v>
      </c>
      <c r="P59" s="367">
        <v>0</v>
      </c>
      <c r="Q59" s="367">
        <v>0</v>
      </c>
      <c r="R59" s="72"/>
      <c r="S59" s="71"/>
      <c r="T59" s="12"/>
      <c r="U59" s="12"/>
      <c r="V59" s="12"/>
      <c r="W59" s="216"/>
      <c r="X59" s="122"/>
      <c r="Y59" s="115"/>
      <c r="Z59" s="32"/>
      <c r="AA59" s="31"/>
      <c r="AB59" s="31"/>
      <c r="AC59" s="31"/>
      <c r="AE59" s="60"/>
      <c r="AK59" s="71"/>
    </row>
    <row r="60" spans="1:37" ht="31.5" x14ac:dyDescent="0.25">
      <c r="A60" s="148">
        <v>38</v>
      </c>
      <c r="B60" s="465" t="s">
        <v>181</v>
      </c>
      <c r="C60" s="71"/>
      <c r="D60" s="23">
        <v>5.4</v>
      </c>
      <c r="E60" s="367">
        <f t="shared" si="3"/>
        <v>0</v>
      </c>
      <c r="F60" s="31"/>
      <c r="G60" s="163">
        <f t="array" ref="G60">IF(ISNA(INDEX('приложение 7.2 1 квартал'!H:H,MATCH(B60,'приложение 7.2 1 квартал'!B:B,0))),0,INDEX('приложение 7.2 1 квартал'!H:H,MATCH(B60,'приложение 7.2 1 квартал'!B:B,0)))</f>
        <v>0</v>
      </c>
      <c r="H60" s="149"/>
      <c r="I60" s="149"/>
      <c r="J60" s="149"/>
      <c r="K60" s="149"/>
      <c r="L60" s="149">
        <v>5.4</v>
      </c>
      <c r="M60" s="149"/>
      <c r="N60" s="367">
        <f t="array" ref="N60">IF(ISNA(INDEX('приложение 7.2 1 квартал'!R:R,MATCH(B60,'приложение 7.2 1 квартал'!B:B,0))),0,INDEX('приложение 7.2 1 квартал'!R:R,MATCH(B60,'приложение 7.2 1 квартал'!B:B,0)))</f>
        <v>0</v>
      </c>
      <c r="O60" s="163">
        <f t="array" ref="O60">IF(ISNA(INDEX('приложение 7.2 1 квартал'!R:R,MATCH(B60,'приложение 7.2 1 квартал'!B:B,0))),0,INDEX('приложение 7.2 1 квартал'!R:R,MATCH(B60,'приложение 7.2 1 квартал'!B:B,0)))</f>
        <v>0</v>
      </c>
      <c r="P60" s="367">
        <v>0</v>
      </c>
      <c r="Q60" s="367">
        <v>0</v>
      </c>
      <c r="R60" s="72"/>
      <c r="S60" s="71"/>
      <c r="T60" s="12"/>
      <c r="U60" s="12"/>
      <c r="V60" s="12"/>
      <c r="W60" s="216"/>
      <c r="X60" s="122"/>
      <c r="Y60" s="115"/>
      <c r="Z60" s="32"/>
      <c r="AA60" s="31"/>
      <c r="AB60" s="31"/>
      <c r="AC60" s="31"/>
      <c r="AE60" s="60"/>
      <c r="AK60" s="71"/>
    </row>
    <row r="61" spans="1:37" x14ac:dyDescent="0.25">
      <c r="A61" s="2">
        <v>39</v>
      </c>
      <c r="B61" s="510" t="s">
        <v>131</v>
      </c>
      <c r="C61" s="71"/>
      <c r="D61" s="23"/>
      <c r="E61" s="367">
        <f t="shared" si="3"/>
        <v>0</v>
      </c>
      <c r="F61" s="31"/>
      <c r="G61" s="163">
        <f t="array" ref="G61">IF(ISNA(INDEX('приложение 7.2 1 квартал'!H:H,MATCH(B61,'приложение 7.2 1 квартал'!B:B,0))),0,INDEX('приложение 7.2 1 квартал'!H:H,MATCH(B61,'приложение 7.2 1 квартал'!B:B,0)))</f>
        <v>0</v>
      </c>
      <c r="H61" s="149"/>
      <c r="I61" s="149"/>
      <c r="J61" s="149"/>
      <c r="K61" s="149"/>
      <c r="L61" s="149"/>
      <c r="M61" s="149"/>
      <c r="N61" s="367">
        <f t="array" ref="N61">IF(ISNA(INDEX('приложение 7.2 1 квартал'!R:R,MATCH(B61,'приложение 7.2 1 квартал'!B:B,0))),0,INDEX('приложение 7.2 1 квартал'!R:R,MATCH(B61,'приложение 7.2 1 квартал'!B:B,0)))</f>
        <v>0</v>
      </c>
      <c r="O61" s="163">
        <f t="array" ref="O61">IF(ISNA(INDEX('приложение 7.2 1 квартал'!R:R,MATCH(B61,'приложение 7.2 1 квартал'!B:B,0))),0,INDEX('приложение 7.2 1 квартал'!R:R,MATCH(B61,'приложение 7.2 1 квартал'!B:B,0)))</f>
        <v>0</v>
      </c>
      <c r="P61" s="367">
        <v>0</v>
      </c>
      <c r="Q61" s="367">
        <v>0</v>
      </c>
      <c r="R61" s="72"/>
      <c r="S61" s="71"/>
      <c r="T61" s="12"/>
      <c r="U61" s="12"/>
      <c r="V61" s="12"/>
      <c r="W61" s="216"/>
      <c r="X61" s="122"/>
      <c r="Y61" s="115"/>
      <c r="Z61" s="32"/>
      <c r="AA61" s="31"/>
      <c r="AB61" s="31"/>
      <c r="AC61" s="31"/>
      <c r="AE61" s="60"/>
      <c r="AK61" s="71"/>
    </row>
    <row r="62" spans="1:37" ht="31.5" x14ac:dyDescent="0.25">
      <c r="A62" s="2">
        <v>40</v>
      </c>
      <c r="B62" s="465" t="s">
        <v>182</v>
      </c>
      <c r="C62" s="71"/>
      <c r="D62" s="23">
        <v>20.16</v>
      </c>
      <c r="E62" s="367">
        <f t="shared" si="3"/>
        <v>0</v>
      </c>
      <c r="F62" s="31"/>
      <c r="G62" s="163">
        <f t="array" ref="G62">IF(ISNA(INDEX('приложение 7.2 1 квартал'!H:H,MATCH(B62,'приложение 7.2 1 квартал'!B:B,0))),0,INDEX('приложение 7.2 1 квартал'!H:H,MATCH(B62,'приложение 7.2 1 квартал'!B:B,0)))</f>
        <v>0</v>
      </c>
      <c r="H62" s="149"/>
      <c r="I62" s="149"/>
      <c r="J62" s="149"/>
      <c r="K62" s="149"/>
      <c r="L62" s="149">
        <v>20.16</v>
      </c>
      <c r="M62" s="149"/>
      <c r="N62" s="367">
        <f t="array" ref="N62">IF(ISNA(INDEX('приложение 7.2 1 квартал'!R:R,MATCH(B62,'приложение 7.2 1 квартал'!B:B,0))),0,INDEX('приложение 7.2 1 квартал'!R:R,MATCH(B62,'приложение 7.2 1 квартал'!B:B,0)))</f>
        <v>0</v>
      </c>
      <c r="O62" s="163">
        <f t="array" ref="O62">IF(ISNA(INDEX('приложение 7.2 1 квартал'!R:R,MATCH(B62,'приложение 7.2 1 квартал'!B:B,0))),0,INDEX('приложение 7.2 1 квартал'!R:R,MATCH(B62,'приложение 7.2 1 квартал'!B:B,0)))</f>
        <v>0</v>
      </c>
      <c r="P62" s="367">
        <v>0</v>
      </c>
      <c r="Q62" s="367">
        <v>0</v>
      </c>
      <c r="R62" s="72"/>
      <c r="S62" s="71"/>
      <c r="T62" s="12"/>
      <c r="U62" s="12"/>
      <c r="V62" s="12"/>
      <c r="W62" s="216"/>
      <c r="X62" s="122"/>
      <c r="Y62" s="115"/>
      <c r="Z62" s="32"/>
      <c r="AA62" s="31"/>
      <c r="AB62" s="31"/>
      <c r="AC62" s="31"/>
      <c r="AE62" s="60"/>
      <c r="AK62" s="71"/>
    </row>
    <row r="63" spans="1:37" x14ac:dyDescent="0.25">
      <c r="A63" s="148">
        <v>41</v>
      </c>
      <c r="B63" s="519" t="s">
        <v>132</v>
      </c>
      <c r="C63" s="71"/>
      <c r="D63" s="23"/>
      <c r="E63" s="367">
        <f t="shared" si="3"/>
        <v>0</v>
      </c>
      <c r="F63" s="31"/>
      <c r="G63" s="163">
        <f t="array" ref="G63">IF(ISNA(INDEX('приложение 7.2 1 квартал'!H:H,MATCH(B63,'приложение 7.2 1 квартал'!B:B,0))),0,INDEX('приложение 7.2 1 квартал'!H:H,MATCH(B63,'приложение 7.2 1 квартал'!B:B,0)))</f>
        <v>0</v>
      </c>
      <c r="H63" s="149"/>
      <c r="I63" s="149"/>
      <c r="J63" s="149"/>
      <c r="K63" s="149"/>
      <c r="L63" s="149"/>
      <c r="M63" s="149"/>
      <c r="N63" s="367">
        <f t="array" ref="N63">IF(ISNA(INDEX('приложение 7.2 1 квартал'!R:R,MATCH(B63,'приложение 7.2 1 квартал'!B:B,0))),0,INDEX('приложение 7.2 1 квартал'!R:R,MATCH(B63,'приложение 7.2 1 квартал'!B:B,0)))</f>
        <v>0</v>
      </c>
      <c r="O63" s="163">
        <f t="array" ref="O63">IF(ISNA(INDEX('приложение 7.2 1 квартал'!R:R,MATCH(B63,'приложение 7.2 1 квартал'!B:B,0))),0,INDEX('приложение 7.2 1 квартал'!R:R,MATCH(B63,'приложение 7.2 1 квартал'!B:B,0)))</f>
        <v>0</v>
      </c>
      <c r="P63" s="367">
        <v>0</v>
      </c>
      <c r="Q63" s="367">
        <v>0</v>
      </c>
      <c r="R63" s="72"/>
      <c r="S63" s="71"/>
      <c r="T63" s="12"/>
      <c r="U63" s="12"/>
      <c r="V63" s="12"/>
      <c r="W63" s="216"/>
      <c r="X63" s="122"/>
      <c r="Y63" s="115"/>
      <c r="Z63" s="32"/>
      <c r="AA63" s="31"/>
      <c r="AB63" s="31"/>
      <c r="AC63" s="31"/>
      <c r="AE63" s="60"/>
      <c r="AK63" s="71"/>
    </row>
    <row r="64" spans="1:37" ht="31.5" x14ac:dyDescent="0.25">
      <c r="A64" s="2">
        <v>42</v>
      </c>
      <c r="B64" s="520" t="s">
        <v>183</v>
      </c>
      <c r="C64" s="71"/>
      <c r="D64" s="23">
        <v>3.08</v>
      </c>
      <c r="E64" s="367">
        <f t="shared" si="3"/>
        <v>0</v>
      </c>
      <c r="F64" s="31"/>
      <c r="G64" s="163">
        <f t="array" ref="G64">IF(ISNA(INDEX('приложение 7.2 1 квартал'!H:H,MATCH(B64,'приложение 7.2 1 квартал'!B:B,0))),0,INDEX('приложение 7.2 1 квартал'!H:H,MATCH(B64,'приложение 7.2 1 квартал'!B:B,0)))</f>
        <v>0</v>
      </c>
      <c r="H64" s="149"/>
      <c r="I64" s="149"/>
      <c r="J64" s="149"/>
      <c r="K64" s="149"/>
      <c r="L64" s="149">
        <v>3.08</v>
      </c>
      <c r="M64" s="149"/>
      <c r="N64" s="367">
        <f t="array" ref="N64">IF(ISNA(INDEX('приложение 7.2 1 квартал'!R:R,MATCH(B64,'приложение 7.2 1 квартал'!B:B,0))),0,INDEX('приложение 7.2 1 квартал'!R:R,MATCH(B64,'приложение 7.2 1 квартал'!B:B,0)))</f>
        <v>0</v>
      </c>
      <c r="O64" s="163">
        <f t="array" ref="O64">IF(ISNA(INDEX('приложение 7.2 1 квартал'!R:R,MATCH(B64,'приложение 7.2 1 квартал'!B:B,0))),0,INDEX('приложение 7.2 1 квартал'!R:R,MATCH(B64,'приложение 7.2 1 квартал'!B:B,0)))</f>
        <v>0</v>
      </c>
      <c r="P64" s="367">
        <v>0</v>
      </c>
      <c r="Q64" s="367">
        <v>0</v>
      </c>
      <c r="R64" s="72"/>
      <c r="S64" s="71"/>
      <c r="T64" s="12"/>
      <c r="U64" s="12"/>
      <c r="V64" s="12"/>
      <c r="W64" s="216"/>
      <c r="X64" s="122"/>
      <c r="Y64" s="115"/>
      <c r="Z64" s="32"/>
      <c r="AA64" s="31"/>
      <c r="AB64" s="31"/>
      <c r="AC64" s="31"/>
      <c r="AE64" s="60"/>
      <c r="AK64" s="71"/>
    </row>
    <row r="65" spans="1:37" ht="47.25" x14ac:dyDescent="0.25">
      <c r="A65" s="2">
        <v>43</v>
      </c>
      <c r="B65" s="521" t="s">
        <v>184</v>
      </c>
      <c r="C65" s="71"/>
      <c r="D65" s="23">
        <v>17.16</v>
      </c>
      <c r="E65" s="367">
        <f t="shared" si="3"/>
        <v>0</v>
      </c>
      <c r="F65" s="31"/>
      <c r="G65" s="163">
        <f t="array" ref="G65">IF(ISNA(INDEX('приложение 7.2 1 квартал'!H:H,MATCH(B65,'приложение 7.2 1 квартал'!B:B,0))),0,INDEX('приложение 7.2 1 квартал'!H:H,MATCH(B65,'приложение 7.2 1 квартал'!B:B,0)))</f>
        <v>0</v>
      </c>
      <c r="H65" s="149"/>
      <c r="I65" s="149"/>
      <c r="J65" s="149"/>
      <c r="K65" s="149"/>
      <c r="L65" s="149">
        <v>17.16</v>
      </c>
      <c r="M65" s="149"/>
      <c r="N65" s="367">
        <f t="array" ref="N65">IF(ISNA(INDEX('приложение 7.2 1 квартал'!R:R,MATCH(B65,'приложение 7.2 1 квартал'!B:B,0))),0,INDEX('приложение 7.2 1 квартал'!R:R,MATCH(B65,'приложение 7.2 1 квартал'!B:B,0)))</f>
        <v>0</v>
      </c>
      <c r="O65" s="163">
        <f t="array" ref="O65">IF(ISNA(INDEX('приложение 7.2 1 квартал'!R:R,MATCH(B65,'приложение 7.2 1 квартал'!B:B,0))),0,INDEX('приложение 7.2 1 квартал'!R:R,MATCH(B65,'приложение 7.2 1 квартал'!B:B,0)))</f>
        <v>0</v>
      </c>
      <c r="P65" s="367">
        <v>0</v>
      </c>
      <c r="Q65" s="367">
        <v>0</v>
      </c>
      <c r="R65" s="72"/>
      <c r="S65" s="71"/>
      <c r="T65" s="12"/>
      <c r="U65" s="12"/>
      <c r="V65" s="12"/>
      <c r="W65" s="216"/>
      <c r="X65" s="122"/>
      <c r="Y65" s="115"/>
      <c r="Z65" s="32"/>
      <c r="AA65" s="31"/>
      <c r="AB65" s="31"/>
      <c r="AC65" s="31"/>
      <c r="AE65" s="60"/>
      <c r="AK65" s="71"/>
    </row>
    <row r="66" spans="1:37" x14ac:dyDescent="0.25">
      <c r="A66" s="148">
        <v>44</v>
      </c>
      <c r="B66" s="516" t="s">
        <v>133</v>
      </c>
      <c r="C66" s="71"/>
      <c r="D66" s="23"/>
      <c r="E66" s="367">
        <f t="shared" si="3"/>
        <v>0</v>
      </c>
      <c r="F66" s="31"/>
      <c r="G66" s="163">
        <f t="array" ref="G66">IF(ISNA(INDEX('приложение 7.2 1 квартал'!H:H,MATCH(B66,'приложение 7.2 1 квартал'!B:B,0))),0,INDEX('приложение 7.2 1 квартал'!H:H,MATCH(B66,'приложение 7.2 1 квартал'!B:B,0)))</f>
        <v>0</v>
      </c>
      <c r="H66" s="149"/>
      <c r="I66" s="149"/>
      <c r="J66" s="149"/>
      <c r="K66" s="149"/>
      <c r="L66" s="149"/>
      <c r="M66" s="149"/>
      <c r="N66" s="367">
        <f t="array" ref="N66">IF(ISNA(INDEX('приложение 7.2 1 квартал'!R:R,MATCH(B66,'приложение 7.2 1 квартал'!B:B,0))),0,INDEX('приложение 7.2 1 квартал'!R:R,MATCH(B66,'приложение 7.2 1 квартал'!B:B,0)))</f>
        <v>0</v>
      </c>
      <c r="O66" s="163">
        <f t="array" ref="O66">IF(ISNA(INDEX('приложение 7.2 1 квартал'!R:R,MATCH(B66,'приложение 7.2 1 квартал'!B:B,0))),0,INDEX('приложение 7.2 1 квартал'!R:R,MATCH(B66,'приложение 7.2 1 квартал'!B:B,0)))</f>
        <v>0</v>
      </c>
      <c r="P66" s="367">
        <v>0</v>
      </c>
      <c r="Q66" s="367">
        <v>0</v>
      </c>
      <c r="R66" s="72"/>
      <c r="S66" s="71"/>
      <c r="T66" s="12"/>
      <c r="U66" s="12"/>
      <c r="V66" s="12"/>
      <c r="W66" s="216"/>
      <c r="X66" s="122"/>
      <c r="Y66" s="115"/>
      <c r="Z66" s="32"/>
      <c r="AA66" s="31"/>
      <c r="AB66" s="31"/>
      <c r="AC66" s="31"/>
      <c r="AE66" s="60"/>
      <c r="AK66" s="71"/>
    </row>
    <row r="67" spans="1:37" ht="31.5" x14ac:dyDescent="0.25">
      <c r="A67" s="2">
        <v>45</v>
      </c>
      <c r="B67" s="522" t="s">
        <v>185</v>
      </c>
      <c r="C67" s="71"/>
      <c r="D67" s="23">
        <v>11.2</v>
      </c>
      <c r="E67" s="367">
        <f t="shared" si="3"/>
        <v>0</v>
      </c>
      <c r="F67" s="31"/>
      <c r="G67" s="163">
        <f t="array" ref="G67">IF(ISNA(INDEX('приложение 7.2 1 квартал'!H:H,MATCH(B67,'приложение 7.2 1 квартал'!B:B,0))),0,INDEX('приложение 7.2 1 квартал'!H:H,MATCH(B67,'приложение 7.2 1 квартал'!B:B,0)))</f>
        <v>0</v>
      </c>
      <c r="H67" s="149"/>
      <c r="I67" s="149"/>
      <c r="J67" s="149"/>
      <c r="K67" s="149"/>
      <c r="L67" s="149">
        <v>11.2</v>
      </c>
      <c r="M67" s="149"/>
      <c r="N67" s="367">
        <f t="array" ref="N67">IF(ISNA(INDEX('приложение 7.2 1 квартал'!R:R,MATCH(B67,'приложение 7.2 1 квартал'!B:B,0))),0,INDEX('приложение 7.2 1 квартал'!R:R,MATCH(B67,'приложение 7.2 1 квартал'!B:B,0)))</f>
        <v>0</v>
      </c>
      <c r="O67" s="163">
        <f t="array" ref="O67">IF(ISNA(INDEX('приложение 7.2 1 квартал'!R:R,MATCH(B67,'приложение 7.2 1 квартал'!B:B,0))),0,INDEX('приложение 7.2 1 квартал'!R:R,MATCH(B67,'приложение 7.2 1 квартал'!B:B,0)))</f>
        <v>0</v>
      </c>
      <c r="P67" s="367">
        <v>0</v>
      </c>
      <c r="Q67" s="367">
        <v>0</v>
      </c>
      <c r="R67" s="72"/>
      <c r="S67" s="71"/>
      <c r="T67" s="12"/>
      <c r="U67" s="12"/>
      <c r="V67" s="12"/>
      <c r="W67" s="216"/>
      <c r="X67" s="122"/>
      <c r="Y67" s="115"/>
      <c r="Z67" s="32"/>
      <c r="AA67" s="31"/>
      <c r="AB67" s="31"/>
      <c r="AC67" s="31"/>
      <c r="AE67" s="60"/>
      <c r="AK67" s="71"/>
    </row>
    <row r="68" spans="1:37" ht="31.5" x14ac:dyDescent="0.25">
      <c r="A68" s="2">
        <v>46</v>
      </c>
      <c r="B68" s="523" t="s">
        <v>186</v>
      </c>
      <c r="C68" s="71"/>
      <c r="D68" s="23">
        <v>5.96</v>
      </c>
      <c r="E68" s="367">
        <f t="shared" si="3"/>
        <v>0</v>
      </c>
      <c r="F68" s="31"/>
      <c r="G68" s="163">
        <f t="array" ref="G68">IF(ISNA(INDEX('приложение 7.2 1 квартал'!H:H,MATCH(B68,'приложение 7.2 1 квартал'!B:B,0))),0,INDEX('приложение 7.2 1 квартал'!H:H,MATCH(B68,'приложение 7.2 1 квартал'!B:B,0)))</f>
        <v>0</v>
      </c>
      <c r="H68" s="149"/>
      <c r="I68" s="149"/>
      <c r="J68" s="149"/>
      <c r="K68" s="149"/>
      <c r="L68" s="149">
        <v>5.96</v>
      </c>
      <c r="M68" s="149"/>
      <c r="N68" s="367">
        <f t="array" ref="N68">IF(ISNA(INDEX('приложение 7.2 1 квартал'!R:R,MATCH(B68,'приложение 7.2 1 квартал'!B:B,0))),0,INDEX('приложение 7.2 1 квартал'!R:R,MATCH(B68,'приложение 7.2 1 квартал'!B:B,0)))</f>
        <v>0</v>
      </c>
      <c r="O68" s="163">
        <f t="array" ref="O68">IF(ISNA(INDEX('приложение 7.2 1 квартал'!R:R,MATCH(B68,'приложение 7.2 1 квартал'!B:B,0))),0,INDEX('приложение 7.2 1 квартал'!R:R,MATCH(B68,'приложение 7.2 1 квартал'!B:B,0)))</f>
        <v>0</v>
      </c>
      <c r="P68" s="367">
        <v>0</v>
      </c>
      <c r="Q68" s="367">
        <v>0</v>
      </c>
      <c r="R68" s="72"/>
      <c r="S68" s="71"/>
      <c r="T68" s="12"/>
      <c r="U68" s="12"/>
      <c r="V68" s="12"/>
      <c r="W68" s="216"/>
      <c r="X68" s="122"/>
      <c r="Y68" s="115"/>
      <c r="Z68" s="32"/>
      <c r="AA68" s="31"/>
      <c r="AB68" s="31"/>
      <c r="AC68" s="31"/>
      <c r="AE68" s="60"/>
      <c r="AK68" s="71"/>
    </row>
    <row r="69" spans="1:37" ht="31.5" x14ac:dyDescent="0.25">
      <c r="A69" s="148">
        <v>47</v>
      </c>
      <c r="B69" s="523" t="s">
        <v>187</v>
      </c>
      <c r="C69" s="71"/>
      <c r="D69" s="23">
        <v>11.28</v>
      </c>
      <c r="E69" s="367">
        <f t="shared" si="3"/>
        <v>0</v>
      </c>
      <c r="F69" s="31"/>
      <c r="G69" s="163">
        <f t="array" ref="G69">IF(ISNA(INDEX('приложение 7.2 1 квартал'!H:H,MATCH(B69,'приложение 7.2 1 квартал'!B:B,0))),0,INDEX('приложение 7.2 1 квартал'!H:H,MATCH(B69,'приложение 7.2 1 квартал'!B:B,0)))</f>
        <v>0</v>
      </c>
      <c r="H69" s="149"/>
      <c r="I69" s="149"/>
      <c r="J69" s="149"/>
      <c r="K69" s="149"/>
      <c r="L69" s="149">
        <v>11.28</v>
      </c>
      <c r="M69" s="149"/>
      <c r="N69" s="367">
        <f t="array" ref="N69">IF(ISNA(INDEX('приложение 7.2 1 квартал'!R:R,MATCH(B69,'приложение 7.2 1 квартал'!B:B,0))),0,INDEX('приложение 7.2 1 квартал'!R:R,MATCH(B69,'приложение 7.2 1 квартал'!B:B,0)))</f>
        <v>0</v>
      </c>
      <c r="O69" s="163">
        <f t="array" ref="O69">IF(ISNA(INDEX('приложение 7.2 1 квартал'!R:R,MATCH(B69,'приложение 7.2 1 квартал'!B:B,0))),0,INDEX('приложение 7.2 1 квартал'!R:R,MATCH(B69,'приложение 7.2 1 квартал'!B:B,0)))</f>
        <v>0</v>
      </c>
      <c r="P69" s="367">
        <v>0</v>
      </c>
      <c r="Q69" s="367">
        <v>0</v>
      </c>
      <c r="R69" s="72"/>
      <c r="S69" s="71"/>
      <c r="T69" s="12"/>
      <c r="U69" s="12"/>
      <c r="V69" s="12"/>
      <c r="W69" s="216"/>
      <c r="X69" s="122"/>
      <c r="Y69" s="115"/>
      <c r="Z69" s="32"/>
      <c r="AA69" s="31"/>
      <c r="AB69" s="31"/>
      <c r="AC69" s="31"/>
      <c r="AE69" s="60"/>
      <c r="AK69" s="71"/>
    </row>
    <row r="70" spans="1:37" ht="31.5" x14ac:dyDescent="0.25">
      <c r="A70" s="2">
        <v>48</v>
      </c>
      <c r="B70" s="523" t="s">
        <v>188</v>
      </c>
      <c r="C70" s="71"/>
      <c r="D70" s="23">
        <v>5.68</v>
      </c>
      <c r="E70" s="367">
        <f t="shared" si="3"/>
        <v>0</v>
      </c>
      <c r="F70" s="31"/>
      <c r="G70" s="163">
        <f t="array" ref="G70">IF(ISNA(INDEX('приложение 7.2 1 квартал'!H:H,MATCH(B70,'приложение 7.2 1 квартал'!B:B,0))),0,INDEX('приложение 7.2 1 квартал'!H:H,MATCH(B70,'приложение 7.2 1 квартал'!B:B,0)))</f>
        <v>0</v>
      </c>
      <c r="H70" s="149"/>
      <c r="I70" s="149"/>
      <c r="J70" s="149"/>
      <c r="K70" s="149"/>
      <c r="L70" s="149">
        <v>5.68</v>
      </c>
      <c r="M70" s="149"/>
      <c r="N70" s="367">
        <f t="array" ref="N70">IF(ISNA(INDEX('приложение 7.2 1 квартал'!R:R,MATCH(B70,'приложение 7.2 1 квартал'!B:B,0))),0,INDEX('приложение 7.2 1 квартал'!R:R,MATCH(B70,'приложение 7.2 1 квартал'!B:B,0)))</f>
        <v>0</v>
      </c>
      <c r="O70" s="163">
        <f t="array" ref="O70">IF(ISNA(INDEX('приложение 7.2 1 квартал'!R:R,MATCH(B70,'приложение 7.2 1 квартал'!B:B,0))),0,INDEX('приложение 7.2 1 квартал'!R:R,MATCH(B70,'приложение 7.2 1 квартал'!B:B,0)))</f>
        <v>0</v>
      </c>
      <c r="P70" s="367">
        <v>0</v>
      </c>
      <c r="Q70" s="367">
        <v>0</v>
      </c>
      <c r="R70" s="72"/>
      <c r="S70" s="71"/>
      <c r="T70" s="12"/>
      <c r="U70" s="12"/>
      <c r="V70" s="12"/>
      <c r="W70" s="216"/>
      <c r="X70" s="122"/>
      <c r="Y70" s="115"/>
      <c r="Z70" s="32"/>
      <c r="AA70" s="31"/>
      <c r="AB70" s="31"/>
      <c r="AC70" s="31"/>
      <c r="AE70" s="60"/>
      <c r="AK70" s="71"/>
    </row>
    <row r="71" spans="1:37" x14ac:dyDescent="0.25">
      <c r="A71" s="2">
        <v>49</v>
      </c>
      <c r="B71" s="510" t="s">
        <v>189</v>
      </c>
      <c r="C71" s="71"/>
      <c r="D71" s="23"/>
      <c r="E71" s="367">
        <f t="shared" si="3"/>
        <v>0</v>
      </c>
      <c r="F71" s="31"/>
      <c r="G71" s="163">
        <f t="array" ref="G71">IF(ISNA(INDEX('приложение 7.2 1 квартал'!H:H,MATCH(B71,'приложение 7.2 1 квартал'!B:B,0))),0,INDEX('приложение 7.2 1 квартал'!H:H,MATCH(B71,'приложение 7.2 1 квартал'!B:B,0)))</f>
        <v>0</v>
      </c>
      <c r="H71" s="149"/>
      <c r="I71" s="149"/>
      <c r="J71" s="149"/>
      <c r="K71" s="149"/>
      <c r="L71" s="149"/>
      <c r="M71" s="149"/>
      <c r="N71" s="367">
        <f t="array" ref="N71">IF(ISNA(INDEX('приложение 7.2 1 квартал'!R:R,MATCH(B71,'приложение 7.2 1 квартал'!B:B,0))),0,INDEX('приложение 7.2 1 квартал'!R:R,MATCH(B71,'приложение 7.2 1 квартал'!B:B,0)))</f>
        <v>0</v>
      </c>
      <c r="O71" s="163">
        <f t="array" ref="O71">IF(ISNA(INDEX('приложение 7.2 1 квартал'!R:R,MATCH(B71,'приложение 7.2 1 квартал'!B:B,0))),0,INDEX('приложение 7.2 1 квартал'!R:R,MATCH(B71,'приложение 7.2 1 квартал'!B:B,0)))</f>
        <v>0</v>
      </c>
      <c r="P71" s="367">
        <v>0</v>
      </c>
      <c r="Q71" s="367">
        <v>0</v>
      </c>
      <c r="R71" s="72"/>
      <c r="S71" s="71"/>
      <c r="T71" s="12"/>
      <c r="U71" s="12"/>
      <c r="V71" s="12"/>
      <c r="W71" s="216"/>
      <c r="X71" s="122"/>
      <c r="Y71" s="115"/>
      <c r="Z71" s="32"/>
      <c r="AA71" s="31"/>
      <c r="AB71" s="31"/>
      <c r="AC71" s="31"/>
      <c r="AE71" s="60"/>
      <c r="AK71" s="71"/>
    </row>
    <row r="72" spans="1:37" ht="105" x14ac:dyDescent="0.25">
      <c r="A72" s="148">
        <v>50</v>
      </c>
      <c r="B72" s="524" t="s">
        <v>207</v>
      </c>
      <c r="C72" s="71"/>
      <c r="D72" s="23">
        <v>48.269999999999996</v>
      </c>
      <c r="E72" s="367">
        <f t="shared" si="3"/>
        <v>0</v>
      </c>
      <c r="F72" s="31"/>
      <c r="G72" s="163">
        <f t="array" ref="G72">IF(ISNA(INDEX('приложение 7.2 1 квартал'!H:H,MATCH(B72,'приложение 7.2 1 квартал'!B:B,0))),0,INDEX('приложение 7.2 1 квартал'!H:H,MATCH(B72,'приложение 7.2 1 квартал'!B:B,0)))</f>
        <v>0</v>
      </c>
      <c r="H72" s="149"/>
      <c r="I72" s="149"/>
      <c r="J72" s="149"/>
      <c r="K72" s="149"/>
      <c r="L72" s="149">
        <v>48.269999999999996</v>
      </c>
      <c r="M72" s="149"/>
      <c r="N72" s="367">
        <f t="array" ref="N72">IF(ISNA(INDEX('приложение 7.2 1 квартал'!R:R,MATCH(B72,'приложение 7.2 1 квартал'!B:B,0))),0,INDEX('приложение 7.2 1 квартал'!R:R,MATCH(B72,'приложение 7.2 1 квартал'!B:B,0)))</f>
        <v>0</v>
      </c>
      <c r="O72" s="163">
        <f t="array" ref="O72">IF(ISNA(INDEX('приложение 7.2 1 квартал'!R:R,MATCH(B72,'приложение 7.2 1 квартал'!B:B,0))),0,INDEX('приложение 7.2 1 квартал'!R:R,MATCH(B72,'приложение 7.2 1 квартал'!B:B,0)))</f>
        <v>0</v>
      </c>
      <c r="P72" s="367">
        <v>0</v>
      </c>
      <c r="Q72" s="367">
        <v>0</v>
      </c>
      <c r="R72" s="72"/>
      <c r="S72" s="71"/>
      <c r="T72" s="12"/>
      <c r="U72" s="12"/>
      <c r="V72" s="12"/>
      <c r="W72" s="216"/>
      <c r="X72" s="122"/>
      <c r="Y72" s="115"/>
      <c r="Z72" s="32"/>
      <c r="AA72" s="31"/>
      <c r="AB72" s="31"/>
      <c r="AC72" s="31"/>
      <c r="AE72" s="60"/>
      <c r="AK72" s="71"/>
    </row>
    <row r="73" spans="1:37" ht="135" x14ac:dyDescent="0.25">
      <c r="A73" s="2">
        <v>51</v>
      </c>
      <c r="B73" s="524" t="s">
        <v>190</v>
      </c>
      <c r="C73" s="71"/>
      <c r="D73" s="23">
        <v>64.900000000000006</v>
      </c>
      <c r="E73" s="367">
        <f t="shared" si="3"/>
        <v>0</v>
      </c>
      <c r="F73" s="31"/>
      <c r="G73" s="163">
        <f t="array" ref="G73">IF(ISNA(INDEX('приложение 7.2 1 квартал'!H:H,MATCH(B73,'приложение 7.2 1 квартал'!B:B,0))),0,INDEX('приложение 7.2 1 квартал'!H:H,MATCH(B73,'приложение 7.2 1 квартал'!B:B,0)))</f>
        <v>0</v>
      </c>
      <c r="H73" s="149"/>
      <c r="I73" s="149"/>
      <c r="J73" s="149"/>
      <c r="K73" s="149"/>
      <c r="L73" s="149">
        <v>64.900000000000006</v>
      </c>
      <c r="M73" s="149"/>
      <c r="N73" s="367">
        <f t="array" ref="N73">IF(ISNA(INDEX('приложение 7.2 1 квартал'!R:R,MATCH(B73,'приложение 7.2 1 квартал'!B:B,0))),0,INDEX('приложение 7.2 1 квартал'!R:R,MATCH(B73,'приложение 7.2 1 квартал'!B:B,0)))</f>
        <v>0</v>
      </c>
      <c r="O73" s="163">
        <f t="array" ref="O73">IF(ISNA(INDEX('приложение 7.2 1 квартал'!R:R,MATCH(B73,'приложение 7.2 1 квартал'!B:B,0))),0,INDEX('приложение 7.2 1 квартал'!R:R,MATCH(B73,'приложение 7.2 1 квартал'!B:B,0)))</f>
        <v>0</v>
      </c>
      <c r="P73" s="367">
        <v>0</v>
      </c>
      <c r="Q73" s="367">
        <v>0</v>
      </c>
      <c r="R73" s="72"/>
      <c r="S73" s="71"/>
      <c r="T73" s="12"/>
      <c r="U73" s="12"/>
      <c r="V73" s="12"/>
      <c r="W73" s="216"/>
      <c r="X73" s="122"/>
      <c r="Y73" s="115"/>
      <c r="Z73" s="32"/>
      <c r="AA73" s="31"/>
      <c r="AB73" s="31"/>
      <c r="AC73" s="31"/>
      <c r="AE73" s="60"/>
      <c r="AK73" s="71"/>
    </row>
    <row r="74" spans="1:37" ht="120" x14ac:dyDescent="0.25">
      <c r="A74" s="2">
        <v>52</v>
      </c>
      <c r="B74" s="524" t="s">
        <v>209</v>
      </c>
      <c r="C74" s="71"/>
      <c r="D74" s="23">
        <v>22.42</v>
      </c>
      <c r="E74" s="367">
        <f t="shared" si="3"/>
        <v>0</v>
      </c>
      <c r="F74" s="31"/>
      <c r="G74" s="163">
        <f t="array" ref="G74">IF(ISNA(INDEX('приложение 7.2 1 квартал'!H:H,MATCH(B74,'приложение 7.2 1 квартал'!B:B,0))),0,INDEX('приложение 7.2 1 квартал'!H:H,MATCH(B74,'приложение 7.2 1 квартал'!B:B,0)))</f>
        <v>0</v>
      </c>
      <c r="H74" s="149"/>
      <c r="I74" s="149"/>
      <c r="J74" s="149"/>
      <c r="K74" s="149"/>
      <c r="L74" s="149">
        <v>22.42</v>
      </c>
      <c r="M74" s="149"/>
      <c r="N74" s="367">
        <f t="array" ref="N74">IF(ISNA(INDEX('приложение 7.2 1 квартал'!R:R,MATCH(B74,'приложение 7.2 1 квартал'!B:B,0))),0,INDEX('приложение 7.2 1 квартал'!R:R,MATCH(B74,'приложение 7.2 1 квартал'!B:B,0)))</f>
        <v>0</v>
      </c>
      <c r="O74" s="163">
        <f t="array" ref="O74">IF(ISNA(INDEX('приложение 7.2 1 квартал'!R:R,MATCH(B74,'приложение 7.2 1 квартал'!B:B,0))),0,INDEX('приложение 7.2 1 квартал'!R:R,MATCH(B74,'приложение 7.2 1 квартал'!B:B,0)))</f>
        <v>0</v>
      </c>
      <c r="P74" s="367">
        <v>0</v>
      </c>
      <c r="Q74" s="367">
        <v>0</v>
      </c>
      <c r="R74" s="72"/>
      <c r="S74" s="71"/>
      <c r="T74" s="12"/>
      <c r="U74" s="12"/>
      <c r="V74" s="12"/>
      <c r="W74" s="216"/>
      <c r="X74" s="122"/>
      <c r="Y74" s="115"/>
      <c r="Z74" s="32"/>
      <c r="AA74" s="31"/>
      <c r="AB74" s="31"/>
      <c r="AC74" s="31"/>
      <c r="AE74" s="60"/>
      <c r="AK74" s="71"/>
    </row>
    <row r="75" spans="1:37" ht="120" x14ac:dyDescent="0.25">
      <c r="A75" s="148">
        <v>53</v>
      </c>
      <c r="B75" s="514" t="s">
        <v>191</v>
      </c>
      <c r="C75" s="71"/>
      <c r="D75" s="23">
        <v>11.8</v>
      </c>
      <c r="E75" s="367">
        <f t="shared" si="3"/>
        <v>0</v>
      </c>
      <c r="F75" s="31"/>
      <c r="G75" s="163">
        <f t="array" ref="G75">IF(ISNA(INDEX('приложение 7.2 1 квартал'!H:H,MATCH(B75,'приложение 7.2 1 квартал'!B:B,0))),0,INDEX('приложение 7.2 1 квартал'!H:H,MATCH(B75,'приложение 7.2 1 квартал'!B:B,0)))</f>
        <v>0</v>
      </c>
      <c r="H75" s="149"/>
      <c r="I75" s="149"/>
      <c r="J75" s="149"/>
      <c r="K75" s="149"/>
      <c r="L75" s="149">
        <v>11.8</v>
      </c>
      <c r="M75" s="149"/>
      <c r="N75" s="367">
        <f t="array" ref="N75">IF(ISNA(INDEX('приложение 7.2 1 квартал'!R:R,MATCH(B75,'приложение 7.2 1 квартал'!B:B,0))),0,INDEX('приложение 7.2 1 квартал'!R:R,MATCH(B75,'приложение 7.2 1 квартал'!B:B,0)))</f>
        <v>0</v>
      </c>
      <c r="O75" s="163">
        <f t="array" ref="O75">IF(ISNA(INDEX('приложение 7.2 1 квартал'!R:R,MATCH(B75,'приложение 7.2 1 квартал'!B:B,0))),0,INDEX('приложение 7.2 1 квартал'!R:R,MATCH(B75,'приложение 7.2 1 квартал'!B:B,0)))</f>
        <v>0</v>
      </c>
      <c r="P75" s="367">
        <v>0</v>
      </c>
      <c r="Q75" s="367">
        <v>0</v>
      </c>
      <c r="R75" s="72"/>
      <c r="S75" s="71"/>
      <c r="T75" s="12"/>
      <c r="U75" s="12"/>
      <c r="V75" s="12"/>
      <c r="W75" s="216"/>
      <c r="X75" s="122"/>
      <c r="Y75" s="115"/>
      <c r="Z75" s="32"/>
      <c r="AA75" s="31"/>
      <c r="AB75" s="31"/>
      <c r="AC75" s="31"/>
      <c r="AE75" s="60"/>
      <c r="AK75" s="71"/>
    </row>
    <row r="76" spans="1:37" ht="105" x14ac:dyDescent="0.25">
      <c r="A76" s="2">
        <v>54</v>
      </c>
      <c r="B76" s="514" t="s">
        <v>208</v>
      </c>
      <c r="C76" s="71"/>
      <c r="D76" s="34">
        <v>10.62</v>
      </c>
      <c r="E76" s="367">
        <f t="shared" si="3"/>
        <v>0</v>
      </c>
      <c r="F76" s="31"/>
      <c r="G76" s="163">
        <f t="array" ref="G76">IF(ISNA(INDEX('приложение 7.2 1 квартал'!H:H,MATCH(B76,'приложение 7.2 1 квартал'!B:B,0))),0,INDEX('приложение 7.2 1 квартал'!H:H,MATCH(B76,'приложение 7.2 1 квартал'!B:B,0)))</f>
        <v>0</v>
      </c>
      <c r="H76" s="149"/>
      <c r="I76" s="149"/>
      <c r="J76" s="149"/>
      <c r="K76" s="149"/>
      <c r="L76" s="149">
        <v>10.62</v>
      </c>
      <c r="M76" s="149"/>
      <c r="N76" s="367">
        <f t="array" ref="N76">IF(ISNA(INDEX('приложение 7.2 1 квартал'!R:R,MATCH(B76,'приложение 7.2 1 квартал'!B:B,0))),0,INDEX('приложение 7.2 1 квартал'!R:R,MATCH(B76,'приложение 7.2 1 квартал'!B:B,0)))</f>
        <v>0</v>
      </c>
      <c r="O76" s="163">
        <f t="array" ref="O76">IF(ISNA(INDEX('приложение 7.2 1 квартал'!R:R,MATCH(B76,'приложение 7.2 1 квартал'!B:B,0))),0,INDEX('приложение 7.2 1 квартал'!R:R,MATCH(B76,'приложение 7.2 1 квартал'!B:B,0)))</f>
        <v>0</v>
      </c>
      <c r="P76" s="367">
        <v>0</v>
      </c>
      <c r="Q76" s="367">
        <v>0</v>
      </c>
      <c r="R76" s="72"/>
      <c r="S76" s="71"/>
      <c r="T76" s="12"/>
      <c r="U76" s="12"/>
      <c r="V76" s="12"/>
      <c r="W76" s="216"/>
      <c r="X76" s="122"/>
      <c r="Y76" s="115"/>
      <c r="Z76" s="32"/>
      <c r="AA76" s="31"/>
      <c r="AB76" s="31"/>
      <c r="AC76" s="31"/>
      <c r="AE76" s="60"/>
      <c r="AK76" s="71"/>
    </row>
    <row r="77" spans="1:37" x14ac:dyDescent="0.25">
      <c r="A77" s="2">
        <v>55</v>
      </c>
      <c r="B77" s="516" t="s">
        <v>135</v>
      </c>
      <c r="C77" s="71"/>
      <c r="D77" s="23"/>
      <c r="E77" s="367">
        <f t="shared" si="3"/>
        <v>0</v>
      </c>
      <c r="F77" s="31"/>
      <c r="G77" s="163">
        <f t="array" ref="G77">IF(ISNA(INDEX('приложение 7.2 1 квартал'!H:H,MATCH(B77,'приложение 7.2 1 квартал'!B:B,0))),0,INDEX('приложение 7.2 1 квартал'!H:H,MATCH(B77,'приложение 7.2 1 квартал'!B:B,0)))</f>
        <v>0</v>
      </c>
      <c r="H77" s="149"/>
      <c r="I77" s="149"/>
      <c r="J77" s="149"/>
      <c r="K77" s="149"/>
      <c r="L77" s="149"/>
      <c r="M77" s="149"/>
      <c r="N77" s="367">
        <f t="array" ref="N77">IF(ISNA(INDEX('приложение 7.2 1 квартал'!R:R,MATCH(B77,'приложение 7.2 1 квартал'!B:B,0))),0,INDEX('приложение 7.2 1 квартал'!R:R,MATCH(B77,'приложение 7.2 1 квартал'!B:B,0)))</f>
        <v>0</v>
      </c>
      <c r="O77" s="163">
        <f t="array" ref="O77">IF(ISNA(INDEX('приложение 7.2 1 квартал'!R:R,MATCH(B77,'приложение 7.2 1 квартал'!B:B,0))),0,INDEX('приложение 7.2 1 квартал'!R:R,MATCH(B77,'приложение 7.2 1 квартал'!B:B,0)))</f>
        <v>0</v>
      </c>
      <c r="P77" s="367">
        <v>0</v>
      </c>
      <c r="Q77" s="367">
        <v>0</v>
      </c>
      <c r="R77" s="72"/>
      <c r="S77" s="71"/>
      <c r="T77" s="12"/>
      <c r="U77" s="12"/>
      <c r="V77" s="12"/>
      <c r="W77" s="216"/>
      <c r="X77" s="122"/>
      <c r="Y77" s="115"/>
      <c r="Z77" s="32"/>
      <c r="AA77" s="31"/>
      <c r="AB77" s="31"/>
      <c r="AC77" s="31"/>
      <c r="AE77" s="60"/>
      <c r="AK77" s="71"/>
    </row>
    <row r="78" spans="1:37" ht="31.5" x14ac:dyDescent="0.25">
      <c r="A78" s="148">
        <v>56</v>
      </c>
      <c r="B78" s="465" t="s">
        <v>192</v>
      </c>
      <c r="C78" s="71"/>
      <c r="D78" s="23">
        <v>15.4</v>
      </c>
      <c r="E78" s="367">
        <f t="shared" si="3"/>
        <v>0</v>
      </c>
      <c r="F78" s="31"/>
      <c r="G78" s="163">
        <f t="array" ref="G78">IF(ISNA(INDEX('приложение 7.2 1 квартал'!H:H,MATCH(B78,'приложение 7.2 1 квартал'!B:B,0))),0,INDEX('приложение 7.2 1 квартал'!H:H,MATCH(B78,'приложение 7.2 1 квартал'!B:B,0)))</f>
        <v>0</v>
      </c>
      <c r="H78" s="149"/>
      <c r="I78" s="149"/>
      <c r="J78" s="149"/>
      <c r="K78" s="149"/>
      <c r="L78" s="149">
        <v>15.4</v>
      </c>
      <c r="M78" s="149"/>
      <c r="N78" s="367">
        <f t="array" ref="N78">IF(ISNA(INDEX('приложение 7.2 1 квартал'!R:R,MATCH(B78,'приложение 7.2 1 квартал'!B:B,0))),0,INDEX('приложение 7.2 1 квартал'!R:R,MATCH(B78,'приложение 7.2 1 квартал'!B:B,0)))</f>
        <v>0</v>
      </c>
      <c r="O78" s="163">
        <f t="array" ref="O78">IF(ISNA(INDEX('приложение 7.2 1 квартал'!R:R,MATCH(B78,'приложение 7.2 1 квартал'!B:B,0))),0,INDEX('приложение 7.2 1 квартал'!R:R,MATCH(B78,'приложение 7.2 1 квартал'!B:B,0)))</f>
        <v>0</v>
      </c>
      <c r="P78" s="367">
        <v>0</v>
      </c>
      <c r="Q78" s="367">
        <v>0</v>
      </c>
      <c r="R78" s="72"/>
      <c r="S78" s="71"/>
      <c r="T78" s="12"/>
      <c r="U78" s="12"/>
      <c r="V78" s="12"/>
      <c r="W78" s="216"/>
      <c r="X78" s="122"/>
      <c r="Y78" s="115"/>
      <c r="Z78" s="32"/>
      <c r="AA78" s="31"/>
      <c r="AB78" s="31"/>
      <c r="AC78" s="31"/>
      <c r="AE78" s="60"/>
      <c r="AK78" s="71"/>
    </row>
    <row r="79" spans="1:37" x14ac:dyDescent="0.25">
      <c r="A79" s="2">
        <v>57</v>
      </c>
      <c r="B79" s="519" t="s">
        <v>136</v>
      </c>
      <c r="C79" s="71"/>
      <c r="D79" s="23"/>
      <c r="E79" s="367">
        <f t="shared" si="3"/>
        <v>0</v>
      </c>
      <c r="F79" s="31"/>
      <c r="G79" s="163">
        <f t="array" ref="G79">IF(ISNA(INDEX('приложение 7.2 1 квартал'!H:H,MATCH(B79,'приложение 7.2 1 квартал'!B:B,0))),0,INDEX('приложение 7.2 1 квартал'!H:H,MATCH(B79,'приложение 7.2 1 квартал'!B:B,0)))</f>
        <v>0</v>
      </c>
      <c r="H79" s="149"/>
      <c r="I79" s="149"/>
      <c r="J79" s="149"/>
      <c r="K79" s="149"/>
      <c r="L79" s="149"/>
      <c r="M79" s="149"/>
      <c r="N79" s="367">
        <f t="array" ref="N79">IF(ISNA(INDEX('приложение 7.2 1 квартал'!R:R,MATCH(B79,'приложение 7.2 1 квартал'!B:B,0))),0,INDEX('приложение 7.2 1 квартал'!R:R,MATCH(B79,'приложение 7.2 1 квартал'!B:B,0)))</f>
        <v>0</v>
      </c>
      <c r="O79" s="163">
        <f t="array" ref="O79">IF(ISNA(INDEX('приложение 7.2 1 квартал'!R:R,MATCH(B79,'приложение 7.2 1 квартал'!B:B,0))),0,INDEX('приложение 7.2 1 квартал'!R:R,MATCH(B79,'приложение 7.2 1 квартал'!B:B,0)))</f>
        <v>0</v>
      </c>
      <c r="P79" s="367">
        <v>0</v>
      </c>
      <c r="Q79" s="367">
        <v>0</v>
      </c>
      <c r="R79" s="72"/>
      <c r="S79" s="71"/>
      <c r="T79" s="12"/>
      <c r="U79" s="12"/>
      <c r="V79" s="12"/>
      <c r="W79" s="216"/>
      <c r="X79" s="122"/>
      <c r="Y79" s="115"/>
      <c r="Z79" s="32"/>
      <c r="AA79" s="31"/>
      <c r="AB79" s="31"/>
      <c r="AC79" s="31"/>
      <c r="AE79" s="60"/>
      <c r="AK79" s="71"/>
    </row>
    <row r="80" spans="1:37" ht="126" x14ac:dyDescent="0.25">
      <c r="A80" s="2">
        <v>58</v>
      </c>
      <c r="B80" s="513" t="s">
        <v>193</v>
      </c>
      <c r="C80" s="71"/>
      <c r="D80" s="23">
        <v>59.234999999999999</v>
      </c>
      <c r="E80" s="367">
        <f t="shared" si="3"/>
        <v>0</v>
      </c>
      <c r="F80" s="31"/>
      <c r="G80" s="163">
        <f t="array" ref="G80">IF(ISNA(INDEX('приложение 7.2 1 квартал'!H:H,MATCH(B80,'приложение 7.2 1 квартал'!B:B,0))),0,INDEX('приложение 7.2 1 квартал'!H:H,MATCH(B80,'приложение 7.2 1 квартал'!B:B,0)))</f>
        <v>0</v>
      </c>
      <c r="H80" s="149"/>
      <c r="I80" s="149"/>
      <c r="J80" s="149"/>
      <c r="K80" s="149"/>
      <c r="L80" s="149">
        <v>59.234999999999999</v>
      </c>
      <c r="M80" s="149"/>
      <c r="N80" s="367">
        <f t="array" ref="N80">IF(ISNA(INDEX('приложение 7.2 1 квартал'!R:R,MATCH(B80,'приложение 7.2 1 квартал'!B:B,0))),0,INDEX('приложение 7.2 1 квартал'!R:R,MATCH(B80,'приложение 7.2 1 квартал'!B:B,0)))</f>
        <v>0</v>
      </c>
      <c r="O80" s="163">
        <f t="array" ref="O80">IF(ISNA(INDEX('приложение 7.2 1 квартал'!R:R,MATCH(B80,'приложение 7.2 1 квартал'!B:B,0))),0,INDEX('приложение 7.2 1 квартал'!R:R,MATCH(B80,'приложение 7.2 1 квартал'!B:B,0)))</f>
        <v>0</v>
      </c>
      <c r="P80" s="367">
        <v>0</v>
      </c>
      <c r="Q80" s="367">
        <v>0</v>
      </c>
      <c r="R80" s="72"/>
      <c r="S80" s="71"/>
      <c r="T80" s="12"/>
      <c r="U80" s="12"/>
      <c r="V80" s="12"/>
      <c r="W80" s="216"/>
      <c r="X80" s="122"/>
      <c r="Y80" s="115"/>
      <c r="Z80" s="32"/>
      <c r="AA80" s="31"/>
      <c r="AB80" s="31"/>
      <c r="AC80" s="31"/>
      <c r="AE80" s="60"/>
      <c r="AK80" s="71"/>
    </row>
    <row r="81" spans="1:37" ht="31.5" x14ac:dyDescent="0.25">
      <c r="A81" s="148">
        <v>59</v>
      </c>
      <c r="B81" s="209" t="s">
        <v>194</v>
      </c>
      <c r="C81" s="71"/>
      <c r="D81" s="23">
        <v>2.8</v>
      </c>
      <c r="E81" s="367">
        <f t="shared" si="3"/>
        <v>0</v>
      </c>
      <c r="F81" s="31"/>
      <c r="G81" s="163">
        <f t="array" ref="G81">IF(ISNA(INDEX('приложение 7.2 1 квартал'!H:H,MATCH(B81,'приложение 7.2 1 квартал'!B:B,0))),0,INDEX('приложение 7.2 1 квартал'!H:H,MATCH(B81,'приложение 7.2 1 квартал'!B:B,0)))</f>
        <v>0</v>
      </c>
      <c r="H81" s="149"/>
      <c r="I81" s="149"/>
      <c r="J81" s="149"/>
      <c r="K81" s="149"/>
      <c r="L81" s="149">
        <v>2.8</v>
      </c>
      <c r="M81" s="149"/>
      <c r="N81" s="367">
        <f t="array" ref="N81">IF(ISNA(INDEX('приложение 7.2 1 квартал'!R:R,MATCH(B81,'приложение 7.2 1 квартал'!B:B,0))),0,INDEX('приложение 7.2 1 квартал'!R:R,MATCH(B81,'приложение 7.2 1 квартал'!B:B,0)))</f>
        <v>0</v>
      </c>
      <c r="O81" s="163">
        <f t="array" ref="O81">IF(ISNA(INDEX('приложение 7.2 1 квартал'!R:R,MATCH(B81,'приложение 7.2 1 квартал'!B:B,0))),0,INDEX('приложение 7.2 1 квартал'!R:R,MATCH(B81,'приложение 7.2 1 квартал'!B:B,0)))</f>
        <v>0</v>
      </c>
      <c r="P81" s="367">
        <v>0</v>
      </c>
      <c r="Q81" s="367">
        <v>0</v>
      </c>
      <c r="R81" s="72"/>
      <c r="S81" s="71"/>
      <c r="T81" s="12"/>
      <c r="U81" s="12"/>
      <c r="V81" s="12"/>
      <c r="W81" s="216"/>
      <c r="X81" s="122"/>
      <c r="Y81" s="115"/>
      <c r="Z81" s="32"/>
      <c r="AA81" s="31"/>
      <c r="AB81" s="31"/>
      <c r="AC81" s="31"/>
      <c r="AE81" s="60"/>
      <c r="AK81" s="71"/>
    </row>
    <row r="82" spans="1:37" ht="31.5" x14ac:dyDescent="0.25">
      <c r="A82" s="2">
        <v>60</v>
      </c>
      <c r="B82" s="209" t="s">
        <v>195</v>
      </c>
      <c r="C82" s="71"/>
      <c r="D82" s="23">
        <v>2.8</v>
      </c>
      <c r="E82" s="367">
        <f t="shared" si="3"/>
        <v>0</v>
      </c>
      <c r="F82" s="31"/>
      <c r="G82" s="163">
        <f t="array" ref="G82">IF(ISNA(INDEX('приложение 7.2 1 квартал'!H:H,MATCH(B82,'приложение 7.2 1 квартал'!B:B,0))),0,INDEX('приложение 7.2 1 квартал'!H:H,MATCH(B82,'приложение 7.2 1 квартал'!B:B,0)))</f>
        <v>0</v>
      </c>
      <c r="H82" s="149"/>
      <c r="I82" s="149"/>
      <c r="J82" s="149"/>
      <c r="K82" s="149"/>
      <c r="L82" s="149">
        <v>2.8</v>
      </c>
      <c r="M82" s="149"/>
      <c r="N82" s="367">
        <f t="array" ref="N82">IF(ISNA(INDEX('приложение 7.2 1 квартал'!R:R,MATCH(B82,'приложение 7.2 1 квартал'!B:B,0))),0,INDEX('приложение 7.2 1 квартал'!R:R,MATCH(B82,'приложение 7.2 1 квартал'!B:B,0)))</f>
        <v>0</v>
      </c>
      <c r="O82" s="163">
        <f t="array" ref="O82">IF(ISNA(INDEX('приложение 7.2 1 квартал'!R:R,MATCH(B82,'приложение 7.2 1 квартал'!B:B,0))),0,INDEX('приложение 7.2 1 квартал'!R:R,MATCH(B82,'приложение 7.2 1 квартал'!B:B,0)))</f>
        <v>0</v>
      </c>
      <c r="P82" s="367">
        <v>0</v>
      </c>
      <c r="Q82" s="367">
        <v>0</v>
      </c>
      <c r="R82" s="72"/>
      <c r="S82" s="71"/>
      <c r="T82" s="12"/>
      <c r="U82" s="12"/>
      <c r="V82" s="12"/>
      <c r="W82" s="216"/>
      <c r="X82" s="122"/>
      <c r="Y82" s="115"/>
      <c r="Z82" s="32"/>
      <c r="AA82" s="31"/>
      <c r="AB82" s="31"/>
      <c r="AC82" s="31"/>
      <c r="AE82" s="60"/>
      <c r="AK82" s="71"/>
    </row>
    <row r="83" spans="1:37" ht="31.5" x14ac:dyDescent="0.25">
      <c r="A83" s="2">
        <v>61</v>
      </c>
      <c r="B83" s="209" t="s">
        <v>196</v>
      </c>
      <c r="C83" s="71"/>
      <c r="D83" s="23">
        <v>8.9600000000000009</v>
      </c>
      <c r="E83" s="367">
        <f t="shared" si="3"/>
        <v>0</v>
      </c>
      <c r="F83" s="31"/>
      <c r="G83" s="163">
        <f t="array" ref="G83">IF(ISNA(INDEX('приложение 7.2 1 квартал'!H:H,MATCH(B83,'приложение 7.2 1 квартал'!B:B,0))),0,INDEX('приложение 7.2 1 квартал'!H:H,MATCH(B83,'приложение 7.2 1 квартал'!B:B,0)))</f>
        <v>0</v>
      </c>
      <c r="H83" s="149"/>
      <c r="I83" s="149"/>
      <c r="J83" s="149"/>
      <c r="K83" s="149"/>
      <c r="L83" s="149">
        <v>8.9600000000000009</v>
      </c>
      <c r="M83" s="149"/>
      <c r="N83" s="367">
        <f t="array" ref="N83">IF(ISNA(INDEX('приложение 7.2 1 квартал'!R:R,MATCH(B83,'приложение 7.2 1 квартал'!B:B,0))),0,INDEX('приложение 7.2 1 квартал'!R:R,MATCH(B83,'приложение 7.2 1 квартал'!B:B,0)))</f>
        <v>0</v>
      </c>
      <c r="O83" s="163">
        <f t="array" ref="O83">IF(ISNA(INDEX('приложение 7.2 1 квартал'!R:R,MATCH(B83,'приложение 7.2 1 квартал'!B:B,0))),0,INDEX('приложение 7.2 1 квартал'!R:R,MATCH(B83,'приложение 7.2 1 квартал'!B:B,0)))</f>
        <v>0</v>
      </c>
      <c r="P83" s="367">
        <v>0</v>
      </c>
      <c r="Q83" s="367">
        <v>0</v>
      </c>
      <c r="R83" s="72"/>
      <c r="S83" s="71"/>
      <c r="T83" s="12"/>
      <c r="U83" s="12"/>
      <c r="V83" s="12"/>
      <c r="W83" s="216"/>
      <c r="X83" s="122"/>
      <c r="Y83" s="115"/>
      <c r="Z83" s="32"/>
      <c r="AA83" s="31"/>
      <c r="AB83" s="31"/>
      <c r="AC83" s="31"/>
      <c r="AE83" s="60"/>
      <c r="AK83" s="71"/>
    </row>
    <row r="84" spans="1:37" x14ac:dyDescent="0.25">
      <c r="A84" s="148">
        <v>62</v>
      </c>
      <c r="B84" s="518" t="s">
        <v>197</v>
      </c>
      <c r="C84" s="71"/>
      <c r="D84" s="23"/>
      <c r="E84" s="367">
        <f t="shared" si="3"/>
        <v>0</v>
      </c>
      <c r="F84" s="31"/>
      <c r="G84" s="163">
        <f t="array" ref="G84">IF(ISNA(INDEX('приложение 7.2 1 квартал'!H:H,MATCH(B84,'приложение 7.2 1 квартал'!B:B,0))),0,INDEX('приложение 7.2 1 квартал'!H:H,MATCH(B84,'приложение 7.2 1 квартал'!B:B,0)))</f>
        <v>0</v>
      </c>
      <c r="H84" s="149"/>
      <c r="I84" s="149"/>
      <c r="J84" s="149"/>
      <c r="K84" s="149"/>
      <c r="L84" s="149"/>
      <c r="M84" s="149"/>
      <c r="N84" s="367">
        <f t="array" ref="N84">IF(ISNA(INDEX('приложение 7.2 1 квартал'!R:R,MATCH(B84,'приложение 7.2 1 квартал'!B:B,0))),0,INDEX('приложение 7.2 1 квартал'!R:R,MATCH(B84,'приложение 7.2 1 квартал'!B:B,0)))</f>
        <v>0</v>
      </c>
      <c r="O84" s="163">
        <f t="array" ref="O84">IF(ISNA(INDEX('приложение 7.2 1 квартал'!R:R,MATCH(B84,'приложение 7.2 1 квартал'!B:B,0))),0,INDEX('приложение 7.2 1 квартал'!R:R,MATCH(B84,'приложение 7.2 1 квартал'!B:B,0)))</f>
        <v>0</v>
      </c>
      <c r="P84" s="367">
        <v>0</v>
      </c>
      <c r="Q84" s="367">
        <v>0</v>
      </c>
      <c r="R84" s="72"/>
      <c r="S84" s="71"/>
      <c r="T84" s="12"/>
      <c r="U84" s="12"/>
      <c r="V84" s="12"/>
      <c r="W84" s="216"/>
      <c r="X84" s="122"/>
      <c r="Y84" s="115"/>
      <c r="Z84" s="32"/>
      <c r="AA84" s="31"/>
      <c r="AB84" s="31"/>
      <c r="AC84" s="31"/>
      <c r="AE84" s="60"/>
      <c r="AK84" s="71"/>
    </row>
    <row r="85" spans="1:37" ht="63" x14ac:dyDescent="0.25">
      <c r="A85" s="2">
        <v>63</v>
      </c>
      <c r="B85" s="523" t="s">
        <v>198</v>
      </c>
      <c r="C85" s="71"/>
      <c r="D85" s="23">
        <v>17.062799999999999</v>
      </c>
      <c r="E85" s="367">
        <f t="shared" si="3"/>
        <v>0</v>
      </c>
      <c r="F85" s="31"/>
      <c r="G85" s="163">
        <f t="array" ref="G85">IF(ISNA(INDEX('приложение 7.2 1 квартал'!H:H,MATCH(B85,'приложение 7.2 1 квартал'!B:B,0))),0,INDEX('приложение 7.2 1 квартал'!H:H,MATCH(B85,'приложение 7.2 1 квартал'!B:B,0)))</f>
        <v>0</v>
      </c>
      <c r="H85" s="149"/>
      <c r="I85" s="149"/>
      <c r="J85" s="149"/>
      <c r="K85" s="149"/>
      <c r="L85" s="149">
        <v>17.062799999999999</v>
      </c>
      <c r="M85" s="149"/>
      <c r="N85" s="367">
        <f t="array" ref="N85">IF(ISNA(INDEX('приложение 7.2 1 квартал'!R:R,MATCH(B85,'приложение 7.2 1 квартал'!B:B,0))),0,INDEX('приложение 7.2 1 квартал'!R:R,MATCH(B85,'приложение 7.2 1 квартал'!B:B,0)))</f>
        <v>0</v>
      </c>
      <c r="O85" s="163">
        <f t="array" ref="O85">IF(ISNA(INDEX('приложение 7.2 1 квартал'!R:R,MATCH(B85,'приложение 7.2 1 квартал'!B:B,0))),0,INDEX('приложение 7.2 1 квартал'!R:R,MATCH(B85,'приложение 7.2 1 квартал'!B:B,0)))</f>
        <v>0</v>
      </c>
      <c r="P85" s="367">
        <v>0</v>
      </c>
      <c r="Q85" s="367">
        <v>0</v>
      </c>
      <c r="R85" s="72"/>
      <c r="S85" s="71"/>
      <c r="T85" s="12"/>
      <c r="U85" s="12"/>
      <c r="V85" s="12"/>
      <c r="W85" s="216"/>
      <c r="X85" s="122"/>
      <c r="Y85" s="115"/>
      <c r="Z85" s="32"/>
      <c r="AA85" s="31"/>
      <c r="AB85" s="31"/>
      <c r="AC85" s="31"/>
      <c r="AE85" s="60"/>
      <c r="AK85" s="71"/>
    </row>
    <row r="86" spans="1:37" x14ac:dyDescent="0.25">
      <c r="A86" s="2">
        <v>64</v>
      </c>
      <c r="B86" s="518" t="s">
        <v>199</v>
      </c>
      <c r="C86" s="71"/>
      <c r="D86" s="23"/>
      <c r="E86" s="367">
        <f t="shared" si="3"/>
        <v>0</v>
      </c>
      <c r="F86" s="31"/>
      <c r="G86" s="163">
        <f t="array" ref="G86">IF(ISNA(INDEX('приложение 7.2 1 квартал'!H:H,MATCH(B86,'приложение 7.2 1 квартал'!B:B,0))),0,INDEX('приложение 7.2 1 квартал'!H:H,MATCH(B86,'приложение 7.2 1 квартал'!B:B,0)))</f>
        <v>0</v>
      </c>
      <c r="H86" s="149"/>
      <c r="I86" s="149"/>
      <c r="J86" s="149"/>
      <c r="K86" s="149"/>
      <c r="L86" s="149"/>
      <c r="M86" s="149"/>
      <c r="N86" s="367">
        <f t="array" ref="N86">IF(ISNA(INDEX('приложение 7.2 1 квартал'!R:R,MATCH(B86,'приложение 7.2 1 квартал'!B:B,0))),0,INDEX('приложение 7.2 1 квартал'!R:R,MATCH(B86,'приложение 7.2 1 квартал'!B:B,0)))</f>
        <v>0</v>
      </c>
      <c r="O86" s="163">
        <f t="array" ref="O86">IF(ISNA(INDEX('приложение 7.2 1 квартал'!R:R,MATCH(B86,'приложение 7.2 1 квартал'!B:B,0))),0,INDEX('приложение 7.2 1 квартал'!R:R,MATCH(B86,'приложение 7.2 1 квартал'!B:B,0)))</f>
        <v>0</v>
      </c>
      <c r="P86" s="367">
        <v>0</v>
      </c>
      <c r="Q86" s="367">
        <v>0</v>
      </c>
      <c r="R86" s="72"/>
      <c r="S86" s="71"/>
      <c r="T86" s="12"/>
      <c r="U86" s="12"/>
      <c r="V86" s="12"/>
      <c r="W86" s="216"/>
      <c r="X86" s="122"/>
      <c r="Y86" s="115"/>
      <c r="Z86" s="32"/>
      <c r="AA86" s="31"/>
      <c r="AB86" s="31"/>
      <c r="AC86" s="31"/>
      <c r="AE86" s="60"/>
      <c r="AK86" s="71"/>
    </row>
    <row r="87" spans="1:37" ht="31.5" x14ac:dyDescent="0.25">
      <c r="A87" s="148">
        <v>65</v>
      </c>
      <c r="B87" s="523" t="s">
        <v>200</v>
      </c>
      <c r="C87" s="71"/>
      <c r="D87" s="23">
        <v>5.6</v>
      </c>
      <c r="E87" s="367">
        <f t="shared" si="3"/>
        <v>0</v>
      </c>
      <c r="F87" s="31"/>
      <c r="G87" s="163">
        <f t="array" ref="G87">IF(ISNA(INDEX('приложение 7.2 1 квартал'!H:H,MATCH(B87,'приложение 7.2 1 квартал'!B:B,0))),0,INDEX('приложение 7.2 1 квартал'!H:H,MATCH(B87,'приложение 7.2 1 квартал'!B:B,0)))</f>
        <v>0</v>
      </c>
      <c r="H87" s="149"/>
      <c r="I87" s="149"/>
      <c r="J87" s="149"/>
      <c r="K87" s="149"/>
      <c r="L87" s="149">
        <v>5.6</v>
      </c>
      <c r="M87" s="149"/>
      <c r="N87" s="367">
        <f t="array" ref="N87">IF(ISNA(INDEX('приложение 7.2 1 квартал'!R:R,MATCH(B87,'приложение 7.2 1 квартал'!B:B,0))),0,INDEX('приложение 7.2 1 квартал'!R:R,MATCH(B87,'приложение 7.2 1 квартал'!B:B,0)))</f>
        <v>0</v>
      </c>
      <c r="O87" s="163">
        <f t="array" ref="O87">IF(ISNA(INDEX('приложение 7.2 1 квартал'!R:R,MATCH(B87,'приложение 7.2 1 квартал'!B:B,0))),0,INDEX('приложение 7.2 1 квартал'!R:R,MATCH(B87,'приложение 7.2 1 квартал'!B:B,0)))</f>
        <v>0</v>
      </c>
      <c r="P87" s="367">
        <v>0</v>
      </c>
      <c r="Q87" s="367">
        <v>0</v>
      </c>
      <c r="R87" s="72"/>
      <c r="S87" s="71"/>
      <c r="T87" s="12"/>
      <c r="U87" s="12"/>
      <c r="V87" s="12"/>
      <c r="W87" s="216"/>
      <c r="X87" s="122"/>
      <c r="Y87" s="115"/>
      <c r="Z87" s="32"/>
      <c r="AA87" s="31"/>
      <c r="AB87" s="31"/>
      <c r="AC87" s="31"/>
      <c r="AE87" s="60"/>
      <c r="AK87" s="71"/>
    </row>
    <row r="88" spans="1:37" ht="31.5" x14ac:dyDescent="0.25">
      <c r="A88" s="2">
        <v>66</v>
      </c>
      <c r="B88" s="525" t="s">
        <v>201</v>
      </c>
      <c r="C88" s="71"/>
      <c r="D88" s="23">
        <v>13.2</v>
      </c>
      <c r="E88" s="367">
        <f t="shared" si="3"/>
        <v>0</v>
      </c>
      <c r="F88" s="31"/>
      <c r="G88" s="163">
        <f t="array" ref="G88">IF(ISNA(INDEX('приложение 7.2 1 квартал'!H:H,MATCH(B88,'приложение 7.2 1 квартал'!B:B,0))),0,INDEX('приложение 7.2 1 квартал'!H:H,MATCH(B88,'приложение 7.2 1 квартал'!B:B,0)))</f>
        <v>0</v>
      </c>
      <c r="H88" s="149"/>
      <c r="I88" s="149"/>
      <c r="J88" s="149"/>
      <c r="K88" s="149"/>
      <c r="L88" s="149">
        <v>13.2</v>
      </c>
      <c r="M88" s="149"/>
      <c r="N88" s="367">
        <f t="array" ref="N88">IF(ISNA(INDEX('приложение 7.2 1 квартал'!R:R,MATCH(B88,'приложение 7.2 1 квартал'!B:B,0))),0,INDEX('приложение 7.2 1 квартал'!R:R,MATCH(B88,'приложение 7.2 1 квартал'!B:B,0)))</f>
        <v>0</v>
      </c>
      <c r="O88" s="163">
        <f t="array" ref="O88">IF(ISNA(INDEX('приложение 7.2 1 квартал'!R:R,MATCH(B88,'приложение 7.2 1 квартал'!B:B,0))),0,INDEX('приложение 7.2 1 квартал'!R:R,MATCH(B88,'приложение 7.2 1 квартал'!B:B,0)))</f>
        <v>0</v>
      </c>
      <c r="P88" s="367">
        <v>0</v>
      </c>
      <c r="Q88" s="367">
        <v>0</v>
      </c>
      <c r="R88" s="72"/>
      <c r="S88" s="71"/>
      <c r="T88" s="12"/>
      <c r="U88" s="12"/>
      <c r="V88" s="12"/>
      <c r="W88" s="216"/>
      <c r="X88" s="122"/>
      <c r="Y88" s="115"/>
      <c r="Z88" s="32"/>
      <c r="AA88" s="31"/>
      <c r="AB88" s="31"/>
      <c r="AC88" s="31"/>
      <c r="AE88" s="60"/>
      <c r="AK88" s="71"/>
    </row>
    <row r="89" spans="1:37" x14ac:dyDescent="0.25">
      <c r="A89" s="2">
        <v>67</v>
      </c>
      <c r="B89" s="510" t="s">
        <v>139</v>
      </c>
      <c r="C89" s="71"/>
      <c r="D89" s="23"/>
      <c r="E89" s="367">
        <f t="shared" ref="E89:E94" si="4">G89</f>
        <v>0</v>
      </c>
      <c r="F89" s="31"/>
      <c r="G89" s="163">
        <f t="array" ref="G89">IF(ISNA(INDEX('приложение 7.2 1 квартал'!H:H,MATCH(B89,'приложение 7.2 1 квартал'!B:B,0))),0,INDEX('приложение 7.2 1 квартал'!H:H,MATCH(B89,'приложение 7.2 1 квартал'!B:B,0)))</f>
        <v>0</v>
      </c>
      <c r="H89" s="149"/>
      <c r="I89" s="149"/>
      <c r="J89" s="149"/>
      <c r="K89" s="149"/>
      <c r="L89" s="149"/>
      <c r="M89" s="149"/>
      <c r="N89" s="367">
        <f t="array" ref="N89">IF(ISNA(INDEX('приложение 7.2 1 квартал'!R:R,MATCH(B89,'приложение 7.2 1 квартал'!B:B,0))),0,INDEX('приложение 7.2 1 квартал'!R:R,MATCH(B89,'приложение 7.2 1 квартал'!B:B,0)))</f>
        <v>0</v>
      </c>
      <c r="O89" s="163">
        <f t="array" ref="O89">IF(ISNA(INDEX('приложение 7.2 1 квартал'!R:R,MATCH(B89,'приложение 7.2 1 квартал'!B:B,0))),0,INDEX('приложение 7.2 1 квартал'!R:R,MATCH(B89,'приложение 7.2 1 квартал'!B:B,0)))</f>
        <v>0</v>
      </c>
      <c r="P89" s="367">
        <v>0</v>
      </c>
      <c r="Q89" s="367">
        <v>0</v>
      </c>
      <c r="R89" s="72"/>
      <c r="S89" s="71"/>
      <c r="T89" s="12"/>
      <c r="U89" s="12"/>
      <c r="V89" s="12"/>
      <c r="W89" s="216"/>
      <c r="X89" s="122"/>
      <c r="Y89" s="115"/>
      <c r="Z89" s="32"/>
      <c r="AA89" s="31"/>
      <c r="AB89" s="31"/>
      <c r="AC89" s="31"/>
      <c r="AE89" s="60"/>
      <c r="AK89" s="71"/>
    </row>
    <row r="90" spans="1:37" ht="31.5" x14ac:dyDescent="0.25">
      <c r="A90" s="148">
        <v>68</v>
      </c>
      <c r="B90" s="523" t="s">
        <v>202</v>
      </c>
      <c r="C90" s="71"/>
      <c r="D90" s="23">
        <v>21.08</v>
      </c>
      <c r="E90" s="367">
        <f t="shared" si="4"/>
        <v>0</v>
      </c>
      <c r="F90" s="31"/>
      <c r="G90" s="163">
        <f t="array" ref="G90">IF(ISNA(INDEX('приложение 7.2 1 квартал'!H:H,MATCH(B90,'приложение 7.2 1 квартал'!B:B,0))),0,INDEX('приложение 7.2 1 квартал'!H:H,MATCH(B90,'приложение 7.2 1 квартал'!B:B,0)))</f>
        <v>0</v>
      </c>
      <c r="H90" s="149"/>
      <c r="I90" s="149"/>
      <c r="J90" s="149"/>
      <c r="K90" s="149"/>
      <c r="L90" s="149">
        <v>21.08</v>
      </c>
      <c r="M90" s="149"/>
      <c r="N90" s="367">
        <f t="array" ref="N90">IF(ISNA(INDEX('приложение 7.2 1 квартал'!R:R,MATCH(B90,'приложение 7.2 1 квартал'!B:B,0))),0,INDEX('приложение 7.2 1 квартал'!R:R,MATCH(B90,'приложение 7.2 1 квартал'!B:B,0)))</f>
        <v>0</v>
      </c>
      <c r="O90" s="163">
        <f t="array" ref="O90">IF(ISNA(INDEX('приложение 7.2 1 квартал'!R:R,MATCH(B90,'приложение 7.2 1 квартал'!B:B,0))),0,INDEX('приложение 7.2 1 квартал'!R:R,MATCH(B90,'приложение 7.2 1 квартал'!B:B,0)))</f>
        <v>0</v>
      </c>
      <c r="P90" s="367">
        <v>0</v>
      </c>
      <c r="Q90" s="367">
        <v>0</v>
      </c>
      <c r="R90" s="72"/>
      <c r="S90" s="71"/>
      <c r="T90" s="12"/>
      <c r="U90" s="12"/>
      <c r="V90" s="12"/>
      <c r="W90" s="216"/>
      <c r="X90" s="122"/>
      <c r="Y90" s="115"/>
      <c r="Z90" s="32"/>
      <c r="AA90" s="31"/>
      <c r="AB90" s="31"/>
      <c r="AC90" s="31"/>
      <c r="AE90" s="60"/>
      <c r="AK90" s="71"/>
    </row>
    <row r="91" spans="1:37" ht="63" x14ac:dyDescent="0.25">
      <c r="A91" s="2">
        <v>69</v>
      </c>
      <c r="B91" s="521" t="s">
        <v>203</v>
      </c>
      <c r="C91" s="71"/>
      <c r="D91" s="23">
        <v>9.26</v>
      </c>
      <c r="E91" s="367">
        <f t="shared" si="4"/>
        <v>0</v>
      </c>
      <c r="F91" s="12"/>
      <c r="G91" s="163">
        <f t="array" ref="G91">IF(ISNA(INDEX('приложение 7.2 1 квартал'!H:H,MATCH(B91,'приложение 7.2 1 квартал'!B:B,0))),0,INDEX('приложение 7.2 1 квартал'!H:H,MATCH(B91,'приложение 7.2 1 квартал'!B:B,0)))</f>
        <v>0</v>
      </c>
      <c r="H91" s="149"/>
      <c r="I91" s="149"/>
      <c r="J91" s="149"/>
      <c r="K91" s="149"/>
      <c r="L91" s="149">
        <v>9.26</v>
      </c>
      <c r="M91" s="149"/>
      <c r="N91" s="367">
        <f t="array" ref="N91">IF(ISNA(INDEX('приложение 7.2 1 квартал'!R:R,MATCH(B91,'приложение 7.2 1 квартал'!B:B,0))),0,INDEX('приложение 7.2 1 квартал'!R:R,MATCH(B91,'приложение 7.2 1 квартал'!B:B,0)))</f>
        <v>0</v>
      </c>
      <c r="O91" s="163">
        <f t="array" ref="O91">IF(ISNA(INDEX('приложение 7.2 1 квартал'!R:R,MATCH(B91,'приложение 7.2 1 квартал'!B:B,0))),0,INDEX('приложение 7.2 1 квартал'!R:R,MATCH(B91,'приложение 7.2 1 квартал'!B:B,0)))</f>
        <v>0</v>
      </c>
      <c r="P91" s="367">
        <v>0</v>
      </c>
      <c r="Q91" s="367">
        <v>0</v>
      </c>
      <c r="R91" s="72"/>
      <c r="S91" s="12"/>
      <c r="T91" s="12"/>
      <c r="U91" s="12"/>
      <c r="V91" s="12"/>
      <c r="W91" s="216"/>
      <c r="X91" s="122"/>
      <c r="Y91" s="115"/>
      <c r="Z91" s="31"/>
      <c r="AA91" s="31"/>
      <c r="AB91" s="31"/>
      <c r="AC91" s="31"/>
      <c r="AE91" s="60"/>
      <c r="AK91" s="60"/>
    </row>
    <row r="92" spans="1:37" x14ac:dyDescent="0.25">
      <c r="A92" s="2">
        <v>70</v>
      </c>
      <c r="B92" s="510" t="s">
        <v>140</v>
      </c>
      <c r="C92" s="12"/>
      <c r="D92" s="76"/>
      <c r="E92" s="367">
        <f t="shared" si="4"/>
        <v>0</v>
      </c>
      <c r="F92" s="12"/>
      <c r="G92" s="163">
        <f t="array" ref="G92">IF(ISNA(INDEX('приложение 7.2 1 квартал'!H:H,MATCH(B92,'приложение 7.2 1 квартал'!B:B,0))),0,INDEX('приложение 7.2 1 квартал'!H:H,MATCH(B92,'приложение 7.2 1 квартал'!B:B,0)))</f>
        <v>0</v>
      </c>
      <c r="H92" s="149"/>
      <c r="I92" s="149"/>
      <c r="J92" s="149"/>
      <c r="K92" s="149"/>
      <c r="L92" s="149"/>
      <c r="M92" s="149"/>
      <c r="N92" s="367">
        <f t="array" ref="N92">IF(ISNA(INDEX('приложение 7.2 1 квартал'!R:R,MATCH(B92,'приложение 7.2 1 квартал'!B:B,0))),0,INDEX('приложение 7.2 1 квартал'!R:R,MATCH(B92,'приложение 7.2 1 квартал'!B:B,0)))</f>
        <v>0</v>
      </c>
      <c r="O92" s="163">
        <f t="array" ref="O92">IF(ISNA(INDEX('приложение 7.2 1 квартал'!R:R,MATCH(B92,'приложение 7.2 1 квартал'!B:B,0))),0,INDEX('приложение 7.2 1 квартал'!R:R,MATCH(B92,'приложение 7.2 1 квартал'!B:B,0)))</f>
        <v>0</v>
      </c>
      <c r="P92" s="367">
        <v>0</v>
      </c>
      <c r="Q92" s="367">
        <v>0</v>
      </c>
      <c r="R92" s="12"/>
      <c r="S92" s="12"/>
      <c r="T92" s="12"/>
      <c r="U92" s="12"/>
      <c r="V92" s="12"/>
      <c r="W92" s="216"/>
      <c r="X92" s="39"/>
      <c r="Y92" s="39"/>
      <c r="Z92" s="32"/>
      <c r="AA92" s="31"/>
      <c r="AB92" s="31"/>
      <c r="AC92" s="31"/>
    </row>
    <row r="93" spans="1:37" ht="47.25" x14ac:dyDescent="0.25">
      <c r="A93" s="148">
        <v>71</v>
      </c>
      <c r="B93" s="523" t="s">
        <v>204</v>
      </c>
      <c r="C93" s="12"/>
      <c r="D93" s="76">
        <v>15.2</v>
      </c>
      <c r="E93" s="367">
        <f t="shared" si="4"/>
        <v>0</v>
      </c>
      <c r="F93" s="12"/>
      <c r="G93" s="163">
        <f t="array" ref="G93">IF(ISNA(INDEX('приложение 7.2 1 квартал'!H:H,MATCH(B93,'приложение 7.2 1 квартал'!B:B,0))),0,INDEX('приложение 7.2 1 квартал'!H:H,MATCH(B93,'приложение 7.2 1 квартал'!B:B,0)))</f>
        <v>0</v>
      </c>
      <c r="H93" s="149"/>
      <c r="I93" s="149"/>
      <c r="J93" s="149"/>
      <c r="K93" s="149"/>
      <c r="L93" s="149">
        <v>15.2</v>
      </c>
      <c r="M93" s="149"/>
      <c r="N93" s="367">
        <f t="array" ref="N93">IF(ISNA(INDEX('приложение 7.2 1 квартал'!R:R,MATCH(B93,'приложение 7.2 1 квартал'!B:B,0))),0,INDEX('приложение 7.2 1 квартал'!R:R,MATCH(B93,'приложение 7.2 1 квартал'!B:B,0)))</f>
        <v>0</v>
      </c>
      <c r="O93" s="163">
        <f t="array" ref="O93">IF(ISNA(INDEX('приложение 7.2 1 квартал'!R:R,MATCH(B93,'приложение 7.2 1 квартал'!B:B,0))),0,INDEX('приложение 7.2 1 квартал'!R:R,MATCH(B93,'приложение 7.2 1 квартал'!B:B,0)))</f>
        <v>0</v>
      </c>
      <c r="P93" s="367">
        <v>0</v>
      </c>
      <c r="Q93" s="367">
        <v>0</v>
      </c>
      <c r="R93" s="12"/>
      <c r="S93" s="12"/>
      <c r="T93" s="12"/>
      <c r="U93" s="12"/>
      <c r="V93" s="12"/>
      <c r="W93" s="216"/>
      <c r="X93" s="39"/>
      <c r="Y93" s="39"/>
      <c r="AA93" s="39"/>
      <c r="AB93" s="39"/>
      <c r="AC93" s="39"/>
    </row>
    <row r="94" spans="1:37" ht="47.25" x14ac:dyDescent="0.25">
      <c r="A94" s="2">
        <v>72</v>
      </c>
      <c r="B94" s="526" t="s">
        <v>205</v>
      </c>
      <c r="C94" s="12"/>
      <c r="D94" s="76">
        <v>37.76</v>
      </c>
      <c r="E94" s="367">
        <f t="shared" si="4"/>
        <v>0</v>
      </c>
      <c r="F94" s="12"/>
      <c r="G94" s="163">
        <f t="array" ref="G94">IF(ISNA(INDEX('приложение 7.2 1 квартал'!H:H,MATCH(B94,'приложение 7.2 1 квартал'!B:B,0))),0,INDEX('приложение 7.2 1 квартал'!H:H,MATCH(B94,'приложение 7.2 1 квартал'!B:B,0)))</f>
        <v>0</v>
      </c>
      <c r="H94" s="149"/>
      <c r="I94" s="149"/>
      <c r="J94" s="149"/>
      <c r="K94" s="149"/>
      <c r="L94" s="149">
        <v>37.76</v>
      </c>
      <c r="M94" s="149"/>
      <c r="N94" s="367">
        <f t="array" ref="N94">IF(ISNA(INDEX('приложение 7.2 1 квартал'!R:R,MATCH(B94,'приложение 7.2 1 квартал'!B:B,0))),0,INDEX('приложение 7.2 1 квартал'!R:R,MATCH(B94,'приложение 7.2 1 квартал'!B:B,0)))</f>
        <v>0</v>
      </c>
      <c r="O94" s="163">
        <f t="array" ref="O94">IF(ISNA(INDEX('приложение 7.2 1 квартал'!R:R,MATCH(B94,'приложение 7.2 1 квартал'!B:B,0))),0,INDEX('приложение 7.2 1 квартал'!R:R,MATCH(B94,'приложение 7.2 1 квартал'!B:B,0)))</f>
        <v>0</v>
      </c>
      <c r="P94" s="367">
        <v>0</v>
      </c>
      <c r="Q94" s="367">
        <v>0</v>
      </c>
      <c r="R94" s="12"/>
      <c r="S94" s="12"/>
      <c r="T94" s="12"/>
      <c r="U94" s="12"/>
      <c r="V94" s="12"/>
      <c r="W94" s="216"/>
      <c r="X94" s="23"/>
      <c r="Y94" s="31"/>
      <c r="AA94" s="39"/>
      <c r="AB94" s="39"/>
      <c r="AC94" s="39"/>
    </row>
    <row r="95" spans="1:37" ht="31.5" x14ac:dyDescent="0.25">
      <c r="A95" s="5">
        <v>73</v>
      </c>
      <c r="B95" s="43" t="s">
        <v>142</v>
      </c>
      <c r="C95" s="12"/>
      <c r="D95" s="31">
        <v>54.857292000000001</v>
      </c>
      <c r="E95" s="12"/>
      <c r="F95" s="12"/>
      <c r="G95" s="361"/>
      <c r="H95" s="12"/>
      <c r="I95" s="12"/>
      <c r="J95" s="12"/>
      <c r="K95" s="28"/>
      <c r="L95" s="23">
        <v>54.857292000000001</v>
      </c>
      <c r="M95" s="12"/>
      <c r="N95" s="139"/>
      <c r="O95" s="361"/>
      <c r="P95" s="137"/>
      <c r="Q95" s="137"/>
      <c r="R95" s="12"/>
      <c r="S95" s="12"/>
      <c r="T95" s="12"/>
      <c r="U95" s="12"/>
      <c r="V95" s="12"/>
      <c r="W95" s="216"/>
      <c r="X95" s="39"/>
      <c r="Y95" s="39"/>
      <c r="Z95" s="39"/>
      <c r="AA95" s="39"/>
      <c r="AB95" s="39"/>
      <c r="AC95" s="39"/>
    </row>
    <row r="96" spans="1:37" x14ac:dyDescent="0.25">
      <c r="A96" s="5"/>
      <c r="B96" s="49"/>
      <c r="C96" s="12"/>
      <c r="D96" s="76"/>
      <c r="E96" s="12"/>
      <c r="F96" s="12"/>
      <c r="G96" s="361"/>
      <c r="H96" s="12"/>
      <c r="I96" s="12"/>
      <c r="J96" s="12"/>
      <c r="K96" s="28"/>
      <c r="L96" s="12"/>
      <c r="M96" s="12"/>
      <c r="N96" s="139"/>
      <c r="O96" s="361"/>
      <c r="P96" s="137"/>
      <c r="Q96" s="137"/>
      <c r="R96" s="12"/>
      <c r="S96" s="12"/>
      <c r="T96" s="12"/>
      <c r="U96" s="12"/>
      <c r="V96" s="12"/>
      <c r="W96" s="216"/>
      <c r="X96" s="39"/>
      <c r="Y96" s="39"/>
      <c r="Z96" s="39"/>
      <c r="AA96" s="39"/>
      <c r="AB96" s="39"/>
      <c r="AC96" s="39"/>
    </row>
    <row r="97" spans="1:29" ht="47.25" x14ac:dyDescent="0.25">
      <c r="A97" s="8" t="s">
        <v>143</v>
      </c>
      <c r="B97" s="501" t="s">
        <v>144</v>
      </c>
      <c r="C97" s="12"/>
      <c r="D97" s="76"/>
      <c r="E97" s="12"/>
      <c r="F97" s="12"/>
      <c r="G97" s="361"/>
      <c r="H97" s="12"/>
      <c r="I97" s="12"/>
      <c r="J97" s="12"/>
      <c r="K97" s="28"/>
      <c r="L97" s="12"/>
      <c r="M97" s="12"/>
      <c r="N97" s="139"/>
      <c r="O97" s="361"/>
      <c r="P97" s="137"/>
      <c r="Q97" s="137"/>
      <c r="R97" s="12"/>
      <c r="S97" s="12"/>
      <c r="T97" s="12"/>
      <c r="U97" s="12"/>
      <c r="V97" s="12"/>
      <c r="W97" s="216"/>
      <c r="X97" s="118"/>
      <c r="Y97" s="39"/>
      <c r="Z97" s="39"/>
      <c r="AA97" s="39"/>
      <c r="AB97" s="39"/>
      <c r="AC97" s="39"/>
    </row>
    <row r="98" spans="1:29" x14ac:dyDescent="0.25">
      <c r="A98" s="547">
        <v>1</v>
      </c>
      <c r="B98" s="548" t="s">
        <v>3</v>
      </c>
      <c r="C98" s="27"/>
      <c r="D98" s="27"/>
      <c r="E98" s="27"/>
      <c r="F98" s="27"/>
      <c r="G98" s="137"/>
      <c r="H98" s="27"/>
      <c r="I98" s="32"/>
      <c r="J98" s="27"/>
      <c r="K98" s="27"/>
      <c r="L98" s="27"/>
      <c r="M98" s="27"/>
      <c r="N98" s="135"/>
      <c r="O98" s="135"/>
      <c r="P98" s="135"/>
      <c r="Q98" s="135"/>
      <c r="R98" s="27"/>
      <c r="S98" s="12"/>
      <c r="T98" s="12"/>
      <c r="U98" s="12"/>
      <c r="V98" s="12"/>
      <c r="W98" s="216"/>
      <c r="X98" s="39"/>
      <c r="Y98" s="39"/>
      <c r="Z98" s="39"/>
      <c r="AA98" s="39"/>
      <c r="AB98" s="39"/>
      <c r="AC98" s="39"/>
    </row>
    <row r="99" spans="1:29" x14ac:dyDescent="0.25">
      <c r="A99" s="547">
        <v>2</v>
      </c>
      <c r="B99" s="548" t="s">
        <v>5</v>
      </c>
      <c r="C99" s="12"/>
      <c r="D99" s="31"/>
      <c r="E99" s="32"/>
      <c r="F99" s="32"/>
      <c r="G99" s="137"/>
      <c r="H99" s="93"/>
      <c r="I99" s="32"/>
      <c r="J99" s="32"/>
      <c r="K99" s="23"/>
      <c r="L99" s="32"/>
      <c r="M99" s="12"/>
      <c r="N99" s="361"/>
      <c r="O99" s="361"/>
      <c r="P99" s="137"/>
      <c r="Q99" s="137"/>
      <c r="R99" s="12"/>
      <c r="S99" s="12"/>
      <c r="T99" s="12"/>
      <c r="U99" s="12"/>
      <c r="V99" s="12"/>
      <c r="W99" s="216"/>
      <c r="X99" s="39"/>
      <c r="Y99" s="39"/>
      <c r="Z99" s="39"/>
      <c r="AA99" s="39"/>
      <c r="AB99" s="39"/>
      <c r="AC99" s="39"/>
    </row>
    <row r="100" spans="1:29" x14ac:dyDescent="0.25">
      <c r="A100" s="547" t="s">
        <v>4</v>
      </c>
      <c r="B100" s="548"/>
      <c r="C100" s="71"/>
      <c r="E100" s="23"/>
      <c r="F100" s="31"/>
      <c r="G100" s="137"/>
      <c r="H100" s="31"/>
      <c r="I100" s="32"/>
      <c r="J100" s="31"/>
      <c r="K100" s="23"/>
      <c r="L100" s="31"/>
      <c r="M100" s="72"/>
      <c r="N100" s="139"/>
      <c r="O100" s="139"/>
      <c r="P100" s="137"/>
      <c r="Q100" s="137"/>
      <c r="R100" s="72"/>
      <c r="S100" s="12"/>
      <c r="T100" s="12"/>
      <c r="U100" s="12"/>
      <c r="V100" s="12"/>
      <c r="W100" s="94"/>
      <c r="X100" s="116"/>
      <c r="Y100" s="116"/>
      <c r="Z100" s="116"/>
      <c r="AA100" s="116"/>
      <c r="AB100" s="116"/>
      <c r="AC100" s="116"/>
    </row>
    <row r="101" spans="1:29" ht="31.5" x14ac:dyDescent="0.25">
      <c r="A101" s="8" t="s">
        <v>145</v>
      </c>
      <c r="B101" s="501" t="s">
        <v>146</v>
      </c>
      <c r="C101" s="71"/>
      <c r="D101" s="23"/>
      <c r="E101" s="23"/>
      <c r="F101" s="23"/>
      <c r="G101" s="137"/>
      <c r="H101" s="31"/>
      <c r="I101" s="32"/>
      <c r="J101" s="31"/>
      <c r="K101" s="23"/>
      <c r="L101" s="31"/>
      <c r="M101" s="72"/>
      <c r="N101" s="139"/>
      <c r="O101" s="139"/>
      <c r="P101" s="137"/>
      <c r="Q101" s="137"/>
      <c r="R101" s="72"/>
      <c r="S101" s="12"/>
      <c r="T101" s="12"/>
      <c r="U101" s="12"/>
      <c r="V101" s="12"/>
      <c r="W101" s="216"/>
      <c r="X101" s="39"/>
      <c r="Y101" s="39"/>
      <c r="Z101" s="39"/>
      <c r="AA101" s="39"/>
      <c r="AB101" s="39"/>
      <c r="AC101" s="39"/>
    </row>
    <row r="102" spans="1:29" x14ac:dyDescent="0.25">
      <c r="A102" s="547">
        <v>1</v>
      </c>
      <c r="B102" s="548" t="s">
        <v>3</v>
      </c>
      <c r="C102" s="71"/>
      <c r="D102" s="23"/>
      <c r="E102" s="23"/>
      <c r="F102" s="31"/>
      <c r="G102" s="137"/>
      <c r="H102" s="31"/>
      <c r="I102" s="32"/>
      <c r="J102" s="31"/>
      <c r="K102" s="23"/>
      <c r="L102" s="31"/>
      <c r="M102" s="72"/>
      <c r="N102" s="139"/>
      <c r="O102" s="139"/>
      <c r="P102" s="137"/>
      <c r="Q102" s="137"/>
      <c r="R102" s="72"/>
      <c r="S102" s="12"/>
      <c r="T102" s="12"/>
      <c r="U102" s="12"/>
      <c r="V102" s="12"/>
      <c r="W102" s="216"/>
      <c r="X102" s="39"/>
      <c r="Y102" s="39"/>
      <c r="Z102" s="39"/>
      <c r="AA102" s="39"/>
      <c r="AB102" s="39"/>
      <c r="AC102" s="39"/>
    </row>
    <row r="103" spans="1:29" x14ac:dyDescent="0.25">
      <c r="A103" s="547">
        <v>2</v>
      </c>
      <c r="B103" s="548" t="s">
        <v>5</v>
      </c>
      <c r="C103" s="71"/>
      <c r="D103" s="23"/>
      <c r="E103" s="23"/>
      <c r="F103" s="31"/>
      <c r="G103" s="137"/>
      <c r="H103" s="31"/>
      <c r="I103" s="32"/>
      <c r="J103" s="31"/>
      <c r="K103" s="23"/>
      <c r="L103" s="31"/>
      <c r="M103" s="72"/>
      <c r="N103" s="139"/>
      <c r="O103" s="139"/>
      <c r="P103" s="137"/>
      <c r="Q103" s="137"/>
      <c r="R103" s="72"/>
      <c r="S103" s="12"/>
      <c r="T103" s="12"/>
      <c r="U103" s="12"/>
      <c r="V103" s="12"/>
      <c r="W103" s="216"/>
      <c r="X103" s="39"/>
      <c r="Y103" s="39"/>
      <c r="Z103" s="39"/>
      <c r="AA103" s="39"/>
      <c r="AB103" s="39"/>
      <c r="AC103" s="39"/>
    </row>
    <row r="104" spans="1:29" x14ac:dyDescent="0.25">
      <c r="A104" s="547" t="s">
        <v>4</v>
      </c>
      <c r="B104" s="548"/>
      <c r="C104" s="71"/>
      <c r="D104" s="23"/>
      <c r="E104" s="23"/>
      <c r="F104" s="31"/>
      <c r="G104" s="137"/>
      <c r="H104" s="31"/>
      <c r="I104" s="32"/>
      <c r="J104" s="31"/>
      <c r="K104" s="23"/>
      <c r="L104" s="31"/>
      <c r="M104" s="72"/>
      <c r="N104" s="139"/>
      <c r="O104" s="139"/>
      <c r="P104" s="137"/>
      <c r="Q104" s="137"/>
      <c r="R104" s="72"/>
      <c r="S104" s="12"/>
      <c r="T104" s="12"/>
      <c r="U104" s="12"/>
      <c r="V104" s="12"/>
      <c r="W104" s="216"/>
      <c r="X104" s="39"/>
      <c r="Y104" s="39"/>
      <c r="Z104" s="39"/>
      <c r="AA104" s="39"/>
      <c r="AB104" s="39"/>
      <c r="AC104" s="39"/>
    </row>
    <row r="105" spans="1:29" ht="63" x14ac:dyDescent="0.25">
      <c r="A105" s="8" t="s">
        <v>147</v>
      </c>
      <c r="B105" s="501" t="s">
        <v>148</v>
      </c>
      <c r="C105" s="71"/>
      <c r="D105" s="27"/>
      <c r="E105" s="27"/>
      <c r="F105" s="27"/>
      <c r="G105" s="135"/>
      <c r="H105" s="27"/>
      <c r="I105" s="27"/>
      <c r="J105" s="27"/>
      <c r="K105" s="27"/>
      <c r="L105" s="27"/>
      <c r="M105" s="27"/>
      <c r="N105" s="135"/>
      <c r="O105" s="135"/>
      <c r="P105" s="135"/>
      <c r="Q105" s="135"/>
      <c r="R105" s="27"/>
      <c r="S105" s="12"/>
      <c r="T105" s="12"/>
      <c r="U105" s="12"/>
      <c r="V105" s="12"/>
      <c r="W105" s="216"/>
      <c r="X105" s="39"/>
      <c r="Y105" s="39"/>
      <c r="Z105" s="39"/>
      <c r="AA105" s="39"/>
      <c r="AB105" s="39"/>
      <c r="AC105" s="39"/>
    </row>
    <row r="106" spans="1:29" x14ac:dyDescent="0.25">
      <c r="A106" s="547">
        <v>1</v>
      </c>
      <c r="B106" s="548" t="s">
        <v>3</v>
      </c>
      <c r="C106" s="71"/>
      <c r="D106" s="23"/>
      <c r="E106" s="23"/>
      <c r="F106" s="31"/>
      <c r="G106" s="137"/>
      <c r="H106" s="31"/>
      <c r="I106" s="32"/>
      <c r="J106" s="31"/>
      <c r="K106" s="23"/>
      <c r="L106" s="31"/>
      <c r="M106" s="72"/>
      <c r="N106" s="139"/>
      <c r="O106" s="139"/>
      <c r="P106" s="137"/>
      <c r="Q106" s="137"/>
      <c r="R106" s="72"/>
      <c r="S106" s="12"/>
      <c r="T106" s="12"/>
      <c r="U106" s="12"/>
      <c r="V106" s="12"/>
      <c r="W106" s="216"/>
      <c r="X106" s="39"/>
      <c r="Y106" s="39"/>
      <c r="Z106" s="39"/>
      <c r="AA106" s="39"/>
      <c r="AB106" s="39"/>
      <c r="AC106" s="39"/>
    </row>
    <row r="107" spans="1:29" x14ac:dyDescent="0.25">
      <c r="A107" s="547">
        <v>2</v>
      </c>
      <c r="B107" s="548" t="s">
        <v>5</v>
      </c>
      <c r="C107" s="71"/>
      <c r="D107" s="23"/>
      <c r="E107" s="23"/>
      <c r="F107" s="31"/>
      <c r="G107" s="137"/>
      <c r="H107" s="31"/>
      <c r="I107" s="32"/>
      <c r="J107" s="31"/>
      <c r="K107" s="23"/>
      <c r="L107" s="31"/>
      <c r="M107" s="72"/>
      <c r="N107" s="139"/>
      <c r="O107" s="139"/>
      <c r="P107" s="137"/>
      <c r="Q107" s="137"/>
      <c r="R107" s="72"/>
      <c r="S107" s="12"/>
      <c r="T107" s="12"/>
      <c r="U107" s="12"/>
      <c r="V107" s="12"/>
      <c r="W107" s="216"/>
      <c r="X107" s="39"/>
      <c r="Y107" s="39"/>
      <c r="Z107" s="39"/>
      <c r="AA107" s="39"/>
      <c r="AB107" s="39"/>
      <c r="AC107" s="39"/>
    </row>
    <row r="108" spans="1:29" x14ac:dyDescent="0.25">
      <c r="A108" s="547" t="s">
        <v>4</v>
      </c>
      <c r="B108" s="548"/>
      <c r="C108" s="71"/>
      <c r="D108" s="23"/>
      <c r="E108" s="23"/>
      <c r="F108" s="31"/>
      <c r="G108" s="137"/>
      <c r="H108" s="31"/>
      <c r="I108" s="32"/>
      <c r="J108" s="31"/>
      <c r="K108" s="23"/>
      <c r="L108" s="31"/>
      <c r="M108" s="72"/>
      <c r="N108" s="139"/>
      <c r="O108" s="139"/>
      <c r="P108" s="137"/>
      <c r="Q108" s="137"/>
      <c r="R108" s="72"/>
      <c r="S108" s="12"/>
      <c r="T108" s="12"/>
      <c r="U108" s="12"/>
      <c r="V108" s="12"/>
      <c r="W108" s="216"/>
      <c r="X108" s="39"/>
      <c r="Y108" s="39"/>
      <c r="Z108" s="39"/>
      <c r="AA108" s="39"/>
      <c r="AB108" s="39"/>
      <c r="AC108" s="39"/>
    </row>
    <row r="109" spans="1:29" x14ac:dyDescent="0.25">
      <c r="A109" s="8" t="s">
        <v>149</v>
      </c>
      <c r="B109" s="501" t="s">
        <v>150</v>
      </c>
      <c r="C109" s="71"/>
      <c r="D109" s="24">
        <f>D114</f>
        <v>273.89000000000004</v>
      </c>
      <c r="E109" s="24">
        <f t="shared" ref="E109:R109" si="5">E114</f>
        <v>14.799583460000003</v>
      </c>
      <c r="F109" s="24">
        <f t="shared" si="5"/>
        <v>0</v>
      </c>
      <c r="G109" s="24">
        <f t="shared" si="5"/>
        <v>14.799583460000003</v>
      </c>
      <c r="H109" s="24">
        <f t="shared" si="5"/>
        <v>0</v>
      </c>
      <c r="I109" s="24">
        <f t="shared" si="5"/>
        <v>0</v>
      </c>
      <c r="J109" s="24">
        <f t="shared" si="5"/>
        <v>0</v>
      </c>
      <c r="K109" s="24">
        <f t="shared" si="5"/>
        <v>0</v>
      </c>
      <c r="L109" s="24">
        <f t="shared" si="5"/>
        <v>273.89000000000004</v>
      </c>
      <c r="M109" s="24">
        <f t="shared" si="5"/>
        <v>0</v>
      </c>
      <c r="N109" s="24">
        <f t="shared" si="5"/>
        <v>50.751687557799997</v>
      </c>
      <c r="O109" s="24">
        <f t="shared" si="5"/>
        <v>50.751687557799997</v>
      </c>
      <c r="P109" s="24">
        <f t="shared" si="5"/>
        <v>43.009904710000015</v>
      </c>
      <c r="Q109" s="24">
        <f t="shared" si="5"/>
        <v>43.009904710000015</v>
      </c>
      <c r="R109" s="24">
        <f t="shared" si="5"/>
        <v>0</v>
      </c>
      <c r="S109" s="12"/>
      <c r="T109" s="12"/>
      <c r="U109" s="12"/>
      <c r="V109" s="12"/>
      <c r="W109" s="216"/>
      <c r="X109" s="39"/>
      <c r="Y109" s="39"/>
      <c r="Z109" s="39"/>
      <c r="AA109" s="39"/>
      <c r="AB109" s="39"/>
      <c r="AC109" s="39"/>
    </row>
    <row r="110" spans="1:29" ht="31.5" x14ac:dyDescent="0.25">
      <c r="A110" s="8" t="s">
        <v>151</v>
      </c>
      <c r="B110" s="501" t="s">
        <v>12</v>
      </c>
      <c r="C110" s="71"/>
      <c r="D110" s="23"/>
      <c r="E110" s="23"/>
      <c r="F110" s="31"/>
      <c r="G110" s="137"/>
      <c r="H110" s="31"/>
      <c r="I110" s="32"/>
      <c r="J110" s="31"/>
      <c r="K110" s="23"/>
      <c r="L110" s="31"/>
      <c r="M110" s="72"/>
      <c r="N110" s="139"/>
      <c r="O110" s="139"/>
      <c r="P110" s="137"/>
      <c r="Q110" s="137"/>
      <c r="R110" s="72"/>
      <c r="S110" s="12"/>
      <c r="T110" s="12"/>
      <c r="U110" s="12"/>
      <c r="V110" s="12"/>
      <c r="W110" s="216"/>
      <c r="X110" s="39"/>
      <c r="Y110" s="39"/>
      <c r="Z110" s="39"/>
      <c r="AA110" s="39"/>
      <c r="AB110" s="39"/>
      <c r="AC110" s="39"/>
    </row>
    <row r="111" spans="1:29" x14ac:dyDescent="0.25">
      <c r="A111" s="547">
        <v>1</v>
      </c>
      <c r="B111" s="548" t="s">
        <v>3</v>
      </c>
      <c r="C111" s="71"/>
      <c r="D111" s="12"/>
      <c r="E111" s="12"/>
      <c r="F111" s="12"/>
      <c r="G111" s="361"/>
      <c r="H111" s="12"/>
      <c r="I111" s="12"/>
      <c r="J111" s="12"/>
      <c r="K111" s="28"/>
      <c r="L111" s="12"/>
      <c r="M111" s="12"/>
      <c r="N111" s="139"/>
      <c r="O111" s="361"/>
      <c r="P111" s="137"/>
      <c r="Q111" s="137"/>
      <c r="R111" s="12"/>
      <c r="S111" s="12"/>
      <c r="T111" s="12"/>
      <c r="U111" s="12"/>
      <c r="V111" s="12"/>
      <c r="W111" s="216"/>
      <c r="X111" s="39"/>
      <c r="Y111" s="39"/>
      <c r="Z111" s="39"/>
      <c r="AA111" s="39"/>
      <c r="AB111" s="39"/>
      <c r="AC111" s="39"/>
    </row>
    <row r="112" spans="1:29" x14ac:dyDescent="0.25">
      <c r="A112" s="547">
        <v>2</v>
      </c>
      <c r="B112" s="548" t="s">
        <v>5</v>
      </c>
      <c r="C112" s="71"/>
      <c r="D112" s="23"/>
      <c r="E112" s="23"/>
      <c r="F112" s="31"/>
      <c r="G112" s="137"/>
      <c r="H112" s="31"/>
      <c r="I112" s="32"/>
      <c r="J112" s="31"/>
      <c r="K112" s="23"/>
      <c r="L112" s="23"/>
      <c r="M112" s="72"/>
      <c r="N112" s="139"/>
      <c r="O112" s="139"/>
      <c r="P112" s="137"/>
      <c r="Q112" s="137"/>
      <c r="R112" s="72"/>
      <c r="S112" s="12"/>
      <c r="T112" s="12"/>
      <c r="U112" s="12"/>
      <c r="V112" s="12"/>
      <c r="W112" s="216"/>
      <c r="X112" s="39"/>
      <c r="Y112" s="39"/>
      <c r="Z112" s="39"/>
      <c r="AA112" s="39"/>
      <c r="AB112" s="39"/>
      <c r="AC112" s="39"/>
    </row>
    <row r="113" spans="1:29" x14ac:dyDescent="0.25">
      <c r="A113" s="547" t="s">
        <v>4</v>
      </c>
      <c r="B113" s="549"/>
      <c r="C113" s="71"/>
      <c r="D113" s="32"/>
      <c r="E113" s="23"/>
      <c r="F113" s="31"/>
      <c r="G113" s="137"/>
      <c r="H113" s="31"/>
      <c r="I113" s="32"/>
      <c r="J113" s="31"/>
      <c r="K113" s="23"/>
      <c r="L113" s="23"/>
      <c r="M113" s="72"/>
      <c r="N113" s="139"/>
      <c r="O113" s="139"/>
      <c r="P113" s="137"/>
      <c r="Q113" s="137"/>
      <c r="R113" s="72"/>
      <c r="S113" s="12"/>
      <c r="T113" s="12"/>
      <c r="U113" s="12"/>
      <c r="V113" s="12"/>
      <c r="W113" s="216"/>
      <c r="X113" s="39"/>
      <c r="Y113" s="39"/>
      <c r="Z113" s="39"/>
      <c r="AA113" s="39"/>
      <c r="AB113" s="39"/>
      <c r="AC113" s="39"/>
    </row>
    <row r="114" spans="1:29" x14ac:dyDescent="0.25">
      <c r="A114" s="8" t="s">
        <v>152</v>
      </c>
      <c r="B114" s="501" t="s">
        <v>153</v>
      </c>
      <c r="C114" s="71"/>
      <c r="D114" s="27">
        <f>SUM(D116:D253)</f>
        <v>273.89000000000004</v>
      </c>
      <c r="E114" s="27">
        <f t="shared" ref="E114:R114" si="6">SUM(E116:E253)</f>
        <v>14.799583460000003</v>
      </c>
      <c r="F114" s="27">
        <f t="shared" si="6"/>
        <v>0</v>
      </c>
      <c r="G114" s="27">
        <f t="shared" si="6"/>
        <v>14.799583460000003</v>
      </c>
      <c r="H114" s="27">
        <f t="shared" si="6"/>
        <v>0</v>
      </c>
      <c r="I114" s="27">
        <f t="shared" si="6"/>
        <v>0</v>
      </c>
      <c r="J114" s="27">
        <f t="shared" si="6"/>
        <v>0</v>
      </c>
      <c r="K114" s="27">
        <f t="shared" si="6"/>
        <v>0</v>
      </c>
      <c r="L114" s="27">
        <f t="shared" si="6"/>
        <v>273.89000000000004</v>
      </c>
      <c r="M114" s="27">
        <f t="shared" si="6"/>
        <v>0</v>
      </c>
      <c r="N114" s="27">
        <f t="shared" si="6"/>
        <v>50.751687557799997</v>
      </c>
      <c r="O114" s="27">
        <f t="shared" si="6"/>
        <v>50.751687557799997</v>
      </c>
      <c r="P114" s="27">
        <f t="shared" si="6"/>
        <v>43.009904710000015</v>
      </c>
      <c r="Q114" s="27">
        <f t="shared" si="6"/>
        <v>43.009904710000015</v>
      </c>
      <c r="R114" s="27">
        <f t="shared" si="6"/>
        <v>0</v>
      </c>
      <c r="S114" s="12"/>
      <c r="T114" s="12"/>
      <c r="U114" s="12"/>
      <c r="V114" s="12"/>
      <c r="W114" s="216"/>
      <c r="X114" s="39"/>
      <c r="Y114" s="39"/>
      <c r="Z114" s="39"/>
      <c r="AA114" s="39"/>
      <c r="AB114" s="39"/>
      <c r="AC114" s="39"/>
    </row>
    <row r="115" spans="1:29" x14ac:dyDescent="0.25">
      <c r="A115" s="547">
        <v>1</v>
      </c>
      <c r="B115" s="46" t="s">
        <v>120</v>
      </c>
      <c r="C115" s="71"/>
      <c r="E115" s="23"/>
      <c r="F115" s="31"/>
      <c r="G115" s="137"/>
      <c r="H115" s="31"/>
      <c r="I115" s="32"/>
      <c r="J115" s="31"/>
      <c r="K115" s="23"/>
      <c r="L115" s="23"/>
      <c r="M115" s="72"/>
      <c r="N115" s="139"/>
      <c r="O115" s="139"/>
      <c r="P115" s="137"/>
      <c r="Q115" s="137"/>
      <c r="R115" s="72"/>
      <c r="S115" s="12"/>
      <c r="T115" s="12"/>
      <c r="U115" s="12"/>
      <c r="V115" s="12"/>
      <c r="W115" s="216"/>
      <c r="X115" s="39"/>
      <c r="Y115" s="39"/>
      <c r="Z115" s="39"/>
      <c r="AA115" s="39"/>
      <c r="AB115" s="39"/>
      <c r="AC115" s="39"/>
    </row>
    <row r="116" spans="1:29" ht="63" x14ac:dyDescent="0.25">
      <c r="A116" s="547">
        <v>2</v>
      </c>
      <c r="B116" s="550" t="s">
        <v>212</v>
      </c>
      <c r="C116" s="71"/>
      <c r="D116" s="23">
        <v>6.49</v>
      </c>
      <c r="E116" s="23"/>
      <c r="F116" s="31"/>
      <c r="G116" s="137"/>
      <c r="H116" s="31"/>
      <c r="I116" s="32"/>
      <c r="J116" s="31"/>
      <c r="K116" s="23"/>
      <c r="L116" s="23">
        <v>6.49</v>
      </c>
      <c r="M116" s="72"/>
      <c r="N116" s="139"/>
      <c r="O116" s="139"/>
      <c r="P116" s="137"/>
      <c r="Q116" s="137"/>
      <c r="R116" s="72"/>
      <c r="S116" s="12"/>
      <c r="T116" s="12"/>
      <c r="U116" s="12"/>
      <c r="V116" s="12"/>
      <c r="W116" s="216"/>
      <c r="X116" s="39"/>
      <c r="Y116" s="39"/>
      <c r="Z116" s="39"/>
      <c r="AA116" s="39"/>
      <c r="AB116" s="39"/>
      <c r="AC116" s="39"/>
    </row>
    <row r="117" spans="1:29" x14ac:dyDescent="0.25">
      <c r="A117" s="551">
        <v>3</v>
      </c>
      <c r="B117" s="47" t="s">
        <v>213</v>
      </c>
      <c r="C117" s="71"/>
      <c r="D117" s="23"/>
      <c r="E117" s="23"/>
      <c r="F117" s="31"/>
      <c r="G117" s="137"/>
      <c r="H117" s="31"/>
      <c r="I117" s="32"/>
      <c r="J117" s="31"/>
      <c r="K117" s="23"/>
      <c r="L117" s="23"/>
      <c r="M117" s="72"/>
      <c r="N117" s="139"/>
      <c r="O117" s="139"/>
      <c r="P117" s="137"/>
      <c r="Q117" s="137"/>
      <c r="R117" s="72"/>
      <c r="S117" s="12"/>
      <c r="T117" s="12"/>
      <c r="U117" s="12"/>
      <c r="V117" s="12"/>
      <c r="W117" s="216"/>
      <c r="X117" s="39"/>
      <c r="Y117" s="39"/>
      <c r="Z117" s="39"/>
      <c r="AA117" s="39"/>
      <c r="AB117" s="39"/>
      <c r="AC117" s="39"/>
    </row>
    <row r="118" spans="1:29" ht="78.75" x14ac:dyDescent="0.25">
      <c r="A118" s="547">
        <v>4</v>
      </c>
      <c r="B118" s="465" t="s">
        <v>214</v>
      </c>
      <c r="C118" s="71"/>
      <c r="D118" s="23">
        <v>14.61</v>
      </c>
      <c r="E118" s="23"/>
      <c r="F118" s="31"/>
      <c r="G118" s="137"/>
      <c r="H118" s="31"/>
      <c r="I118" s="32"/>
      <c r="J118" s="31"/>
      <c r="K118" s="23"/>
      <c r="L118" s="23">
        <v>14.61</v>
      </c>
      <c r="M118" s="72"/>
      <c r="N118" s="139"/>
      <c r="O118" s="139"/>
      <c r="P118" s="137"/>
      <c r="Q118" s="137"/>
      <c r="R118" s="72"/>
      <c r="S118" s="12"/>
      <c r="T118" s="12"/>
      <c r="U118" s="12"/>
      <c r="V118" s="12"/>
      <c r="W118" s="216"/>
      <c r="X118" s="39"/>
      <c r="Y118" s="39"/>
      <c r="Z118" s="39"/>
      <c r="AA118" s="39"/>
      <c r="AB118" s="39"/>
      <c r="AC118" s="39"/>
    </row>
    <row r="119" spans="1:29" x14ac:dyDescent="0.25">
      <c r="A119" s="547">
        <v>5</v>
      </c>
      <c r="B119" s="51" t="s">
        <v>215</v>
      </c>
      <c r="C119" s="71"/>
      <c r="D119" s="23"/>
      <c r="E119" s="23"/>
      <c r="F119" s="31"/>
      <c r="G119" s="137"/>
      <c r="H119" s="31"/>
      <c r="I119" s="32"/>
      <c r="J119" s="31"/>
      <c r="K119" s="23"/>
      <c r="L119" s="23"/>
      <c r="M119" s="72"/>
      <c r="N119" s="139"/>
      <c r="O119" s="139"/>
      <c r="P119" s="137"/>
      <c r="Q119" s="137"/>
      <c r="R119" s="72"/>
      <c r="S119" s="12"/>
      <c r="T119" s="12"/>
      <c r="U119" s="12"/>
      <c r="V119" s="12"/>
      <c r="W119" s="216"/>
      <c r="X119" s="39"/>
      <c r="Y119" s="39"/>
      <c r="Z119" s="39"/>
      <c r="AA119" s="39"/>
      <c r="AB119" s="39"/>
      <c r="AC119" s="39"/>
    </row>
    <row r="120" spans="1:29" ht="63" x14ac:dyDescent="0.25">
      <c r="A120" s="547">
        <v>6</v>
      </c>
      <c r="B120" s="550" t="s">
        <v>216</v>
      </c>
      <c r="C120" s="71"/>
      <c r="D120" s="23">
        <v>5.9</v>
      </c>
      <c r="E120" s="23"/>
      <c r="F120" s="31"/>
      <c r="G120" s="137"/>
      <c r="H120" s="31"/>
      <c r="I120" s="32"/>
      <c r="J120" s="31"/>
      <c r="K120" s="23"/>
      <c r="L120" s="23">
        <v>5.9</v>
      </c>
      <c r="M120" s="72"/>
      <c r="N120" s="139"/>
      <c r="O120" s="139"/>
      <c r="P120" s="137"/>
      <c r="Q120" s="137"/>
      <c r="R120" s="72"/>
      <c r="S120" s="12"/>
      <c r="T120" s="12"/>
      <c r="U120" s="12"/>
      <c r="V120" s="12"/>
      <c r="W120" s="216"/>
      <c r="X120" s="39"/>
      <c r="Y120" s="39"/>
      <c r="Z120" s="39"/>
      <c r="AA120" s="39"/>
      <c r="AB120" s="39"/>
      <c r="AC120" s="39"/>
    </row>
    <row r="121" spans="1:29" x14ac:dyDescent="0.25">
      <c r="A121" s="551">
        <v>7</v>
      </c>
      <c r="B121" s="52" t="s">
        <v>124</v>
      </c>
      <c r="C121" s="71"/>
      <c r="D121" s="23"/>
      <c r="E121" s="23"/>
      <c r="F121" s="31"/>
      <c r="G121" s="137"/>
      <c r="H121" s="31"/>
      <c r="I121" s="32"/>
      <c r="J121" s="31"/>
      <c r="K121" s="23"/>
      <c r="L121" s="23"/>
      <c r="M121" s="72"/>
      <c r="N121" s="139"/>
      <c r="O121" s="139"/>
      <c r="P121" s="137"/>
      <c r="Q121" s="137"/>
      <c r="R121" s="72"/>
      <c r="S121" s="12"/>
      <c r="T121" s="12"/>
      <c r="U121" s="12"/>
      <c r="V121" s="12"/>
      <c r="W121" s="216"/>
      <c r="X121" s="39"/>
      <c r="Y121" s="39"/>
      <c r="Z121" s="39"/>
      <c r="AA121" s="39"/>
      <c r="AB121" s="39"/>
      <c r="AC121" s="39"/>
    </row>
    <row r="122" spans="1:29" ht="63" x14ac:dyDescent="0.25">
      <c r="A122" s="547">
        <v>8</v>
      </c>
      <c r="B122" s="552" t="s">
        <v>217</v>
      </c>
      <c r="C122" s="71"/>
      <c r="D122" s="23">
        <v>5.65</v>
      </c>
      <c r="E122" s="23"/>
      <c r="F122" s="31"/>
      <c r="G122" s="137"/>
      <c r="H122" s="31"/>
      <c r="I122" s="32"/>
      <c r="J122" s="31"/>
      <c r="K122" s="23"/>
      <c r="L122" s="23">
        <v>5.65</v>
      </c>
      <c r="M122" s="72"/>
      <c r="N122" s="139"/>
      <c r="O122" s="139"/>
      <c r="P122" s="137"/>
      <c r="Q122" s="137"/>
      <c r="R122" s="72"/>
      <c r="S122" s="12"/>
      <c r="T122" s="12"/>
      <c r="U122" s="12"/>
      <c r="V122" s="12"/>
      <c r="W122" s="216"/>
      <c r="X122" s="39"/>
      <c r="Y122" s="39"/>
      <c r="Z122" s="39"/>
      <c r="AA122" s="39"/>
      <c r="AB122" s="39"/>
      <c r="AC122" s="39"/>
    </row>
    <row r="123" spans="1:29" x14ac:dyDescent="0.25">
      <c r="A123" s="547">
        <v>9</v>
      </c>
      <c r="B123" s="4" t="s">
        <v>218</v>
      </c>
      <c r="C123" s="71"/>
      <c r="D123" s="23"/>
      <c r="E123" s="23"/>
      <c r="F123" s="31"/>
      <c r="G123" s="137"/>
      <c r="H123" s="31"/>
      <c r="I123" s="32"/>
      <c r="J123" s="31"/>
      <c r="K123" s="23"/>
      <c r="L123" s="23"/>
      <c r="M123" s="72"/>
      <c r="N123" s="139"/>
      <c r="O123" s="139"/>
      <c r="P123" s="137"/>
      <c r="Q123" s="137"/>
      <c r="R123" s="72"/>
      <c r="S123" s="12"/>
      <c r="T123" s="12"/>
      <c r="U123" s="12"/>
      <c r="V123" s="12"/>
      <c r="W123" s="216"/>
      <c r="X123" s="39"/>
      <c r="Y123" s="39"/>
      <c r="Z123" s="39"/>
      <c r="AA123" s="39"/>
      <c r="AB123" s="39"/>
      <c r="AC123" s="39"/>
    </row>
    <row r="124" spans="1:29" ht="47.25" x14ac:dyDescent="0.25">
      <c r="A124" s="547">
        <v>10</v>
      </c>
      <c r="B124" s="513" t="s">
        <v>219</v>
      </c>
      <c r="C124" s="12"/>
      <c r="D124" s="23">
        <v>5.93</v>
      </c>
      <c r="E124" s="12"/>
      <c r="F124" s="12"/>
      <c r="G124" s="361"/>
      <c r="H124" s="12"/>
      <c r="I124" s="12"/>
      <c r="J124" s="12"/>
      <c r="K124" s="28"/>
      <c r="L124" s="23">
        <v>5.93</v>
      </c>
      <c r="M124" s="12"/>
      <c r="N124" s="139"/>
      <c r="O124" s="361"/>
      <c r="P124" s="137"/>
      <c r="Q124" s="137"/>
      <c r="R124" s="12"/>
      <c r="S124" s="12"/>
      <c r="T124" s="12"/>
      <c r="U124" s="12"/>
      <c r="V124" s="12"/>
      <c r="W124" s="500"/>
      <c r="X124" s="39"/>
      <c r="Y124" s="39"/>
      <c r="Z124" s="39"/>
      <c r="AA124" s="39"/>
      <c r="AB124" s="39"/>
      <c r="AC124" s="39"/>
    </row>
    <row r="125" spans="1:29" x14ac:dyDescent="0.25">
      <c r="A125" s="551">
        <v>11</v>
      </c>
      <c r="B125" s="4" t="s">
        <v>129</v>
      </c>
      <c r="C125" s="12"/>
      <c r="D125" s="76"/>
      <c r="E125" s="12"/>
      <c r="F125" s="12"/>
      <c r="G125" s="361"/>
      <c r="H125" s="12"/>
      <c r="I125" s="12"/>
      <c r="J125" s="12"/>
      <c r="K125" s="28"/>
      <c r="L125" s="76"/>
      <c r="M125" s="12"/>
      <c r="N125" s="139"/>
      <c r="O125" s="361"/>
      <c r="P125" s="137"/>
      <c r="Q125" s="137"/>
      <c r="R125" s="12"/>
      <c r="S125" s="12"/>
      <c r="T125" s="12"/>
      <c r="U125" s="12"/>
      <c r="V125" s="12"/>
      <c r="W125" s="500"/>
      <c r="X125" s="118"/>
      <c r="Y125" s="39"/>
      <c r="Z125" s="39"/>
      <c r="AA125" s="39"/>
      <c r="AB125" s="39"/>
      <c r="AC125" s="39"/>
    </row>
    <row r="126" spans="1:29" ht="63" x14ac:dyDescent="0.25">
      <c r="A126" s="547">
        <v>12</v>
      </c>
      <c r="B126" s="553" t="s">
        <v>220</v>
      </c>
      <c r="C126" s="27"/>
      <c r="D126" s="76">
        <v>4.6399999999999997</v>
      </c>
      <c r="E126" s="27"/>
      <c r="F126" s="27"/>
      <c r="G126" s="137"/>
      <c r="H126" s="27"/>
      <c r="I126" s="32"/>
      <c r="J126" s="27"/>
      <c r="K126" s="27"/>
      <c r="L126" s="76">
        <v>4.6399999999999997</v>
      </c>
      <c r="M126" s="27"/>
      <c r="N126" s="502"/>
      <c r="O126" s="502"/>
      <c r="P126" s="502"/>
      <c r="Q126" s="502"/>
      <c r="R126" s="27"/>
      <c r="S126" s="12"/>
      <c r="T126" s="12"/>
      <c r="U126" s="12"/>
      <c r="V126" s="12"/>
      <c r="W126" s="500"/>
      <c r="X126" s="39"/>
      <c r="Y126" s="39"/>
      <c r="Z126" s="39"/>
      <c r="AA126" s="39"/>
      <c r="AB126" s="39"/>
      <c r="AC126" s="39"/>
    </row>
    <row r="127" spans="1:29" x14ac:dyDescent="0.25">
      <c r="A127" s="547">
        <v>13</v>
      </c>
      <c r="B127" s="4" t="s">
        <v>125</v>
      </c>
      <c r="C127" s="12"/>
      <c r="D127" s="27"/>
      <c r="E127" s="32"/>
      <c r="F127" s="32"/>
      <c r="G127" s="137"/>
      <c r="H127" s="93"/>
      <c r="I127" s="32"/>
      <c r="J127" s="32"/>
      <c r="K127" s="23"/>
      <c r="L127" s="27"/>
      <c r="M127" s="12"/>
      <c r="N127" s="361"/>
      <c r="O127" s="361"/>
      <c r="P127" s="137"/>
      <c r="Q127" s="137"/>
      <c r="R127" s="12"/>
      <c r="S127" s="12"/>
      <c r="T127" s="12"/>
      <c r="U127" s="12"/>
      <c r="V127" s="12"/>
      <c r="W127" s="500"/>
      <c r="X127" s="39"/>
      <c r="Y127" s="39"/>
      <c r="Z127" s="39"/>
      <c r="AA127" s="39"/>
      <c r="AB127" s="39"/>
      <c r="AC127" s="39"/>
    </row>
    <row r="128" spans="1:29" ht="63" x14ac:dyDescent="0.25">
      <c r="A128" s="547">
        <v>14</v>
      </c>
      <c r="B128" s="553" t="s">
        <v>221</v>
      </c>
      <c r="C128" s="71"/>
      <c r="D128" s="31">
        <v>3.79</v>
      </c>
      <c r="E128" s="23"/>
      <c r="F128" s="31"/>
      <c r="G128" s="137"/>
      <c r="H128" s="31"/>
      <c r="I128" s="32"/>
      <c r="J128" s="31"/>
      <c r="K128" s="23"/>
      <c r="L128" s="31">
        <v>3.79</v>
      </c>
      <c r="M128" s="72"/>
      <c r="N128" s="139"/>
      <c r="O128" s="139"/>
      <c r="P128" s="137"/>
      <c r="Q128" s="137"/>
      <c r="R128" s="72"/>
      <c r="S128" s="12"/>
      <c r="T128" s="12"/>
      <c r="U128" s="12"/>
      <c r="V128" s="12"/>
      <c r="W128" s="94"/>
      <c r="X128" s="116"/>
      <c r="Y128" s="116"/>
      <c r="Z128" s="116"/>
      <c r="AA128" s="116"/>
      <c r="AB128" s="116"/>
      <c r="AC128" s="116"/>
    </row>
    <row r="129" spans="1:29" x14ac:dyDescent="0.25">
      <c r="A129" s="551">
        <v>15</v>
      </c>
      <c r="B129" s="54" t="s">
        <v>222</v>
      </c>
      <c r="C129" s="71"/>
      <c r="E129" s="23"/>
      <c r="F129" s="23"/>
      <c r="G129" s="137"/>
      <c r="H129" s="31"/>
      <c r="I129" s="32"/>
      <c r="J129" s="31"/>
      <c r="K129" s="23"/>
      <c r="M129" s="72"/>
      <c r="N129" s="139"/>
      <c r="O129" s="139"/>
      <c r="P129" s="137"/>
      <c r="Q129" s="137"/>
      <c r="R129" s="72"/>
      <c r="S129" s="12"/>
      <c r="T129" s="12"/>
      <c r="U129" s="12"/>
      <c r="V129" s="12"/>
      <c r="W129" s="500"/>
      <c r="X129" s="39"/>
      <c r="Y129" s="39"/>
      <c r="Z129" s="39"/>
      <c r="AA129" s="39"/>
      <c r="AB129" s="39"/>
      <c r="AC129" s="39"/>
    </row>
    <row r="130" spans="1:29" ht="63" x14ac:dyDescent="0.25">
      <c r="A130" s="547">
        <v>16</v>
      </c>
      <c r="B130" s="553" t="s">
        <v>223</v>
      </c>
      <c r="C130" s="71"/>
      <c r="D130" s="23">
        <v>55.55</v>
      </c>
      <c r="E130" s="23"/>
      <c r="F130" s="31"/>
      <c r="G130" s="137"/>
      <c r="H130" s="31"/>
      <c r="I130" s="32"/>
      <c r="J130" s="31"/>
      <c r="K130" s="23"/>
      <c r="L130" s="23">
        <v>55.55</v>
      </c>
      <c r="M130" s="72"/>
      <c r="N130" s="139"/>
      <c r="O130" s="139"/>
      <c r="P130" s="137"/>
      <c r="Q130" s="137"/>
      <c r="R130" s="72"/>
      <c r="S130" s="12"/>
      <c r="T130" s="12"/>
      <c r="U130" s="12"/>
      <c r="V130" s="12"/>
      <c r="W130" s="500"/>
      <c r="X130" s="39"/>
      <c r="Y130" s="39"/>
      <c r="Z130" s="39"/>
      <c r="AA130" s="39"/>
      <c r="AB130" s="39"/>
      <c r="AC130" s="39"/>
    </row>
    <row r="131" spans="1:29" x14ac:dyDescent="0.25">
      <c r="A131" s="547">
        <v>17</v>
      </c>
      <c r="B131" s="4" t="s">
        <v>126</v>
      </c>
      <c r="C131" s="71"/>
      <c r="D131" s="23"/>
      <c r="E131" s="23"/>
      <c r="F131" s="31"/>
      <c r="G131" s="137"/>
      <c r="H131" s="31"/>
      <c r="I131" s="32"/>
      <c r="J131" s="31"/>
      <c r="K131" s="23"/>
      <c r="L131" s="23"/>
      <c r="M131" s="72"/>
      <c r="N131" s="139"/>
      <c r="O131" s="139"/>
      <c r="P131" s="137"/>
      <c r="Q131" s="137"/>
      <c r="R131" s="72"/>
      <c r="S131" s="12"/>
      <c r="T131" s="12"/>
      <c r="U131" s="12"/>
      <c r="V131" s="12"/>
      <c r="W131" s="500"/>
      <c r="X131" s="39"/>
      <c r="Y131" s="39"/>
      <c r="Z131" s="39"/>
      <c r="AA131" s="39"/>
      <c r="AB131" s="39"/>
      <c r="AC131" s="39"/>
    </row>
    <row r="132" spans="1:29" ht="63" x14ac:dyDescent="0.25">
      <c r="A132" s="547">
        <v>18</v>
      </c>
      <c r="B132" s="553" t="s">
        <v>224</v>
      </c>
      <c r="C132" s="71"/>
      <c r="D132" s="23">
        <v>1.76</v>
      </c>
      <c r="E132" s="23"/>
      <c r="F132" s="31"/>
      <c r="G132" s="137"/>
      <c r="H132" s="31"/>
      <c r="I132" s="32"/>
      <c r="J132" s="31"/>
      <c r="K132" s="23"/>
      <c r="L132" s="23">
        <v>1.76</v>
      </c>
      <c r="M132" s="72"/>
      <c r="N132" s="139"/>
      <c r="O132" s="139"/>
      <c r="P132" s="137"/>
      <c r="Q132" s="137"/>
      <c r="R132" s="72"/>
      <c r="S132" s="12"/>
      <c r="T132" s="12"/>
      <c r="U132" s="12"/>
      <c r="V132" s="12"/>
      <c r="W132" s="500"/>
      <c r="X132" s="39"/>
      <c r="Y132" s="39"/>
      <c r="Z132" s="39"/>
      <c r="AA132" s="39"/>
      <c r="AB132" s="39"/>
      <c r="AC132" s="39"/>
    </row>
    <row r="133" spans="1:29" x14ac:dyDescent="0.25">
      <c r="A133" s="551">
        <v>19</v>
      </c>
      <c r="B133" s="54" t="s">
        <v>128</v>
      </c>
      <c r="C133" s="71"/>
      <c r="D133" s="23"/>
      <c r="E133" s="27"/>
      <c r="F133" s="27"/>
      <c r="G133" s="502"/>
      <c r="H133" s="27"/>
      <c r="I133" s="27"/>
      <c r="J133" s="27"/>
      <c r="K133" s="27"/>
      <c r="L133" s="23"/>
      <c r="M133" s="27"/>
      <c r="N133" s="502"/>
      <c r="O133" s="502"/>
      <c r="P133" s="502"/>
      <c r="Q133" s="502"/>
      <c r="R133" s="27"/>
      <c r="S133" s="12"/>
      <c r="T133" s="12"/>
      <c r="U133" s="12"/>
      <c r="V133" s="12"/>
      <c r="W133" s="500"/>
      <c r="X133" s="39"/>
      <c r="Y133" s="39"/>
      <c r="Z133" s="39"/>
      <c r="AA133" s="39"/>
      <c r="AB133" s="39"/>
      <c r="AC133" s="39"/>
    </row>
    <row r="134" spans="1:29" ht="63" x14ac:dyDescent="0.25">
      <c r="A134" s="547">
        <v>20</v>
      </c>
      <c r="B134" s="513" t="s">
        <v>225</v>
      </c>
      <c r="C134" s="71"/>
      <c r="D134" s="27">
        <v>4.03</v>
      </c>
      <c r="E134" s="23"/>
      <c r="F134" s="31"/>
      <c r="G134" s="137"/>
      <c r="H134" s="31"/>
      <c r="I134" s="32"/>
      <c r="J134" s="31"/>
      <c r="K134" s="23"/>
      <c r="L134" s="27">
        <v>4.03</v>
      </c>
      <c r="M134" s="72"/>
      <c r="N134" s="139"/>
      <c r="O134" s="139"/>
      <c r="P134" s="137"/>
      <c r="Q134" s="137"/>
      <c r="R134" s="72"/>
      <c r="S134" s="12"/>
      <c r="T134" s="12"/>
      <c r="U134" s="12"/>
      <c r="V134" s="12"/>
      <c r="W134" s="500"/>
      <c r="X134" s="39"/>
      <c r="Y134" s="39"/>
      <c r="Z134" s="39"/>
      <c r="AA134" s="39"/>
      <c r="AB134" s="39"/>
      <c r="AC134" s="39"/>
    </row>
    <row r="135" spans="1:29" x14ac:dyDescent="0.25">
      <c r="A135" s="547">
        <v>21</v>
      </c>
      <c r="B135" s="55" t="s">
        <v>130</v>
      </c>
      <c r="C135" s="71"/>
      <c r="D135" s="23"/>
      <c r="E135" s="23"/>
      <c r="F135" s="31"/>
      <c r="G135" s="137"/>
      <c r="H135" s="31"/>
      <c r="I135" s="32"/>
      <c r="J135" s="31"/>
      <c r="K135" s="23"/>
      <c r="L135" s="23"/>
      <c r="M135" s="72"/>
      <c r="N135" s="139"/>
      <c r="O135" s="139"/>
      <c r="P135" s="137"/>
      <c r="Q135" s="137"/>
      <c r="R135" s="72"/>
      <c r="S135" s="12"/>
      <c r="T135" s="12"/>
      <c r="U135" s="12"/>
      <c r="V135" s="12"/>
      <c r="W135" s="500"/>
      <c r="X135" s="39"/>
      <c r="Y135" s="39"/>
      <c r="Z135" s="39"/>
      <c r="AA135" s="39"/>
      <c r="AB135" s="39"/>
      <c r="AC135" s="39"/>
    </row>
    <row r="136" spans="1:29" ht="63" x14ac:dyDescent="0.25">
      <c r="A136" s="547">
        <v>22</v>
      </c>
      <c r="B136" s="553" t="s">
        <v>226</v>
      </c>
      <c r="C136" s="71"/>
      <c r="D136" s="23">
        <v>3.36</v>
      </c>
      <c r="E136" s="23"/>
      <c r="F136" s="31"/>
      <c r="G136" s="137"/>
      <c r="H136" s="31"/>
      <c r="I136" s="32"/>
      <c r="J136" s="31"/>
      <c r="K136" s="23"/>
      <c r="L136" s="23">
        <v>3.36</v>
      </c>
      <c r="M136" s="72"/>
      <c r="N136" s="139"/>
      <c r="O136" s="139"/>
      <c r="P136" s="137"/>
      <c r="Q136" s="137"/>
      <c r="R136" s="72"/>
      <c r="S136" s="12"/>
      <c r="T136" s="12"/>
      <c r="U136" s="12"/>
      <c r="V136" s="12"/>
      <c r="W136" s="500"/>
      <c r="X136" s="39"/>
      <c r="Y136" s="39"/>
      <c r="Z136" s="39"/>
      <c r="AA136" s="39"/>
      <c r="AB136" s="39"/>
      <c r="AC136" s="39"/>
    </row>
    <row r="137" spans="1:29" x14ac:dyDescent="0.25">
      <c r="A137" s="551">
        <v>23</v>
      </c>
      <c r="B137" s="54" t="s">
        <v>131</v>
      </c>
      <c r="C137" s="71"/>
      <c r="D137" s="23"/>
      <c r="E137" s="23"/>
      <c r="F137" s="31"/>
      <c r="G137" s="137"/>
      <c r="H137" s="31"/>
      <c r="I137" s="32"/>
      <c r="J137" s="31"/>
      <c r="K137" s="23"/>
      <c r="L137" s="23"/>
      <c r="M137" s="72"/>
      <c r="N137" s="139"/>
      <c r="O137" s="139"/>
      <c r="P137" s="137"/>
      <c r="Q137" s="137"/>
      <c r="R137" s="72"/>
      <c r="S137" s="12"/>
      <c r="T137" s="12"/>
      <c r="U137" s="12"/>
      <c r="V137" s="12"/>
      <c r="W137" s="500"/>
      <c r="X137" s="39"/>
      <c r="Y137" s="39"/>
      <c r="Z137" s="39"/>
      <c r="AA137" s="39"/>
      <c r="AB137" s="39"/>
      <c r="AC137" s="39"/>
    </row>
    <row r="138" spans="1:29" ht="47.25" x14ac:dyDescent="0.25">
      <c r="A138" s="547">
        <v>24</v>
      </c>
      <c r="B138" s="553" t="s">
        <v>227</v>
      </c>
      <c r="C138" s="71"/>
      <c r="D138" s="23">
        <v>3.48</v>
      </c>
      <c r="E138" s="23"/>
      <c r="F138" s="31"/>
      <c r="G138" s="137"/>
      <c r="H138" s="31"/>
      <c r="I138" s="32"/>
      <c r="J138" s="31"/>
      <c r="K138" s="23"/>
      <c r="L138" s="23">
        <v>3.48</v>
      </c>
      <c r="M138" s="72"/>
      <c r="N138" s="139"/>
      <c r="O138" s="139"/>
      <c r="P138" s="137"/>
      <c r="Q138" s="137"/>
      <c r="R138" s="72"/>
      <c r="S138" s="12"/>
      <c r="T138" s="12"/>
      <c r="U138" s="12"/>
      <c r="V138" s="12"/>
      <c r="W138" s="500"/>
      <c r="X138" s="39"/>
      <c r="Y138" s="39"/>
      <c r="Z138" s="39"/>
      <c r="AA138" s="39"/>
      <c r="AB138" s="39"/>
      <c r="AC138" s="39"/>
    </row>
    <row r="139" spans="1:29" ht="47.25" x14ac:dyDescent="0.25">
      <c r="A139" s="547">
        <v>25</v>
      </c>
      <c r="B139" s="553" t="s">
        <v>228</v>
      </c>
      <c r="C139" s="71"/>
      <c r="D139" s="23">
        <v>5.88</v>
      </c>
      <c r="E139" s="12"/>
      <c r="F139" s="12"/>
      <c r="G139" s="361"/>
      <c r="H139" s="12"/>
      <c r="I139" s="12"/>
      <c r="J139" s="12"/>
      <c r="K139" s="28"/>
      <c r="L139" s="23">
        <v>5.88</v>
      </c>
      <c r="M139" s="12"/>
      <c r="N139" s="139"/>
      <c r="O139" s="361"/>
      <c r="P139" s="137"/>
      <c r="Q139" s="137"/>
      <c r="R139" s="12"/>
      <c r="S139" s="12"/>
      <c r="T139" s="12"/>
      <c r="U139" s="12"/>
      <c r="V139" s="12"/>
      <c r="W139" s="500"/>
      <c r="X139" s="39"/>
      <c r="Y139" s="39"/>
      <c r="Z139" s="39"/>
      <c r="AA139" s="39"/>
      <c r="AB139" s="39"/>
      <c r="AC139" s="39"/>
    </row>
    <row r="140" spans="1:29" x14ac:dyDescent="0.25">
      <c r="A140" s="547">
        <v>26</v>
      </c>
      <c r="B140" s="47" t="s">
        <v>229</v>
      </c>
      <c r="C140" s="71"/>
      <c r="D140" s="12"/>
      <c r="E140" s="23"/>
      <c r="F140" s="31"/>
      <c r="G140" s="137"/>
      <c r="H140" s="31"/>
      <c r="I140" s="32"/>
      <c r="J140" s="31"/>
      <c r="K140" s="23"/>
      <c r="L140" s="12"/>
      <c r="M140" s="72"/>
      <c r="N140" s="139"/>
      <c r="O140" s="139"/>
      <c r="P140" s="137"/>
      <c r="Q140" s="137"/>
      <c r="R140" s="72"/>
      <c r="S140" s="12"/>
      <c r="T140" s="12"/>
      <c r="U140" s="12"/>
      <c r="V140" s="12"/>
      <c r="W140" s="500"/>
      <c r="X140" s="39"/>
      <c r="Y140" s="39"/>
      <c r="Z140" s="39"/>
      <c r="AA140" s="39"/>
      <c r="AB140" s="39"/>
      <c r="AC140" s="39"/>
    </row>
    <row r="141" spans="1:29" ht="47.25" x14ac:dyDescent="0.25">
      <c r="A141" s="551">
        <v>27</v>
      </c>
      <c r="B141" s="553" t="s">
        <v>230</v>
      </c>
      <c r="C141" s="71"/>
      <c r="D141" s="23">
        <v>8.08</v>
      </c>
      <c r="E141" s="23"/>
      <c r="F141" s="31"/>
      <c r="G141" s="137"/>
      <c r="H141" s="31"/>
      <c r="I141" s="32"/>
      <c r="J141" s="31"/>
      <c r="K141" s="23"/>
      <c r="L141" s="23">
        <v>8.08</v>
      </c>
      <c r="M141" s="72"/>
      <c r="N141" s="139"/>
      <c r="O141" s="139"/>
      <c r="P141" s="137"/>
      <c r="Q141" s="137"/>
      <c r="R141" s="72"/>
      <c r="S141" s="12"/>
      <c r="T141" s="12"/>
      <c r="U141" s="12"/>
      <c r="V141" s="12"/>
      <c r="W141" s="500"/>
      <c r="X141" s="39"/>
      <c r="Y141" s="39"/>
      <c r="Z141" s="39"/>
      <c r="AA141" s="39"/>
      <c r="AB141" s="39"/>
      <c r="AC141" s="39"/>
    </row>
    <row r="142" spans="1:29" ht="63" x14ac:dyDescent="0.25">
      <c r="A142" s="547">
        <v>28</v>
      </c>
      <c r="B142" s="553" t="s">
        <v>231</v>
      </c>
      <c r="C142" s="71"/>
      <c r="D142" s="32">
        <v>8.3800000000000008</v>
      </c>
      <c r="E142" s="23"/>
      <c r="F142" s="31"/>
      <c r="G142" s="137"/>
      <c r="H142" s="31"/>
      <c r="I142" s="32"/>
      <c r="J142" s="31"/>
      <c r="K142" s="23"/>
      <c r="L142" s="32">
        <v>8.3800000000000008</v>
      </c>
      <c r="M142" s="72"/>
      <c r="N142" s="139"/>
      <c r="O142" s="139"/>
      <c r="P142" s="137"/>
      <c r="Q142" s="137"/>
      <c r="R142" s="72"/>
      <c r="S142" s="12"/>
      <c r="T142" s="12"/>
      <c r="U142" s="12"/>
      <c r="V142" s="12"/>
      <c r="W142" s="500"/>
      <c r="X142" s="39"/>
      <c r="Y142" s="39"/>
      <c r="Z142" s="39"/>
      <c r="AA142" s="39"/>
      <c r="AB142" s="39"/>
      <c r="AC142" s="39"/>
    </row>
    <row r="143" spans="1:29" ht="78.75" x14ac:dyDescent="0.25">
      <c r="A143" s="547">
        <v>29</v>
      </c>
      <c r="B143" s="553" t="s">
        <v>232</v>
      </c>
      <c r="C143" s="71"/>
      <c r="D143" s="23">
        <v>8.3800000000000008</v>
      </c>
      <c r="E143" s="23"/>
      <c r="F143" s="31"/>
      <c r="G143" s="137"/>
      <c r="H143" s="31"/>
      <c r="I143" s="32"/>
      <c r="J143" s="31"/>
      <c r="K143" s="23"/>
      <c r="L143" s="23">
        <v>8.3800000000000008</v>
      </c>
      <c r="M143" s="72"/>
      <c r="N143" s="139"/>
      <c r="O143" s="139"/>
      <c r="P143" s="137"/>
      <c r="Q143" s="137"/>
      <c r="R143" s="72"/>
      <c r="S143" s="12"/>
      <c r="T143" s="12"/>
      <c r="U143" s="12"/>
      <c r="V143" s="12"/>
      <c r="W143" s="500"/>
      <c r="X143" s="39"/>
      <c r="Y143" s="39"/>
      <c r="Z143" s="39"/>
      <c r="AA143" s="39"/>
      <c r="AB143" s="39"/>
      <c r="AC143" s="39"/>
    </row>
    <row r="144" spans="1:29" x14ac:dyDescent="0.25">
      <c r="A144" s="547">
        <v>30</v>
      </c>
      <c r="B144" s="47" t="s">
        <v>233</v>
      </c>
      <c r="C144" s="71"/>
      <c r="D144" s="23"/>
      <c r="E144" s="23"/>
      <c r="F144" s="31"/>
      <c r="G144" s="137"/>
      <c r="H144" s="31"/>
      <c r="I144" s="32"/>
      <c r="J144" s="31"/>
      <c r="K144" s="23"/>
      <c r="L144" s="23"/>
      <c r="M144" s="72"/>
      <c r="N144" s="139"/>
      <c r="O144" s="139"/>
      <c r="P144" s="137"/>
      <c r="Q144" s="137"/>
      <c r="R144" s="72"/>
      <c r="S144" s="12"/>
      <c r="T144" s="12"/>
      <c r="U144" s="12"/>
      <c r="V144" s="12"/>
      <c r="W144" s="500"/>
      <c r="X144" s="39"/>
      <c r="Y144" s="39"/>
      <c r="Z144" s="39"/>
      <c r="AA144" s="39"/>
      <c r="AB144" s="39"/>
      <c r="AC144" s="39"/>
    </row>
    <row r="145" spans="1:29" ht="63" x14ac:dyDescent="0.25">
      <c r="A145" s="551">
        <v>31</v>
      </c>
      <c r="B145" s="513" t="s">
        <v>234</v>
      </c>
      <c r="C145" s="71"/>
      <c r="D145" s="23">
        <v>5.78</v>
      </c>
      <c r="E145" s="23"/>
      <c r="F145" s="31"/>
      <c r="G145" s="137"/>
      <c r="H145" s="31"/>
      <c r="I145" s="32"/>
      <c r="J145" s="31"/>
      <c r="K145" s="23"/>
      <c r="L145" s="23">
        <v>5.78</v>
      </c>
      <c r="M145" s="72"/>
      <c r="N145" s="139"/>
      <c r="O145" s="139"/>
      <c r="P145" s="137"/>
      <c r="Q145" s="137"/>
      <c r="R145" s="72"/>
      <c r="S145" s="12"/>
      <c r="T145" s="12"/>
      <c r="U145" s="12"/>
      <c r="V145" s="12"/>
      <c r="W145" s="500"/>
      <c r="X145" s="39"/>
      <c r="Y145" s="39"/>
      <c r="Z145" s="39"/>
      <c r="AA145" s="39"/>
      <c r="AB145" s="39"/>
      <c r="AC145" s="39"/>
    </row>
    <row r="146" spans="1:29" ht="63" x14ac:dyDescent="0.25">
      <c r="A146" s="547">
        <v>32</v>
      </c>
      <c r="B146" s="513" t="s">
        <v>235</v>
      </c>
      <c r="C146" s="71"/>
      <c r="D146" s="23">
        <v>4.05</v>
      </c>
      <c r="E146" s="23"/>
      <c r="F146" s="31"/>
      <c r="G146" s="137"/>
      <c r="H146" s="31"/>
      <c r="I146" s="32"/>
      <c r="J146" s="31"/>
      <c r="K146" s="23"/>
      <c r="L146" s="23">
        <v>4.05</v>
      </c>
      <c r="M146" s="72"/>
      <c r="N146" s="139"/>
      <c r="O146" s="139"/>
      <c r="P146" s="137"/>
      <c r="Q146" s="137"/>
      <c r="R146" s="72"/>
      <c r="S146" s="12"/>
      <c r="T146" s="12"/>
      <c r="U146" s="12"/>
      <c r="V146" s="12"/>
      <c r="W146" s="500"/>
      <c r="X146" s="39"/>
      <c r="Y146" s="39"/>
      <c r="Z146" s="39"/>
      <c r="AA146" s="39"/>
      <c r="AB146" s="39"/>
      <c r="AC146" s="39"/>
    </row>
    <row r="147" spans="1:29" ht="78.75" x14ac:dyDescent="0.25">
      <c r="A147" s="547">
        <v>33</v>
      </c>
      <c r="B147" s="513" t="s">
        <v>236</v>
      </c>
      <c r="C147" s="71"/>
      <c r="D147" s="23">
        <v>5.3</v>
      </c>
      <c r="E147" s="23"/>
      <c r="F147" s="31"/>
      <c r="G147" s="137"/>
      <c r="H147" s="31"/>
      <c r="I147" s="32"/>
      <c r="J147" s="31"/>
      <c r="K147" s="23"/>
      <c r="L147" s="23">
        <v>5.3</v>
      </c>
      <c r="M147" s="72"/>
      <c r="N147" s="139"/>
      <c r="O147" s="139"/>
      <c r="P147" s="137"/>
      <c r="Q147" s="137"/>
      <c r="R147" s="72"/>
      <c r="S147" s="12"/>
      <c r="T147" s="12"/>
      <c r="U147" s="12"/>
      <c r="V147" s="12"/>
      <c r="W147" s="500"/>
      <c r="X147" s="39"/>
      <c r="Y147" s="39"/>
      <c r="Z147" s="39"/>
      <c r="AA147" s="39"/>
      <c r="AB147" s="39"/>
      <c r="AC147" s="39"/>
    </row>
    <row r="148" spans="1:29" ht="78.75" x14ac:dyDescent="0.25">
      <c r="A148" s="547">
        <v>34</v>
      </c>
      <c r="B148" s="513" t="s">
        <v>237</v>
      </c>
      <c r="C148" s="71"/>
      <c r="D148" s="23">
        <v>4.54</v>
      </c>
      <c r="E148" s="23"/>
      <c r="F148" s="31"/>
      <c r="G148" s="137"/>
      <c r="H148" s="31"/>
      <c r="I148" s="32"/>
      <c r="J148" s="31"/>
      <c r="K148" s="23"/>
      <c r="L148" s="23">
        <v>4.54</v>
      </c>
      <c r="M148" s="72"/>
      <c r="N148" s="139"/>
      <c r="O148" s="139"/>
      <c r="P148" s="137"/>
      <c r="Q148" s="137"/>
      <c r="R148" s="72"/>
      <c r="S148" s="12"/>
      <c r="T148" s="12"/>
      <c r="U148" s="12"/>
      <c r="V148" s="12"/>
      <c r="W148" s="500"/>
      <c r="X148" s="39"/>
      <c r="Y148" s="39"/>
      <c r="Z148" s="39"/>
      <c r="AA148" s="39"/>
      <c r="AB148" s="39"/>
      <c r="AC148" s="39"/>
    </row>
    <row r="149" spans="1:29" ht="63" x14ac:dyDescent="0.25">
      <c r="A149" s="551">
        <v>35</v>
      </c>
      <c r="B149" s="513" t="s">
        <v>238</v>
      </c>
      <c r="C149" s="71"/>
      <c r="D149" s="23">
        <v>5.75</v>
      </c>
      <c r="E149" s="23"/>
      <c r="F149" s="31"/>
      <c r="G149" s="137"/>
      <c r="H149" s="31"/>
      <c r="I149" s="32"/>
      <c r="J149" s="31"/>
      <c r="K149" s="23"/>
      <c r="L149" s="23">
        <v>5.75</v>
      </c>
      <c r="M149" s="72"/>
      <c r="N149" s="139"/>
      <c r="O149" s="139"/>
      <c r="P149" s="137"/>
      <c r="Q149" s="137"/>
      <c r="R149" s="72"/>
      <c r="S149" s="12"/>
      <c r="T149" s="12"/>
      <c r="U149" s="12"/>
      <c r="V149" s="12"/>
      <c r="W149" s="500"/>
      <c r="X149" s="39"/>
      <c r="Y149" s="39"/>
      <c r="Z149" s="39"/>
      <c r="AA149" s="39"/>
      <c r="AB149" s="39"/>
      <c r="AC149" s="39"/>
    </row>
    <row r="150" spans="1:29" x14ac:dyDescent="0.25">
      <c r="A150" s="547">
        <v>36</v>
      </c>
      <c r="B150" s="4" t="s">
        <v>132</v>
      </c>
      <c r="C150" s="71"/>
      <c r="D150" s="23"/>
      <c r="E150" s="23"/>
      <c r="F150" s="31"/>
      <c r="G150" s="137"/>
      <c r="H150" s="31"/>
      <c r="I150" s="32"/>
      <c r="J150" s="31"/>
      <c r="K150" s="23"/>
      <c r="L150" s="23"/>
      <c r="M150" s="72"/>
      <c r="N150" s="139"/>
      <c r="O150" s="139"/>
      <c r="P150" s="137"/>
      <c r="Q150" s="137"/>
      <c r="R150" s="72"/>
      <c r="S150" s="12"/>
      <c r="T150" s="12"/>
      <c r="U150" s="12"/>
      <c r="V150" s="12"/>
      <c r="W150" s="500"/>
      <c r="X150" s="39"/>
      <c r="Y150" s="39"/>
      <c r="Z150" s="39"/>
      <c r="AA150" s="39"/>
      <c r="AB150" s="39"/>
      <c r="AC150" s="39"/>
    </row>
    <row r="151" spans="1:29" ht="47.25" x14ac:dyDescent="0.25">
      <c r="A151" s="547">
        <v>37</v>
      </c>
      <c r="B151" s="554" t="s">
        <v>239</v>
      </c>
      <c r="C151" s="71"/>
      <c r="D151" s="23">
        <v>6.26</v>
      </c>
      <c r="E151" s="23"/>
      <c r="F151" s="31"/>
      <c r="G151" s="137"/>
      <c r="H151" s="31"/>
      <c r="I151" s="32"/>
      <c r="J151" s="31"/>
      <c r="K151" s="23"/>
      <c r="L151" s="23">
        <v>6.26</v>
      </c>
      <c r="M151" s="72"/>
      <c r="N151" s="139"/>
      <c r="O151" s="139"/>
      <c r="P151" s="137"/>
      <c r="Q151" s="137"/>
      <c r="R151" s="72"/>
      <c r="S151" s="12"/>
      <c r="T151" s="12"/>
      <c r="U151" s="12"/>
      <c r="V151" s="12"/>
      <c r="W151" s="500"/>
      <c r="X151" s="39"/>
      <c r="Y151" s="39"/>
      <c r="Z151" s="39"/>
      <c r="AA151" s="39"/>
      <c r="AB151" s="39"/>
      <c r="AC151" s="39"/>
    </row>
    <row r="152" spans="1:29" x14ac:dyDescent="0.25">
      <c r="A152" s="547">
        <v>38</v>
      </c>
      <c r="B152" s="45" t="s">
        <v>133</v>
      </c>
      <c r="C152" s="71"/>
      <c r="D152" s="23"/>
      <c r="E152" s="23"/>
      <c r="F152" s="31"/>
      <c r="G152" s="137"/>
      <c r="H152" s="31"/>
      <c r="I152" s="32"/>
      <c r="J152" s="31"/>
      <c r="K152" s="23"/>
      <c r="L152" s="23"/>
      <c r="M152" s="72"/>
      <c r="N152" s="139"/>
      <c r="O152" s="139"/>
      <c r="P152" s="137"/>
      <c r="Q152" s="137"/>
      <c r="R152" s="72"/>
      <c r="S152" s="12"/>
      <c r="T152" s="12"/>
      <c r="U152" s="12"/>
      <c r="V152" s="12"/>
      <c r="W152" s="216"/>
      <c r="X152" s="39"/>
      <c r="Y152" s="39"/>
      <c r="Z152" s="39"/>
      <c r="AA152" s="39"/>
      <c r="AB152" s="39"/>
      <c r="AC152" s="39"/>
    </row>
    <row r="153" spans="1:29" ht="63" x14ac:dyDescent="0.25">
      <c r="A153" s="551">
        <v>39</v>
      </c>
      <c r="B153" s="554" t="s">
        <v>240</v>
      </c>
      <c r="C153" s="71"/>
      <c r="D153" s="23">
        <v>2.41</v>
      </c>
      <c r="E153" s="23"/>
      <c r="F153" s="31"/>
      <c r="G153" s="137"/>
      <c r="H153" s="31"/>
      <c r="I153" s="32"/>
      <c r="J153" s="31"/>
      <c r="K153" s="23"/>
      <c r="L153" s="23">
        <v>2.41</v>
      </c>
      <c r="M153" s="72"/>
      <c r="N153" s="139"/>
      <c r="O153" s="139"/>
      <c r="P153" s="137"/>
      <c r="Q153" s="137"/>
      <c r="R153" s="72"/>
      <c r="S153" s="12"/>
      <c r="T153" s="12"/>
      <c r="U153" s="12"/>
      <c r="V153" s="12"/>
      <c r="W153" s="216"/>
      <c r="X153" s="39"/>
      <c r="Y153" s="39"/>
      <c r="Z153" s="39"/>
      <c r="AA153" s="39"/>
      <c r="AB153" s="39"/>
      <c r="AC153" s="39"/>
    </row>
    <row r="154" spans="1:29" x14ac:dyDescent="0.25">
      <c r="A154" s="547">
        <v>40</v>
      </c>
      <c r="B154" s="47" t="s">
        <v>134</v>
      </c>
      <c r="C154" s="71"/>
      <c r="D154" s="23"/>
      <c r="E154" s="23"/>
      <c r="F154" s="31"/>
      <c r="G154" s="137"/>
      <c r="H154" s="31"/>
      <c r="I154" s="32"/>
      <c r="J154" s="31"/>
      <c r="K154" s="31"/>
      <c r="L154" s="23"/>
      <c r="M154" s="72"/>
      <c r="N154" s="139"/>
      <c r="O154" s="139"/>
      <c r="P154" s="137"/>
      <c r="Q154" s="137"/>
      <c r="R154" s="72"/>
      <c r="S154" s="12"/>
      <c r="T154" s="12"/>
      <c r="U154" s="12"/>
      <c r="V154" s="12"/>
      <c r="W154" s="216"/>
      <c r="X154" s="39"/>
      <c r="Y154" s="39"/>
      <c r="Z154" s="39"/>
      <c r="AA154" s="39"/>
      <c r="AB154" s="39"/>
      <c r="AC154" s="39"/>
    </row>
    <row r="155" spans="1:29" ht="110.25" x14ac:dyDescent="0.25">
      <c r="A155" s="547">
        <v>41</v>
      </c>
      <c r="B155" s="554" t="s">
        <v>241</v>
      </c>
      <c r="C155" s="71"/>
      <c r="D155" s="23">
        <v>44.08</v>
      </c>
      <c r="E155" s="23"/>
      <c r="F155" s="31"/>
      <c r="G155" s="137"/>
      <c r="H155" s="31"/>
      <c r="I155" s="32"/>
      <c r="J155" s="31"/>
      <c r="K155" s="23"/>
      <c r="L155" s="23">
        <v>44.08</v>
      </c>
      <c r="M155" s="72"/>
      <c r="N155" s="139"/>
      <c r="O155" s="139"/>
      <c r="P155" s="137"/>
      <c r="Q155" s="137"/>
      <c r="R155" s="72"/>
      <c r="S155" s="12"/>
      <c r="T155" s="12"/>
      <c r="U155" s="12"/>
      <c r="V155" s="12"/>
      <c r="W155" s="216"/>
      <c r="X155" s="39"/>
      <c r="Y155" s="39"/>
      <c r="Z155" s="39"/>
      <c r="AA155" s="39"/>
      <c r="AB155" s="39"/>
      <c r="AC155" s="39"/>
    </row>
    <row r="156" spans="1:29" x14ac:dyDescent="0.25">
      <c r="A156" s="547">
        <v>42</v>
      </c>
      <c r="B156" s="47" t="s">
        <v>135</v>
      </c>
      <c r="C156" s="71"/>
      <c r="D156" s="23"/>
      <c r="E156" s="23"/>
      <c r="F156" s="31"/>
      <c r="G156" s="137"/>
      <c r="H156" s="31"/>
      <c r="I156" s="32"/>
      <c r="J156" s="31"/>
      <c r="K156" s="23"/>
      <c r="L156" s="23"/>
      <c r="M156" s="72"/>
      <c r="N156" s="139"/>
      <c r="O156" s="139"/>
      <c r="P156" s="137"/>
      <c r="Q156" s="137"/>
      <c r="R156" s="72"/>
      <c r="S156" s="12"/>
      <c r="T156" s="12"/>
      <c r="U156" s="12"/>
      <c r="V156" s="12"/>
      <c r="W156" s="216"/>
      <c r="X156" s="39"/>
      <c r="Y156" s="39"/>
      <c r="Z156" s="39"/>
      <c r="AA156" s="39"/>
      <c r="AB156" s="39"/>
      <c r="AC156" s="39"/>
    </row>
    <row r="157" spans="1:29" ht="47.25" x14ac:dyDescent="0.25">
      <c r="A157" s="551">
        <v>43</v>
      </c>
      <c r="B157" s="465" t="s">
        <v>242</v>
      </c>
      <c r="C157" s="71"/>
      <c r="D157" s="23">
        <v>2.64</v>
      </c>
      <c r="E157" s="23"/>
      <c r="F157" s="31"/>
      <c r="G157" s="137"/>
      <c r="H157" s="31"/>
      <c r="I157" s="32"/>
      <c r="J157" s="31"/>
      <c r="K157" s="23"/>
      <c r="L157" s="23">
        <v>2.64</v>
      </c>
      <c r="M157" s="72"/>
      <c r="N157" s="139"/>
      <c r="O157" s="139"/>
      <c r="P157" s="137"/>
      <c r="Q157" s="137"/>
      <c r="R157" s="72"/>
      <c r="S157" s="12"/>
      <c r="T157" s="12"/>
      <c r="U157" s="12"/>
      <c r="V157" s="12"/>
      <c r="W157" s="216"/>
      <c r="X157" s="39"/>
      <c r="Y157" s="39"/>
      <c r="Z157" s="39"/>
      <c r="AA157" s="39"/>
      <c r="AB157" s="39"/>
      <c r="AC157" s="39"/>
    </row>
    <row r="158" spans="1:29" ht="47.25" x14ac:dyDescent="0.25">
      <c r="A158" s="547">
        <v>44</v>
      </c>
      <c r="B158" s="465" t="s">
        <v>243</v>
      </c>
      <c r="C158" s="71"/>
      <c r="D158" s="23">
        <v>3.96</v>
      </c>
      <c r="E158" s="23"/>
      <c r="F158" s="31"/>
      <c r="G158" s="137"/>
      <c r="H158" s="31"/>
      <c r="I158" s="32"/>
      <c r="J158" s="31"/>
      <c r="K158" s="23"/>
      <c r="L158" s="23">
        <v>3.96</v>
      </c>
      <c r="M158" s="72"/>
      <c r="N158" s="364"/>
      <c r="O158" s="162"/>
      <c r="P158" s="481"/>
      <c r="Q158" s="138"/>
      <c r="R158" s="72"/>
      <c r="S158" s="12"/>
      <c r="T158" s="72"/>
      <c r="U158" s="12"/>
      <c r="V158" s="72"/>
      <c r="W158" s="95"/>
      <c r="X158" s="117"/>
      <c r="Y158" s="117"/>
      <c r="Z158" s="117"/>
      <c r="AA158" s="117"/>
      <c r="AB158" s="117"/>
      <c r="AC158" s="117"/>
    </row>
    <row r="159" spans="1:29" ht="47.25" x14ac:dyDescent="0.25">
      <c r="A159" s="547">
        <v>45</v>
      </c>
      <c r="B159" s="465" t="s">
        <v>244</v>
      </c>
      <c r="C159" s="71"/>
      <c r="D159" s="23">
        <v>4.4000000000000004</v>
      </c>
      <c r="E159" s="23"/>
      <c r="F159" s="31"/>
      <c r="G159" s="137"/>
      <c r="H159" s="31"/>
      <c r="I159" s="32"/>
      <c r="J159" s="31"/>
      <c r="K159" s="23"/>
      <c r="L159" s="23">
        <v>4.4000000000000004</v>
      </c>
      <c r="M159" s="72"/>
      <c r="N159" s="139"/>
      <c r="O159" s="139"/>
      <c r="P159" s="137"/>
      <c r="Q159" s="137"/>
      <c r="R159" s="72"/>
      <c r="S159" s="12"/>
      <c r="T159" s="12"/>
      <c r="U159" s="12"/>
      <c r="V159" s="12"/>
      <c r="W159" s="216"/>
      <c r="X159" s="39"/>
      <c r="Y159" s="39"/>
      <c r="Z159" s="39"/>
      <c r="AA159" s="39"/>
      <c r="AB159" s="39"/>
      <c r="AC159" s="39"/>
    </row>
    <row r="160" spans="1:29" x14ac:dyDescent="0.25">
      <c r="A160" s="547">
        <v>46</v>
      </c>
      <c r="B160" s="47" t="s">
        <v>245</v>
      </c>
      <c r="C160" s="71"/>
      <c r="D160" s="23"/>
      <c r="E160" s="23"/>
      <c r="F160" s="31"/>
      <c r="G160" s="137"/>
      <c r="H160" s="31"/>
      <c r="I160" s="32"/>
      <c r="J160" s="31"/>
      <c r="K160" s="23"/>
      <c r="L160" s="23"/>
      <c r="M160" s="72"/>
      <c r="N160" s="139"/>
      <c r="O160" s="139"/>
      <c r="P160" s="137"/>
      <c r="Q160" s="137"/>
      <c r="R160" s="72"/>
      <c r="S160" s="12"/>
      <c r="T160" s="12"/>
      <c r="U160" s="12"/>
      <c r="V160" s="12"/>
      <c r="W160" s="216"/>
      <c r="X160" s="39"/>
      <c r="Y160" s="39"/>
      <c r="Z160" s="39"/>
      <c r="AA160" s="39"/>
      <c r="AB160" s="39"/>
      <c r="AC160" s="39"/>
    </row>
    <row r="161" spans="1:29" ht="47.25" x14ac:dyDescent="0.25">
      <c r="A161" s="551">
        <v>47</v>
      </c>
      <c r="B161" s="513" t="s">
        <v>246</v>
      </c>
      <c r="C161" s="71"/>
      <c r="D161" s="23">
        <v>11.31</v>
      </c>
      <c r="E161" s="23"/>
      <c r="F161" s="31"/>
      <c r="G161" s="137"/>
      <c r="H161" s="31"/>
      <c r="I161" s="32"/>
      <c r="J161" s="31"/>
      <c r="K161" s="23"/>
      <c r="L161" s="23">
        <v>11.31</v>
      </c>
      <c r="M161" s="72"/>
      <c r="N161" s="139"/>
      <c r="O161" s="139"/>
      <c r="P161" s="137"/>
      <c r="Q161" s="137"/>
      <c r="R161" s="72"/>
      <c r="S161" s="12"/>
      <c r="T161" s="12"/>
      <c r="U161" s="12"/>
      <c r="V161" s="12"/>
      <c r="W161" s="216"/>
      <c r="X161" s="39"/>
      <c r="Y161" s="39"/>
      <c r="Z161" s="39"/>
      <c r="AA161" s="39"/>
      <c r="AB161" s="39"/>
      <c r="AC161" s="39"/>
    </row>
    <row r="162" spans="1:29" x14ac:dyDescent="0.25">
      <c r="A162" s="547">
        <v>48</v>
      </c>
      <c r="B162" s="4" t="s">
        <v>247</v>
      </c>
      <c r="C162" s="71"/>
      <c r="D162" s="23"/>
      <c r="E162" s="23"/>
      <c r="F162" s="31"/>
      <c r="G162" s="137"/>
      <c r="H162" s="31"/>
      <c r="I162" s="32"/>
      <c r="J162" s="31"/>
      <c r="K162" s="23"/>
      <c r="L162" s="23"/>
      <c r="M162" s="72"/>
      <c r="N162" s="139"/>
      <c r="O162" s="139"/>
      <c r="P162" s="137"/>
      <c r="Q162" s="137"/>
      <c r="R162" s="72"/>
      <c r="S162" s="12"/>
      <c r="T162" s="12"/>
      <c r="U162" s="12"/>
      <c r="V162" s="12"/>
      <c r="W162" s="216"/>
      <c r="X162" s="39"/>
      <c r="Y162" s="39"/>
      <c r="Z162" s="39"/>
      <c r="AA162" s="39"/>
      <c r="AB162" s="39"/>
      <c r="AC162" s="39"/>
    </row>
    <row r="163" spans="1:29" ht="78.75" x14ac:dyDescent="0.25">
      <c r="A163" s="547">
        <v>49</v>
      </c>
      <c r="B163" s="513" t="s">
        <v>248</v>
      </c>
      <c r="C163" s="71"/>
      <c r="D163" s="23">
        <v>7.18</v>
      </c>
      <c r="E163" s="23"/>
      <c r="F163" s="31"/>
      <c r="G163" s="137"/>
      <c r="H163" s="31"/>
      <c r="I163" s="32"/>
      <c r="J163" s="31"/>
      <c r="K163" s="23"/>
      <c r="L163" s="23">
        <v>7.18</v>
      </c>
      <c r="M163" s="72"/>
      <c r="N163" s="139"/>
      <c r="O163" s="139"/>
      <c r="P163" s="137"/>
      <c r="Q163" s="137"/>
      <c r="R163" s="72"/>
      <c r="S163" s="12"/>
      <c r="T163" s="12"/>
      <c r="U163" s="12"/>
      <c r="V163" s="12"/>
      <c r="W163" s="216"/>
      <c r="X163" s="39"/>
      <c r="Y163" s="39"/>
      <c r="Z163" s="39"/>
      <c r="AA163" s="39"/>
      <c r="AB163" s="39"/>
      <c r="AC163" s="39"/>
    </row>
    <row r="164" spans="1:29" ht="78.75" x14ac:dyDescent="0.25">
      <c r="A164" s="547">
        <v>50</v>
      </c>
      <c r="B164" s="513" t="s">
        <v>249</v>
      </c>
      <c r="C164" s="71"/>
      <c r="D164" s="23">
        <v>6.24</v>
      </c>
      <c r="E164" s="23"/>
      <c r="F164" s="31"/>
      <c r="G164" s="137"/>
      <c r="H164" s="31"/>
      <c r="I164" s="32"/>
      <c r="J164" s="31"/>
      <c r="K164" s="23"/>
      <c r="L164" s="23">
        <v>6.24</v>
      </c>
      <c r="M164" s="72"/>
      <c r="N164" s="139"/>
      <c r="O164" s="139"/>
      <c r="P164" s="137"/>
      <c r="Q164" s="137"/>
      <c r="R164" s="72"/>
      <c r="S164" s="12"/>
      <c r="T164" s="12"/>
      <c r="U164" s="12"/>
      <c r="V164" s="12"/>
      <c r="W164" s="216"/>
      <c r="X164" s="39"/>
      <c r="Y164" s="39"/>
      <c r="Z164" s="39"/>
      <c r="AA164" s="39"/>
      <c r="AB164" s="39"/>
      <c r="AC164" s="39"/>
    </row>
    <row r="165" spans="1:29" x14ac:dyDescent="0.25">
      <c r="A165" s="551">
        <v>51</v>
      </c>
      <c r="B165" s="4" t="s">
        <v>140</v>
      </c>
      <c r="C165" s="71"/>
      <c r="D165" s="23"/>
      <c r="E165" s="23"/>
      <c r="F165" s="31"/>
      <c r="G165" s="137"/>
      <c r="H165" s="31"/>
      <c r="I165" s="32"/>
      <c r="J165" s="31"/>
      <c r="K165" s="23"/>
      <c r="L165" s="23"/>
      <c r="M165" s="72"/>
      <c r="N165" s="139"/>
      <c r="O165" s="139"/>
      <c r="P165" s="137"/>
      <c r="Q165" s="137"/>
      <c r="R165" s="72"/>
      <c r="S165" s="12"/>
      <c r="T165" s="12"/>
      <c r="U165" s="12"/>
      <c r="V165" s="12"/>
      <c r="W165" s="216"/>
      <c r="X165" s="39"/>
      <c r="Y165" s="39"/>
      <c r="Z165" s="39"/>
      <c r="AA165" s="39"/>
      <c r="AB165" s="39"/>
      <c r="AC165" s="39"/>
    </row>
    <row r="166" spans="1:29" ht="47.25" x14ac:dyDescent="0.25">
      <c r="A166" s="547">
        <v>52</v>
      </c>
      <c r="B166" s="554" t="s">
        <v>250</v>
      </c>
      <c r="C166" s="71"/>
      <c r="D166" s="23">
        <v>3.16</v>
      </c>
      <c r="E166" s="23"/>
      <c r="F166" s="31"/>
      <c r="G166" s="137"/>
      <c r="H166" s="31"/>
      <c r="I166" s="32"/>
      <c r="J166" s="31"/>
      <c r="K166" s="23"/>
      <c r="L166" s="23">
        <v>3.16</v>
      </c>
      <c r="M166" s="72"/>
      <c r="N166" s="139"/>
      <c r="O166" s="139"/>
      <c r="P166" s="137"/>
      <c r="Q166" s="137"/>
      <c r="R166" s="72"/>
      <c r="S166" s="12"/>
      <c r="T166" s="12"/>
      <c r="U166" s="12"/>
      <c r="V166" s="12"/>
      <c r="W166" s="216"/>
      <c r="X166" s="39"/>
      <c r="Y166" s="39"/>
      <c r="Z166" s="39"/>
      <c r="AA166" s="39"/>
      <c r="AB166" s="39"/>
      <c r="AC166" s="39"/>
    </row>
    <row r="167" spans="1:29" x14ac:dyDescent="0.25">
      <c r="A167" s="547">
        <v>53</v>
      </c>
      <c r="B167" s="47" t="s">
        <v>251</v>
      </c>
      <c r="C167" s="71"/>
      <c r="D167" s="23"/>
      <c r="E167" s="23"/>
      <c r="F167" s="31"/>
      <c r="G167" s="137"/>
      <c r="H167" s="31"/>
      <c r="I167" s="32"/>
      <c r="J167" s="31"/>
      <c r="K167" s="23"/>
      <c r="L167" s="23"/>
      <c r="M167" s="72"/>
      <c r="N167" s="139"/>
      <c r="O167" s="139"/>
      <c r="P167" s="137"/>
      <c r="Q167" s="137"/>
      <c r="R167" s="72"/>
      <c r="S167" s="12"/>
      <c r="T167" s="12"/>
      <c r="U167" s="12"/>
      <c r="V167" s="12"/>
      <c r="W167" s="216"/>
      <c r="X167" s="39"/>
      <c r="Y167" s="39"/>
      <c r="Z167" s="39"/>
      <c r="AA167" s="39"/>
      <c r="AB167" s="39"/>
      <c r="AC167" s="39"/>
    </row>
    <row r="168" spans="1:29" ht="63" x14ac:dyDescent="0.25">
      <c r="A168" s="547">
        <v>54</v>
      </c>
      <c r="B168" s="554" t="s">
        <v>252</v>
      </c>
      <c r="C168" s="71"/>
      <c r="D168" s="23">
        <v>10.92</v>
      </c>
      <c r="E168" s="23"/>
      <c r="F168" s="31"/>
      <c r="G168" s="137"/>
      <c r="H168" s="31"/>
      <c r="I168" s="32"/>
      <c r="J168" s="31"/>
      <c r="K168" s="23"/>
      <c r="L168" s="23">
        <v>10.92</v>
      </c>
      <c r="M168" s="72"/>
      <c r="N168" s="139"/>
      <c r="O168" s="139"/>
      <c r="P168" s="137"/>
      <c r="Q168" s="137"/>
      <c r="R168" s="72"/>
      <c r="S168" s="12"/>
      <c r="T168" s="12"/>
      <c r="U168" s="12"/>
      <c r="V168" s="12"/>
      <c r="W168" s="216"/>
      <c r="X168" s="39"/>
      <c r="Y168" s="39"/>
      <c r="Z168" s="39"/>
      <c r="AA168" s="39"/>
      <c r="AB168" s="39"/>
      <c r="AC168" s="39"/>
    </row>
    <row r="169" spans="1:29" s="354" customFormat="1" ht="63" x14ac:dyDescent="0.25">
      <c r="A169" s="670">
        <v>1</v>
      </c>
      <c r="B169" s="671" t="s">
        <v>253</v>
      </c>
      <c r="C169" s="356"/>
      <c r="D169" s="137"/>
      <c r="E169" s="142">
        <f>G169</f>
        <v>0</v>
      </c>
      <c r="F169" s="143"/>
      <c r="G169" s="142">
        <f t="array" ref="G169">IF(ISNA(INDEX('приложение 7.2 1 квартал'!H:H,MATCH(B169,'приложение 7.2 1 квартал'!B:B,0))),0,INDEX('приложение 7.2 1 квартал'!H:H,MATCH(B169,'приложение 7.2 1 квартал'!B:B,0)))</f>
        <v>0</v>
      </c>
      <c r="H169" s="143"/>
      <c r="I169" s="143"/>
      <c r="J169" s="143"/>
      <c r="K169" s="142"/>
      <c r="L169" s="137"/>
      <c r="M169" s="143"/>
      <c r="N169" s="142">
        <f t="array" ref="N169">IF(ISNA(INDEX('приложение 7.2 1 квартал'!R:R,MATCH(B169,'приложение 7.2 1 квартал'!B:B,0))),0,INDEX('приложение 7.2 1 квартал'!R:R,MATCH(B169,'приложение 7.2 1 квартал'!B:B,0)))</f>
        <v>1.5597145599999998</v>
      </c>
      <c r="O169" s="142">
        <f t="array" ref="O169">IF(ISNA(INDEX('приложение 7.2 1 квартал'!R:R,MATCH(B169,'приложение 7.2 1 квартал'!B:B,0))),0,INDEX('приложение 7.2 1 квартал'!R:R,MATCH(B169,'приложение 7.2 1 квартал'!B:B,0)))</f>
        <v>1.5597145599999998</v>
      </c>
      <c r="P169" s="142">
        <f t="array" ref="P169">N169/1.18</f>
        <v>1.3217919999999999</v>
      </c>
      <c r="Q169" s="142">
        <f t="array" ref="Q169">O169/1.18</f>
        <v>1.3217919999999999</v>
      </c>
      <c r="R169" s="143"/>
      <c r="S169" s="143"/>
      <c r="T169" s="356"/>
      <c r="U169" s="356"/>
      <c r="V169" s="356"/>
      <c r="W169" s="672"/>
      <c r="X169" s="673" t="e">
        <f>#REF!+Y169</f>
        <v>#REF!</v>
      </c>
      <c r="Y169" s="674">
        <v>104.59627</v>
      </c>
      <c r="Z169" s="674"/>
      <c r="AA169" s="674"/>
      <c r="AB169" s="674"/>
      <c r="AC169" s="674"/>
    </row>
    <row r="170" spans="1:29" s="155" customFormat="1" ht="63" x14ac:dyDescent="0.25">
      <c r="A170" s="101">
        <v>2</v>
      </c>
      <c r="B170" s="582" t="s">
        <v>254</v>
      </c>
      <c r="C170" s="478"/>
      <c r="D170" s="371"/>
      <c r="E170" s="484">
        <f t="shared" ref="E170:E233" si="7">G170</f>
        <v>0.48878667999999997</v>
      </c>
      <c r="F170" s="590"/>
      <c r="G170" s="484">
        <f t="array" ref="G170">IF(ISNA(INDEX('приложение 7.2 1 квартал'!H:H,MATCH(B170,'приложение 7.2 1 квартал'!B:B,0))),0,INDEX('приложение 7.2 1 квартал'!H:H,MATCH(B170,'приложение 7.2 1 квартал'!B:B,0)))</f>
        <v>0.48878667999999997</v>
      </c>
      <c r="H170" s="590"/>
      <c r="I170" s="590"/>
      <c r="J170" s="590"/>
      <c r="K170" s="591"/>
      <c r="L170" s="371"/>
      <c r="M170" s="590"/>
      <c r="N170" s="484">
        <f t="array" ref="N170">IF(ISNA(INDEX('приложение 7.2 1 квартал'!R:R,MATCH(B170,'приложение 7.2 1 квартал'!B:B,0))),0,INDEX('приложение 7.2 1 квартал'!R:R,MATCH(B170,'приложение 7.2 1 квартал'!B:B,0)))</f>
        <v>0.48878667999999997</v>
      </c>
      <c r="O170" s="484">
        <f t="array" ref="O170">IF(ISNA(INDEX('приложение 7.2 1 квартал'!R:R,MATCH(B170,'приложение 7.2 1 квартал'!B:B,0))),0,INDEX('приложение 7.2 1 квартал'!R:R,MATCH(B170,'приложение 7.2 1 квартал'!B:B,0)))</f>
        <v>0.48878667999999997</v>
      </c>
      <c r="P170" s="484">
        <f t="array" ref="P170">N170/1.18</f>
        <v>0.41422599999999998</v>
      </c>
      <c r="Q170" s="484">
        <f t="array" ref="Q170">O170/1.18</f>
        <v>0.41422599999999998</v>
      </c>
      <c r="R170" s="590"/>
      <c r="S170" s="590"/>
      <c r="T170" s="478"/>
      <c r="U170" s="478"/>
      <c r="V170" s="478"/>
      <c r="W170" s="479"/>
      <c r="X170" s="480"/>
      <c r="Y170" s="476"/>
      <c r="Z170" s="476"/>
      <c r="AA170" s="476"/>
      <c r="AB170" s="476"/>
      <c r="AC170" s="476"/>
    </row>
    <row r="171" spans="1:29" s="155" customFormat="1" ht="78.75" x14ac:dyDescent="0.25">
      <c r="A171" s="101">
        <v>3</v>
      </c>
      <c r="B171" s="582" t="s">
        <v>255</v>
      </c>
      <c r="C171" s="478"/>
      <c r="D171" s="371"/>
      <c r="E171" s="484">
        <f t="shared" si="7"/>
        <v>0</v>
      </c>
      <c r="F171" s="590"/>
      <c r="G171" s="484">
        <f t="array" ref="G171">IF(ISNA(INDEX('приложение 7.2 1 квартал'!H:H,MATCH(B171,'приложение 7.2 1 квартал'!B:B,0))),0,INDEX('приложение 7.2 1 квартал'!H:H,MATCH(B171,'приложение 7.2 1 квартал'!B:B,0)))</f>
        <v>0</v>
      </c>
      <c r="H171" s="590"/>
      <c r="I171" s="590"/>
      <c r="J171" s="590"/>
      <c r="K171" s="591"/>
      <c r="L171" s="371"/>
      <c r="M171" s="590"/>
      <c r="N171" s="484">
        <f t="array" ref="N171">IF(ISNA(INDEX('приложение 7.2 1 квартал'!R:R,MATCH(B171,'приложение 7.2 1 квартал'!B:B,0))),0,INDEX('приложение 7.2 1 квартал'!R:R,MATCH(B171,'приложение 7.2 1 квартал'!B:B,0)))</f>
        <v>1.9108424399999999</v>
      </c>
      <c r="O171" s="484">
        <f t="array" ref="O171">IF(ISNA(INDEX('приложение 7.2 1 квартал'!R:R,MATCH(B171,'приложение 7.2 1 квартал'!B:B,0))),0,INDEX('приложение 7.2 1 квартал'!R:R,MATCH(B171,'приложение 7.2 1 квартал'!B:B,0)))</f>
        <v>1.9108424399999999</v>
      </c>
      <c r="P171" s="484">
        <f t="array" ref="P171">N171/1.18</f>
        <v>1.6193580000000001</v>
      </c>
      <c r="Q171" s="484">
        <f t="array" ref="Q171">O171/1.18</f>
        <v>1.6193580000000001</v>
      </c>
      <c r="R171" s="590"/>
      <c r="S171" s="590"/>
      <c r="T171" s="478"/>
      <c r="U171" s="478"/>
      <c r="V171" s="478"/>
      <c r="W171" s="479"/>
      <c r="X171" s="480"/>
      <c r="Y171" s="476"/>
      <c r="Z171" s="476"/>
      <c r="AA171" s="476"/>
      <c r="AB171" s="476"/>
      <c r="AC171" s="476"/>
    </row>
    <row r="172" spans="1:29" s="155" customFormat="1" ht="47.25" x14ac:dyDescent="0.25">
      <c r="A172" s="101">
        <v>4</v>
      </c>
      <c r="B172" s="467" t="s">
        <v>256</v>
      </c>
      <c r="C172" s="478"/>
      <c r="D172" s="371"/>
      <c r="E172" s="484">
        <f t="shared" si="7"/>
        <v>0.18567182000000002</v>
      </c>
      <c r="F172" s="590"/>
      <c r="G172" s="484">
        <f t="array" ref="G172">IF(ISNA(INDEX('приложение 7.2 1 квартал'!H:H,MATCH(B172,'приложение 7.2 1 квартал'!B:B,0))),0,INDEX('приложение 7.2 1 квартал'!H:H,MATCH(B172,'приложение 7.2 1 квартал'!B:B,0)))</f>
        <v>0.18567182000000002</v>
      </c>
      <c r="H172" s="590"/>
      <c r="I172" s="590"/>
      <c r="J172" s="590"/>
      <c r="K172" s="591"/>
      <c r="L172" s="371"/>
      <c r="M172" s="590"/>
      <c r="N172" s="484">
        <f t="array" ref="N172">IF(ISNA(INDEX('приложение 7.2 1 квартал'!R:R,MATCH(B172,'приложение 7.2 1 квартал'!B:B,0))),0,INDEX('приложение 7.2 1 квартал'!R:R,MATCH(B172,'приложение 7.2 1 квартал'!B:B,0)))</f>
        <v>0.18567181999999996</v>
      </c>
      <c r="O172" s="484">
        <f t="array" ref="O172">IF(ISNA(INDEX('приложение 7.2 1 квартал'!R:R,MATCH(B172,'приложение 7.2 1 квартал'!B:B,0))),0,INDEX('приложение 7.2 1 квартал'!R:R,MATCH(B172,'приложение 7.2 1 квартал'!B:B,0)))</f>
        <v>0.18567181999999996</v>
      </c>
      <c r="P172" s="484">
        <f t="array" ref="P172">N172/1.18</f>
        <v>0.15734899999999996</v>
      </c>
      <c r="Q172" s="484">
        <f t="array" ref="Q172">O172/1.18</f>
        <v>0.15734899999999996</v>
      </c>
      <c r="R172" s="590"/>
      <c r="S172" s="590"/>
      <c r="T172" s="478"/>
      <c r="U172" s="478"/>
      <c r="V172" s="478"/>
      <c r="W172" s="479"/>
      <c r="X172" s="480"/>
      <c r="Y172" s="476"/>
      <c r="Z172" s="476"/>
      <c r="AA172" s="476"/>
      <c r="AB172" s="476"/>
      <c r="AC172" s="476"/>
    </row>
    <row r="173" spans="1:29" s="155" customFormat="1" ht="47.25" x14ac:dyDescent="0.25">
      <c r="A173" s="101">
        <v>5</v>
      </c>
      <c r="B173" s="467" t="s">
        <v>257</v>
      </c>
      <c r="C173" s="478"/>
      <c r="D173" s="371"/>
      <c r="E173" s="484">
        <f t="shared" si="7"/>
        <v>0</v>
      </c>
      <c r="F173" s="590"/>
      <c r="G173" s="484">
        <f t="array" ref="G173">IF(ISNA(INDEX('приложение 7.2 1 квартал'!H:H,MATCH(B173,'приложение 7.2 1 квартал'!B:B,0))),0,INDEX('приложение 7.2 1 квартал'!H:H,MATCH(B173,'приложение 7.2 1 квартал'!B:B,0)))</f>
        <v>0</v>
      </c>
      <c r="H173" s="590"/>
      <c r="I173" s="590"/>
      <c r="J173" s="590"/>
      <c r="K173" s="591"/>
      <c r="L173" s="371"/>
      <c r="M173" s="590"/>
      <c r="N173" s="484">
        <f t="array" ref="N173">IF(ISNA(INDEX('приложение 7.2 1 квартал'!R:R,MATCH(B173,'приложение 7.2 1 квартал'!B:B,0))),0,INDEX('приложение 7.2 1 квартал'!R:R,MATCH(B173,'приложение 7.2 1 квартал'!B:B,0)))</f>
        <v>0.93570577999999982</v>
      </c>
      <c r="O173" s="484">
        <f t="array" ref="O173">IF(ISNA(INDEX('приложение 7.2 1 квартал'!R:R,MATCH(B173,'приложение 7.2 1 квартал'!B:B,0))),0,INDEX('приложение 7.2 1 квартал'!R:R,MATCH(B173,'приложение 7.2 1 квартал'!B:B,0)))</f>
        <v>0.93570577999999982</v>
      </c>
      <c r="P173" s="484">
        <f t="array" ref="P173">N173/1.18</f>
        <v>0.79297099999999987</v>
      </c>
      <c r="Q173" s="484">
        <f t="array" ref="Q173">O173/1.18</f>
        <v>0.79297099999999987</v>
      </c>
      <c r="R173" s="590"/>
      <c r="S173" s="590"/>
      <c r="T173" s="478"/>
      <c r="U173" s="478"/>
      <c r="V173" s="478"/>
      <c r="W173" s="479"/>
      <c r="X173" s="480"/>
      <c r="Y173" s="476"/>
      <c r="Z173" s="476"/>
      <c r="AA173" s="476"/>
      <c r="AB173" s="476"/>
      <c r="AC173" s="476"/>
    </row>
    <row r="174" spans="1:29" s="155" customFormat="1" ht="63" x14ac:dyDescent="0.25">
      <c r="A174" s="101">
        <v>6</v>
      </c>
      <c r="B174" s="467" t="s">
        <v>258</v>
      </c>
      <c r="C174" s="478"/>
      <c r="D174" s="371"/>
      <c r="E174" s="484">
        <f t="shared" si="7"/>
        <v>0.63922488</v>
      </c>
      <c r="F174" s="590"/>
      <c r="G174" s="484">
        <f t="array" ref="G174">IF(ISNA(INDEX('приложение 7.2 1 квартал'!H:H,MATCH(B174,'приложение 7.2 1 квартал'!B:B,0))),0,INDEX('приложение 7.2 1 квартал'!H:H,MATCH(B174,'приложение 7.2 1 квартал'!B:B,0)))</f>
        <v>0.63922488</v>
      </c>
      <c r="H174" s="590"/>
      <c r="I174" s="590"/>
      <c r="J174" s="590"/>
      <c r="K174" s="591"/>
      <c r="L174" s="371"/>
      <c r="M174" s="590"/>
      <c r="N174" s="484">
        <f t="array" ref="N174">IF(ISNA(INDEX('приложение 7.2 1 квартал'!R:R,MATCH(B174,'приложение 7.2 1 квартал'!B:B,0))),0,INDEX('приложение 7.2 1 квартал'!R:R,MATCH(B174,'приложение 7.2 1 квартал'!B:B,0)))</f>
        <v>0.63922488</v>
      </c>
      <c r="O174" s="484">
        <f t="array" ref="O174">IF(ISNA(INDEX('приложение 7.2 1 квартал'!R:R,MATCH(B174,'приложение 7.2 1 квартал'!B:B,0))),0,INDEX('приложение 7.2 1 квартал'!R:R,MATCH(B174,'приложение 7.2 1 квартал'!B:B,0)))</f>
        <v>0.63922488</v>
      </c>
      <c r="P174" s="484">
        <f t="array" ref="P174">N174/1.18</f>
        <v>0.54171599999999998</v>
      </c>
      <c r="Q174" s="484">
        <f t="array" ref="Q174">O174/1.18</f>
        <v>0.54171599999999998</v>
      </c>
      <c r="R174" s="590"/>
      <c r="S174" s="590"/>
      <c r="T174" s="478"/>
      <c r="U174" s="478"/>
      <c r="V174" s="478"/>
      <c r="W174" s="479"/>
      <c r="X174" s="480"/>
      <c r="Y174" s="476"/>
      <c r="Z174" s="476"/>
      <c r="AA174" s="476"/>
      <c r="AB174" s="476"/>
      <c r="AC174" s="476"/>
    </row>
    <row r="175" spans="1:29" s="155" customFormat="1" ht="63" x14ac:dyDescent="0.25">
      <c r="A175" s="101">
        <v>7</v>
      </c>
      <c r="B175" s="467" t="s">
        <v>259</v>
      </c>
      <c r="C175" s="478"/>
      <c r="D175" s="371"/>
      <c r="E175" s="484">
        <f t="shared" si="7"/>
        <v>0.21587745999999999</v>
      </c>
      <c r="F175" s="590"/>
      <c r="G175" s="484">
        <f t="array" ref="G175">IF(ISNA(INDEX('приложение 7.2 1 квартал'!H:H,MATCH(B175,'приложение 7.2 1 квартал'!B:B,0))),0,INDEX('приложение 7.2 1 квартал'!H:H,MATCH(B175,'приложение 7.2 1 квартал'!B:B,0)))</f>
        <v>0.21587745999999999</v>
      </c>
      <c r="H175" s="590"/>
      <c r="I175" s="590"/>
      <c r="J175" s="590"/>
      <c r="K175" s="591"/>
      <c r="L175" s="371"/>
      <c r="M175" s="590"/>
      <c r="N175" s="484">
        <f t="array" ref="N175">IF(ISNA(INDEX('приложение 7.2 1 квартал'!R:R,MATCH(B175,'приложение 7.2 1 квартал'!B:B,0))),0,INDEX('приложение 7.2 1 квартал'!R:R,MATCH(B175,'приложение 7.2 1 квартал'!B:B,0)))</f>
        <v>0.21587745999999999</v>
      </c>
      <c r="O175" s="484">
        <f t="array" ref="O175">IF(ISNA(INDEX('приложение 7.2 1 квартал'!R:R,MATCH(B175,'приложение 7.2 1 квартал'!B:B,0))),0,INDEX('приложение 7.2 1 квартал'!R:R,MATCH(B175,'приложение 7.2 1 квартал'!B:B,0)))</f>
        <v>0.21587745999999999</v>
      </c>
      <c r="P175" s="484">
        <f t="array" ref="P175">N175/1.18</f>
        <v>0.182947</v>
      </c>
      <c r="Q175" s="484">
        <f t="array" ref="Q175">O175/1.18</f>
        <v>0.182947</v>
      </c>
      <c r="R175" s="590"/>
      <c r="S175" s="590"/>
      <c r="T175" s="478"/>
      <c r="U175" s="478"/>
      <c r="V175" s="478"/>
      <c r="W175" s="479"/>
      <c r="X175" s="480"/>
      <c r="Y175" s="476"/>
      <c r="Z175" s="476"/>
      <c r="AA175" s="476"/>
      <c r="AB175" s="476"/>
      <c r="AC175" s="476"/>
    </row>
    <row r="176" spans="1:29" s="155" customFormat="1" ht="78.75" x14ac:dyDescent="0.25">
      <c r="A176" s="101">
        <v>8</v>
      </c>
      <c r="B176" s="467" t="s">
        <v>260</v>
      </c>
      <c r="C176" s="478"/>
      <c r="D176" s="371"/>
      <c r="E176" s="484">
        <f t="shared" si="7"/>
        <v>0.53517012000000008</v>
      </c>
      <c r="F176" s="590"/>
      <c r="G176" s="484">
        <f t="array" ref="G176">IF(ISNA(INDEX('приложение 7.2 1 квартал'!H:H,MATCH(B176,'приложение 7.2 1 квартал'!B:B,0))),0,INDEX('приложение 7.2 1 квартал'!H:H,MATCH(B176,'приложение 7.2 1 квартал'!B:B,0)))</f>
        <v>0.53517012000000008</v>
      </c>
      <c r="H176" s="590"/>
      <c r="I176" s="590"/>
      <c r="J176" s="590"/>
      <c r="K176" s="591"/>
      <c r="L176" s="371"/>
      <c r="M176" s="590"/>
      <c r="N176" s="484">
        <f t="array" ref="N176">IF(ISNA(INDEX('приложение 7.2 1 квартал'!R:R,MATCH(B176,'приложение 7.2 1 квартал'!B:B,0))),0,INDEX('приложение 7.2 1 квартал'!R:R,MATCH(B176,'приложение 7.2 1 квартал'!B:B,0)))</f>
        <v>0.53517011999999997</v>
      </c>
      <c r="O176" s="484">
        <f t="array" ref="O176">IF(ISNA(INDEX('приложение 7.2 1 квартал'!R:R,MATCH(B176,'приложение 7.2 1 квартал'!B:B,0))),0,INDEX('приложение 7.2 1 квартал'!R:R,MATCH(B176,'приложение 7.2 1 квартал'!B:B,0)))</f>
        <v>0.53517011999999997</v>
      </c>
      <c r="P176" s="484">
        <f t="array" ref="P176">N176/1.18</f>
        <v>0.45353399999999999</v>
      </c>
      <c r="Q176" s="484">
        <f t="array" ref="Q176">O176/1.18</f>
        <v>0.45353399999999999</v>
      </c>
      <c r="R176" s="590"/>
      <c r="S176" s="590"/>
      <c r="T176" s="478"/>
      <c r="U176" s="478"/>
      <c r="V176" s="478"/>
      <c r="W176" s="479"/>
      <c r="X176" s="480"/>
      <c r="Y176" s="476"/>
      <c r="Z176" s="476"/>
      <c r="AA176" s="476"/>
      <c r="AB176" s="476"/>
      <c r="AC176" s="476"/>
    </row>
    <row r="177" spans="1:29" s="155" customFormat="1" ht="126" x14ac:dyDescent="0.25">
      <c r="A177" s="101">
        <v>9</v>
      </c>
      <c r="B177" s="467" t="s">
        <v>261</v>
      </c>
      <c r="C177" s="478"/>
      <c r="D177" s="371"/>
      <c r="E177" s="484">
        <f t="shared" si="7"/>
        <v>0</v>
      </c>
      <c r="F177" s="590"/>
      <c r="G177" s="484">
        <f t="array" ref="G177">IF(ISNA(INDEX('приложение 7.2 1 квартал'!H:H,MATCH(B177,'приложение 7.2 1 квартал'!B:B,0))),0,INDEX('приложение 7.2 1 квартал'!H:H,MATCH(B177,'приложение 7.2 1 квартал'!B:B,0)))</f>
        <v>0</v>
      </c>
      <c r="H177" s="590"/>
      <c r="I177" s="590"/>
      <c r="J177" s="590"/>
      <c r="K177" s="591"/>
      <c r="L177" s="371"/>
      <c r="M177" s="590"/>
      <c r="N177" s="484">
        <f t="array" ref="N177">IF(ISNA(INDEX('приложение 7.2 1 квартал'!R:R,MATCH(B177,'приложение 7.2 1 квартал'!B:B,0))),0,INDEX('приложение 7.2 1 квартал'!R:R,MATCH(B177,'приложение 7.2 1 квартал'!B:B,0)))</f>
        <v>1.0228428799999998</v>
      </c>
      <c r="O177" s="484">
        <f t="array" ref="O177">IF(ISNA(INDEX('приложение 7.2 1 квартал'!R:R,MATCH(B177,'приложение 7.2 1 квартал'!B:B,0))),0,INDEX('приложение 7.2 1 квартал'!R:R,MATCH(B177,'приложение 7.2 1 квартал'!B:B,0)))</f>
        <v>1.0228428799999998</v>
      </c>
      <c r="P177" s="484">
        <f t="array" ref="P177">N177/1.18</f>
        <v>0.86681599999999992</v>
      </c>
      <c r="Q177" s="484">
        <f t="array" ref="Q177">O177/1.18</f>
        <v>0.86681599999999992</v>
      </c>
      <c r="R177" s="590"/>
      <c r="S177" s="590"/>
      <c r="T177" s="478"/>
      <c r="U177" s="478"/>
      <c r="V177" s="478"/>
      <c r="W177" s="479"/>
      <c r="X177" s="480"/>
      <c r="Y177" s="476"/>
      <c r="Z177" s="476"/>
      <c r="AA177" s="476"/>
      <c r="AB177" s="476"/>
      <c r="AC177" s="476"/>
    </row>
    <row r="178" spans="1:29" s="155" customFormat="1" ht="78.75" x14ac:dyDescent="0.25">
      <c r="A178" s="101">
        <v>10</v>
      </c>
      <c r="B178" s="467" t="s">
        <v>262</v>
      </c>
      <c r="C178" s="478"/>
      <c r="D178" s="371"/>
      <c r="E178" s="484">
        <f t="shared" si="7"/>
        <v>0</v>
      </c>
      <c r="F178" s="590"/>
      <c r="G178" s="484">
        <f t="array" ref="G178">IF(ISNA(INDEX('приложение 7.2 1 квартал'!H:H,MATCH(B178,'приложение 7.2 1 квартал'!B:B,0))),0,INDEX('приложение 7.2 1 квартал'!H:H,MATCH(B178,'приложение 7.2 1 квартал'!B:B,0)))</f>
        <v>0</v>
      </c>
      <c r="H178" s="590"/>
      <c r="I178" s="590"/>
      <c r="J178" s="590"/>
      <c r="K178" s="591"/>
      <c r="L178" s="371"/>
      <c r="M178" s="590"/>
      <c r="N178" s="484">
        <f t="array" ref="N178">IF(ISNA(INDEX('приложение 7.2 1 квартал'!R:R,MATCH(B178,'приложение 7.2 1 квартал'!B:B,0))),0,INDEX('приложение 7.2 1 квартал'!R:R,MATCH(B178,'приложение 7.2 1 квартал'!B:B,0)))</f>
        <v>1.1825428999999998</v>
      </c>
      <c r="O178" s="484">
        <f t="array" ref="O178">IF(ISNA(INDEX('приложение 7.2 1 квартал'!R:R,MATCH(B178,'приложение 7.2 1 квартал'!B:B,0))),0,INDEX('приложение 7.2 1 квартал'!R:R,MATCH(B178,'приложение 7.2 1 квартал'!B:B,0)))</f>
        <v>1.1825428999999998</v>
      </c>
      <c r="P178" s="484">
        <f t="array" ref="P178">N178/1.18</f>
        <v>1.0021549999999999</v>
      </c>
      <c r="Q178" s="484">
        <f t="array" ref="Q178">O178/1.18</f>
        <v>1.0021549999999999</v>
      </c>
      <c r="R178" s="590"/>
      <c r="S178" s="590"/>
      <c r="T178" s="478"/>
      <c r="U178" s="478"/>
      <c r="V178" s="478"/>
      <c r="W178" s="479"/>
      <c r="X178" s="480"/>
      <c r="Y178" s="476"/>
      <c r="Z178" s="476"/>
      <c r="AA178" s="476"/>
      <c r="AB178" s="476"/>
      <c r="AC178" s="476"/>
    </row>
    <row r="179" spans="1:29" s="155" customFormat="1" ht="63" x14ac:dyDescent="0.25">
      <c r="A179" s="101">
        <v>11</v>
      </c>
      <c r="B179" s="467" t="s">
        <v>263</v>
      </c>
      <c r="C179" s="478"/>
      <c r="D179" s="371"/>
      <c r="E179" s="484">
        <f t="shared" si="7"/>
        <v>0.46932139999999994</v>
      </c>
      <c r="F179" s="590"/>
      <c r="G179" s="484">
        <f t="array" ref="G179">IF(ISNA(INDEX('приложение 7.2 1 квартал'!H:H,MATCH(B179,'приложение 7.2 1 квартал'!B:B,0))),0,INDEX('приложение 7.2 1 квартал'!H:H,MATCH(B179,'приложение 7.2 1 квартал'!B:B,0)))</f>
        <v>0.46932139999999994</v>
      </c>
      <c r="H179" s="590"/>
      <c r="I179" s="590"/>
      <c r="J179" s="590"/>
      <c r="K179" s="591"/>
      <c r="L179" s="371"/>
      <c r="M179" s="590"/>
      <c r="N179" s="484">
        <f t="array" ref="N179">IF(ISNA(INDEX('приложение 7.2 1 квартал'!R:R,MATCH(B179,'приложение 7.2 1 квартал'!B:B,0))),0,INDEX('приложение 7.2 1 квартал'!R:R,MATCH(B179,'приложение 7.2 1 квартал'!B:B,0)))</f>
        <v>0.46932139999999994</v>
      </c>
      <c r="O179" s="484">
        <f t="array" ref="O179">IF(ISNA(INDEX('приложение 7.2 1 квартал'!R:R,MATCH(B179,'приложение 7.2 1 квартал'!B:B,0))),0,INDEX('приложение 7.2 1 квартал'!R:R,MATCH(B179,'приложение 7.2 1 квартал'!B:B,0)))</f>
        <v>0.46932139999999994</v>
      </c>
      <c r="P179" s="484">
        <f t="array" ref="P179">N179/1.18</f>
        <v>0.39772999999999997</v>
      </c>
      <c r="Q179" s="484">
        <f t="array" ref="Q179">O179/1.18</f>
        <v>0.39772999999999997</v>
      </c>
      <c r="R179" s="590"/>
      <c r="S179" s="590"/>
      <c r="T179" s="478"/>
      <c r="U179" s="478"/>
      <c r="V179" s="478"/>
      <c r="W179" s="479"/>
      <c r="X179" s="480"/>
      <c r="Y179" s="476"/>
      <c r="Z179" s="476"/>
      <c r="AA179" s="476"/>
      <c r="AB179" s="476"/>
      <c r="AC179" s="476"/>
    </row>
    <row r="180" spans="1:29" s="155" customFormat="1" ht="78.75" x14ac:dyDescent="0.25">
      <c r="A180" s="101">
        <v>12</v>
      </c>
      <c r="B180" s="467" t="s">
        <v>264</v>
      </c>
      <c r="C180" s="478"/>
      <c r="D180" s="371"/>
      <c r="E180" s="484">
        <f t="shared" si="7"/>
        <v>0.61524256000000022</v>
      </c>
      <c r="F180" s="590"/>
      <c r="G180" s="484">
        <f t="array" ref="G180">IF(ISNA(INDEX('приложение 7.2 1 квартал'!H:H,MATCH(B180,'приложение 7.2 1 квартал'!B:B,0))),0,INDEX('приложение 7.2 1 квартал'!H:H,MATCH(B180,'приложение 7.2 1 квартал'!B:B,0)))</f>
        <v>0.61524256000000022</v>
      </c>
      <c r="H180" s="590"/>
      <c r="I180" s="590"/>
      <c r="J180" s="590"/>
      <c r="K180" s="591"/>
      <c r="L180" s="371"/>
      <c r="M180" s="590"/>
      <c r="N180" s="484">
        <f t="array" ref="N180">IF(ISNA(INDEX('приложение 7.2 1 квартал'!R:R,MATCH(B180,'приложение 7.2 1 квартал'!B:B,0))),0,INDEX('приложение 7.2 1 квартал'!R:R,MATCH(B180,'приложение 7.2 1 квартал'!B:B,0)))</f>
        <v>0.61524255999999988</v>
      </c>
      <c r="O180" s="484">
        <f t="array" ref="O180">IF(ISNA(INDEX('приложение 7.2 1 квартал'!R:R,MATCH(B180,'приложение 7.2 1 квартал'!B:B,0))),0,INDEX('приложение 7.2 1 квартал'!R:R,MATCH(B180,'приложение 7.2 1 квартал'!B:B,0)))</f>
        <v>0.61524255999999988</v>
      </c>
      <c r="P180" s="484">
        <f t="array" ref="P180">N180/1.18</f>
        <v>0.52139199999999997</v>
      </c>
      <c r="Q180" s="484">
        <f t="array" ref="Q180">O180/1.18</f>
        <v>0.52139199999999997</v>
      </c>
      <c r="R180" s="590"/>
      <c r="S180" s="590"/>
      <c r="T180" s="478"/>
      <c r="U180" s="478"/>
      <c r="V180" s="478"/>
      <c r="W180" s="479"/>
      <c r="X180" s="480"/>
      <c r="Y180" s="476"/>
      <c r="Z180" s="476"/>
      <c r="AA180" s="476"/>
      <c r="AB180" s="476"/>
      <c r="AC180" s="476"/>
    </row>
    <row r="181" spans="1:29" s="155" customFormat="1" ht="63" x14ac:dyDescent="0.25">
      <c r="A181" s="101">
        <v>13</v>
      </c>
      <c r="B181" s="467" t="s">
        <v>265</v>
      </c>
      <c r="C181" s="478"/>
      <c r="D181" s="371"/>
      <c r="E181" s="484">
        <f t="shared" si="7"/>
        <v>0.27105071999999997</v>
      </c>
      <c r="F181" s="590"/>
      <c r="G181" s="484">
        <f t="array" ref="G181">IF(ISNA(INDEX('приложение 7.2 1 квартал'!H:H,MATCH(B181,'приложение 7.2 1 квартал'!B:B,0))),0,INDEX('приложение 7.2 1 квартал'!H:H,MATCH(B181,'приложение 7.2 1 квартал'!B:B,0)))</f>
        <v>0.27105071999999997</v>
      </c>
      <c r="H181" s="590"/>
      <c r="I181" s="590"/>
      <c r="J181" s="590"/>
      <c r="K181" s="591"/>
      <c r="L181" s="371"/>
      <c r="M181" s="590"/>
      <c r="N181" s="484">
        <f t="array" ref="N181">IF(ISNA(INDEX('приложение 7.2 1 квартал'!R:R,MATCH(B181,'приложение 7.2 1 квартал'!B:B,0))),0,INDEX('приложение 7.2 1 квартал'!R:R,MATCH(B181,'приложение 7.2 1 квартал'!B:B,0)))</f>
        <v>0.27105071999999997</v>
      </c>
      <c r="O181" s="484">
        <f t="array" ref="O181">IF(ISNA(INDEX('приложение 7.2 1 квартал'!R:R,MATCH(B181,'приложение 7.2 1 квартал'!B:B,0))),0,INDEX('приложение 7.2 1 квартал'!R:R,MATCH(B181,'приложение 7.2 1 квартал'!B:B,0)))</f>
        <v>0.27105071999999997</v>
      </c>
      <c r="P181" s="484">
        <f t="array" ref="P181">N181/1.18</f>
        <v>0.22970399999999999</v>
      </c>
      <c r="Q181" s="484">
        <f t="array" ref="Q181">O181/1.18</f>
        <v>0.22970399999999999</v>
      </c>
      <c r="R181" s="590"/>
      <c r="S181" s="590"/>
      <c r="T181" s="478"/>
      <c r="U181" s="478"/>
      <c r="V181" s="478"/>
      <c r="W181" s="479"/>
      <c r="X181" s="480"/>
      <c r="Y181" s="476"/>
      <c r="Z181" s="476"/>
      <c r="AA181" s="476"/>
      <c r="AB181" s="476"/>
      <c r="AC181" s="476"/>
    </row>
    <row r="182" spans="1:29" s="155" customFormat="1" ht="47.25" x14ac:dyDescent="0.25">
      <c r="A182" s="101">
        <v>14</v>
      </c>
      <c r="B182" s="467" t="s">
        <v>266</v>
      </c>
      <c r="C182" s="478"/>
      <c r="D182" s="371"/>
      <c r="E182" s="484">
        <f t="shared" si="7"/>
        <v>0</v>
      </c>
      <c r="F182" s="590"/>
      <c r="G182" s="484">
        <f t="array" ref="G182">IF(ISNA(INDEX('приложение 7.2 1 квартал'!H:H,MATCH(B182,'приложение 7.2 1 квартал'!B:B,0))),0,INDEX('приложение 7.2 1 квартал'!H:H,MATCH(B182,'приложение 7.2 1 квартал'!B:B,0)))</f>
        <v>0</v>
      </c>
      <c r="H182" s="590"/>
      <c r="I182" s="590"/>
      <c r="J182" s="590"/>
      <c r="K182" s="591"/>
      <c r="L182" s="371"/>
      <c r="M182" s="590"/>
      <c r="N182" s="484">
        <f t="array" ref="N182">IF(ISNA(INDEX('приложение 7.2 1 квартал'!R:R,MATCH(B182,'приложение 7.2 1 квартал'!B:B,0))),0,INDEX('приложение 7.2 1 квартал'!R:R,MATCH(B182,'приложение 7.2 1 квартал'!B:B,0)))</f>
        <v>0.64112585999999994</v>
      </c>
      <c r="O182" s="484">
        <f t="array" ref="O182">IF(ISNA(INDEX('приложение 7.2 1 квартал'!R:R,MATCH(B182,'приложение 7.2 1 квартал'!B:B,0))),0,INDEX('приложение 7.2 1 квартал'!R:R,MATCH(B182,'приложение 7.2 1 квартал'!B:B,0)))</f>
        <v>0.64112585999999994</v>
      </c>
      <c r="P182" s="484">
        <f t="array" ref="P182">N182/1.18</f>
        <v>0.543327</v>
      </c>
      <c r="Q182" s="484">
        <f t="array" ref="Q182">O182/1.18</f>
        <v>0.543327</v>
      </c>
      <c r="R182" s="590"/>
      <c r="S182" s="590"/>
      <c r="T182" s="478"/>
      <c r="U182" s="478"/>
      <c r="V182" s="478"/>
      <c r="W182" s="479"/>
      <c r="X182" s="480"/>
      <c r="Y182" s="476"/>
      <c r="Z182" s="476"/>
      <c r="AA182" s="476"/>
      <c r="AB182" s="476"/>
      <c r="AC182" s="476"/>
    </row>
    <row r="183" spans="1:29" s="155" customFormat="1" ht="63" x14ac:dyDescent="0.25">
      <c r="A183" s="101">
        <v>15</v>
      </c>
      <c r="B183" s="467" t="s">
        <v>267</v>
      </c>
      <c r="C183" s="478"/>
      <c r="D183" s="371"/>
      <c r="E183" s="484">
        <f t="shared" si="7"/>
        <v>0</v>
      </c>
      <c r="F183" s="590"/>
      <c r="G183" s="484">
        <f t="array" ref="G183">IF(ISNA(INDEX('приложение 7.2 1 квартал'!H:H,MATCH(B183,'приложение 7.2 1 квартал'!B:B,0))),0,INDEX('приложение 7.2 1 квартал'!H:H,MATCH(B183,'приложение 7.2 1 квартал'!B:B,0)))</f>
        <v>0</v>
      </c>
      <c r="H183" s="590"/>
      <c r="I183" s="590"/>
      <c r="J183" s="590"/>
      <c r="K183" s="591"/>
      <c r="L183" s="371"/>
      <c r="M183" s="590"/>
      <c r="N183" s="484">
        <f t="array" ref="N183">IF(ISNA(INDEX('приложение 7.2 1 квартал'!R:R,MATCH(B183,'приложение 7.2 1 квартал'!B:B,0))),0,INDEX('приложение 7.2 1 квартал'!R:R,MATCH(B183,'приложение 7.2 1 квартал'!B:B,0)))</f>
        <v>0.68444129999999992</v>
      </c>
      <c r="O183" s="484">
        <f t="array" ref="O183">IF(ISNA(INDEX('приложение 7.2 1 квартал'!R:R,MATCH(B183,'приложение 7.2 1 квартал'!B:B,0))),0,INDEX('приложение 7.2 1 квартал'!R:R,MATCH(B183,'приложение 7.2 1 квартал'!B:B,0)))</f>
        <v>0.68444129999999992</v>
      </c>
      <c r="P183" s="484">
        <f t="array" ref="P183">N183/1.18</f>
        <v>0.58003499999999997</v>
      </c>
      <c r="Q183" s="484">
        <f t="array" ref="Q183">O183/1.18</f>
        <v>0.58003499999999997</v>
      </c>
      <c r="R183" s="590"/>
      <c r="S183" s="590"/>
      <c r="T183" s="478"/>
      <c r="U183" s="478"/>
      <c r="V183" s="478"/>
      <c r="W183" s="479"/>
      <c r="X183" s="480"/>
      <c r="Y183" s="476"/>
      <c r="Z183" s="476"/>
      <c r="AA183" s="476"/>
      <c r="AB183" s="476"/>
      <c r="AC183" s="476"/>
    </row>
    <row r="184" spans="1:29" s="155" customFormat="1" ht="47.25" x14ac:dyDescent="0.25">
      <c r="A184" s="101">
        <v>16</v>
      </c>
      <c r="B184" s="467" t="s">
        <v>268</v>
      </c>
      <c r="C184" s="478"/>
      <c r="D184" s="371"/>
      <c r="E184" s="484">
        <f t="shared" si="7"/>
        <v>0.50770208000000006</v>
      </c>
      <c r="F184" s="590"/>
      <c r="G184" s="484">
        <f t="array" ref="G184">IF(ISNA(INDEX('приложение 7.2 1 квартал'!H:H,MATCH(B184,'приложение 7.2 1 квартал'!B:B,0))),0,INDEX('приложение 7.2 1 квартал'!H:H,MATCH(B184,'приложение 7.2 1 квартал'!B:B,0)))</f>
        <v>0.50770208000000006</v>
      </c>
      <c r="H184" s="590"/>
      <c r="I184" s="590"/>
      <c r="J184" s="590"/>
      <c r="K184" s="591"/>
      <c r="L184" s="371"/>
      <c r="M184" s="590"/>
      <c r="N184" s="484">
        <f t="array" ref="N184">IF(ISNA(INDEX('приложение 7.2 1 квартал'!R:R,MATCH(B184,'приложение 7.2 1 квартал'!B:B,0))),0,INDEX('приложение 7.2 1 квартал'!R:R,MATCH(B184,'приложение 7.2 1 квартал'!B:B,0)))</f>
        <v>0.50770207999999994</v>
      </c>
      <c r="O184" s="484">
        <f t="array" ref="O184">IF(ISNA(INDEX('приложение 7.2 1 квартал'!R:R,MATCH(B184,'приложение 7.2 1 квартал'!B:B,0))),0,INDEX('приложение 7.2 1 квартал'!R:R,MATCH(B184,'приложение 7.2 1 квартал'!B:B,0)))</f>
        <v>0.50770207999999994</v>
      </c>
      <c r="P184" s="484">
        <f t="array" ref="P184">N184/1.18</f>
        <v>0.43025599999999997</v>
      </c>
      <c r="Q184" s="484">
        <f t="array" ref="Q184">O184/1.18</f>
        <v>0.43025599999999997</v>
      </c>
      <c r="R184" s="590"/>
      <c r="S184" s="590"/>
      <c r="T184" s="478"/>
      <c r="U184" s="478"/>
      <c r="V184" s="478"/>
      <c r="W184" s="479"/>
      <c r="X184" s="480"/>
      <c r="Y184" s="476"/>
      <c r="Z184" s="476"/>
      <c r="AA184" s="476"/>
      <c r="AB184" s="476"/>
      <c r="AC184" s="476"/>
    </row>
    <row r="185" spans="1:29" s="155" customFormat="1" ht="63" x14ac:dyDescent="0.25">
      <c r="A185" s="101">
        <v>17</v>
      </c>
      <c r="B185" s="467" t="s">
        <v>269</v>
      </c>
      <c r="C185" s="478"/>
      <c r="D185" s="371"/>
      <c r="E185" s="484">
        <f t="shared" si="7"/>
        <v>0.31261267999999998</v>
      </c>
      <c r="F185" s="590"/>
      <c r="G185" s="484">
        <f t="array" ref="G185">IF(ISNA(INDEX('приложение 7.2 1 квартал'!H:H,MATCH(B185,'приложение 7.2 1 квартал'!B:B,0))),0,INDEX('приложение 7.2 1 квартал'!H:H,MATCH(B185,'приложение 7.2 1 квартал'!B:B,0)))</f>
        <v>0.31261267999999998</v>
      </c>
      <c r="H185" s="590"/>
      <c r="I185" s="590"/>
      <c r="J185" s="590"/>
      <c r="K185" s="591"/>
      <c r="L185" s="371"/>
      <c r="M185" s="590"/>
      <c r="N185" s="484">
        <f t="array" ref="N185">IF(ISNA(INDEX('приложение 7.2 1 квартал'!R:R,MATCH(B185,'приложение 7.2 1 квартал'!B:B,0))),0,INDEX('приложение 7.2 1 квартал'!R:R,MATCH(B185,'приложение 7.2 1 квартал'!B:B,0)))</f>
        <v>0.31261267999999998</v>
      </c>
      <c r="O185" s="484">
        <f t="array" ref="O185">IF(ISNA(INDEX('приложение 7.2 1 квартал'!R:R,MATCH(B185,'приложение 7.2 1 квартал'!B:B,0))),0,INDEX('приложение 7.2 1 квартал'!R:R,MATCH(B185,'приложение 7.2 1 квартал'!B:B,0)))</f>
        <v>0.31261267999999998</v>
      </c>
      <c r="P185" s="484">
        <f t="array" ref="P185">N185/1.18</f>
        <v>0.26492599999999999</v>
      </c>
      <c r="Q185" s="484">
        <f t="array" ref="Q185">O185/1.18</f>
        <v>0.26492599999999999</v>
      </c>
      <c r="R185" s="590"/>
      <c r="S185" s="590"/>
      <c r="T185" s="478"/>
      <c r="U185" s="478"/>
      <c r="V185" s="478"/>
      <c r="W185" s="479"/>
      <c r="X185" s="480"/>
      <c r="Y185" s="476"/>
      <c r="Z185" s="476"/>
      <c r="AA185" s="476"/>
      <c r="AB185" s="476"/>
      <c r="AC185" s="476"/>
    </row>
    <row r="186" spans="1:29" s="155" customFormat="1" ht="110.25" x14ac:dyDescent="0.25">
      <c r="A186" s="101">
        <v>18</v>
      </c>
      <c r="B186" s="467" t="s">
        <v>270</v>
      </c>
      <c r="C186" s="478"/>
      <c r="D186" s="371"/>
      <c r="E186" s="484">
        <f t="shared" si="7"/>
        <v>0</v>
      </c>
      <c r="F186" s="590"/>
      <c r="G186" s="484">
        <f t="array" ref="G186">IF(ISNA(INDEX('приложение 7.2 1 квартал'!H:H,MATCH(B186,'приложение 7.2 1 квартал'!B:B,0))),0,INDEX('приложение 7.2 1 квартал'!H:H,MATCH(B186,'приложение 7.2 1 квартал'!B:B,0)))</f>
        <v>0</v>
      </c>
      <c r="H186" s="590"/>
      <c r="I186" s="590"/>
      <c r="J186" s="590"/>
      <c r="K186" s="591"/>
      <c r="L186" s="371"/>
      <c r="M186" s="590"/>
      <c r="N186" s="484">
        <f t="array" ref="N186">IF(ISNA(INDEX('приложение 7.2 1 квартал'!R:R,MATCH(B186,'приложение 7.2 1 квартал'!B:B,0))),0,INDEX('приложение 7.2 1 квартал'!R:R,MATCH(B186,'приложение 7.2 1 квартал'!B:B,0)))</f>
        <v>2.2469689799999997</v>
      </c>
      <c r="O186" s="484">
        <f t="array" ref="O186">IF(ISNA(INDEX('приложение 7.2 1 квартал'!R:R,MATCH(B186,'приложение 7.2 1 квартал'!B:B,0))),0,INDEX('приложение 7.2 1 квартал'!R:R,MATCH(B186,'приложение 7.2 1 квартал'!B:B,0)))</f>
        <v>2.2469689799999997</v>
      </c>
      <c r="P186" s="484">
        <f t="array" ref="P186">N186/1.18</f>
        <v>1.9042109999999999</v>
      </c>
      <c r="Q186" s="484">
        <f t="array" ref="Q186">O186/1.18</f>
        <v>1.9042109999999999</v>
      </c>
      <c r="R186" s="590"/>
      <c r="S186" s="590"/>
      <c r="T186" s="478"/>
      <c r="U186" s="478"/>
      <c r="V186" s="478"/>
      <c r="W186" s="479"/>
      <c r="X186" s="480"/>
      <c r="Y186" s="476"/>
      <c r="Z186" s="476"/>
      <c r="AA186" s="476"/>
      <c r="AB186" s="476"/>
      <c r="AC186" s="476"/>
    </row>
    <row r="187" spans="1:29" s="155" customFormat="1" ht="63" x14ac:dyDescent="0.25">
      <c r="A187" s="101">
        <v>19</v>
      </c>
      <c r="B187" s="467" t="s">
        <v>271</v>
      </c>
      <c r="C187" s="478"/>
      <c r="D187" s="371"/>
      <c r="E187" s="484">
        <f t="shared" si="7"/>
        <v>0.39532596000000003</v>
      </c>
      <c r="F187" s="590"/>
      <c r="G187" s="484">
        <f t="array" ref="G187">IF(ISNA(INDEX('приложение 7.2 1 квартал'!H:H,MATCH(B187,'приложение 7.2 1 квартал'!B:B,0))),0,INDEX('приложение 7.2 1 квартал'!H:H,MATCH(B187,'приложение 7.2 1 квартал'!B:B,0)))</f>
        <v>0.39532596000000003</v>
      </c>
      <c r="H187" s="590"/>
      <c r="I187" s="590"/>
      <c r="J187" s="590"/>
      <c r="K187" s="591"/>
      <c r="L187" s="371"/>
      <c r="M187" s="590"/>
      <c r="N187" s="484">
        <f t="array" ref="N187">IF(ISNA(INDEX('приложение 7.2 1 квартал'!R:R,MATCH(B187,'приложение 7.2 1 квартал'!B:B,0))),0,INDEX('приложение 7.2 1 квартал'!R:R,MATCH(B187,'приложение 7.2 1 квартал'!B:B,0)))</f>
        <v>0.39532595999999992</v>
      </c>
      <c r="O187" s="484">
        <f t="array" ref="O187">IF(ISNA(INDEX('приложение 7.2 1 квартал'!R:R,MATCH(B187,'приложение 7.2 1 квартал'!B:B,0))),0,INDEX('приложение 7.2 1 квартал'!R:R,MATCH(B187,'приложение 7.2 1 квартал'!B:B,0)))</f>
        <v>0.39532595999999992</v>
      </c>
      <c r="P187" s="484">
        <f t="array" ref="P187">N187/1.18</f>
        <v>0.33502199999999993</v>
      </c>
      <c r="Q187" s="484">
        <f t="array" ref="Q187">O187/1.18</f>
        <v>0.33502199999999993</v>
      </c>
      <c r="R187" s="590"/>
      <c r="S187" s="590"/>
      <c r="T187" s="478"/>
      <c r="U187" s="478"/>
      <c r="V187" s="478"/>
      <c r="W187" s="479"/>
      <c r="X187" s="480"/>
      <c r="Y187" s="476"/>
      <c r="Z187" s="476"/>
      <c r="AA187" s="476"/>
      <c r="AB187" s="476"/>
      <c r="AC187" s="476"/>
    </row>
    <row r="188" spans="1:29" s="155" customFormat="1" ht="63" x14ac:dyDescent="0.25">
      <c r="A188" s="101">
        <v>20</v>
      </c>
      <c r="B188" s="467" t="s">
        <v>272</v>
      </c>
      <c r="C188" s="478"/>
      <c r="D188" s="371"/>
      <c r="E188" s="484">
        <f t="shared" si="7"/>
        <v>0.32173879999999994</v>
      </c>
      <c r="F188" s="590"/>
      <c r="G188" s="484">
        <f t="array" ref="G188">IF(ISNA(INDEX('приложение 7.2 1 квартал'!H:H,MATCH(B188,'приложение 7.2 1 квартал'!B:B,0))),0,INDEX('приложение 7.2 1 квартал'!H:H,MATCH(B188,'приложение 7.2 1 квартал'!B:B,0)))</f>
        <v>0.32173879999999994</v>
      </c>
      <c r="H188" s="590"/>
      <c r="I188" s="590"/>
      <c r="J188" s="590"/>
      <c r="K188" s="591"/>
      <c r="L188" s="371"/>
      <c r="M188" s="590"/>
      <c r="N188" s="484">
        <f t="array" ref="N188">IF(ISNA(INDEX('приложение 7.2 1 квартал'!R:R,MATCH(B188,'приложение 7.2 1 квартал'!B:B,0))),0,INDEX('приложение 7.2 1 квартал'!R:R,MATCH(B188,'приложение 7.2 1 квартал'!B:B,0)))</f>
        <v>0.32173879999999999</v>
      </c>
      <c r="O188" s="484">
        <f t="array" ref="O188">IF(ISNA(INDEX('приложение 7.2 1 квартал'!R:R,MATCH(B188,'приложение 7.2 1 квартал'!B:B,0))),0,INDEX('приложение 7.2 1 квартал'!R:R,MATCH(B188,'приложение 7.2 1 квартал'!B:B,0)))</f>
        <v>0.32173879999999999</v>
      </c>
      <c r="P188" s="484">
        <f t="array" ref="P188">N188/1.18</f>
        <v>0.27266000000000001</v>
      </c>
      <c r="Q188" s="484">
        <f t="array" ref="Q188">O188/1.18</f>
        <v>0.27266000000000001</v>
      </c>
      <c r="R188" s="590"/>
      <c r="S188" s="590"/>
      <c r="T188" s="478"/>
      <c r="U188" s="478"/>
      <c r="V188" s="478"/>
      <c r="W188" s="479"/>
      <c r="X188" s="480"/>
      <c r="Y188" s="476"/>
      <c r="Z188" s="476"/>
      <c r="AA188" s="476"/>
      <c r="AB188" s="476"/>
      <c r="AC188" s="476"/>
    </row>
    <row r="189" spans="1:29" s="155" customFormat="1" ht="63" x14ac:dyDescent="0.25">
      <c r="A189" s="101">
        <v>21</v>
      </c>
      <c r="B189" s="467" t="s">
        <v>273</v>
      </c>
      <c r="C189" s="478"/>
      <c r="D189" s="371"/>
      <c r="E189" s="484">
        <f t="shared" si="7"/>
        <v>0</v>
      </c>
      <c r="F189" s="590"/>
      <c r="G189" s="484">
        <f t="array" ref="G189">IF(ISNA(INDEX('приложение 7.2 1 квартал'!H:H,MATCH(B189,'приложение 7.2 1 квартал'!B:B,0))),0,INDEX('приложение 7.2 1 квартал'!H:H,MATCH(B189,'приложение 7.2 1 квартал'!B:B,0)))</f>
        <v>0</v>
      </c>
      <c r="H189" s="590"/>
      <c r="I189" s="590"/>
      <c r="J189" s="590"/>
      <c r="K189" s="591"/>
      <c r="L189" s="371"/>
      <c r="M189" s="590"/>
      <c r="N189" s="484">
        <f t="array" ref="N189">IF(ISNA(INDEX('приложение 7.2 1 квартал'!R:R,MATCH(B189,'приложение 7.2 1 квартал'!B:B,0))),0,INDEX('приложение 7.2 1 квартал'!R:R,MATCH(B189,'приложение 7.2 1 квартал'!B:B,0)))</f>
        <v>0.65541211999999993</v>
      </c>
      <c r="O189" s="484">
        <f t="array" ref="O189">IF(ISNA(INDEX('приложение 7.2 1 квартал'!R:R,MATCH(B189,'приложение 7.2 1 квартал'!B:B,0))),0,INDEX('приложение 7.2 1 квартал'!R:R,MATCH(B189,'приложение 7.2 1 квартал'!B:B,0)))</f>
        <v>0.65541211999999993</v>
      </c>
      <c r="P189" s="484">
        <f t="array" ref="P189">N189/1.18</f>
        <v>0.55543399999999998</v>
      </c>
      <c r="Q189" s="484">
        <f t="array" ref="Q189">O189/1.18</f>
        <v>0.55543399999999998</v>
      </c>
      <c r="R189" s="590"/>
      <c r="S189" s="590"/>
      <c r="T189" s="478"/>
      <c r="U189" s="478"/>
      <c r="V189" s="478"/>
      <c r="W189" s="479"/>
      <c r="X189" s="480"/>
      <c r="Y189" s="476"/>
      <c r="Z189" s="476"/>
      <c r="AA189" s="476"/>
      <c r="AB189" s="476"/>
      <c r="AC189" s="476"/>
    </row>
    <row r="190" spans="1:29" s="155" customFormat="1" ht="47.25" x14ac:dyDescent="0.25">
      <c r="A190" s="101">
        <v>22</v>
      </c>
      <c r="B190" s="467" t="s">
        <v>274</v>
      </c>
      <c r="C190" s="478"/>
      <c r="D190" s="371"/>
      <c r="E190" s="484">
        <f t="shared" si="7"/>
        <v>0</v>
      </c>
      <c r="F190" s="590"/>
      <c r="G190" s="484">
        <f t="array" ref="G190">IF(ISNA(INDEX('приложение 7.2 1 квартал'!H:H,MATCH(B190,'приложение 7.2 1 квартал'!B:B,0))),0,INDEX('приложение 7.2 1 квартал'!H:H,MATCH(B190,'приложение 7.2 1 квартал'!B:B,0)))</f>
        <v>0</v>
      </c>
      <c r="H190" s="590"/>
      <c r="I190" s="590"/>
      <c r="J190" s="590"/>
      <c r="K190" s="591"/>
      <c r="L190" s="371"/>
      <c r="M190" s="590"/>
      <c r="N190" s="484">
        <f t="array" ref="N190">IF(ISNA(INDEX('приложение 7.2 1 квартал'!R:R,MATCH(B190,'приложение 7.2 1 квартал'!B:B,0))),0,INDEX('приложение 7.2 1 квартал'!R:R,MATCH(B190,'приложение 7.2 1 квартал'!B:B,0)))</f>
        <v>0.88202049999999999</v>
      </c>
      <c r="O190" s="484">
        <f t="array" ref="O190">IF(ISNA(INDEX('приложение 7.2 1 квартал'!R:R,MATCH(B190,'приложение 7.2 1 квартал'!B:B,0))),0,INDEX('приложение 7.2 1 квартал'!R:R,MATCH(B190,'приложение 7.2 1 квартал'!B:B,0)))</f>
        <v>0.88202049999999999</v>
      </c>
      <c r="P190" s="484">
        <f t="array" ref="P190">N190/1.18</f>
        <v>0.747475</v>
      </c>
      <c r="Q190" s="484">
        <f t="array" ref="Q190">O190/1.18</f>
        <v>0.747475</v>
      </c>
      <c r="R190" s="590"/>
      <c r="S190" s="590"/>
      <c r="T190" s="478"/>
      <c r="U190" s="478"/>
      <c r="V190" s="478"/>
      <c r="W190" s="479"/>
      <c r="X190" s="480"/>
      <c r="Y190" s="476"/>
      <c r="Z190" s="476"/>
      <c r="AA190" s="476"/>
      <c r="AB190" s="476"/>
      <c r="AC190" s="476"/>
    </row>
    <row r="191" spans="1:29" s="155" customFormat="1" ht="63" x14ac:dyDescent="0.25">
      <c r="A191" s="101">
        <v>23</v>
      </c>
      <c r="B191" s="467" t="s">
        <v>275</v>
      </c>
      <c r="C191" s="478"/>
      <c r="D191" s="371"/>
      <c r="E191" s="484">
        <f t="shared" si="7"/>
        <v>0.51841294000000004</v>
      </c>
      <c r="F191" s="590"/>
      <c r="G191" s="484">
        <f t="array" ref="G191">IF(ISNA(INDEX('приложение 7.2 1 квартал'!H:H,MATCH(B191,'приложение 7.2 1 квартал'!B:B,0))),0,INDEX('приложение 7.2 1 квартал'!H:H,MATCH(B191,'приложение 7.2 1 квартал'!B:B,0)))</f>
        <v>0.51841294000000004</v>
      </c>
      <c r="H191" s="590"/>
      <c r="I191" s="590"/>
      <c r="J191" s="590"/>
      <c r="K191" s="591"/>
      <c r="L191" s="371"/>
      <c r="M191" s="590"/>
      <c r="N191" s="484">
        <f t="array" ref="N191">IF(ISNA(INDEX('приложение 7.2 1 квартал'!R:R,MATCH(B191,'приложение 7.2 1 квартал'!B:B,0))),0,INDEX('приложение 7.2 1 квартал'!R:R,MATCH(B191,'приложение 7.2 1 квартал'!B:B,0)))</f>
        <v>0.51841293999999993</v>
      </c>
      <c r="O191" s="484">
        <f t="array" ref="O191">IF(ISNA(INDEX('приложение 7.2 1 квартал'!R:R,MATCH(B191,'приложение 7.2 1 квартал'!B:B,0))),0,INDEX('приложение 7.2 1 квартал'!R:R,MATCH(B191,'приложение 7.2 1 квартал'!B:B,0)))</f>
        <v>0.51841293999999993</v>
      </c>
      <c r="P191" s="484">
        <f t="array" ref="P191">N191/1.18</f>
        <v>0.43933299999999997</v>
      </c>
      <c r="Q191" s="484">
        <f t="array" ref="Q191">O191/1.18</f>
        <v>0.43933299999999997</v>
      </c>
      <c r="R191" s="590"/>
      <c r="S191" s="590"/>
      <c r="T191" s="478"/>
      <c r="U191" s="478"/>
      <c r="V191" s="478"/>
      <c r="W191" s="479"/>
      <c r="X191" s="480"/>
      <c r="Y191" s="476"/>
      <c r="Z191" s="476"/>
      <c r="AA191" s="476"/>
      <c r="AB191" s="476"/>
      <c r="AC191" s="476"/>
    </row>
    <row r="192" spans="1:29" s="155" customFormat="1" ht="63" x14ac:dyDescent="0.25">
      <c r="A192" s="101">
        <v>24</v>
      </c>
      <c r="B192" s="467" t="s">
        <v>276</v>
      </c>
      <c r="C192" s="478"/>
      <c r="D192" s="371"/>
      <c r="E192" s="484">
        <f t="shared" si="7"/>
        <v>0.64180200000000009</v>
      </c>
      <c r="F192" s="590"/>
      <c r="G192" s="484">
        <f t="array" ref="G192">IF(ISNA(INDEX('приложение 7.2 1 квартал'!H:H,MATCH(B192,'приложение 7.2 1 квартал'!B:B,0))),0,INDEX('приложение 7.2 1 квартал'!H:H,MATCH(B192,'приложение 7.2 1 квартал'!B:B,0)))</f>
        <v>0.64180200000000009</v>
      </c>
      <c r="H192" s="590"/>
      <c r="I192" s="590"/>
      <c r="J192" s="590"/>
      <c r="K192" s="591"/>
      <c r="L192" s="371"/>
      <c r="M192" s="590"/>
      <c r="N192" s="484">
        <f t="array" ref="N192">IF(ISNA(INDEX('приложение 7.2 1 квартал'!R:R,MATCH(B192,'приложение 7.2 1 квартал'!B:B,0))),0,INDEX('приложение 7.2 1 квартал'!R:R,MATCH(B192,'приложение 7.2 1 квартал'!B:B,0)))</f>
        <v>0.64180199999999998</v>
      </c>
      <c r="O192" s="484">
        <f t="array" ref="O192">IF(ISNA(INDEX('приложение 7.2 1 квартал'!R:R,MATCH(B192,'приложение 7.2 1 квартал'!B:B,0))),0,INDEX('приложение 7.2 1 квартал'!R:R,MATCH(B192,'приложение 7.2 1 квартал'!B:B,0)))</f>
        <v>0.64180199999999998</v>
      </c>
      <c r="P192" s="484">
        <f t="array" ref="P192">N192/1.18</f>
        <v>0.54390000000000005</v>
      </c>
      <c r="Q192" s="484">
        <f t="array" ref="Q192">O192/1.18</f>
        <v>0.54390000000000005</v>
      </c>
      <c r="R192" s="590"/>
      <c r="S192" s="590"/>
      <c r="T192" s="478"/>
      <c r="U192" s="478"/>
      <c r="V192" s="478"/>
      <c r="W192" s="479"/>
      <c r="X192" s="480"/>
      <c r="Y192" s="476"/>
      <c r="Z192" s="476"/>
      <c r="AA192" s="476"/>
      <c r="AB192" s="476"/>
      <c r="AC192" s="476"/>
    </row>
    <row r="193" spans="1:29" s="155" customFormat="1" ht="63" x14ac:dyDescent="0.25">
      <c r="A193" s="101">
        <v>25</v>
      </c>
      <c r="B193" s="467" t="s">
        <v>335</v>
      </c>
      <c r="C193" s="478"/>
      <c r="D193" s="371"/>
      <c r="E193" s="484">
        <f t="shared" si="7"/>
        <v>0</v>
      </c>
      <c r="F193" s="590"/>
      <c r="G193" s="484">
        <f t="array" ref="G193">IF(ISNA(INDEX('приложение 7.2 1 квартал'!H:H,MATCH(B193,'приложение 7.2 1 квартал'!B:B,0))),0,INDEX('приложение 7.2 1 квартал'!H:H,MATCH(B193,'приложение 7.2 1 квартал'!B:B,0)))</f>
        <v>0</v>
      </c>
      <c r="H193" s="590"/>
      <c r="I193" s="590"/>
      <c r="J193" s="590"/>
      <c r="K193" s="591"/>
      <c r="L193" s="371"/>
      <c r="M193" s="590"/>
      <c r="N193" s="484">
        <f t="array" ref="N193">IF(ISNA(INDEX('приложение 7.2 1 квартал'!R:R,MATCH(B193,'приложение 7.2 1 квартал'!B:B,0))),0,INDEX('приложение 7.2 1 квартал'!R:R,MATCH(B193,'приложение 7.2 1 квартал'!B:B,0)))</f>
        <v>0.78666351999999984</v>
      </c>
      <c r="O193" s="484">
        <f t="array" ref="O193">IF(ISNA(INDEX('приложение 7.2 1 квартал'!R:R,MATCH(B193,'приложение 7.2 1 квартал'!B:B,0))),0,INDEX('приложение 7.2 1 квартал'!R:R,MATCH(B193,'приложение 7.2 1 квартал'!B:B,0)))</f>
        <v>0.78666351999999984</v>
      </c>
      <c r="P193" s="484">
        <f t="array" ref="P193">N193/1.18</f>
        <v>0.66666399999999992</v>
      </c>
      <c r="Q193" s="484">
        <f t="array" ref="Q193">O193/1.18</f>
        <v>0.66666399999999992</v>
      </c>
      <c r="R193" s="590"/>
      <c r="S193" s="590"/>
      <c r="T193" s="478"/>
      <c r="U193" s="478"/>
      <c r="V193" s="478"/>
      <c r="W193" s="479"/>
      <c r="X193" s="480"/>
      <c r="Y193" s="476"/>
      <c r="Z193" s="476"/>
      <c r="AA193" s="476"/>
      <c r="AB193" s="476"/>
      <c r="AC193" s="476"/>
    </row>
    <row r="194" spans="1:29" s="155" customFormat="1" ht="47.25" x14ac:dyDescent="0.25">
      <c r="A194" s="101">
        <v>26</v>
      </c>
      <c r="B194" s="467" t="s">
        <v>277</v>
      </c>
      <c r="C194" s="478"/>
      <c r="D194" s="371"/>
      <c r="E194" s="484">
        <f t="shared" si="7"/>
        <v>8.1422359999999999E-2</v>
      </c>
      <c r="F194" s="590"/>
      <c r="G194" s="484">
        <f t="array" ref="G194">IF(ISNA(INDEX('приложение 7.2 1 квартал'!H:H,MATCH(B194,'приложение 7.2 1 квартал'!B:B,0))),0,INDEX('приложение 7.2 1 квартал'!H:H,MATCH(B194,'приложение 7.2 1 квартал'!B:B,0)))</f>
        <v>8.1422359999999999E-2</v>
      </c>
      <c r="H194" s="590"/>
      <c r="I194" s="590"/>
      <c r="J194" s="590"/>
      <c r="K194" s="591"/>
      <c r="L194" s="371"/>
      <c r="M194" s="590"/>
      <c r="N194" s="484">
        <f t="array" ref="N194">IF(ISNA(INDEX('приложение 7.2 1 квартал'!R:R,MATCH(B194,'приложение 7.2 1 квартал'!B:B,0))),0,INDEX('приложение 7.2 1 квартал'!R:R,MATCH(B194,'приложение 7.2 1 квартал'!B:B,0)))</f>
        <v>8.1422359999999999E-2</v>
      </c>
      <c r="O194" s="484">
        <f t="array" ref="O194">IF(ISNA(INDEX('приложение 7.2 1 квартал'!R:R,MATCH(B194,'приложение 7.2 1 квартал'!B:B,0))),0,INDEX('приложение 7.2 1 квартал'!R:R,MATCH(B194,'приложение 7.2 1 квартал'!B:B,0)))</f>
        <v>8.1422359999999999E-2</v>
      </c>
      <c r="P194" s="484">
        <f t="array" ref="P194">N194/1.18</f>
        <v>6.9002000000000008E-2</v>
      </c>
      <c r="Q194" s="484">
        <f t="array" ref="Q194">O194/1.18</f>
        <v>6.9002000000000008E-2</v>
      </c>
      <c r="R194" s="590"/>
      <c r="S194" s="590"/>
      <c r="T194" s="478"/>
      <c r="U194" s="478"/>
      <c r="V194" s="478"/>
      <c r="W194" s="479"/>
      <c r="X194" s="480"/>
      <c r="Y194" s="476"/>
      <c r="Z194" s="476"/>
      <c r="AA194" s="476"/>
      <c r="AB194" s="476"/>
      <c r="AC194" s="476"/>
    </row>
    <row r="195" spans="1:29" s="155" customFormat="1" ht="63" x14ac:dyDescent="0.25">
      <c r="A195" s="101">
        <v>27</v>
      </c>
      <c r="B195" s="467" t="s">
        <v>278</v>
      </c>
      <c r="C195" s="478"/>
      <c r="D195" s="371"/>
      <c r="E195" s="484">
        <f t="shared" si="7"/>
        <v>0.44301565999999998</v>
      </c>
      <c r="F195" s="590"/>
      <c r="G195" s="484">
        <f t="array" ref="G195">IF(ISNA(INDEX('приложение 7.2 1 квартал'!H:H,MATCH(B195,'приложение 7.2 1 квартал'!B:B,0))),0,INDEX('приложение 7.2 1 квартал'!H:H,MATCH(B195,'приложение 7.2 1 квартал'!B:B,0)))</f>
        <v>0.44301565999999998</v>
      </c>
      <c r="H195" s="590"/>
      <c r="I195" s="590"/>
      <c r="J195" s="590"/>
      <c r="K195" s="591"/>
      <c r="L195" s="371"/>
      <c r="M195" s="590"/>
      <c r="N195" s="484">
        <f t="array" ref="N195">IF(ISNA(INDEX('приложение 7.2 1 квартал'!R:R,MATCH(B195,'приложение 7.2 1 квартал'!B:B,0))),0,INDEX('приложение 7.2 1 квартал'!R:R,MATCH(B195,'приложение 7.2 1 квартал'!B:B,0)))</f>
        <v>0.44301565999999998</v>
      </c>
      <c r="O195" s="484">
        <f t="array" ref="O195">IF(ISNA(INDEX('приложение 7.2 1 квартал'!R:R,MATCH(B195,'приложение 7.2 1 квартал'!B:B,0))),0,INDEX('приложение 7.2 1 квартал'!R:R,MATCH(B195,'приложение 7.2 1 квартал'!B:B,0)))</f>
        <v>0.44301565999999998</v>
      </c>
      <c r="P195" s="484">
        <f t="array" ref="P195">N195/1.18</f>
        <v>0.37543700000000002</v>
      </c>
      <c r="Q195" s="484">
        <f t="array" ref="Q195">O195/1.18</f>
        <v>0.37543700000000002</v>
      </c>
      <c r="R195" s="590"/>
      <c r="S195" s="590"/>
      <c r="T195" s="478"/>
      <c r="U195" s="478"/>
      <c r="V195" s="478"/>
      <c r="W195" s="479"/>
      <c r="X195" s="480"/>
      <c r="Y195" s="476"/>
      <c r="Z195" s="476"/>
      <c r="AA195" s="476"/>
      <c r="AB195" s="476"/>
      <c r="AC195" s="476"/>
    </row>
    <row r="196" spans="1:29" s="155" customFormat="1" ht="63" x14ac:dyDescent="0.25">
      <c r="A196" s="101">
        <v>28</v>
      </c>
      <c r="B196" s="467" t="s">
        <v>279</v>
      </c>
      <c r="C196" s="478"/>
      <c r="D196" s="371"/>
      <c r="E196" s="484">
        <f t="shared" si="7"/>
        <v>0.13981584</v>
      </c>
      <c r="F196" s="590"/>
      <c r="G196" s="484">
        <f t="array" ref="G196">IF(ISNA(INDEX('приложение 7.2 1 квартал'!H:H,MATCH(B196,'приложение 7.2 1 квартал'!B:B,0))),0,INDEX('приложение 7.2 1 квартал'!H:H,MATCH(B196,'приложение 7.2 1 квартал'!B:B,0)))</f>
        <v>0.13981584</v>
      </c>
      <c r="H196" s="590"/>
      <c r="I196" s="590"/>
      <c r="J196" s="590"/>
      <c r="K196" s="591"/>
      <c r="L196" s="371"/>
      <c r="M196" s="590"/>
      <c r="N196" s="484">
        <f t="array" ref="N196">IF(ISNA(INDEX('приложение 7.2 1 квартал'!R:R,MATCH(B196,'приложение 7.2 1 квартал'!B:B,0))),0,INDEX('приложение 7.2 1 квартал'!R:R,MATCH(B196,'приложение 7.2 1 квартал'!B:B,0)))</f>
        <v>0.13981584</v>
      </c>
      <c r="O196" s="484">
        <f t="array" ref="O196">IF(ISNA(INDEX('приложение 7.2 1 квартал'!R:R,MATCH(B196,'приложение 7.2 1 квартал'!B:B,0))),0,INDEX('приложение 7.2 1 квартал'!R:R,MATCH(B196,'приложение 7.2 1 квартал'!B:B,0)))</f>
        <v>0.13981584</v>
      </c>
      <c r="P196" s="484">
        <f t="array" ref="P196">N196/1.18</f>
        <v>0.11848800000000001</v>
      </c>
      <c r="Q196" s="484">
        <f t="array" ref="Q196">O196/1.18</f>
        <v>0.11848800000000001</v>
      </c>
      <c r="R196" s="590"/>
      <c r="S196" s="590"/>
      <c r="T196" s="478"/>
      <c r="U196" s="478"/>
      <c r="V196" s="478"/>
      <c r="W196" s="479"/>
      <c r="X196" s="480"/>
      <c r="Y196" s="476"/>
      <c r="Z196" s="476"/>
      <c r="AA196" s="476"/>
      <c r="AB196" s="476"/>
      <c r="AC196" s="476"/>
    </row>
    <row r="197" spans="1:29" s="155" customFormat="1" ht="78.75" x14ac:dyDescent="0.25">
      <c r="A197" s="101">
        <v>29</v>
      </c>
      <c r="B197" s="467" t="s">
        <v>280</v>
      </c>
      <c r="C197" s="478"/>
      <c r="D197" s="371"/>
      <c r="E197" s="484">
        <f t="shared" si="7"/>
        <v>0.28988587999999998</v>
      </c>
      <c r="F197" s="590"/>
      <c r="G197" s="484">
        <f t="array" ref="G197">IF(ISNA(INDEX('приложение 7.2 1 квартал'!H:H,MATCH(B197,'приложение 7.2 1 квартал'!B:B,0))),0,INDEX('приложение 7.2 1 квартал'!H:H,MATCH(B197,'приложение 7.2 1 квартал'!B:B,0)))</f>
        <v>0.28988587999999998</v>
      </c>
      <c r="H197" s="590"/>
      <c r="I197" s="590"/>
      <c r="J197" s="590"/>
      <c r="K197" s="591"/>
      <c r="L197" s="371"/>
      <c r="M197" s="590"/>
      <c r="N197" s="484">
        <f t="array" ref="N197">IF(ISNA(INDEX('приложение 7.2 1 квартал'!R:R,MATCH(B197,'приложение 7.2 1 квартал'!B:B,0))),0,INDEX('приложение 7.2 1 квартал'!R:R,MATCH(B197,'приложение 7.2 1 квартал'!B:B,0)))</f>
        <v>0.28988587999999998</v>
      </c>
      <c r="O197" s="484">
        <f t="array" ref="O197">IF(ISNA(INDEX('приложение 7.2 1 квартал'!R:R,MATCH(B197,'приложение 7.2 1 квартал'!B:B,0))),0,INDEX('приложение 7.2 1 квартал'!R:R,MATCH(B197,'приложение 7.2 1 квартал'!B:B,0)))</f>
        <v>0.28988587999999998</v>
      </c>
      <c r="P197" s="484">
        <f t="array" ref="P197">N197/1.18</f>
        <v>0.245666</v>
      </c>
      <c r="Q197" s="484">
        <f t="array" ref="Q197">O197/1.18</f>
        <v>0.245666</v>
      </c>
      <c r="R197" s="590"/>
      <c r="S197" s="590"/>
      <c r="T197" s="478"/>
      <c r="U197" s="478"/>
      <c r="V197" s="478"/>
      <c r="W197" s="479"/>
      <c r="X197" s="480"/>
      <c r="Y197" s="476"/>
      <c r="Z197" s="476"/>
      <c r="AA197" s="476"/>
      <c r="AB197" s="476"/>
      <c r="AC197" s="476"/>
    </row>
    <row r="198" spans="1:29" s="155" customFormat="1" ht="47.25" x14ac:dyDescent="0.25">
      <c r="A198" s="101">
        <v>30</v>
      </c>
      <c r="B198" s="467" t="s">
        <v>281</v>
      </c>
      <c r="C198" s="478"/>
      <c r="D198" s="371"/>
      <c r="E198" s="484">
        <f t="shared" si="7"/>
        <v>0.35677535999999999</v>
      </c>
      <c r="F198" s="590"/>
      <c r="G198" s="484">
        <f t="array" ref="G198">IF(ISNA(INDEX('приложение 7.2 1 квартал'!H:H,MATCH(B198,'приложение 7.2 1 квартал'!B:B,0))),0,INDEX('приложение 7.2 1 квартал'!H:H,MATCH(B198,'приложение 7.2 1 квартал'!B:B,0)))</f>
        <v>0.35677535999999999</v>
      </c>
      <c r="H198" s="590"/>
      <c r="I198" s="590"/>
      <c r="J198" s="590"/>
      <c r="K198" s="591"/>
      <c r="L198" s="371"/>
      <c r="M198" s="590"/>
      <c r="N198" s="484">
        <f t="array" ref="N198">IF(ISNA(INDEX('приложение 7.2 1 квартал'!R:R,MATCH(B198,'приложение 7.2 1 квартал'!B:B,0))),0,INDEX('приложение 7.2 1 квартал'!R:R,MATCH(B198,'приложение 7.2 1 квартал'!B:B,0)))</f>
        <v>0.35677535999999999</v>
      </c>
      <c r="O198" s="484">
        <f t="array" ref="O198">IF(ISNA(INDEX('приложение 7.2 1 квартал'!R:R,MATCH(B198,'приложение 7.2 1 квартал'!B:B,0))),0,INDEX('приложение 7.2 1 квартал'!R:R,MATCH(B198,'приложение 7.2 1 квартал'!B:B,0)))</f>
        <v>0.35677535999999999</v>
      </c>
      <c r="P198" s="484">
        <f t="array" ref="P198">N198/1.18</f>
        <v>0.30235200000000001</v>
      </c>
      <c r="Q198" s="484">
        <f t="array" ref="Q198">O198/1.18</f>
        <v>0.30235200000000001</v>
      </c>
      <c r="R198" s="590"/>
      <c r="S198" s="590"/>
      <c r="T198" s="478"/>
      <c r="U198" s="478"/>
      <c r="V198" s="478"/>
      <c r="W198" s="479"/>
      <c r="X198" s="480"/>
      <c r="Y198" s="476"/>
      <c r="Z198" s="476"/>
      <c r="AA198" s="476"/>
      <c r="AB198" s="476"/>
      <c r="AC198" s="476"/>
    </row>
    <row r="199" spans="1:29" s="155" customFormat="1" ht="63" x14ac:dyDescent="0.25">
      <c r="A199" s="101">
        <v>31</v>
      </c>
      <c r="B199" s="467" t="s">
        <v>282</v>
      </c>
      <c r="C199" s="478"/>
      <c r="D199" s="371"/>
      <c r="E199" s="484">
        <f t="shared" si="7"/>
        <v>0.21489570000000002</v>
      </c>
      <c r="F199" s="590"/>
      <c r="G199" s="484">
        <f t="array" ref="G199">IF(ISNA(INDEX('приложение 7.2 1 квартал'!H:H,MATCH(B199,'приложение 7.2 1 квартал'!B:B,0))),0,INDEX('приложение 7.2 1 квартал'!H:H,MATCH(B199,'приложение 7.2 1 квартал'!B:B,0)))</f>
        <v>0.21489570000000002</v>
      </c>
      <c r="H199" s="590"/>
      <c r="I199" s="590"/>
      <c r="J199" s="590"/>
      <c r="K199" s="591"/>
      <c r="L199" s="371"/>
      <c r="M199" s="590"/>
      <c r="N199" s="484">
        <f t="array" ref="N199">IF(ISNA(INDEX('приложение 7.2 1 квартал'!R:R,MATCH(B199,'приложение 7.2 1 квартал'!B:B,0))),0,INDEX('приложение 7.2 1 квартал'!R:R,MATCH(B199,'приложение 7.2 1 квартал'!B:B,0)))</f>
        <v>0.21489569999999997</v>
      </c>
      <c r="O199" s="484">
        <f t="array" ref="O199">IF(ISNA(INDEX('приложение 7.2 1 квартал'!R:R,MATCH(B199,'приложение 7.2 1 квартал'!B:B,0))),0,INDEX('приложение 7.2 1 квартал'!R:R,MATCH(B199,'приложение 7.2 1 квартал'!B:B,0)))</f>
        <v>0.21489569999999997</v>
      </c>
      <c r="P199" s="484">
        <f t="array" ref="P199">N199/1.18</f>
        <v>0.18211499999999997</v>
      </c>
      <c r="Q199" s="484">
        <f t="array" ref="Q199">O199/1.18</f>
        <v>0.18211499999999997</v>
      </c>
      <c r="R199" s="590"/>
      <c r="S199" s="590"/>
      <c r="T199" s="478"/>
      <c r="U199" s="478"/>
      <c r="V199" s="478"/>
      <c r="W199" s="479"/>
      <c r="X199" s="480"/>
      <c r="Y199" s="476"/>
      <c r="Z199" s="476"/>
      <c r="AA199" s="476"/>
      <c r="AB199" s="476"/>
      <c r="AC199" s="476"/>
    </row>
    <row r="200" spans="1:29" s="155" customFormat="1" ht="63" x14ac:dyDescent="0.25">
      <c r="A200" s="101">
        <v>32</v>
      </c>
      <c r="B200" s="467" t="s">
        <v>283</v>
      </c>
      <c r="C200" s="478"/>
      <c r="D200" s="371"/>
      <c r="E200" s="484">
        <f t="shared" si="7"/>
        <v>0.45581748</v>
      </c>
      <c r="F200" s="590"/>
      <c r="G200" s="484">
        <f t="array" ref="G200">IF(ISNA(INDEX('приложение 7.2 1 квартал'!H:H,MATCH(B200,'приложение 7.2 1 квартал'!B:B,0))),0,INDEX('приложение 7.2 1 квартал'!H:H,MATCH(B200,'приложение 7.2 1 квартал'!B:B,0)))</f>
        <v>0.45581748</v>
      </c>
      <c r="H200" s="590"/>
      <c r="I200" s="590"/>
      <c r="J200" s="590"/>
      <c r="K200" s="591"/>
      <c r="L200" s="371"/>
      <c r="M200" s="590"/>
      <c r="N200" s="484">
        <f t="array" ref="N200">IF(ISNA(INDEX('приложение 7.2 1 квартал'!R:R,MATCH(B200,'приложение 7.2 1 квартал'!B:B,0))),0,INDEX('приложение 7.2 1 квартал'!R:R,MATCH(B200,'приложение 7.2 1 квартал'!B:B,0)))</f>
        <v>0.45581747999999994</v>
      </c>
      <c r="O200" s="484">
        <f t="array" ref="O200">IF(ISNA(INDEX('приложение 7.2 1 квартал'!R:R,MATCH(B200,'приложение 7.2 1 квартал'!B:B,0))),0,INDEX('приложение 7.2 1 квартал'!R:R,MATCH(B200,'приложение 7.2 1 квартал'!B:B,0)))</f>
        <v>0.45581747999999994</v>
      </c>
      <c r="P200" s="484">
        <f t="array" ref="P200">N200/1.18</f>
        <v>0.38628599999999996</v>
      </c>
      <c r="Q200" s="484">
        <f t="array" ref="Q200">O200/1.18</f>
        <v>0.38628599999999996</v>
      </c>
      <c r="R200" s="590"/>
      <c r="S200" s="590"/>
      <c r="T200" s="478"/>
      <c r="U200" s="478"/>
      <c r="V200" s="478"/>
      <c r="W200" s="479"/>
      <c r="X200" s="480"/>
      <c r="Y200" s="476"/>
      <c r="Z200" s="476"/>
      <c r="AA200" s="476"/>
      <c r="AB200" s="476"/>
      <c r="AC200" s="476"/>
    </row>
    <row r="201" spans="1:29" s="155" customFormat="1" ht="63" x14ac:dyDescent="0.25">
      <c r="A201" s="101">
        <v>33</v>
      </c>
      <c r="B201" s="467" t="s">
        <v>284</v>
      </c>
      <c r="C201" s="478"/>
      <c r="D201" s="371"/>
      <c r="E201" s="484">
        <f t="shared" si="7"/>
        <v>0.19968195999999999</v>
      </c>
      <c r="F201" s="590"/>
      <c r="G201" s="484">
        <f t="array" ref="G201">IF(ISNA(INDEX('приложение 7.2 1 квартал'!H:H,MATCH(B201,'приложение 7.2 1 квартал'!B:B,0))),0,INDEX('приложение 7.2 1 квартал'!H:H,MATCH(B201,'приложение 7.2 1 квартал'!B:B,0)))</f>
        <v>0.19968195999999999</v>
      </c>
      <c r="H201" s="590"/>
      <c r="I201" s="590"/>
      <c r="J201" s="590"/>
      <c r="K201" s="591"/>
      <c r="L201" s="371"/>
      <c r="M201" s="590"/>
      <c r="N201" s="484">
        <f t="array" ref="N201">IF(ISNA(INDEX('приложение 7.2 1 квартал'!R:R,MATCH(B201,'приложение 7.2 1 квартал'!B:B,0))),0,INDEX('приложение 7.2 1 квартал'!R:R,MATCH(B201,'приложение 7.2 1 квартал'!B:B,0)))</f>
        <v>0.19968195999999999</v>
      </c>
      <c r="O201" s="484">
        <f t="array" ref="O201">IF(ISNA(INDEX('приложение 7.2 1 квартал'!R:R,MATCH(B201,'приложение 7.2 1 квартал'!B:B,0))),0,INDEX('приложение 7.2 1 квартал'!R:R,MATCH(B201,'приложение 7.2 1 квартал'!B:B,0)))</f>
        <v>0.19968195999999999</v>
      </c>
      <c r="P201" s="484">
        <f t="array" ref="P201">N201/1.18</f>
        <v>0.16922200000000001</v>
      </c>
      <c r="Q201" s="484">
        <f t="array" ref="Q201">O201/1.18</f>
        <v>0.16922200000000001</v>
      </c>
      <c r="R201" s="590"/>
      <c r="S201" s="590"/>
      <c r="T201" s="478"/>
      <c r="U201" s="478"/>
      <c r="V201" s="478"/>
      <c r="W201" s="479"/>
      <c r="X201" s="480"/>
      <c r="Y201" s="476"/>
      <c r="Z201" s="476"/>
      <c r="AA201" s="476"/>
      <c r="AB201" s="476"/>
      <c r="AC201" s="476"/>
    </row>
    <row r="202" spans="1:29" s="155" customFormat="1" ht="78.75" x14ac:dyDescent="0.25">
      <c r="A202" s="101">
        <v>34</v>
      </c>
      <c r="B202" s="467" t="s">
        <v>285</v>
      </c>
      <c r="C202" s="478"/>
      <c r="D202" s="371"/>
      <c r="E202" s="484">
        <f t="shared" si="7"/>
        <v>0.97896930000000004</v>
      </c>
      <c r="F202" s="590"/>
      <c r="G202" s="484">
        <f t="array" ref="G202">IF(ISNA(INDEX('приложение 7.2 1 квартал'!H:H,MATCH(B202,'приложение 7.2 1 квартал'!B:B,0))),0,INDEX('приложение 7.2 1 квартал'!H:H,MATCH(B202,'приложение 7.2 1 квартал'!B:B,0)))</f>
        <v>0.97896930000000004</v>
      </c>
      <c r="H202" s="590"/>
      <c r="I202" s="590"/>
      <c r="J202" s="590"/>
      <c r="K202" s="591"/>
      <c r="L202" s="371"/>
      <c r="M202" s="590"/>
      <c r="N202" s="484">
        <f t="array" ref="N202">IF(ISNA(INDEX('приложение 7.2 1 квартал'!R:R,MATCH(B202,'приложение 7.2 1 квартал'!B:B,0))),0,INDEX('приложение 7.2 1 квартал'!R:R,MATCH(B202,'приложение 7.2 1 квартал'!B:B,0)))</f>
        <v>0.97896929999999993</v>
      </c>
      <c r="O202" s="484">
        <f t="array" ref="O202">IF(ISNA(INDEX('приложение 7.2 1 квартал'!R:R,MATCH(B202,'приложение 7.2 1 квартал'!B:B,0))),0,INDEX('приложение 7.2 1 квартал'!R:R,MATCH(B202,'приложение 7.2 1 квартал'!B:B,0)))</f>
        <v>0.97896929999999993</v>
      </c>
      <c r="P202" s="484">
        <f t="array" ref="P202">N202/1.18</f>
        <v>0.82963500000000001</v>
      </c>
      <c r="Q202" s="484">
        <f t="array" ref="Q202">O202/1.18</f>
        <v>0.82963500000000001</v>
      </c>
      <c r="R202" s="590"/>
      <c r="S202" s="590"/>
      <c r="T202" s="478"/>
      <c r="U202" s="478"/>
      <c r="V202" s="478"/>
      <c r="W202" s="479"/>
      <c r="X202" s="480"/>
      <c r="Y202" s="476"/>
      <c r="Z202" s="476"/>
      <c r="AA202" s="476"/>
      <c r="AB202" s="476"/>
      <c r="AC202" s="476"/>
    </row>
    <row r="203" spans="1:29" s="155" customFormat="1" ht="63" x14ac:dyDescent="0.25">
      <c r="A203" s="101">
        <v>35</v>
      </c>
      <c r="B203" s="467" t="s">
        <v>286</v>
      </c>
      <c r="C203" s="478"/>
      <c r="D203" s="371"/>
      <c r="E203" s="484">
        <f t="shared" si="7"/>
        <v>0</v>
      </c>
      <c r="F203" s="590"/>
      <c r="G203" s="484">
        <f t="array" ref="G203">IF(ISNA(INDEX('приложение 7.2 1 квартал'!H:H,MATCH(B203,'приложение 7.2 1 квартал'!B:B,0))),0,INDEX('приложение 7.2 1 квартал'!H:H,MATCH(B203,'приложение 7.2 1 квартал'!B:B,0)))</f>
        <v>0</v>
      </c>
      <c r="H203" s="590"/>
      <c r="I203" s="590"/>
      <c r="J203" s="590"/>
      <c r="K203" s="591"/>
      <c r="L203" s="371"/>
      <c r="M203" s="590"/>
      <c r="N203" s="484">
        <f t="array" ref="N203">IF(ISNA(INDEX('приложение 7.2 1 квартал'!R:R,MATCH(B203,'приложение 7.2 1 квартал'!B:B,0))),0,INDEX('приложение 7.2 1 квартал'!R:R,MATCH(B203,'приложение 7.2 1 квартал'!B:B,0)))</f>
        <v>0.34688577999999998</v>
      </c>
      <c r="O203" s="484">
        <f t="array" ref="O203">IF(ISNA(INDEX('приложение 7.2 1 квартал'!R:R,MATCH(B203,'приложение 7.2 1 квартал'!B:B,0))),0,INDEX('приложение 7.2 1 квартал'!R:R,MATCH(B203,'приложение 7.2 1 квартал'!B:B,0)))</f>
        <v>0.34688577999999998</v>
      </c>
      <c r="P203" s="484">
        <f t="array" ref="P203">N203/1.18</f>
        <v>0.29397099999999998</v>
      </c>
      <c r="Q203" s="484">
        <f t="array" ref="Q203">O203/1.18</f>
        <v>0.29397099999999998</v>
      </c>
      <c r="R203" s="590"/>
      <c r="S203" s="590"/>
      <c r="T203" s="478"/>
      <c r="U203" s="478"/>
      <c r="V203" s="478"/>
      <c r="W203" s="479"/>
      <c r="X203" s="480"/>
      <c r="Y203" s="476"/>
      <c r="Z203" s="476"/>
      <c r="AA203" s="476"/>
      <c r="AB203" s="476"/>
      <c r="AC203" s="476"/>
    </row>
    <row r="204" spans="1:29" s="155" customFormat="1" ht="63" x14ac:dyDescent="0.25">
      <c r="A204" s="101">
        <v>36</v>
      </c>
      <c r="B204" s="467" t="s">
        <v>287</v>
      </c>
      <c r="C204" s="478"/>
      <c r="D204" s="371"/>
      <c r="E204" s="484">
        <f t="shared" si="7"/>
        <v>0</v>
      </c>
      <c r="F204" s="590"/>
      <c r="G204" s="484">
        <f t="array" ref="G204">IF(ISNA(INDEX('приложение 7.2 1 квартал'!H:H,MATCH(B204,'приложение 7.2 1 квартал'!B:B,0))),0,INDEX('приложение 7.2 1 квартал'!H:H,MATCH(B204,'приложение 7.2 1 квартал'!B:B,0)))</f>
        <v>0</v>
      </c>
      <c r="H204" s="590"/>
      <c r="I204" s="590"/>
      <c r="J204" s="590"/>
      <c r="K204" s="591"/>
      <c r="L204" s="371"/>
      <c r="M204" s="590"/>
      <c r="N204" s="484">
        <f t="array" ref="N204">IF(ISNA(INDEX('приложение 7.2 1 квартал'!R:R,MATCH(B204,'приложение 7.2 1 квартал'!B:B,0))),0,INDEX('приложение 7.2 1 квартал'!R:R,MATCH(B204,'приложение 7.2 1 квартал'!B:B,0)))</f>
        <v>0.18533079999999999</v>
      </c>
      <c r="O204" s="484">
        <f t="array" ref="O204">IF(ISNA(INDEX('приложение 7.2 1 квартал'!R:R,MATCH(B204,'приложение 7.2 1 квартал'!B:B,0))),0,INDEX('приложение 7.2 1 квартал'!R:R,MATCH(B204,'приложение 7.2 1 квартал'!B:B,0)))</f>
        <v>0.18533079999999999</v>
      </c>
      <c r="P204" s="484">
        <f t="array" ref="P204">N204/1.18</f>
        <v>0.15706000000000001</v>
      </c>
      <c r="Q204" s="484">
        <f t="array" ref="Q204">O204/1.18</f>
        <v>0.15706000000000001</v>
      </c>
      <c r="R204" s="590"/>
      <c r="S204" s="590"/>
      <c r="T204" s="478"/>
      <c r="U204" s="478"/>
      <c r="V204" s="478"/>
      <c r="W204" s="479"/>
      <c r="X204" s="480"/>
      <c r="Y204" s="476"/>
      <c r="Z204" s="476"/>
      <c r="AA204" s="476"/>
      <c r="AB204" s="476"/>
      <c r="AC204" s="476"/>
    </row>
    <row r="205" spans="1:29" s="155" customFormat="1" ht="63" x14ac:dyDescent="0.25">
      <c r="A205" s="101">
        <v>37</v>
      </c>
      <c r="B205" s="467" t="s">
        <v>288</v>
      </c>
      <c r="C205" s="478"/>
      <c r="D205" s="371"/>
      <c r="E205" s="484">
        <f t="shared" si="7"/>
        <v>0</v>
      </c>
      <c r="F205" s="590"/>
      <c r="G205" s="484">
        <f t="array" ref="G205">IF(ISNA(INDEX('приложение 7.2 1 квартал'!H:H,MATCH(B205,'приложение 7.2 1 квартал'!B:B,0))),0,INDEX('приложение 7.2 1 квартал'!H:H,MATCH(B205,'приложение 7.2 1 квартал'!B:B,0)))</f>
        <v>0</v>
      </c>
      <c r="H205" s="590"/>
      <c r="I205" s="590"/>
      <c r="J205" s="590"/>
      <c r="K205" s="591"/>
      <c r="L205" s="371"/>
      <c r="M205" s="590"/>
      <c r="N205" s="484">
        <f t="array" ref="N205">IF(ISNA(INDEX('приложение 7.2 1 квартал'!R:R,MATCH(B205,'приложение 7.2 1 квартал'!B:B,0))),0,INDEX('приложение 7.2 1 квартал'!R:R,MATCH(B205,'приложение 7.2 1 квартал'!B:B,0)))</f>
        <v>0.32079126000000002</v>
      </c>
      <c r="O205" s="484">
        <f t="array" ref="O205">IF(ISNA(INDEX('приложение 7.2 1 квартал'!R:R,MATCH(B205,'приложение 7.2 1 квартал'!B:B,0))),0,INDEX('приложение 7.2 1 квартал'!R:R,MATCH(B205,'приложение 7.2 1 квартал'!B:B,0)))</f>
        <v>0.32079126000000002</v>
      </c>
      <c r="P205" s="484">
        <f t="array" ref="P205">N205/1.18</f>
        <v>0.27185700000000002</v>
      </c>
      <c r="Q205" s="484">
        <f t="array" ref="Q205">O205/1.18</f>
        <v>0.27185700000000002</v>
      </c>
      <c r="R205" s="590"/>
      <c r="S205" s="590"/>
      <c r="T205" s="478"/>
      <c r="U205" s="478"/>
      <c r="V205" s="478"/>
      <c r="W205" s="479"/>
      <c r="X205" s="480"/>
      <c r="Y205" s="476"/>
      <c r="Z205" s="476"/>
      <c r="AA205" s="476"/>
      <c r="AB205" s="476"/>
      <c r="AC205" s="476"/>
    </row>
    <row r="206" spans="1:29" s="155" customFormat="1" ht="63" x14ac:dyDescent="0.25">
      <c r="A206" s="101">
        <v>38</v>
      </c>
      <c r="B206" s="467" t="s">
        <v>289</v>
      </c>
      <c r="C206" s="478"/>
      <c r="D206" s="371"/>
      <c r="E206" s="484">
        <f t="shared" si="7"/>
        <v>0.68669037999999993</v>
      </c>
      <c r="F206" s="590"/>
      <c r="G206" s="484">
        <f t="array" ref="G206">IF(ISNA(INDEX('приложение 7.2 1 квартал'!H:H,MATCH(B206,'приложение 7.2 1 квартал'!B:B,0))),0,INDEX('приложение 7.2 1 квартал'!H:H,MATCH(B206,'приложение 7.2 1 квартал'!B:B,0)))</f>
        <v>0.68669037999999993</v>
      </c>
      <c r="H206" s="590"/>
      <c r="I206" s="590"/>
      <c r="J206" s="590"/>
      <c r="K206" s="591"/>
      <c r="L206" s="371"/>
      <c r="M206" s="590"/>
      <c r="N206" s="484">
        <f t="array" ref="N206">IF(ISNA(INDEX('приложение 7.2 1 квартал'!R:R,MATCH(B206,'приложение 7.2 1 квартал'!B:B,0))),0,INDEX('приложение 7.2 1 квартал'!R:R,MATCH(B206,'приложение 7.2 1 квартал'!B:B,0)))</f>
        <v>0.68669037999999993</v>
      </c>
      <c r="O206" s="484">
        <f t="array" ref="O206">IF(ISNA(INDEX('приложение 7.2 1 квартал'!R:R,MATCH(B206,'приложение 7.2 1 квартал'!B:B,0))),0,INDEX('приложение 7.2 1 квартал'!R:R,MATCH(B206,'приложение 7.2 1 квартал'!B:B,0)))</f>
        <v>0.68669037999999993</v>
      </c>
      <c r="P206" s="484">
        <f t="array" ref="P206">N206/1.18</f>
        <v>0.58194099999999993</v>
      </c>
      <c r="Q206" s="484">
        <f t="array" ref="Q206">O206/1.18</f>
        <v>0.58194099999999993</v>
      </c>
      <c r="R206" s="590"/>
      <c r="S206" s="590"/>
      <c r="T206" s="478"/>
      <c r="U206" s="478"/>
      <c r="V206" s="478"/>
      <c r="W206" s="479"/>
      <c r="X206" s="480"/>
      <c r="Y206" s="476"/>
      <c r="Z206" s="476"/>
      <c r="AA206" s="476"/>
      <c r="AB206" s="476"/>
      <c r="AC206" s="476"/>
    </row>
    <row r="207" spans="1:29" s="155" customFormat="1" ht="78.75" x14ac:dyDescent="0.25">
      <c r="A207" s="101">
        <v>39</v>
      </c>
      <c r="B207" s="467" t="s">
        <v>290</v>
      </c>
      <c r="C207" s="478"/>
      <c r="D207" s="371"/>
      <c r="E207" s="484">
        <f t="shared" si="7"/>
        <v>0</v>
      </c>
      <c r="F207" s="590"/>
      <c r="G207" s="484">
        <f t="array" ref="G207">IF(ISNA(INDEX('приложение 7.2 1 квартал'!H:H,MATCH(B207,'приложение 7.2 1 квартал'!B:B,0))),0,INDEX('приложение 7.2 1 квартал'!H:H,MATCH(B207,'приложение 7.2 1 квартал'!B:B,0)))</f>
        <v>0</v>
      </c>
      <c r="H207" s="590"/>
      <c r="I207" s="590"/>
      <c r="J207" s="590"/>
      <c r="K207" s="591"/>
      <c r="L207" s="371"/>
      <c r="M207" s="590"/>
      <c r="N207" s="484">
        <f t="array" ref="N207">IF(ISNA(INDEX('приложение 7.2 1 квартал'!R:R,MATCH(B207,'приложение 7.2 1 квартал'!B:B,0))),0,INDEX('приложение 7.2 1 квартал'!R:R,MATCH(B207,'приложение 7.2 1 квартал'!B:B,0)))</f>
        <v>0.32307219999999998</v>
      </c>
      <c r="O207" s="484">
        <f t="array" ref="O207">IF(ISNA(INDEX('приложение 7.2 1 квартал'!R:R,MATCH(B207,'приложение 7.2 1 квартал'!B:B,0))),0,INDEX('приложение 7.2 1 квартал'!R:R,MATCH(B207,'приложение 7.2 1 квартал'!B:B,0)))</f>
        <v>0.32307219999999998</v>
      </c>
      <c r="P207" s="484">
        <f t="array" ref="P207">N207/1.18</f>
        <v>0.27378999999999998</v>
      </c>
      <c r="Q207" s="484">
        <f t="array" ref="Q207">O207/1.18</f>
        <v>0.27378999999999998</v>
      </c>
      <c r="R207" s="590"/>
      <c r="S207" s="590"/>
      <c r="T207" s="478"/>
      <c r="U207" s="478"/>
      <c r="V207" s="478"/>
      <c r="W207" s="479"/>
      <c r="X207" s="480"/>
      <c r="Y207" s="476"/>
      <c r="Z207" s="476"/>
      <c r="AA207" s="476"/>
      <c r="AB207" s="476"/>
      <c r="AC207" s="476"/>
    </row>
    <row r="208" spans="1:29" s="155" customFormat="1" ht="78.75" x14ac:dyDescent="0.25">
      <c r="A208" s="101">
        <v>40</v>
      </c>
      <c r="B208" s="467" t="s">
        <v>291</v>
      </c>
      <c r="C208" s="478"/>
      <c r="D208" s="371"/>
      <c r="E208" s="484">
        <f t="shared" si="7"/>
        <v>0</v>
      </c>
      <c r="F208" s="590"/>
      <c r="G208" s="484">
        <f t="array" ref="G208">IF(ISNA(INDEX('приложение 7.2 1 квартал'!H:H,MATCH(B208,'приложение 7.2 1 квартал'!B:B,0))),0,INDEX('приложение 7.2 1 квартал'!H:H,MATCH(B208,'приложение 7.2 1 квартал'!B:B,0)))</f>
        <v>0</v>
      </c>
      <c r="H208" s="590"/>
      <c r="I208" s="590"/>
      <c r="J208" s="590"/>
      <c r="K208" s="591"/>
      <c r="L208" s="371"/>
      <c r="M208" s="590"/>
      <c r="N208" s="484">
        <f t="array" ref="N208">IF(ISNA(INDEX('приложение 7.2 1 квартал'!R:R,MATCH(B208,'приложение 7.2 1 квартал'!B:B,0))),0,INDEX('приложение 7.2 1 квартал'!R:R,MATCH(B208,'приложение 7.2 1 квартал'!B:B,0)))</f>
        <v>0.43717111999999997</v>
      </c>
      <c r="O208" s="484">
        <f t="array" ref="O208">IF(ISNA(INDEX('приложение 7.2 1 квартал'!R:R,MATCH(B208,'приложение 7.2 1 квартал'!B:B,0))),0,INDEX('приложение 7.2 1 квартал'!R:R,MATCH(B208,'приложение 7.2 1 квартал'!B:B,0)))</f>
        <v>0.43717111999999997</v>
      </c>
      <c r="P208" s="484">
        <f t="array" ref="P208">N208/1.18</f>
        <v>0.37048399999999998</v>
      </c>
      <c r="Q208" s="484">
        <f t="array" ref="Q208">O208/1.18</f>
        <v>0.37048399999999998</v>
      </c>
      <c r="R208" s="590"/>
      <c r="S208" s="590"/>
      <c r="T208" s="478"/>
      <c r="U208" s="478"/>
      <c r="V208" s="478"/>
      <c r="W208" s="479"/>
      <c r="X208" s="480"/>
      <c r="Y208" s="476"/>
      <c r="Z208" s="476"/>
      <c r="AA208" s="476"/>
      <c r="AB208" s="476"/>
      <c r="AC208" s="476"/>
    </row>
    <row r="209" spans="1:29" s="155" customFormat="1" ht="94.5" x14ac:dyDescent="0.25">
      <c r="A209" s="101">
        <v>41</v>
      </c>
      <c r="B209" s="467" t="s">
        <v>292</v>
      </c>
      <c r="C209" s="478"/>
      <c r="D209" s="371"/>
      <c r="E209" s="484">
        <f t="shared" si="7"/>
        <v>0</v>
      </c>
      <c r="F209" s="590"/>
      <c r="G209" s="484">
        <f t="array" ref="G209">IF(ISNA(INDEX('приложение 7.2 1 квартал'!H:H,MATCH(B209,'приложение 7.2 1 квартал'!B:B,0))),0,INDEX('приложение 7.2 1 квартал'!H:H,MATCH(B209,'приложение 7.2 1 квартал'!B:B,0)))</f>
        <v>0</v>
      </c>
      <c r="H209" s="590"/>
      <c r="I209" s="590"/>
      <c r="J209" s="590"/>
      <c r="K209" s="591"/>
      <c r="L209" s="371"/>
      <c r="M209" s="590"/>
      <c r="N209" s="484">
        <f t="array" ref="N209">IF(ISNA(INDEX('приложение 7.2 1 квартал'!R:R,MATCH(B209,'приложение 7.2 1 квартал'!B:B,0))),0,INDEX('приложение 7.2 1 квартал'!R:R,MATCH(B209,'приложение 7.2 1 квартал'!B:B,0)))</f>
        <v>1.2888302199999999</v>
      </c>
      <c r="O209" s="484">
        <f t="array" ref="O209">IF(ISNA(INDEX('приложение 7.2 1 квартал'!R:R,MATCH(B209,'приложение 7.2 1 квартал'!B:B,0))),0,INDEX('приложение 7.2 1 квартал'!R:R,MATCH(B209,'приложение 7.2 1 квартал'!B:B,0)))</f>
        <v>1.2888302199999999</v>
      </c>
      <c r="P209" s="484">
        <f t="array" ref="P209">N209/1.18</f>
        <v>1.0922289999999999</v>
      </c>
      <c r="Q209" s="484">
        <f t="array" ref="Q209">O209/1.18</f>
        <v>1.0922289999999999</v>
      </c>
      <c r="R209" s="590"/>
      <c r="S209" s="590"/>
      <c r="T209" s="478"/>
      <c r="U209" s="478"/>
      <c r="V209" s="478"/>
      <c r="W209" s="479"/>
      <c r="X209" s="480"/>
      <c r="Y209" s="476"/>
      <c r="Z209" s="476"/>
      <c r="AA209" s="476"/>
      <c r="AB209" s="476"/>
      <c r="AC209" s="476"/>
    </row>
    <row r="210" spans="1:29" s="155" customFormat="1" ht="110.25" x14ac:dyDescent="0.25">
      <c r="A210" s="101">
        <v>42</v>
      </c>
      <c r="B210" s="467" t="s">
        <v>293</v>
      </c>
      <c r="C210" s="478"/>
      <c r="D210" s="371"/>
      <c r="E210" s="484">
        <f t="shared" si="7"/>
        <v>0</v>
      </c>
      <c r="F210" s="590"/>
      <c r="G210" s="484">
        <f t="array" ref="G210">IF(ISNA(INDEX('приложение 7.2 1 квартал'!H:H,MATCH(B210,'приложение 7.2 1 квартал'!B:B,0))),0,INDEX('приложение 7.2 1 квартал'!H:H,MATCH(B210,'приложение 7.2 1 квартал'!B:B,0)))</f>
        <v>0</v>
      </c>
      <c r="H210" s="590"/>
      <c r="I210" s="590"/>
      <c r="J210" s="590"/>
      <c r="K210" s="591"/>
      <c r="L210" s="371"/>
      <c r="M210" s="590"/>
      <c r="N210" s="484">
        <f t="array" ref="N210">IF(ISNA(INDEX('приложение 7.2 1 квартал'!R:R,MATCH(B210,'приложение 7.2 1 квартал'!B:B,0))),0,INDEX('приложение 7.2 1 квартал'!R:R,MATCH(B210,'приложение 7.2 1 квартал'!B:B,0)))</f>
        <v>1.5249375999999999</v>
      </c>
      <c r="O210" s="484">
        <f t="array" ref="O210">IF(ISNA(INDEX('приложение 7.2 1 квартал'!R:R,MATCH(B210,'приложение 7.2 1 квартал'!B:B,0))),0,INDEX('приложение 7.2 1 квартал'!R:R,MATCH(B210,'приложение 7.2 1 квартал'!B:B,0)))</f>
        <v>1.5249375999999999</v>
      </c>
      <c r="P210" s="484">
        <f t="array" ref="P210">N210/1.18</f>
        <v>1.2923199999999999</v>
      </c>
      <c r="Q210" s="484">
        <f t="array" ref="Q210">O210/1.18</f>
        <v>1.2923199999999999</v>
      </c>
      <c r="R210" s="590"/>
      <c r="S210" s="590"/>
      <c r="T210" s="478"/>
      <c r="U210" s="478"/>
      <c r="V210" s="478"/>
      <c r="W210" s="479"/>
      <c r="X210" s="480"/>
      <c r="Y210" s="476"/>
      <c r="Z210" s="476"/>
      <c r="AA210" s="476"/>
      <c r="AB210" s="476"/>
      <c r="AC210" s="476"/>
    </row>
    <row r="211" spans="1:29" s="155" customFormat="1" ht="94.5" x14ac:dyDescent="0.25">
      <c r="A211" s="101">
        <v>43</v>
      </c>
      <c r="B211" s="467" t="s">
        <v>294</v>
      </c>
      <c r="C211" s="478"/>
      <c r="D211" s="371"/>
      <c r="E211" s="484">
        <f t="shared" si="7"/>
        <v>0</v>
      </c>
      <c r="F211" s="590"/>
      <c r="G211" s="484">
        <f t="array" ref="G211">IF(ISNA(INDEX('приложение 7.2 1 квартал'!H:H,MATCH(B211,'приложение 7.2 1 квартал'!B:B,0))),0,INDEX('приложение 7.2 1 квартал'!H:H,MATCH(B211,'приложение 7.2 1 квартал'!B:B,0)))</f>
        <v>0</v>
      </c>
      <c r="H211" s="590"/>
      <c r="I211" s="590"/>
      <c r="J211" s="590"/>
      <c r="K211" s="591"/>
      <c r="L211" s="371"/>
      <c r="M211" s="590"/>
      <c r="N211" s="484">
        <f t="array" ref="N211">IF(ISNA(INDEX('приложение 7.2 1 квартал'!R:R,MATCH(B211,'приложение 7.2 1 квартал'!B:B,0))),0,INDEX('приложение 7.2 1 квартал'!R:R,MATCH(B211,'приложение 7.2 1 квартал'!B:B,0)))</f>
        <v>1.4479874399999999</v>
      </c>
      <c r="O211" s="484">
        <f t="array" ref="O211">IF(ISNA(INDEX('приложение 7.2 1 квартал'!R:R,MATCH(B211,'приложение 7.2 1 квартал'!B:B,0))),0,INDEX('приложение 7.2 1 квартал'!R:R,MATCH(B211,'приложение 7.2 1 квартал'!B:B,0)))</f>
        <v>1.4479874399999999</v>
      </c>
      <c r="P211" s="484">
        <f t="array" ref="P211">N211/1.18</f>
        <v>1.2271080000000001</v>
      </c>
      <c r="Q211" s="484">
        <f t="array" ref="Q211">O211/1.18</f>
        <v>1.2271080000000001</v>
      </c>
      <c r="R211" s="590"/>
      <c r="S211" s="590"/>
      <c r="T211" s="478"/>
      <c r="U211" s="478"/>
      <c r="V211" s="478"/>
      <c r="W211" s="479"/>
      <c r="X211" s="480"/>
      <c r="Y211" s="476"/>
      <c r="Z211" s="476"/>
      <c r="AA211" s="476"/>
      <c r="AB211" s="476"/>
      <c r="AC211" s="476"/>
    </row>
    <row r="212" spans="1:29" s="155" customFormat="1" ht="78.75" x14ac:dyDescent="0.25">
      <c r="A212" s="101">
        <v>44</v>
      </c>
      <c r="B212" s="582" t="s">
        <v>336</v>
      </c>
      <c r="C212" s="478"/>
      <c r="D212" s="371"/>
      <c r="E212" s="484">
        <f t="shared" si="7"/>
        <v>0</v>
      </c>
      <c r="F212" s="590"/>
      <c r="G212" s="484">
        <f t="array" ref="G212">IF(ISNA(INDEX('приложение 7.2 1 квартал'!H:H,MATCH(B212,'приложение 7.2 1 квартал'!B:B,0))),0,INDEX('приложение 7.2 1 квартал'!H:H,MATCH(B212,'приложение 7.2 1 квартал'!B:B,0)))</f>
        <v>0</v>
      </c>
      <c r="H212" s="590"/>
      <c r="I212" s="590"/>
      <c r="J212" s="590"/>
      <c r="K212" s="591"/>
      <c r="L212" s="371"/>
      <c r="M212" s="590"/>
      <c r="N212" s="484">
        <f t="array" ref="N212">IF(ISNA(INDEX('приложение 7.2 1 квартал'!R:R,MATCH(B212,'приложение 7.2 1 квартал'!B:B,0))),0,INDEX('приложение 7.2 1 квартал'!R:R,MATCH(B212,'приложение 7.2 1 квартал'!B:B,0)))</f>
        <v>2.9144489599999996</v>
      </c>
      <c r="O212" s="484">
        <f t="array" ref="O212">IF(ISNA(INDEX('приложение 7.2 1 квартал'!R:R,MATCH(B212,'приложение 7.2 1 квартал'!B:B,0))),0,INDEX('приложение 7.2 1 квартал'!R:R,MATCH(B212,'приложение 7.2 1 квартал'!B:B,0)))</f>
        <v>2.9144489599999996</v>
      </c>
      <c r="P212" s="484">
        <f t="array" ref="P212">N212/1.18</f>
        <v>2.4698719999999996</v>
      </c>
      <c r="Q212" s="484">
        <f t="array" ref="Q212">O212/1.18</f>
        <v>2.4698719999999996</v>
      </c>
      <c r="R212" s="590"/>
      <c r="S212" s="590"/>
      <c r="T212" s="478"/>
      <c r="U212" s="478"/>
      <c r="V212" s="478"/>
      <c r="W212" s="479"/>
      <c r="X212" s="480"/>
      <c r="Y212" s="476"/>
      <c r="Z212" s="476"/>
      <c r="AA212" s="476"/>
      <c r="AB212" s="476"/>
      <c r="AC212" s="476"/>
    </row>
    <row r="213" spans="1:29" s="155" customFormat="1" ht="94.5" x14ac:dyDescent="0.25">
      <c r="A213" s="101">
        <v>45</v>
      </c>
      <c r="B213" s="582" t="s">
        <v>337</v>
      </c>
      <c r="C213" s="478"/>
      <c r="D213" s="371"/>
      <c r="E213" s="484">
        <f t="shared" si="7"/>
        <v>0</v>
      </c>
      <c r="F213" s="590"/>
      <c r="G213" s="484">
        <f t="array" ref="G213">IF(ISNA(INDEX('приложение 7.2 1 квартал'!H:H,MATCH(B213,'приложение 7.2 1 квартал'!B:B,0))),0,INDEX('приложение 7.2 1 квартал'!H:H,MATCH(B213,'приложение 7.2 1 квартал'!B:B,0)))</f>
        <v>0</v>
      </c>
      <c r="H213" s="590"/>
      <c r="I213" s="590"/>
      <c r="J213" s="590"/>
      <c r="K213" s="591"/>
      <c r="L213" s="371"/>
      <c r="M213" s="590"/>
      <c r="N213" s="484">
        <f t="array" ref="N213">IF(ISNA(INDEX('приложение 7.2 1 квартал'!R:R,MATCH(B213,'приложение 7.2 1 квартал'!B:B,0))),0,INDEX('приложение 7.2 1 квартал'!R:R,MATCH(B213,'приложение 7.2 1 квартал'!B:B,0)))</f>
        <v>1.8803748399999998</v>
      </c>
      <c r="O213" s="484">
        <f t="array" ref="O213">IF(ISNA(INDEX('приложение 7.2 1 квартал'!R:R,MATCH(B213,'приложение 7.2 1 квартал'!B:B,0))),0,INDEX('приложение 7.2 1 квартал'!R:R,MATCH(B213,'приложение 7.2 1 квартал'!B:B,0)))</f>
        <v>1.8803748399999998</v>
      </c>
      <c r="P213" s="484">
        <f t="array" ref="P213">N213/1.18</f>
        <v>1.5935379999999999</v>
      </c>
      <c r="Q213" s="484">
        <f t="array" ref="Q213">O213/1.18</f>
        <v>1.5935379999999999</v>
      </c>
      <c r="R213" s="590"/>
      <c r="S213" s="590"/>
      <c r="T213" s="478"/>
      <c r="U213" s="478"/>
      <c r="V213" s="478"/>
      <c r="W213" s="479"/>
      <c r="X213" s="480"/>
      <c r="Y213" s="476"/>
      <c r="Z213" s="476"/>
      <c r="AA213" s="476"/>
      <c r="AB213" s="476"/>
      <c r="AC213" s="476"/>
    </row>
    <row r="214" spans="1:29" s="155" customFormat="1" ht="63" x14ac:dyDescent="0.25">
      <c r="A214" s="101">
        <v>46</v>
      </c>
      <c r="B214" s="467" t="s">
        <v>295</v>
      </c>
      <c r="C214" s="478"/>
      <c r="D214" s="371"/>
      <c r="E214" s="484">
        <f t="shared" si="7"/>
        <v>0</v>
      </c>
      <c r="F214" s="590"/>
      <c r="G214" s="484">
        <f t="array" ref="G214">IF(ISNA(INDEX('приложение 7.2 1 квартал'!H:H,MATCH(B214,'приложение 7.2 1 квартал'!B:B,0))),0,INDEX('приложение 7.2 1 квартал'!H:H,MATCH(B214,'приложение 7.2 1 квартал'!B:B,0)))</f>
        <v>0</v>
      </c>
      <c r="H214" s="590"/>
      <c r="I214" s="590"/>
      <c r="J214" s="590"/>
      <c r="K214" s="591"/>
      <c r="L214" s="371"/>
      <c r="M214" s="590"/>
      <c r="N214" s="484">
        <f t="array" ref="N214">IF(ISNA(INDEX('приложение 7.2 1 квартал'!R:R,MATCH(B214,'приложение 7.2 1 квартал'!B:B,0))),0,INDEX('приложение 7.2 1 квартал'!R:R,MATCH(B214,'приложение 7.2 1 квартал'!B:B,0)))</f>
        <v>0.17833575999999998</v>
      </c>
      <c r="O214" s="484">
        <f t="array" ref="O214">IF(ISNA(INDEX('приложение 7.2 1 квартал'!R:R,MATCH(B214,'приложение 7.2 1 квартал'!B:B,0))),0,INDEX('приложение 7.2 1 квартал'!R:R,MATCH(B214,'приложение 7.2 1 квартал'!B:B,0)))</f>
        <v>0.17833575999999998</v>
      </c>
      <c r="P214" s="484">
        <f t="array" ref="P214">N214/1.18</f>
        <v>0.15113199999999999</v>
      </c>
      <c r="Q214" s="484">
        <f t="array" ref="Q214">O214/1.18</f>
        <v>0.15113199999999999</v>
      </c>
      <c r="R214" s="590"/>
      <c r="S214" s="590"/>
      <c r="T214" s="478"/>
      <c r="U214" s="478"/>
      <c r="V214" s="478"/>
      <c r="W214" s="479"/>
      <c r="X214" s="480"/>
      <c r="Y214" s="476"/>
      <c r="Z214" s="476"/>
      <c r="AA214" s="476"/>
      <c r="AB214" s="476"/>
      <c r="AC214" s="476"/>
    </row>
    <row r="215" spans="1:29" s="155" customFormat="1" ht="94.5" x14ac:dyDescent="0.25">
      <c r="A215" s="101">
        <v>47</v>
      </c>
      <c r="B215" s="467" t="s">
        <v>296</v>
      </c>
      <c r="C215" s="478"/>
      <c r="D215" s="371"/>
      <c r="E215" s="484">
        <f t="shared" si="7"/>
        <v>0</v>
      </c>
      <c r="F215" s="590"/>
      <c r="G215" s="484">
        <f t="array" ref="G215">IF(ISNA(INDEX('приложение 7.2 1 квартал'!H:H,MATCH(B215,'приложение 7.2 1 квартал'!B:B,0))),0,INDEX('приложение 7.2 1 квартал'!H:H,MATCH(B215,'приложение 7.2 1 квартал'!B:B,0)))</f>
        <v>0</v>
      </c>
      <c r="H215" s="590"/>
      <c r="I215" s="590"/>
      <c r="J215" s="590"/>
      <c r="K215" s="591"/>
      <c r="L215" s="371"/>
      <c r="M215" s="590"/>
      <c r="N215" s="484">
        <f t="array" ref="N215">IF(ISNA(INDEX('приложение 7.2 1 квартал'!R:R,MATCH(B215,'приложение 7.2 1 квартал'!B:B,0))),0,INDEX('приложение 7.2 1 квартал'!R:R,MATCH(B215,'приложение 7.2 1 квартал'!B:B,0)))</f>
        <v>1.4816374999999999</v>
      </c>
      <c r="O215" s="484">
        <f t="array" ref="O215">IF(ISNA(INDEX('приложение 7.2 1 квартал'!R:R,MATCH(B215,'приложение 7.2 1 квартал'!B:B,0))),0,INDEX('приложение 7.2 1 квартал'!R:R,MATCH(B215,'приложение 7.2 1 квартал'!B:B,0)))</f>
        <v>1.4816374999999999</v>
      </c>
      <c r="P215" s="484">
        <f t="array" ref="P215">N215/1.18</f>
        <v>1.255625</v>
      </c>
      <c r="Q215" s="484">
        <f t="array" ref="Q215">O215/1.18</f>
        <v>1.255625</v>
      </c>
      <c r="R215" s="590"/>
      <c r="S215" s="590"/>
      <c r="T215" s="478"/>
      <c r="U215" s="478"/>
      <c r="V215" s="478"/>
      <c r="W215" s="479"/>
      <c r="X215" s="480"/>
      <c r="Y215" s="476"/>
      <c r="Z215" s="476"/>
      <c r="AA215" s="476"/>
      <c r="AB215" s="476"/>
      <c r="AC215" s="476"/>
    </row>
    <row r="216" spans="1:29" s="155" customFormat="1" ht="78.75" x14ac:dyDescent="0.25">
      <c r="A216" s="101">
        <v>48</v>
      </c>
      <c r="B216" s="467" t="s">
        <v>297</v>
      </c>
      <c r="C216" s="478"/>
      <c r="D216" s="371"/>
      <c r="E216" s="484">
        <f t="shared" si="7"/>
        <v>0.23296032</v>
      </c>
      <c r="F216" s="590"/>
      <c r="G216" s="484">
        <f t="array" ref="G216">IF(ISNA(INDEX('приложение 7.2 1 квартал'!H:H,MATCH(B216,'приложение 7.2 1 квартал'!B:B,0))),0,INDEX('приложение 7.2 1 квартал'!H:H,MATCH(B216,'приложение 7.2 1 квартал'!B:B,0)))</f>
        <v>0.23296032</v>
      </c>
      <c r="H216" s="590"/>
      <c r="I216" s="590"/>
      <c r="J216" s="590"/>
      <c r="K216" s="591"/>
      <c r="L216" s="371"/>
      <c r="M216" s="590"/>
      <c r="N216" s="484">
        <f t="array" ref="N216">IF(ISNA(INDEX('приложение 7.2 1 квартал'!R:R,MATCH(B216,'приложение 7.2 1 квартал'!B:B,0))),0,INDEX('приложение 7.2 1 квартал'!R:R,MATCH(B216,'приложение 7.2 1 квартал'!B:B,0)))</f>
        <v>0.23296031999999997</v>
      </c>
      <c r="O216" s="484">
        <f t="array" ref="O216">IF(ISNA(INDEX('приложение 7.2 1 квартал'!R:R,MATCH(B216,'приложение 7.2 1 квартал'!B:B,0))),0,INDEX('приложение 7.2 1 квартал'!R:R,MATCH(B216,'приложение 7.2 1 квартал'!B:B,0)))</f>
        <v>0.23296031999999997</v>
      </c>
      <c r="P216" s="484">
        <f t="array" ref="P216">N216/1.18</f>
        <v>0.19742399999999999</v>
      </c>
      <c r="Q216" s="484">
        <f t="array" ref="Q216">O216/1.18</f>
        <v>0.19742399999999999</v>
      </c>
      <c r="R216" s="590"/>
      <c r="S216" s="590"/>
      <c r="T216" s="478"/>
      <c r="U216" s="478"/>
      <c r="V216" s="478"/>
      <c r="W216" s="479"/>
      <c r="X216" s="480"/>
      <c r="Y216" s="476"/>
      <c r="Z216" s="476"/>
      <c r="AA216" s="476"/>
      <c r="AB216" s="476"/>
      <c r="AC216" s="476"/>
    </row>
    <row r="217" spans="1:29" s="155" customFormat="1" ht="63" x14ac:dyDescent="0.25">
      <c r="A217" s="101">
        <v>49</v>
      </c>
      <c r="B217" s="467" t="s">
        <v>298</v>
      </c>
      <c r="C217" s="478"/>
      <c r="D217" s="371"/>
      <c r="E217" s="484">
        <f t="shared" si="7"/>
        <v>0.21281771999999996</v>
      </c>
      <c r="F217" s="590"/>
      <c r="G217" s="484">
        <f t="array" ref="G217">IF(ISNA(INDEX('приложение 7.2 1 квартал'!H:H,MATCH(B217,'приложение 7.2 1 квартал'!B:B,0))),0,INDEX('приложение 7.2 1 квартал'!H:H,MATCH(B217,'приложение 7.2 1 квартал'!B:B,0)))</f>
        <v>0.21281771999999996</v>
      </c>
      <c r="H217" s="590"/>
      <c r="I217" s="590"/>
      <c r="J217" s="590"/>
      <c r="K217" s="591"/>
      <c r="L217" s="371"/>
      <c r="M217" s="590"/>
      <c r="N217" s="484">
        <f t="array" ref="N217">IF(ISNA(INDEX('приложение 7.2 1 квартал'!R:R,MATCH(B217,'приложение 7.2 1 квартал'!B:B,0))),0,INDEX('приложение 7.2 1 квартал'!R:R,MATCH(B217,'приложение 7.2 1 квартал'!B:B,0)))</f>
        <v>0.21281771999999999</v>
      </c>
      <c r="O217" s="484">
        <f t="array" ref="O217">IF(ISNA(INDEX('приложение 7.2 1 квартал'!R:R,MATCH(B217,'приложение 7.2 1 квартал'!B:B,0))),0,INDEX('приложение 7.2 1 квартал'!R:R,MATCH(B217,'приложение 7.2 1 квартал'!B:B,0)))</f>
        <v>0.21281771999999999</v>
      </c>
      <c r="P217" s="484">
        <f t="array" ref="P217">N217/1.18</f>
        <v>0.18035399999999999</v>
      </c>
      <c r="Q217" s="484">
        <f t="array" ref="Q217">O217/1.18</f>
        <v>0.18035399999999999</v>
      </c>
      <c r="R217" s="590"/>
      <c r="S217" s="590"/>
      <c r="T217" s="478"/>
      <c r="U217" s="478"/>
      <c r="V217" s="478"/>
      <c r="W217" s="479"/>
      <c r="X217" s="480"/>
      <c r="Y217" s="476"/>
      <c r="Z217" s="476"/>
      <c r="AA217" s="476"/>
      <c r="AB217" s="476"/>
      <c r="AC217" s="476"/>
    </row>
    <row r="218" spans="1:29" s="155" customFormat="1" ht="47.25" x14ac:dyDescent="0.25">
      <c r="A218" s="101">
        <v>50</v>
      </c>
      <c r="B218" s="467" t="s">
        <v>299</v>
      </c>
      <c r="C218" s="478"/>
      <c r="D218" s="371"/>
      <c r="E218" s="484">
        <f t="shared" si="7"/>
        <v>0</v>
      </c>
      <c r="F218" s="590"/>
      <c r="G218" s="484">
        <f t="array" ref="G218">IF(ISNA(INDEX('приложение 7.2 1 квартал'!H:H,MATCH(B218,'приложение 7.2 1 квартал'!B:B,0))),0,INDEX('приложение 7.2 1 квартал'!H:H,MATCH(B218,'приложение 7.2 1 квартал'!B:B,0)))</f>
        <v>0</v>
      </c>
      <c r="H218" s="590"/>
      <c r="I218" s="590"/>
      <c r="J218" s="590"/>
      <c r="K218" s="591"/>
      <c r="L218" s="371"/>
      <c r="M218" s="590"/>
      <c r="N218" s="484">
        <f t="array" ref="N218">IF(ISNA(INDEX('приложение 7.2 1 квартал'!R:R,MATCH(B218,'приложение 7.2 1 квартал'!B:B,0))),0,INDEX('приложение 7.2 1 квартал'!R:R,MATCH(B218,'приложение 7.2 1 квартал'!B:B,0)))</f>
        <v>0.78462565999999989</v>
      </c>
      <c r="O218" s="484">
        <f t="array" ref="O218">IF(ISNA(INDEX('приложение 7.2 1 квартал'!R:R,MATCH(B218,'приложение 7.2 1 квартал'!B:B,0))),0,INDEX('приложение 7.2 1 квартал'!R:R,MATCH(B218,'приложение 7.2 1 квартал'!B:B,0)))</f>
        <v>0.78462565999999989</v>
      </c>
      <c r="P218" s="484">
        <f t="array" ref="P218">N218/1.18</f>
        <v>0.66493699999999989</v>
      </c>
      <c r="Q218" s="484">
        <f t="array" ref="Q218">O218/1.18</f>
        <v>0.66493699999999989</v>
      </c>
      <c r="R218" s="590"/>
      <c r="S218" s="590"/>
      <c r="T218" s="478"/>
      <c r="U218" s="478"/>
      <c r="V218" s="478"/>
      <c r="W218" s="479"/>
      <c r="X218" s="480"/>
      <c r="Y218" s="476"/>
      <c r="Z218" s="476"/>
      <c r="AA218" s="476"/>
      <c r="AB218" s="476"/>
      <c r="AC218" s="476"/>
    </row>
    <row r="219" spans="1:29" s="155" customFormat="1" ht="63" x14ac:dyDescent="0.25">
      <c r="A219" s="101">
        <v>51</v>
      </c>
      <c r="B219" s="467" t="s">
        <v>300</v>
      </c>
      <c r="C219" s="478"/>
      <c r="D219" s="371"/>
      <c r="E219" s="484">
        <f t="shared" si="7"/>
        <v>0.29300579999999993</v>
      </c>
      <c r="F219" s="590"/>
      <c r="G219" s="484">
        <f t="array" ref="G219">IF(ISNA(INDEX('приложение 7.2 1 квартал'!H:H,MATCH(B219,'приложение 7.2 1 квартал'!B:B,0))),0,INDEX('приложение 7.2 1 квартал'!H:H,MATCH(B219,'приложение 7.2 1 квартал'!B:B,0)))</f>
        <v>0.29300579999999993</v>
      </c>
      <c r="H219" s="590"/>
      <c r="I219" s="590"/>
      <c r="J219" s="590"/>
      <c r="K219" s="591"/>
      <c r="L219" s="371"/>
      <c r="M219" s="590"/>
      <c r="N219" s="484">
        <f t="array" ref="N219">IF(ISNA(INDEX('приложение 7.2 1 квартал'!R:R,MATCH(B219,'приложение 7.2 1 квартал'!B:B,0))),0,INDEX('приложение 7.2 1 квартал'!R:R,MATCH(B219,'приложение 7.2 1 квартал'!B:B,0)))</f>
        <v>0.29300579999999998</v>
      </c>
      <c r="O219" s="484">
        <f t="array" ref="O219">IF(ISNA(INDEX('приложение 7.2 1 квартал'!R:R,MATCH(B219,'приложение 7.2 1 квартал'!B:B,0))),0,INDEX('приложение 7.2 1 квартал'!R:R,MATCH(B219,'приложение 7.2 1 квартал'!B:B,0)))</f>
        <v>0.29300579999999998</v>
      </c>
      <c r="P219" s="484">
        <f t="array" ref="P219">N219/1.18</f>
        <v>0.24831</v>
      </c>
      <c r="Q219" s="484">
        <f t="array" ref="Q219">O219/1.18</f>
        <v>0.24831</v>
      </c>
      <c r="R219" s="590"/>
      <c r="S219" s="590"/>
      <c r="T219" s="478"/>
      <c r="U219" s="478"/>
      <c r="V219" s="478"/>
      <c r="W219" s="479"/>
      <c r="X219" s="480"/>
      <c r="Y219" s="476"/>
      <c r="Z219" s="476"/>
      <c r="AA219" s="476"/>
      <c r="AB219" s="476"/>
      <c r="AC219" s="476"/>
    </row>
    <row r="220" spans="1:29" s="155" customFormat="1" ht="63" x14ac:dyDescent="0.25">
      <c r="A220" s="101">
        <v>52</v>
      </c>
      <c r="B220" s="467" t="s">
        <v>301</v>
      </c>
      <c r="C220" s="478"/>
      <c r="D220" s="371"/>
      <c r="E220" s="484">
        <f t="shared" si="7"/>
        <v>0.42138744000000006</v>
      </c>
      <c r="F220" s="590"/>
      <c r="G220" s="484">
        <f t="array" ref="G220">IF(ISNA(INDEX('приложение 7.2 1 квартал'!H:H,MATCH(B220,'приложение 7.2 1 квартал'!B:B,0))),0,INDEX('приложение 7.2 1 квартал'!H:H,MATCH(B220,'приложение 7.2 1 квартал'!B:B,0)))</f>
        <v>0.42138744000000006</v>
      </c>
      <c r="H220" s="590"/>
      <c r="I220" s="590"/>
      <c r="J220" s="590"/>
      <c r="K220" s="591"/>
      <c r="L220" s="371"/>
      <c r="M220" s="590"/>
      <c r="N220" s="484">
        <f t="array" ref="N220">IF(ISNA(INDEX('приложение 7.2 1 квартал'!R:R,MATCH(B220,'приложение 7.2 1 квартал'!B:B,0))),0,INDEX('приложение 7.2 1 квартал'!R:R,MATCH(B220,'приложение 7.2 1 квартал'!B:B,0)))</f>
        <v>0.42138744</v>
      </c>
      <c r="O220" s="484">
        <f t="array" ref="O220">IF(ISNA(INDEX('приложение 7.2 1 квартал'!R:R,MATCH(B220,'приложение 7.2 1 квартал'!B:B,0))),0,INDEX('приложение 7.2 1 квартал'!R:R,MATCH(B220,'приложение 7.2 1 квартал'!B:B,0)))</f>
        <v>0.42138744</v>
      </c>
      <c r="P220" s="484">
        <f t="array" ref="P220">N220/1.18</f>
        <v>0.35710800000000004</v>
      </c>
      <c r="Q220" s="484">
        <f t="array" ref="Q220">O220/1.18</f>
        <v>0.35710800000000004</v>
      </c>
      <c r="R220" s="590"/>
      <c r="S220" s="590"/>
      <c r="T220" s="478"/>
      <c r="U220" s="478"/>
      <c r="V220" s="478"/>
      <c r="W220" s="479"/>
      <c r="X220" s="480"/>
      <c r="Y220" s="476"/>
      <c r="Z220" s="476"/>
      <c r="AA220" s="476"/>
      <c r="AB220" s="476"/>
      <c r="AC220" s="476"/>
    </row>
    <row r="221" spans="1:29" s="155" customFormat="1" ht="63" x14ac:dyDescent="0.25">
      <c r="A221" s="101">
        <v>53</v>
      </c>
      <c r="B221" s="467" t="s">
        <v>302</v>
      </c>
      <c r="C221" s="478"/>
      <c r="D221" s="371"/>
      <c r="E221" s="484">
        <f t="shared" si="7"/>
        <v>0.38134400000000002</v>
      </c>
      <c r="F221" s="590"/>
      <c r="G221" s="484">
        <f t="array" ref="G221">IF(ISNA(INDEX('приложение 7.2 1 квартал'!H:H,MATCH(B221,'приложение 7.2 1 квартал'!B:B,0))),0,INDEX('приложение 7.2 1 квартал'!H:H,MATCH(B221,'приложение 7.2 1 квартал'!B:B,0)))</f>
        <v>0.38134400000000002</v>
      </c>
      <c r="H221" s="590"/>
      <c r="I221" s="590"/>
      <c r="J221" s="590"/>
      <c r="K221" s="591"/>
      <c r="L221" s="371"/>
      <c r="M221" s="590"/>
      <c r="N221" s="484">
        <f t="array" ref="N221">IF(ISNA(INDEX('приложение 7.2 1 квартал'!R:R,MATCH(B221,'приложение 7.2 1 квартал'!B:B,0))),0,INDEX('приложение 7.2 1 квартал'!R:R,MATCH(B221,'приложение 7.2 1 квартал'!B:B,0)))</f>
        <v>0.38134413999999994</v>
      </c>
      <c r="O221" s="484">
        <f t="array" ref="O221">IF(ISNA(INDEX('приложение 7.2 1 квартал'!R:R,MATCH(B221,'приложение 7.2 1 квартал'!B:B,0))),0,INDEX('приложение 7.2 1 квартал'!R:R,MATCH(B221,'приложение 7.2 1 квартал'!B:B,0)))</f>
        <v>0.38134413999999994</v>
      </c>
      <c r="P221" s="484">
        <f t="array" ref="P221">N221/1.18</f>
        <v>0.32317299999999999</v>
      </c>
      <c r="Q221" s="484">
        <f t="array" ref="Q221">O221/1.18</f>
        <v>0.32317299999999999</v>
      </c>
      <c r="R221" s="590"/>
      <c r="S221" s="590"/>
      <c r="T221" s="478"/>
      <c r="U221" s="478"/>
      <c r="V221" s="478"/>
      <c r="W221" s="479"/>
      <c r="X221" s="480"/>
      <c r="Y221" s="476"/>
      <c r="Z221" s="476"/>
      <c r="AA221" s="476"/>
      <c r="AB221" s="476"/>
      <c r="AC221" s="476"/>
    </row>
    <row r="222" spans="1:29" s="155" customFormat="1" ht="63" x14ac:dyDescent="0.25">
      <c r="A222" s="101">
        <v>54</v>
      </c>
      <c r="B222" s="467" t="s">
        <v>303</v>
      </c>
      <c r="C222" s="478"/>
      <c r="D222" s="371"/>
      <c r="E222" s="484">
        <f t="shared" si="7"/>
        <v>0.45163673999999998</v>
      </c>
      <c r="F222" s="590"/>
      <c r="G222" s="484">
        <f t="array" ref="G222">IF(ISNA(INDEX('приложение 7.2 1 квартал'!H:H,MATCH(B222,'приложение 7.2 1 квартал'!B:B,0))),0,INDEX('приложение 7.2 1 квартал'!H:H,MATCH(B222,'приложение 7.2 1 квартал'!B:B,0)))</f>
        <v>0.45163673999999998</v>
      </c>
      <c r="H222" s="590"/>
      <c r="I222" s="590"/>
      <c r="J222" s="590"/>
      <c r="K222" s="591"/>
      <c r="L222" s="371"/>
      <c r="M222" s="590"/>
      <c r="N222" s="484">
        <f t="array" ref="N222">IF(ISNA(INDEX('приложение 7.2 1 квартал'!R:R,MATCH(B222,'приложение 7.2 1 квартал'!B:B,0))),0,INDEX('приложение 7.2 1 квартал'!R:R,MATCH(B222,'приложение 7.2 1 квартал'!B:B,0)))</f>
        <v>0.45163673999999998</v>
      </c>
      <c r="O222" s="484">
        <f t="array" ref="O222">IF(ISNA(INDEX('приложение 7.2 1 квартал'!R:R,MATCH(B222,'приложение 7.2 1 квартал'!B:B,0))),0,INDEX('приложение 7.2 1 квартал'!R:R,MATCH(B222,'приложение 7.2 1 квартал'!B:B,0)))</f>
        <v>0.45163673999999998</v>
      </c>
      <c r="P222" s="484">
        <f t="array" ref="P222">N222/1.18</f>
        <v>0.382743</v>
      </c>
      <c r="Q222" s="484">
        <f t="array" ref="Q222">O222/1.18</f>
        <v>0.382743</v>
      </c>
      <c r="R222" s="590"/>
      <c r="S222" s="590"/>
      <c r="T222" s="478"/>
      <c r="U222" s="478"/>
      <c r="V222" s="478"/>
      <c r="W222" s="479"/>
      <c r="X222" s="480"/>
      <c r="Y222" s="476"/>
      <c r="Z222" s="476"/>
      <c r="AA222" s="476"/>
      <c r="AB222" s="476"/>
      <c r="AC222" s="476"/>
    </row>
    <row r="223" spans="1:29" s="155" customFormat="1" ht="63" x14ac:dyDescent="0.25">
      <c r="A223" s="101">
        <v>55</v>
      </c>
      <c r="B223" s="467" t="s">
        <v>304</v>
      </c>
      <c r="C223" s="478"/>
      <c r="D223" s="371"/>
      <c r="E223" s="484">
        <f t="shared" si="7"/>
        <v>0.10992054</v>
      </c>
      <c r="F223" s="590"/>
      <c r="G223" s="484">
        <f t="array" ref="G223">IF(ISNA(INDEX('приложение 7.2 1 квартал'!H:H,MATCH(B223,'приложение 7.2 1 квартал'!B:B,0))),0,INDEX('приложение 7.2 1 квартал'!H:H,MATCH(B223,'приложение 7.2 1 квартал'!B:B,0)))</f>
        <v>0.10992054</v>
      </c>
      <c r="H223" s="590"/>
      <c r="I223" s="590"/>
      <c r="J223" s="590"/>
      <c r="K223" s="591"/>
      <c r="L223" s="371"/>
      <c r="M223" s="590"/>
      <c r="N223" s="484">
        <f t="array" ref="N223">IF(ISNA(INDEX('приложение 7.2 1 квартал'!R:R,MATCH(B223,'приложение 7.2 1 квартал'!B:B,0))),0,INDEX('приложение 7.2 1 квартал'!R:R,MATCH(B223,'приложение 7.2 1 квартал'!B:B,0)))</f>
        <v>0.10992053999999998</v>
      </c>
      <c r="O223" s="484">
        <f t="array" ref="O223">IF(ISNA(INDEX('приложение 7.2 1 квартал'!R:R,MATCH(B223,'приложение 7.2 1 квартал'!B:B,0))),0,INDEX('приложение 7.2 1 квартал'!R:R,MATCH(B223,'приложение 7.2 1 квартал'!B:B,0)))</f>
        <v>0.10992053999999998</v>
      </c>
      <c r="P223" s="484">
        <f t="array" ref="P223">N223/1.18</f>
        <v>9.3152999999999986E-2</v>
      </c>
      <c r="Q223" s="484">
        <f t="array" ref="Q223">O223/1.18</f>
        <v>9.3152999999999986E-2</v>
      </c>
      <c r="R223" s="590"/>
      <c r="S223" s="590"/>
      <c r="T223" s="478"/>
      <c r="U223" s="478"/>
      <c r="V223" s="478"/>
      <c r="W223" s="479"/>
      <c r="X223" s="480"/>
      <c r="Y223" s="476"/>
      <c r="Z223" s="476"/>
      <c r="AA223" s="476"/>
      <c r="AB223" s="476"/>
      <c r="AC223" s="476"/>
    </row>
    <row r="224" spans="1:29" s="155" customFormat="1" ht="47.25" x14ac:dyDescent="0.25">
      <c r="A224" s="101">
        <v>56</v>
      </c>
      <c r="B224" s="467" t="s">
        <v>305</v>
      </c>
      <c r="C224" s="478"/>
      <c r="D224" s="371"/>
      <c r="E224" s="484">
        <f t="shared" si="7"/>
        <v>0.23973116</v>
      </c>
      <c r="F224" s="590"/>
      <c r="G224" s="484">
        <f t="array" ref="G224">IF(ISNA(INDEX('приложение 7.2 1 квартал'!H:H,MATCH(B224,'приложение 7.2 1 квартал'!B:B,0))),0,INDEX('приложение 7.2 1 квартал'!H:H,MATCH(B224,'приложение 7.2 1 квартал'!B:B,0)))</f>
        <v>0.23973116</v>
      </c>
      <c r="H224" s="590"/>
      <c r="I224" s="590"/>
      <c r="J224" s="590"/>
      <c r="K224" s="591"/>
      <c r="L224" s="371"/>
      <c r="M224" s="590"/>
      <c r="N224" s="484">
        <f t="array" ref="N224">IF(ISNA(INDEX('приложение 7.2 1 квартал'!R:R,MATCH(B224,'приложение 7.2 1 квартал'!B:B,0))),0,INDEX('приложение 7.2 1 квартал'!R:R,MATCH(B224,'приложение 7.2 1 квартал'!B:B,0)))</f>
        <v>0.23973115999999997</v>
      </c>
      <c r="O224" s="484">
        <f t="array" ref="O224">IF(ISNA(INDEX('приложение 7.2 1 квартал'!R:R,MATCH(B224,'приложение 7.2 1 квартал'!B:B,0))),0,INDEX('приложение 7.2 1 квартал'!R:R,MATCH(B224,'приложение 7.2 1 квартал'!B:B,0)))</f>
        <v>0.23973115999999997</v>
      </c>
      <c r="P224" s="484">
        <f t="array" ref="P224">N224/1.18</f>
        <v>0.20316199999999998</v>
      </c>
      <c r="Q224" s="484">
        <f t="array" ref="Q224">O224/1.18</f>
        <v>0.20316199999999998</v>
      </c>
      <c r="R224" s="590"/>
      <c r="S224" s="590"/>
      <c r="T224" s="478"/>
      <c r="U224" s="478"/>
      <c r="V224" s="478"/>
      <c r="W224" s="479"/>
      <c r="X224" s="480"/>
      <c r="Y224" s="476"/>
      <c r="Z224" s="476"/>
      <c r="AA224" s="476"/>
      <c r="AB224" s="476"/>
      <c r="AC224" s="476"/>
    </row>
    <row r="225" spans="1:29" s="155" customFormat="1" ht="63" x14ac:dyDescent="0.25">
      <c r="A225" s="101">
        <v>57</v>
      </c>
      <c r="B225" s="467" t="s">
        <v>306</v>
      </c>
      <c r="C225" s="478"/>
      <c r="D225" s="371"/>
      <c r="E225" s="484">
        <f t="shared" si="7"/>
        <v>0.29111308000000002</v>
      </c>
      <c r="F225" s="590"/>
      <c r="G225" s="484">
        <f t="array" ref="G225">IF(ISNA(INDEX('приложение 7.2 1 квартал'!H:H,MATCH(B225,'приложение 7.2 1 квартал'!B:B,0))),0,INDEX('приложение 7.2 1 квартал'!H:H,MATCH(B225,'приложение 7.2 1 квартал'!B:B,0)))</f>
        <v>0.29111308000000002</v>
      </c>
      <c r="H225" s="590"/>
      <c r="I225" s="590"/>
      <c r="J225" s="590"/>
      <c r="K225" s="591"/>
      <c r="L225" s="371"/>
      <c r="M225" s="590"/>
      <c r="N225" s="484">
        <f t="array" ref="N225">IF(ISNA(INDEX('приложение 7.2 1 квартал'!R:R,MATCH(B225,'приложение 7.2 1 квартал'!B:B,0))),0,INDEX('приложение 7.2 1 квартал'!R:R,MATCH(B225,'приложение 7.2 1 квартал'!B:B,0)))</f>
        <v>0.29111307999999997</v>
      </c>
      <c r="O225" s="484">
        <f t="array" ref="O225">IF(ISNA(INDEX('приложение 7.2 1 квартал'!R:R,MATCH(B225,'приложение 7.2 1 квартал'!B:B,0))),0,INDEX('приложение 7.2 1 квартал'!R:R,MATCH(B225,'приложение 7.2 1 квартал'!B:B,0)))</f>
        <v>0.29111307999999997</v>
      </c>
      <c r="P225" s="484">
        <f t="array" ref="P225">N225/1.18</f>
        <v>0.24670599999999998</v>
      </c>
      <c r="Q225" s="484">
        <f t="array" ref="Q225">O225/1.18</f>
        <v>0.24670599999999998</v>
      </c>
      <c r="R225" s="590"/>
      <c r="S225" s="590"/>
      <c r="T225" s="478"/>
      <c r="U225" s="478"/>
      <c r="V225" s="478"/>
      <c r="W225" s="479"/>
      <c r="X225" s="480"/>
      <c r="Y225" s="476"/>
      <c r="Z225" s="476"/>
      <c r="AA225" s="476"/>
      <c r="AB225" s="476"/>
      <c r="AC225" s="476"/>
    </row>
    <row r="226" spans="1:29" s="155" customFormat="1" ht="63" x14ac:dyDescent="0.25">
      <c r="A226" s="101">
        <v>58</v>
      </c>
      <c r="B226" s="467" t="s">
        <v>307</v>
      </c>
      <c r="C226" s="478"/>
      <c r="D226" s="371"/>
      <c r="E226" s="484">
        <f t="shared" si="7"/>
        <v>0.32948432000000005</v>
      </c>
      <c r="F226" s="590"/>
      <c r="G226" s="484">
        <f t="array" ref="G226">IF(ISNA(INDEX('приложение 7.2 1 квартал'!H:H,MATCH(B226,'приложение 7.2 1 квартал'!B:B,0))),0,INDEX('приложение 7.2 1 квартал'!H:H,MATCH(B226,'приложение 7.2 1 квартал'!B:B,0)))</f>
        <v>0.32948432000000005</v>
      </c>
      <c r="H226" s="590"/>
      <c r="I226" s="590"/>
      <c r="J226" s="590"/>
      <c r="K226" s="591"/>
      <c r="L226" s="371"/>
      <c r="M226" s="590"/>
      <c r="N226" s="484">
        <f t="array" ref="N226">IF(ISNA(INDEX('приложение 7.2 1 квартал'!R:R,MATCH(B226,'приложение 7.2 1 квартал'!B:B,0))),0,INDEX('приложение 7.2 1 квартал'!R:R,MATCH(B226,'приложение 7.2 1 квартал'!B:B,0)))</f>
        <v>0.32948432</v>
      </c>
      <c r="O226" s="484">
        <f t="array" ref="O226">IF(ISNA(INDEX('приложение 7.2 1 квартал'!R:R,MATCH(B226,'приложение 7.2 1 квартал'!B:B,0))),0,INDEX('приложение 7.2 1 квартал'!R:R,MATCH(B226,'приложение 7.2 1 квартал'!B:B,0)))</f>
        <v>0.32948432</v>
      </c>
      <c r="P226" s="484">
        <f t="array" ref="P226">N226/1.18</f>
        <v>0.27922400000000003</v>
      </c>
      <c r="Q226" s="484">
        <f t="array" ref="Q226">O226/1.18</f>
        <v>0.27922400000000003</v>
      </c>
      <c r="R226" s="590"/>
      <c r="S226" s="590"/>
      <c r="T226" s="478"/>
      <c r="U226" s="478"/>
      <c r="V226" s="478"/>
      <c r="W226" s="479"/>
      <c r="X226" s="480"/>
      <c r="Y226" s="476"/>
      <c r="Z226" s="476"/>
      <c r="AA226" s="476"/>
      <c r="AB226" s="476"/>
      <c r="AC226" s="476"/>
    </row>
    <row r="227" spans="1:29" s="155" customFormat="1" ht="63" x14ac:dyDescent="0.25">
      <c r="A227" s="101">
        <v>59</v>
      </c>
      <c r="B227" s="467" t="s">
        <v>308</v>
      </c>
      <c r="C227" s="478"/>
      <c r="D227" s="371"/>
      <c r="E227" s="484">
        <f t="shared" si="7"/>
        <v>0</v>
      </c>
      <c r="F227" s="590"/>
      <c r="G227" s="484">
        <f t="array" ref="G227">IF(ISNA(INDEX('приложение 7.2 1 квартал'!H:H,MATCH(B227,'приложение 7.2 1 квартал'!B:B,0))),0,INDEX('приложение 7.2 1 квартал'!H:H,MATCH(B227,'приложение 7.2 1 квартал'!B:B,0)))</f>
        <v>0</v>
      </c>
      <c r="H227" s="590"/>
      <c r="I227" s="590"/>
      <c r="J227" s="590"/>
      <c r="K227" s="591"/>
      <c r="L227" s="371"/>
      <c r="M227" s="590"/>
      <c r="N227" s="484">
        <f t="array" ref="N227">IF(ISNA(INDEX('приложение 7.2 1 квартал'!R:R,MATCH(B227,'приложение 7.2 1 квартал'!B:B,0))),0,INDEX('приложение 7.2 1 квартал'!R:R,MATCH(B227,'приложение 7.2 1 квартал'!B:B,0)))</f>
        <v>0.35447200000000001</v>
      </c>
      <c r="O227" s="484">
        <f t="array" ref="O227">IF(ISNA(INDEX('приложение 7.2 1 квартал'!R:R,MATCH(B227,'приложение 7.2 1 квартал'!B:B,0))),0,INDEX('приложение 7.2 1 квартал'!R:R,MATCH(B227,'приложение 7.2 1 квартал'!B:B,0)))</f>
        <v>0.35447200000000001</v>
      </c>
      <c r="P227" s="484">
        <f t="array" ref="P227">N227/1.18</f>
        <v>0.3004</v>
      </c>
      <c r="Q227" s="484">
        <f t="array" ref="Q227">O227/1.18</f>
        <v>0.3004</v>
      </c>
      <c r="R227" s="590"/>
      <c r="S227" s="590"/>
      <c r="T227" s="478"/>
      <c r="U227" s="478"/>
      <c r="V227" s="478"/>
      <c r="W227" s="479"/>
      <c r="X227" s="480"/>
      <c r="Y227" s="476"/>
      <c r="Z227" s="476"/>
      <c r="AA227" s="476"/>
      <c r="AB227" s="476"/>
      <c r="AC227" s="476"/>
    </row>
    <row r="228" spans="1:29" s="155" customFormat="1" ht="63" x14ac:dyDescent="0.25">
      <c r="A228" s="101">
        <v>60</v>
      </c>
      <c r="B228" s="467" t="s">
        <v>309</v>
      </c>
      <c r="C228" s="478"/>
      <c r="D228" s="371"/>
      <c r="E228" s="484">
        <f t="shared" si="7"/>
        <v>0</v>
      </c>
      <c r="F228" s="590"/>
      <c r="G228" s="484">
        <f t="array" ref="G228">IF(ISNA(INDEX('приложение 7.2 1 квартал'!H:H,MATCH(B228,'приложение 7.2 1 квартал'!B:B,0))),0,INDEX('приложение 7.2 1 квартал'!H:H,MATCH(B228,'приложение 7.2 1 квартал'!B:B,0)))</f>
        <v>0</v>
      </c>
      <c r="H228" s="590"/>
      <c r="I228" s="590"/>
      <c r="J228" s="590"/>
      <c r="K228" s="591"/>
      <c r="L228" s="371"/>
      <c r="M228" s="590"/>
      <c r="N228" s="484">
        <f t="array" ref="N228">IF(ISNA(INDEX('приложение 7.2 1 квартал'!R:R,MATCH(B228,'приложение 7.2 1 квартал'!B:B,0))),0,INDEX('приложение 7.2 1 квартал'!R:R,MATCH(B228,'приложение 7.2 1 квартал'!B:B,0)))</f>
        <v>0.56118086</v>
      </c>
      <c r="O228" s="484">
        <f t="array" ref="O228">IF(ISNA(INDEX('приложение 7.2 1 квартал'!R:R,MATCH(B228,'приложение 7.2 1 квартал'!B:B,0))),0,INDEX('приложение 7.2 1 квартал'!R:R,MATCH(B228,'приложение 7.2 1 квартал'!B:B,0)))</f>
        <v>0.56118086</v>
      </c>
      <c r="P228" s="484">
        <f t="array" ref="P228">N228/1.18</f>
        <v>0.47557700000000003</v>
      </c>
      <c r="Q228" s="484">
        <f t="array" ref="Q228">O228/1.18</f>
        <v>0.47557700000000003</v>
      </c>
      <c r="R228" s="590"/>
      <c r="S228" s="590"/>
      <c r="T228" s="478"/>
      <c r="U228" s="478"/>
      <c r="V228" s="478"/>
      <c r="W228" s="479"/>
      <c r="X228" s="480"/>
      <c r="Y228" s="476"/>
      <c r="Z228" s="476"/>
      <c r="AA228" s="476"/>
      <c r="AB228" s="476"/>
      <c r="AC228" s="476"/>
    </row>
    <row r="229" spans="1:29" s="155" customFormat="1" ht="78.75" x14ac:dyDescent="0.25">
      <c r="A229" s="101">
        <v>61</v>
      </c>
      <c r="B229" s="467" t="s">
        <v>310</v>
      </c>
      <c r="C229" s="478"/>
      <c r="D229" s="371"/>
      <c r="E229" s="484">
        <f t="shared" si="7"/>
        <v>1.5482591200000002</v>
      </c>
      <c r="F229" s="590"/>
      <c r="G229" s="484">
        <f t="array" ref="G229">IF(ISNA(INDEX('приложение 7.2 1 квартал'!H:H,MATCH(B229,'приложение 7.2 1 квартал'!B:B,0))),0,INDEX('приложение 7.2 1 квартал'!H:H,MATCH(B229,'приложение 7.2 1 квартал'!B:B,0)))</f>
        <v>1.5482591200000002</v>
      </c>
      <c r="H229" s="590"/>
      <c r="I229" s="590"/>
      <c r="J229" s="590"/>
      <c r="K229" s="591"/>
      <c r="L229" s="371"/>
      <c r="M229" s="590"/>
      <c r="N229" s="484">
        <f t="array" ref="N229">IF(ISNA(INDEX('приложение 7.2 1 квартал'!R:R,MATCH(B229,'приложение 7.2 1 квартал'!B:B,0))),0,INDEX('приложение 7.2 1 квартал'!R:R,MATCH(B229,'приложение 7.2 1 квартал'!B:B,0)))</f>
        <v>1.5482591199999998</v>
      </c>
      <c r="O229" s="484">
        <f t="array" ref="O229">IF(ISNA(INDEX('приложение 7.2 1 квартал'!R:R,MATCH(B229,'приложение 7.2 1 квартал'!B:B,0))),0,INDEX('приложение 7.2 1 квартал'!R:R,MATCH(B229,'приложение 7.2 1 квартал'!B:B,0)))</f>
        <v>1.5482591199999998</v>
      </c>
      <c r="P229" s="484">
        <f t="array" ref="P229">N229/1.18</f>
        <v>1.3120839999999998</v>
      </c>
      <c r="Q229" s="484">
        <f t="array" ref="Q229">O229/1.18</f>
        <v>1.3120839999999998</v>
      </c>
      <c r="R229" s="590"/>
      <c r="S229" s="590"/>
      <c r="T229" s="478"/>
      <c r="U229" s="478"/>
      <c r="V229" s="478"/>
      <c r="W229" s="479"/>
      <c r="X229" s="480"/>
      <c r="Y229" s="476"/>
      <c r="Z229" s="476"/>
      <c r="AA229" s="476"/>
      <c r="AB229" s="476"/>
      <c r="AC229" s="476"/>
    </row>
    <row r="230" spans="1:29" s="155" customFormat="1" ht="78.75" x14ac:dyDescent="0.25">
      <c r="A230" s="101">
        <v>62</v>
      </c>
      <c r="B230" s="467" t="s">
        <v>311</v>
      </c>
      <c r="C230" s="478"/>
      <c r="D230" s="371"/>
      <c r="E230" s="484">
        <f t="shared" si="7"/>
        <v>0</v>
      </c>
      <c r="F230" s="590"/>
      <c r="G230" s="484">
        <f t="array" ref="G230">IF(ISNA(INDEX('приложение 7.2 1 квартал'!H:H,MATCH(B230,'приложение 7.2 1 квартал'!B:B,0))),0,INDEX('приложение 7.2 1 квартал'!H:H,MATCH(B230,'приложение 7.2 1 квартал'!B:B,0)))</f>
        <v>0</v>
      </c>
      <c r="H230" s="590"/>
      <c r="I230" s="590"/>
      <c r="J230" s="590"/>
      <c r="K230" s="591"/>
      <c r="L230" s="371"/>
      <c r="M230" s="590"/>
      <c r="N230" s="484">
        <f t="array" ref="N230">IF(ISNA(INDEX('приложение 7.2 1 квартал'!R:R,MATCH(B230,'приложение 7.2 1 квартал'!B:B,0))),0,INDEX('приложение 7.2 1 квартал'!R:R,MATCH(B230,'приложение 7.2 1 квартал'!B:B,0)))</f>
        <v>0.16747267999999998</v>
      </c>
      <c r="O230" s="484">
        <f t="array" ref="O230">IF(ISNA(INDEX('приложение 7.2 1 квартал'!R:R,MATCH(B230,'приложение 7.2 1 квартал'!B:B,0))),0,INDEX('приложение 7.2 1 квартал'!R:R,MATCH(B230,'приложение 7.2 1 квартал'!B:B,0)))</f>
        <v>0.16747267999999998</v>
      </c>
      <c r="P230" s="484">
        <f t="array" ref="P230">N230/1.18</f>
        <v>0.141926</v>
      </c>
      <c r="Q230" s="484">
        <f t="array" ref="Q230">O230/1.18</f>
        <v>0.141926</v>
      </c>
      <c r="R230" s="590"/>
      <c r="S230" s="590"/>
      <c r="T230" s="478"/>
      <c r="U230" s="478"/>
      <c r="V230" s="478"/>
      <c r="W230" s="479"/>
      <c r="X230" s="480"/>
      <c r="Y230" s="476"/>
      <c r="Z230" s="476"/>
      <c r="AA230" s="476"/>
      <c r="AB230" s="476"/>
      <c r="AC230" s="476"/>
    </row>
    <row r="231" spans="1:29" s="155" customFormat="1" ht="94.5" x14ac:dyDescent="0.25">
      <c r="A231" s="101">
        <v>63</v>
      </c>
      <c r="B231" s="467" t="s">
        <v>312</v>
      </c>
      <c r="C231" s="478"/>
      <c r="D231" s="371"/>
      <c r="E231" s="484">
        <f t="shared" si="7"/>
        <v>0.3230132</v>
      </c>
      <c r="F231" s="590"/>
      <c r="G231" s="484">
        <f t="array" ref="G231">IF(ISNA(INDEX('приложение 7.2 1 квартал'!H:H,MATCH(B231,'приложение 7.2 1 квартал'!B:B,0))),0,INDEX('приложение 7.2 1 квартал'!H:H,MATCH(B231,'приложение 7.2 1 квартал'!B:B,0)))</f>
        <v>0.3230132</v>
      </c>
      <c r="H231" s="590"/>
      <c r="I231" s="590"/>
      <c r="J231" s="590"/>
      <c r="K231" s="591"/>
      <c r="L231" s="371"/>
      <c r="M231" s="590"/>
      <c r="N231" s="484">
        <f t="array" ref="N231">IF(ISNA(INDEX('приложение 7.2 1 квартал'!R:R,MATCH(B231,'приложение 7.2 1 квартал'!B:B,0))),0,INDEX('приложение 7.2 1 квартал'!R:R,MATCH(B231,'приложение 7.2 1 квартал'!B:B,0)))</f>
        <v>0.3230132</v>
      </c>
      <c r="O231" s="484">
        <f t="array" ref="O231">IF(ISNA(INDEX('приложение 7.2 1 квартал'!R:R,MATCH(B231,'приложение 7.2 1 квартал'!B:B,0))),0,INDEX('приложение 7.2 1 квартал'!R:R,MATCH(B231,'приложение 7.2 1 квартал'!B:B,0)))</f>
        <v>0.3230132</v>
      </c>
      <c r="P231" s="484">
        <f t="array" ref="P231">N231/1.18</f>
        <v>0.27374000000000004</v>
      </c>
      <c r="Q231" s="484">
        <f t="array" ref="Q231">O231/1.18</f>
        <v>0.27374000000000004</v>
      </c>
      <c r="R231" s="590"/>
      <c r="S231" s="590"/>
      <c r="T231" s="478"/>
      <c r="U231" s="478"/>
      <c r="V231" s="478"/>
      <c r="W231" s="479"/>
      <c r="X231" s="480"/>
      <c r="Y231" s="476"/>
      <c r="Z231" s="476"/>
      <c r="AA231" s="476"/>
      <c r="AB231" s="476"/>
      <c r="AC231" s="476"/>
    </row>
    <row r="232" spans="1:29" s="155" customFormat="1" ht="110.25" x14ac:dyDescent="0.25">
      <c r="A232" s="101">
        <v>64</v>
      </c>
      <c r="B232" s="467" t="s">
        <v>313</v>
      </c>
      <c r="C232" s="478"/>
      <c r="D232" s="371"/>
      <c r="E232" s="484">
        <f t="shared" si="7"/>
        <v>0</v>
      </c>
      <c r="F232" s="590"/>
      <c r="G232" s="484">
        <f t="array" ref="G232">IF(ISNA(INDEX('приложение 7.2 1 квартал'!H:H,MATCH(B232,'приложение 7.2 1 квартал'!B:B,0))),0,INDEX('приложение 7.2 1 квартал'!H:H,MATCH(B232,'приложение 7.2 1 квартал'!B:B,0)))</f>
        <v>0</v>
      </c>
      <c r="H232" s="590"/>
      <c r="I232" s="590"/>
      <c r="J232" s="590"/>
      <c r="K232" s="591"/>
      <c r="L232" s="371"/>
      <c r="M232" s="590"/>
      <c r="N232" s="484">
        <f t="array" ref="N232">IF(ISNA(INDEX('приложение 7.2 1 квартал'!R:R,MATCH(B232,'приложение 7.2 1 квартал'!B:B,0))),0,INDEX('приложение 7.2 1 квартал'!R:R,MATCH(B232,'приложение 7.2 1 квартал'!B:B,0)))</f>
        <v>1.6525475199999999</v>
      </c>
      <c r="O232" s="484">
        <f t="array" ref="O232">IF(ISNA(INDEX('приложение 7.2 1 квартал'!R:R,MATCH(B232,'приложение 7.2 1 квартал'!B:B,0))),0,INDEX('приложение 7.2 1 квартал'!R:R,MATCH(B232,'приложение 7.2 1 квартал'!B:B,0)))</f>
        <v>1.6525475199999999</v>
      </c>
      <c r="P232" s="484">
        <f t="array" ref="P232">N232/1.18</f>
        <v>1.4004639999999999</v>
      </c>
      <c r="Q232" s="484">
        <f t="array" ref="Q232">O232/1.18</f>
        <v>1.4004639999999999</v>
      </c>
      <c r="R232" s="590"/>
      <c r="S232" s="590"/>
      <c r="T232" s="478"/>
      <c r="U232" s="478"/>
      <c r="V232" s="478"/>
      <c r="W232" s="479"/>
      <c r="X232" s="480"/>
      <c r="Y232" s="476"/>
      <c r="Z232" s="476"/>
      <c r="AA232" s="476"/>
      <c r="AB232" s="476"/>
      <c r="AC232" s="476"/>
    </row>
    <row r="233" spans="1:29" s="155" customFormat="1" ht="78.75" x14ac:dyDescent="0.25">
      <c r="A233" s="101">
        <v>65</v>
      </c>
      <c r="B233" s="467" t="s">
        <v>314</v>
      </c>
      <c r="C233" s="478"/>
      <c r="D233" s="371"/>
      <c r="E233" s="484">
        <f t="shared" si="7"/>
        <v>0</v>
      </c>
      <c r="F233" s="590"/>
      <c r="G233" s="484">
        <f t="array" ref="G233">IF(ISNA(INDEX('приложение 7.2 1 квартал'!H:H,MATCH(B233,'приложение 7.2 1 квартал'!B:B,0))),0,INDEX('приложение 7.2 1 квартал'!H:H,MATCH(B233,'приложение 7.2 1 квартал'!B:B,0)))</f>
        <v>0</v>
      </c>
      <c r="H233" s="590"/>
      <c r="I233" s="590"/>
      <c r="J233" s="590"/>
      <c r="K233" s="591"/>
      <c r="L233" s="371"/>
      <c r="M233" s="590"/>
      <c r="N233" s="484">
        <f t="array" ref="N233">IF(ISNA(INDEX('приложение 7.2 1 квартал'!R:R,MATCH(B233,'приложение 7.2 1 квартал'!B:B,0))),0,INDEX('приложение 7.2 1 квартал'!R:R,MATCH(B233,'приложение 7.2 1 квартал'!B:B,0)))</f>
        <v>0.49892406</v>
      </c>
      <c r="O233" s="484">
        <f t="array" ref="O233">IF(ISNA(INDEX('приложение 7.2 1 квартал'!R:R,MATCH(B233,'приложение 7.2 1 квартал'!B:B,0))),0,INDEX('приложение 7.2 1 квартал'!R:R,MATCH(B233,'приложение 7.2 1 квартал'!B:B,0)))</f>
        <v>0.49892406</v>
      </c>
      <c r="P233" s="484">
        <f t="array" ref="P233">N233/1.18</f>
        <v>0.422817</v>
      </c>
      <c r="Q233" s="484">
        <f t="array" ref="Q233">O233/1.18</f>
        <v>0.422817</v>
      </c>
      <c r="R233" s="590"/>
      <c r="S233" s="590"/>
      <c r="T233" s="478"/>
      <c r="U233" s="478"/>
      <c r="V233" s="478"/>
      <c r="W233" s="479"/>
      <c r="X233" s="480"/>
      <c r="Y233" s="476"/>
      <c r="Z233" s="476"/>
      <c r="AA233" s="476"/>
      <c r="AB233" s="476"/>
      <c r="AC233" s="476"/>
    </row>
    <row r="234" spans="1:29" s="155" customFormat="1" ht="63" x14ac:dyDescent="0.25">
      <c r="A234" s="101">
        <v>66</v>
      </c>
      <c r="B234" s="467" t="s">
        <v>315</v>
      </c>
      <c r="C234" s="478"/>
      <c r="D234" s="371"/>
      <c r="E234" s="484">
        <f t="shared" ref="E234:E253" si="8">G234</f>
        <v>0</v>
      </c>
      <c r="F234" s="590"/>
      <c r="G234" s="484">
        <f t="array" ref="G234">IF(ISNA(INDEX('приложение 7.2 1 квартал'!H:H,MATCH(B234,'приложение 7.2 1 квартал'!B:B,0))),0,INDEX('приложение 7.2 1 квартал'!H:H,MATCH(B234,'приложение 7.2 1 квартал'!B:B,0)))</f>
        <v>0</v>
      </c>
      <c r="H234" s="590"/>
      <c r="I234" s="590"/>
      <c r="J234" s="590"/>
      <c r="K234" s="591"/>
      <c r="L234" s="371"/>
      <c r="M234" s="590"/>
      <c r="N234" s="484">
        <f t="array" ref="N234">IF(ISNA(INDEX('приложение 7.2 1 квартал'!R:R,MATCH(B234,'приложение 7.2 1 квартал'!B:B,0))),0,INDEX('приложение 7.2 1 квартал'!R:R,MATCH(B234,'приложение 7.2 1 квартал'!B:B,0)))</f>
        <v>0.29380111999999997</v>
      </c>
      <c r="O234" s="484">
        <f t="array" ref="O234">IF(ISNA(INDEX('приложение 7.2 1 квартал'!R:R,MATCH(B234,'приложение 7.2 1 квартал'!B:B,0))),0,INDEX('приложение 7.2 1 квартал'!R:R,MATCH(B234,'приложение 7.2 1 квартал'!B:B,0)))</f>
        <v>0.29380111999999997</v>
      </c>
      <c r="P234" s="484">
        <f t="array" ref="P234">N234/1.18</f>
        <v>0.24898399999999998</v>
      </c>
      <c r="Q234" s="484">
        <f t="array" ref="Q234">O234/1.18</f>
        <v>0.24898399999999998</v>
      </c>
      <c r="R234" s="590"/>
      <c r="S234" s="590"/>
      <c r="T234" s="478"/>
      <c r="U234" s="478"/>
      <c r="V234" s="478"/>
      <c r="W234" s="479"/>
      <c r="X234" s="480"/>
      <c r="Y234" s="476"/>
      <c r="Z234" s="476"/>
      <c r="AA234" s="476"/>
      <c r="AB234" s="476"/>
      <c r="AC234" s="476"/>
    </row>
    <row r="235" spans="1:29" s="155" customFormat="1" ht="63" x14ac:dyDescent="0.25">
      <c r="A235" s="101">
        <v>67</v>
      </c>
      <c r="B235" s="467" t="s">
        <v>316</v>
      </c>
      <c r="C235" s="478"/>
      <c r="D235" s="371"/>
      <c r="E235" s="484">
        <f t="shared" si="8"/>
        <v>0</v>
      </c>
      <c r="F235" s="590"/>
      <c r="G235" s="484">
        <f t="array" ref="G235">IF(ISNA(INDEX('приложение 7.2 1 квартал'!H:H,MATCH(B235,'приложение 7.2 1 квартал'!B:B,0))),0,INDEX('приложение 7.2 1 квартал'!H:H,MATCH(B235,'приложение 7.2 1 квартал'!B:B,0)))</f>
        <v>0</v>
      </c>
      <c r="H235" s="590"/>
      <c r="I235" s="590"/>
      <c r="J235" s="590"/>
      <c r="K235" s="591"/>
      <c r="L235" s="371"/>
      <c r="M235" s="590"/>
      <c r="N235" s="484">
        <f t="array" ref="N235">IF(ISNA(INDEX('приложение 7.2 1 квартал'!R:R,MATCH(B235,'приложение 7.2 1 квартал'!B:B,0))),0,INDEX('приложение 7.2 1 квартал'!R:R,MATCH(B235,'приложение 7.2 1 квартал'!B:B,0)))</f>
        <v>0.91563397999999996</v>
      </c>
      <c r="O235" s="484">
        <f t="array" ref="O235">IF(ISNA(INDEX('приложение 7.2 1 квартал'!R:R,MATCH(B235,'приложение 7.2 1 квартал'!B:B,0))),0,INDEX('приложение 7.2 1 квартал'!R:R,MATCH(B235,'приложение 7.2 1 квартал'!B:B,0)))</f>
        <v>0.91563397999999996</v>
      </c>
      <c r="P235" s="484">
        <f t="array" ref="P235">N235/1.18</f>
        <v>0.77596100000000001</v>
      </c>
      <c r="Q235" s="484">
        <f t="array" ref="Q235">O235/1.18</f>
        <v>0.77596100000000001</v>
      </c>
      <c r="R235" s="590"/>
      <c r="S235" s="590"/>
      <c r="T235" s="478"/>
      <c r="U235" s="478"/>
      <c r="V235" s="478"/>
      <c r="W235" s="479"/>
      <c r="X235" s="480"/>
      <c r="Y235" s="476"/>
      <c r="Z235" s="476"/>
      <c r="AA235" s="476"/>
      <c r="AB235" s="476"/>
      <c r="AC235" s="476"/>
    </row>
    <row r="236" spans="1:29" s="155" customFormat="1" ht="47.25" x14ac:dyDescent="0.25">
      <c r="A236" s="101">
        <v>68</v>
      </c>
      <c r="B236" s="467" t="s">
        <v>317</v>
      </c>
      <c r="C236" s="478"/>
      <c r="D236" s="371"/>
      <c r="E236" s="484">
        <f t="shared" si="8"/>
        <v>0</v>
      </c>
      <c r="F236" s="590"/>
      <c r="G236" s="484">
        <f t="array" ref="G236">IF(ISNA(INDEX('приложение 7.2 1 квартал'!H:H,MATCH(B236,'приложение 7.2 1 квартал'!B:B,0))),0,INDEX('приложение 7.2 1 квартал'!H:H,MATCH(B236,'приложение 7.2 1 квартал'!B:B,0)))</f>
        <v>0</v>
      </c>
      <c r="H236" s="590"/>
      <c r="I236" s="590"/>
      <c r="J236" s="590"/>
      <c r="K236" s="591"/>
      <c r="L236" s="371"/>
      <c r="M236" s="590"/>
      <c r="N236" s="484">
        <f t="array" ref="N236">IF(ISNA(INDEX('приложение 7.2 1 квартал'!R:R,MATCH(B236,'приложение 7.2 1 квартал'!B:B,0))),0,INDEX('приложение 7.2 1 квартал'!R:R,MATCH(B236,'приложение 7.2 1 квартал'!B:B,0)))</f>
        <v>9.8731779999999991E-2</v>
      </c>
      <c r="O236" s="484">
        <f t="array" ref="O236">IF(ISNA(INDEX('приложение 7.2 1 квартал'!R:R,MATCH(B236,'приложение 7.2 1 квартал'!B:B,0))),0,INDEX('приложение 7.2 1 квартал'!R:R,MATCH(B236,'приложение 7.2 1 квартал'!B:B,0)))</f>
        <v>9.8731779999999991E-2</v>
      </c>
      <c r="P236" s="484">
        <f t="array" ref="P236">N236/1.18</f>
        <v>8.3670999999999995E-2</v>
      </c>
      <c r="Q236" s="484">
        <f t="array" ref="Q236">O236/1.18</f>
        <v>8.3670999999999995E-2</v>
      </c>
      <c r="R236" s="590"/>
      <c r="S236" s="590"/>
      <c r="T236" s="478"/>
      <c r="U236" s="478"/>
      <c r="V236" s="478"/>
      <c r="W236" s="479"/>
      <c r="X236" s="480"/>
      <c r="Y236" s="476"/>
      <c r="Z236" s="476"/>
      <c r="AA236" s="476"/>
      <c r="AB236" s="476"/>
      <c r="AC236" s="476"/>
    </row>
    <row r="237" spans="1:29" s="155" customFormat="1" ht="63" x14ac:dyDescent="0.25">
      <c r="A237" s="101">
        <v>69</v>
      </c>
      <c r="B237" s="467" t="s">
        <v>318</v>
      </c>
      <c r="C237" s="478"/>
      <c r="D237" s="371"/>
      <c r="E237" s="484">
        <f t="shared" si="8"/>
        <v>0</v>
      </c>
      <c r="F237" s="590"/>
      <c r="G237" s="484">
        <f t="array" ref="G237">IF(ISNA(INDEX('приложение 7.2 1 квартал'!H:H,MATCH(B237,'приложение 7.2 1 квартал'!B:B,0))),0,INDEX('приложение 7.2 1 квартал'!H:H,MATCH(B237,'приложение 7.2 1 квартал'!B:B,0)))</f>
        <v>0</v>
      </c>
      <c r="H237" s="590"/>
      <c r="I237" s="590"/>
      <c r="J237" s="590"/>
      <c r="K237" s="591"/>
      <c r="L237" s="371"/>
      <c r="M237" s="590"/>
      <c r="N237" s="484">
        <f t="array" ref="N237">IF(ISNA(INDEX('приложение 7.2 1 квартал'!R:R,MATCH(B237,'приложение 7.2 1 квартал'!B:B,0))),0,INDEX('приложение 7.2 1 квартал'!R:R,MATCH(B237,'приложение 7.2 1 квартал'!B:B,0)))</f>
        <v>0.17440163999999997</v>
      </c>
      <c r="O237" s="484">
        <f t="array" ref="O237">IF(ISNA(INDEX('приложение 7.2 1 квартал'!R:R,MATCH(B237,'приложение 7.2 1 квартал'!B:B,0))),0,INDEX('приложение 7.2 1 квартал'!R:R,MATCH(B237,'приложение 7.2 1 квартал'!B:B,0)))</f>
        <v>0.17440163999999997</v>
      </c>
      <c r="P237" s="484">
        <f t="array" ref="P237">N237/1.18</f>
        <v>0.14779799999999998</v>
      </c>
      <c r="Q237" s="484">
        <f t="array" ref="Q237">O237/1.18</f>
        <v>0.14779799999999998</v>
      </c>
      <c r="R237" s="590"/>
      <c r="S237" s="590"/>
      <c r="T237" s="478"/>
      <c r="U237" s="478"/>
      <c r="V237" s="478"/>
      <c r="W237" s="479"/>
      <c r="X237" s="480"/>
      <c r="Y237" s="476"/>
      <c r="Z237" s="476"/>
      <c r="AA237" s="476"/>
      <c r="AB237" s="476"/>
      <c r="AC237" s="476"/>
    </row>
    <row r="238" spans="1:29" s="155" customFormat="1" ht="63" x14ac:dyDescent="0.25">
      <c r="A238" s="101">
        <v>70</v>
      </c>
      <c r="B238" s="467" t="s">
        <v>319</v>
      </c>
      <c r="C238" s="478"/>
      <c r="D238" s="371"/>
      <c r="E238" s="484">
        <f t="shared" si="8"/>
        <v>0</v>
      </c>
      <c r="F238" s="590"/>
      <c r="G238" s="484">
        <f t="array" ref="G238">IF(ISNA(INDEX('приложение 7.2 1 квартал'!H:H,MATCH(B238,'приложение 7.2 1 квартал'!B:B,0))),0,INDEX('приложение 7.2 1 квартал'!H:H,MATCH(B238,'приложение 7.2 1 квартал'!B:B,0)))</f>
        <v>0</v>
      </c>
      <c r="H238" s="590"/>
      <c r="I238" s="590"/>
      <c r="J238" s="590"/>
      <c r="K238" s="591"/>
      <c r="L238" s="371"/>
      <c r="M238" s="590"/>
      <c r="N238" s="484">
        <f t="array" ref="N238">IF(ISNA(INDEX('приложение 7.2 1 квартал'!R:R,MATCH(B238,'приложение 7.2 1 квартал'!B:B,0))),0,INDEX('приложение 7.2 1 квартал'!R:R,MATCH(B238,'приложение 7.2 1 квартал'!B:B,0)))</f>
        <v>0.10803961999999999</v>
      </c>
      <c r="O238" s="484">
        <f t="array" ref="O238">IF(ISNA(INDEX('приложение 7.2 1 квартал'!R:R,MATCH(B238,'приложение 7.2 1 квартал'!B:B,0))),0,INDEX('приложение 7.2 1 квартал'!R:R,MATCH(B238,'приложение 7.2 1 квартал'!B:B,0)))</f>
        <v>0.10803961999999999</v>
      </c>
      <c r="P238" s="484">
        <f t="array" ref="P238">N238/1.18</f>
        <v>9.1559000000000001E-2</v>
      </c>
      <c r="Q238" s="484">
        <f t="array" ref="Q238">O238/1.18</f>
        <v>9.1559000000000001E-2</v>
      </c>
      <c r="R238" s="590"/>
      <c r="S238" s="590"/>
      <c r="T238" s="478"/>
      <c r="U238" s="478"/>
      <c r="V238" s="478"/>
      <c r="W238" s="479"/>
      <c r="X238" s="480"/>
      <c r="Y238" s="476"/>
      <c r="Z238" s="476"/>
      <c r="AA238" s="476"/>
      <c r="AB238" s="476"/>
      <c r="AC238" s="476"/>
    </row>
    <row r="239" spans="1:29" s="155" customFormat="1" ht="63" x14ac:dyDescent="0.25">
      <c r="A239" s="101">
        <v>71</v>
      </c>
      <c r="B239" s="467" t="s">
        <v>320</v>
      </c>
      <c r="C239" s="478"/>
      <c r="D239" s="371"/>
      <c r="E239" s="484">
        <f t="shared" si="8"/>
        <v>0</v>
      </c>
      <c r="F239" s="590"/>
      <c r="G239" s="484">
        <f t="array" ref="G239">IF(ISNA(INDEX('приложение 7.2 1 квартал'!H:H,MATCH(B239,'приложение 7.2 1 квартал'!B:B,0))),0,INDEX('приложение 7.2 1 квартал'!H:H,MATCH(B239,'приложение 7.2 1 квартал'!B:B,0)))</f>
        <v>0</v>
      </c>
      <c r="H239" s="590"/>
      <c r="I239" s="590"/>
      <c r="J239" s="590"/>
      <c r="K239" s="591"/>
      <c r="L239" s="371"/>
      <c r="M239" s="590"/>
      <c r="N239" s="484">
        <f t="array" ref="N239">IF(ISNA(INDEX('приложение 7.2 1 квартал'!R:R,MATCH(B239,'приложение 7.2 1 квартал'!B:B,0))),0,INDEX('приложение 7.2 1 квартал'!R:R,MATCH(B239,'приложение 7.2 1 квартал'!B:B,0)))</f>
        <v>0.45177917779999999</v>
      </c>
      <c r="O239" s="484">
        <f t="array" ref="O239">IF(ISNA(INDEX('приложение 7.2 1 квартал'!R:R,MATCH(B239,'приложение 7.2 1 квартал'!B:B,0))),0,INDEX('приложение 7.2 1 квартал'!R:R,MATCH(B239,'приложение 7.2 1 квартал'!B:B,0)))</f>
        <v>0.45177917779999999</v>
      </c>
      <c r="P239" s="484">
        <f t="array" ref="P239">N239/1.18</f>
        <v>0.38286371000000002</v>
      </c>
      <c r="Q239" s="484">
        <f t="array" ref="Q239">O239/1.18</f>
        <v>0.38286371000000002</v>
      </c>
      <c r="R239" s="590"/>
      <c r="S239" s="590"/>
      <c r="T239" s="478"/>
      <c r="U239" s="478"/>
      <c r="V239" s="478"/>
      <c r="W239" s="479"/>
      <c r="X239" s="480"/>
      <c r="Y239" s="476"/>
      <c r="Z239" s="476"/>
      <c r="AA239" s="476"/>
      <c r="AB239" s="476"/>
      <c r="AC239" s="476"/>
    </row>
    <row r="240" spans="1:29" s="155" customFormat="1" ht="63" x14ac:dyDescent="0.25">
      <c r="A240" s="101">
        <v>72</v>
      </c>
      <c r="B240" s="467" t="s">
        <v>321</v>
      </c>
      <c r="C240" s="478"/>
      <c r="D240" s="371"/>
      <c r="E240" s="484">
        <f t="shared" si="8"/>
        <v>0</v>
      </c>
      <c r="F240" s="590"/>
      <c r="G240" s="484">
        <f t="array" ref="G240">IF(ISNA(INDEX('приложение 7.2 1 квартал'!H:H,MATCH(B240,'приложение 7.2 1 квартал'!B:B,0))),0,INDEX('приложение 7.2 1 квартал'!H:H,MATCH(B240,'приложение 7.2 1 квартал'!B:B,0)))</f>
        <v>0</v>
      </c>
      <c r="H240" s="590"/>
      <c r="I240" s="590"/>
      <c r="J240" s="590"/>
      <c r="K240" s="591"/>
      <c r="L240" s="371"/>
      <c r="M240" s="590"/>
      <c r="N240" s="484">
        <f t="array" ref="N240">IF(ISNA(INDEX('приложение 7.2 1 квартал'!R:R,MATCH(B240,'приложение 7.2 1 квартал'!B:B,0))),0,INDEX('приложение 7.2 1 квартал'!R:R,MATCH(B240,'приложение 7.2 1 квартал'!B:B,0)))</f>
        <v>0.31754153999999996</v>
      </c>
      <c r="O240" s="484">
        <f t="array" ref="O240">IF(ISNA(INDEX('приложение 7.2 1 квартал'!R:R,MATCH(B240,'приложение 7.2 1 квартал'!B:B,0))),0,INDEX('приложение 7.2 1 квартал'!R:R,MATCH(B240,'приложение 7.2 1 квартал'!B:B,0)))</f>
        <v>0.31754153999999996</v>
      </c>
      <c r="P240" s="484">
        <f t="array" ref="P240">N240/1.18</f>
        <v>0.26910299999999998</v>
      </c>
      <c r="Q240" s="484">
        <f t="array" ref="Q240">O240/1.18</f>
        <v>0.26910299999999998</v>
      </c>
      <c r="R240" s="590"/>
      <c r="S240" s="590"/>
      <c r="T240" s="478"/>
      <c r="U240" s="478"/>
      <c r="V240" s="478"/>
      <c r="W240" s="479"/>
      <c r="X240" s="480"/>
      <c r="Y240" s="476"/>
      <c r="Z240" s="476"/>
      <c r="AA240" s="476"/>
      <c r="AB240" s="476"/>
      <c r="AC240" s="476"/>
    </row>
    <row r="241" spans="1:29" s="155" customFormat="1" ht="78.75" x14ac:dyDescent="0.25">
      <c r="A241" s="101">
        <v>73</v>
      </c>
      <c r="B241" s="467" t="s">
        <v>322</v>
      </c>
      <c r="C241" s="478"/>
      <c r="D241" s="371"/>
      <c r="E241" s="484">
        <f t="shared" si="8"/>
        <v>0</v>
      </c>
      <c r="F241" s="590"/>
      <c r="G241" s="484">
        <f t="array" ref="G241">IF(ISNA(INDEX('приложение 7.2 1 квартал'!H:H,MATCH(B241,'приложение 7.2 1 квартал'!B:B,0))),0,INDEX('приложение 7.2 1 квартал'!H:H,MATCH(B241,'приложение 7.2 1 квартал'!B:B,0)))</f>
        <v>0</v>
      </c>
      <c r="H241" s="590"/>
      <c r="I241" s="590"/>
      <c r="J241" s="590"/>
      <c r="K241" s="591"/>
      <c r="L241" s="371"/>
      <c r="M241" s="590"/>
      <c r="N241" s="484">
        <f t="array" ref="N241">IF(ISNA(INDEX('приложение 7.2 1 квартал'!R:R,MATCH(B241,'приложение 7.2 1 квартал'!B:B,0))),0,INDEX('приложение 7.2 1 квартал'!R:R,MATCH(B241,'приложение 7.2 1 квартал'!B:B,0)))</f>
        <v>0.64573611999999991</v>
      </c>
      <c r="O241" s="484">
        <f t="array" ref="O241">IF(ISNA(INDEX('приложение 7.2 1 квартал'!R:R,MATCH(B241,'приложение 7.2 1 квартал'!B:B,0))),0,INDEX('приложение 7.2 1 квартал'!R:R,MATCH(B241,'приложение 7.2 1 квартал'!B:B,0)))</f>
        <v>0.64573611999999991</v>
      </c>
      <c r="P241" s="484">
        <f t="array" ref="P241">N241/1.18</f>
        <v>0.547234</v>
      </c>
      <c r="Q241" s="484">
        <f t="array" ref="Q241">O241/1.18</f>
        <v>0.547234</v>
      </c>
      <c r="R241" s="590"/>
      <c r="S241" s="590"/>
      <c r="T241" s="478"/>
      <c r="U241" s="478"/>
      <c r="V241" s="478"/>
      <c r="W241" s="479"/>
      <c r="X241" s="480"/>
      <c r="Y241" s="476"/>
      <c r="Z241" s="476"/>
      <c r="AA241" s="476"/>
      <c r="AB241" s="476"/>
      <c r="AC241" s="476"/>
    </row>
    <row r="242" spans="1:29" s="155" customFormat="1" ht="63" x14ac:dyDescent="0.25">
      <c r="A242" s="101">
        <v>74</v>
      </c>
      <c r="B242" s="467" t="s">
        <v>323</v>
      </c>
      <c r="C242" s="478"/>
      <c r="D242" s="371"/>
      <c r="E242" s="484">
        <f t="shared" si="8"/>
        <v>0</v>
      </c>
      <c r="F242" s="590"/>
      <c r="G242" s="484">
        <f t="array" ref="G242">IF(ISNA(INDEX('приложение 7.2 1 квартал'!H:H,MATCH(B242,'приложение 7.2 1 квартал'!B:B,0))),0,INDEX('приложение 7.2 1 квартал'!H:H,MATCH(B242,'приложение 7.2 1 квартал'!B:B,0)))</f>
        <v>0</v>
      </c>
      <c r="H242" s="590"/>
      <c r="I242" s="590"/>
      <c r="J242" s="590"/>
      <c r="K242" s="591"/>
      <c r="L242" s="371"/>
      <c r="M242" s="590"/>
      <c r="N242" s="484">
        <f t="array" ref="N242">IF(ISNA(INDEX('приложение 7.2 1 квартал'!R:R,MATCH(B242,'приложение 7.2 1 квартал'!B:B,0))),0,INDEX('приложение 7.2 1 квартал'!R:R,MATCH(B242,'приложение 7.2 1 квартал'!B:B,0)))</f>
        <v>0.15109663999999998</v>
      </c>
      <c r="O242" s="484">
        <f t="array" ref="O242">IF(ISNA(INDEX('приложение 7.2 1 квартал'!R:R,MATCH(B242,'приложение 7.2 1 квартал'!B:B,0))),0,INDEX('приложение 7.2 1 квартал'!R:R,MATCH(B242,'приложение 7.2 1 квартал'!B:B,0)))</f>
        <v>0.15109663999999998</v>
      </c>
      <c r="P242" s="484">
        <f t="array" ref="P242">N242/1.18</f>
        <v>0.128048</v>
      </c>
      <c r="Q242" s="484">
        <f t="array" ref="Q242">O242/1.18</f>
        <v>0.128048</v>
      </c>
      <c r="R242" s="590"/>
      <c r="S242" s="590"/>
      <c r="T242" s="478"/>
      <c r="U242" s="478"/>
      <c r="V242" s="478"/>
      <c r="W242" s="479"/>
      <c r="X242" s="480"/>
      <c r="Y242" s="476"/>
      <c r="Z242" s="476"/>
      <c r="AA242" s="476"/>
      <c r="AB242" s="476"/>
      <c r="AC242" s="476"/>
    </row>
    <row r="243" spans="1:29" s="155" customFormat="1" ht="78.75" x14ac:dyDescent="0.25">
      <c r="A243" s="101">
        <v>75</v>
      </c>
      <c r="B243" s="467" t="s">
        <v>324</v>
      </c>
      <c r="C243" s="478"/>
      <c r="D243" s="371"/>
      <c r="E243" s="484">
        <f t="shared" si="8"/>
        <v>0</v>
      </c>
      <c r="F243" s="590"/>
      <c r="G243" s="484">
        <f t="array" ref="G243">IF(ISNA(INDEX('приложение 7.2 1 квартал'!H:H,MATCH(B243,'приложение 7.2 1 квартал'!B:B,0))),0,INDEX('приложение 7.2 1 квартал'!H:H,MATCH(B243,'приложение 7.2 1 квартал'!B:B,0)))</f>
        <v>0</v>
      </c>
      <c r="H243" s="590"/>
      <c r="I243" s="590"/>
      <c r="J243" s="590"/>
      <c r="K243" s="591"/>
      <c r="L243" s="371"/>
      <c r="M243" s="590"/>
      <c r="N243" s="484">
        <f t="array" ref="N243">IF(ISNA(INDEX('приложение 7.2 1 квартал'!R:R,MATCH(B243,'приложение 7.2 1 квартал'!B:B,0))),0,INDEX('приложение 7.2 1 квартал'!R:R,MATCH(B243,'приложение 7.2 1 квартал'!B:B,0)))</f>
        <v>0.12481331999999999</v>
      </c>
      <c r="O243" s="484">
        <f t="array" ref="O243">IF(ISNA(INDEX('приложение 7.2 1 квартал'!R:R,MATCH(B243,'приложение 7.2 1 квартал'!B:B,0))),0,INDEX('приложение 7.2 1 квартал'!R:R,MATCH(B243,'приложение 7.2 1 квартал'!B:B,0)))</f>
        <v>0.12481331999999999</v>
      </c>
      <c r="P243" s="484">
        <f t="array" ref="P243">N243/1.18</f>
        <v>0.10577399999999999</v>
      </c>
      <c r="Q243" s="484">
        <f t="array" ref="Q243">O243/1.18</f>
        <v>0.10577399999999999</v>
      </c>
      <c r="R243" s="590"/>
      <c r="S243" s="590"/>
      <c r="T243" s="478"/>
      <c r="U243" s="478"/>
      <c r="V243" s="478"/>
      <c r="W243" s="479"/>
      <c r="X243" s="480"/>
      <c r="Y243" s="476"/>
      <c r="Z243" s="476"/>
      <c r="AA243" s="476"/>
      <c r="AB243" s="476"/>
      <c r="AC243" s="476"/>
    </row>
    <row r="244" spans="1:29" s="155" customFormat="1" ht="63" x14ac:dyDescent="0.25">
      <c r="A244" s="101">
        <v>76</v>
      </c>
      <c r="B244" s="467" t="s">
        <v>325</v>
      </c>
      <c r="C244" s="478"/>
      <c r="D244" s="371"/>
      <c r="E244" s="484">
        <f t="shared" si="8"/>
        <v>0</v>
      </c>
      <c r="F244" s="590"/>
      <c r="G244" s="484">
        <f t="array" ref="G244">IF(ISNA(INDEX('приложение 7.2 1 квартал'!H:H,MATCH(B244,'приложение 7.2 1 квартал'!B:B,0))),0,INDEX('приложение 7.2 1 квартал'!H:H,MATCH(B244,'приложение 7.2 1 квартал'!B:B,0)))</f>
        <v>0</v>
      </c>
      <c r="H244" s="590"/>
      <c r="I244" s="590"/>
      <c r="J244" s="590"/>
      <c r="K244" s="591"/>
      <c r="L244" s="371"/>
      <c r="M244" s="590"/>
      <c r="N244" s="484">
        <f t="array" ref="N244">IF(ISNA(INDEX('приложение 7.2 1 квартал'!R:R,MATCH(B244,'приложение 7.2 1 квартал'!B:B,0))),0,INDEX('приложение 7.2 1 квартал'!R:R,MATCH(B244,'приложение 7.2 1 квартал'!B:B,0)))</f>
        <v>0.25247987999999999</v>
      </c>
      <c r="O244" s="484">
        <f t="array" ref="O244">IF(ISNA(INDEX('приложение 7.2 1 квартал'!R:R,MATCH(B244,'приложение 7.2 1 квартал'!B:B,0))),0,INDEX('приложение 7.2 1 квартал'!R:R,MATCH(B244,'приложение 7.2 1 квартал'!B:B,0)))</f>
        <v>0.25247987999999999</v>
      </c>
      <c r="P244" s="484">
        <f t="array" ref="P244">N244/1.18</f>
        <v>0.21396599999999999</v>
      </c>
      <c r="Q244" s="484">
        <f t="array" ref="Q244">O244/1.18</f>
        <v>0.21396599999999999</v>
      </c>
      <c r="R244" s="590"/>
      <c r="S244" s="590"/>
      <c r="T244" s="478"/>
      <c r="U244" s="478"/>
      <c r="V244" s="478"/>
      <c r="W244" s="479"/>
      <c r="X244" s="480"/>
      <c r="Y244" s="476"/>
      <c r="Z244" s="476"/>
      <c r="AA244" s="476"/>
      <c r="AB244" s="476"/>
      <c r="AC244" s="476"/>
    </row>
    <row r="245" spans="1:29" s="155" customFormat="1" ht="47.25" x14ac:dyDescent="0.25">
      <c r="A245" s="101">
        <v>77</v>
      </c>
      <c r="B245" s="467" t="s">
        <v>326</v>
      </c>
      <c r="C245" s="478"/>
      <c r="D245" s="371"/>
      <c r="E245" s="484">
        <f t="shared" si="8"/>
        <v>0</v>
      </c>
      <c r="F245" s="590"/>
      <c r="G245" s="484">
        <f t="array" ref="G245">IF(ISNA(INDEX('приложение 7.2 1 квартал'!H:H,MATCH(B245,'приложение 7.2 1 квартал'!B:B,0))),0,INDEX('приложение 7.2 1 квартал'!H:H,MATCH(B245,'приложение 7.2 1 квартал'!B:B,0)))</f>
        <v>0</v>
      </c>
      <c r="H245" s="590"/>
      <c r="I245" s="590"/>
      <c r="J245" s="590"/>
      <c r="K245" s="591"/>
      <c r="L245" s="371"/>
      <c r="M245" s="590"/>
      <c r="N245" s="484">
        <f t="array" ref="N245">IF(ISNA(INDEX('приложение 7.2 1 квартал'!R:R,MATCH(B245,'приложение 7.2 1 квартал'!B:B,0))),0,INDEX('приложение 7.2 1 квартал'!R:R,MATCH(B245,'приложение 7.2 1 квартал'!B:B,0)))</f>
        <v>0.32781697999999998</v>
      </c>
      <c r="O245" s="484">
        <f t="array" ref="O245">IF(ISNA(INDEX('приложение 7.2 1 квартал'!R:R,MATCH(B245,'приложение 7.2 1 квартал'!B:B,0))),0,INDEX('приложение 7.2 1 квартал'!R:R,MATCH(B245,'приложение 7.2 1 квартал'!B:B,0)))</f>
        <v>0.32781697999999998</v>
      </c>
      <c r="P245" s="484">
        <f t="array" ref="P245">N245/1.18</f>
        <v>0.27781099999999997</v>
      </c>
      <c r="Q245" s="484">
        <f t="array" ref="Q245">O245/1.18</f>
        <v>0.27781099999999997</v>
      </c>
      <c r="R245" s="590"/>
      <c r="S245" s="590"/>
      <c r="T245" s="478"/>
      <c r="U245" s="478"/>
      <c r="V245" s="478"/>
      <c r="W245" s="479"/>
      <c r="X245" s="480"/>
      <c r="Y245" s="476"/>
      <c r="Z245" s="476"/>
      <c r="AA245" s="476"/>
      <c r="AB245" s="476"/>
      <c r="AC245" s="476"/>
    </row>
    <row r="246" spans="1:29" s="155" customFormat="1" ht="63" x14ac:dyDescent="0.25">
      <c r="A246" s="101">
        <v>78</v>
      </c>
      <c r="B246" s="467" t="s">
        <v>327</v>
      </c>
      <c r="C246" s="478"/>
      <c r="D246" s="371"/>
      <c r="E246" s="484">
        <f t="shared" si="8"/>
        <v>0</v>
      </c>
      <c r="F246" s="590"/>
      <c r="G246" s="484">
        <f t="array" ref="G246">IF(ISNA(INDEX('приложение 7.2 1 квартал'!H:H,MATCH(B246,'приложение 7.2 1 квартал'!B:B,0))),0,INDEX('приложение 7.2 1 квартал'!H:H,MATCH(B246,'приложение 7.2 1 квартал'!B:B,0)))</f>
        <v>0</v>
      </c>
      <c r="H246" s="590"/>
      <c r="I246" s="590"/>
      <c r="J246" s="590"/>
      <c r="K246" s="591"/>
      <c r="L246" s="371"/>
      <c r="M246" s="590"/>
      <c r="N246" s="484">
        <f t="array" ref="N246">IF(ISNA(INDEX('приложение 7.2 1 квартал'!R:R,MATCH(B246,'приложение 7.2 1 квартал'!B:B,0))),0,INDEX('приложение 7.2 1 квартал'!R:R,MATCH(B246,'приложение 7.2 1 квартал'!B:B,0)))</f>
        <v>0.21302185999999998</v>
      </c>
      <c r="O246" s="484">
        <f t="array" ref="O246">IF(ISNA(INDEX('приложение 7.2 1 квартал'!R:R,MATCH(B246,'приложение 7.2 1 квартал'!B:B,0))),0,INDEX('приложение 7.2 1 квартал'!R:R,MATCH(B246,'приложение 7.2 1 квартал'!B:B,0)))</f>
        <v>0.21302185999999998</v>
      </c>
      <c r="P246" s="484">
        <f t="array" ref="P246">N246/1.18</f>
        <v>0.18052699999999999</v>
      </c>
      <c r="Q246" s="484">
        <f t="array" ref="Q246">O246/1.18</f>
        <v>0.18052699999999999</v>
      </c>
      <c r="R246" s="590"/>
      <c r="S246" s="590"/>
      <c r="T246" s="478"/>
      <c r="U246" s="478"/>
      <c r="V246" s="478"/>
      <c r="W246" s="479"/>
      <c r="X246" s="480"/>
      <c r="Y246" s="476"/>
      <c r="Z246" s="476"/>
      <c r="AA246" s="476"/>
      <c r="AB246" s="476"/>
      <c r="AC246" s="476"/>
    </row>
    <row r="247" spans="1:29" s="155" customFormat="1" ht="63" x14ac:dyDescent="0.25">
      <c r="A247" s="101">
        <v>79</v>
      </c>
      <c r="B247" s="467" t="s">
        <v>328</v>
      </c>
      <c r="C247" s="478"/>
      <c r="D247" s="371"/>
      <c r="E247" s="484">
        <f t="shared" si="8"/>
        <v>0</v>
      </c>
      <c r="F247" s="590"/>
      <c r="G247" s="484">
        <f t="array" ref="G247">IF(ISNA(INDEX('приложение 7.2 1 квартал'!H:H,MATCH(B247,'приложение 7.2 1 квартал'!B:B,0))),0,INDEX('приложение 7.2 1 квартал'!H:H,MATCH(B247,'приложение 7.2 1 квартал'!B:B,0)))</f>
        <v>0</v>
      </c>
      <c r="H247" s="590"/>
      <c r="I247" s="590"/>
      <c r="J247" s="590"/>
      <c r="K247" s="591"/>
      <c r="L247" s="371"/>
      <c r="M247" s="590"/>
      <c r="N247" s="484">
        <f t="array" ref="N247">IF(ISNA(INDEX('приложение 7.2 1 квартал'!R:R,MATCH(B247,'приложение 7.2 1 квартал'!B:B,0))),0,INDEX('приложение 7.2 1 квартал'!R:R,MATCH(B247,'приложение 7.2 1 квартал'!B:B,0)))</f>
        <v>0.26027259999999997</v>
      </c>
      <c r="O247" s="484">
        <f t="array" ref="O247">IF(ISNA(INDEX('приложение 7.2 1 квартал'!R:R,MATCH(B247,'приложение 7.2 1 квартал'!B:B,0))),0,INDEX('приложение 7.2 1 квартал'!R:R,MATCH(B247,'приложение 7.2 1 квартал'!B:B,0)))</f>
        <v>0.26027259999999997</v>
      </c>
      <c r="P247" s="484">
        <f t="array" ref="P247">N247/1.18</f>
        <v>0.22056999999999999</v>
      </c>
      <c r="Q247" s="484">
        <f t="array" ref="Q247">O247/1.18</f>
        <v>0.22056999999999999</v>
      </c>
      <c r="R247" s="590"/>
      <c r="S247" s="590"/>
      <c r="T247" s="478"/>
      <c r="U247" s="478"/>
      <c r="V247" s="478"/>
      <c r="W247" s="479"/>
      <c r="X247" s="480"/>
      <c r="Y247" s="476"/>
      <c r="Z247" s="476"/>
      <c r="AA247" s="476"/>
      <c r="AB247" s="476"/>
      <c r="AC247" s="476"/>
    </row>
    <row r="248" spans="1:29" s="155" customFormat="1" ht="47.25" x14ac:dyDescent="0.25">
      <c r="A248" s="101">
        <v>80</v>
      </c>
      <c r="B248" s="467" t="s">
        <v>329</v>
      </c>
      <c r="C248" s="478"/>
      <c r="D248" s="371"/>
      <c r="E248" s="484">
        <f t="shared" si="8"/>
        <v>0</v>
      </c>
      <c r="F248" s="590"/>
      <c r="G248" s="484">
        <f t="array" ref="G248">IF(ISNA(INDEX('приложение 7.2 1 квартал'!H:H,MATCH(B248,'приложение 7.2 1 квартал'!B:B,0))),0,INDEX('приложение 7.2 1 квартал'!H:H,MATCH(B248,'приложение 7.2 1 квартал'!B:B,0)))</f>
        <v>0</v>
      </c>
      <c r="H248" s="590"/>
      <c r="I248" s="590"/>
      <c r="J248" s="590"/>
      <c r="K248" s="591"/>
      <c r="L248" s="371"/>
      <c r="M248" s="590"/>
      <c r="N248" s="484">
        <f t="array" ref="N248">IF(ISNA(INDEX('приложение 7.2 1 квартал'!R:R,MATCH(B248,'приложение 7.2 1 квартал'!B:B,0))),0,INDEX('приложение 7.2 1 квартал'!R:R,MATCH(B248,'приложение 7.2 1 квартал'!B:B,0)))</f>
        <v>0.28903627999999998</v>
      </c>
      <c r="O248" s="484">
        <f t="array" ref="O248">IF(ISNA(INDEX('приложение 7.2 1 квартал'!R:R,MATCH(B248,'приложение 7.2 1 квартал'!B:B,0))),0,INDEX('приложение 7.2 1 квартал'!R:R,MATCH(B248,'приложение 7.2 1 квартал'!B:B,0)))</f>
        <v>0.28903627999999998</v>
      </c>
      <c r="P248" s="484">
        <f t="array" ref="P248">N248/1.18</f>
        <v>0.244946</v>
      </c>
      <c r="Q248" s="484">
        <f t="array" ref="Q248">O248/1.18</f>
        <v>0.244946</v>
      </c>
      <c r="R248" s="590"/>
      <c r="S248" s="590"/>
      <c r="T248" s="478"/>
      <c r="U248" s="478"/>
      <c r="V248" s="478"/>
      <c r="W248" s="479"/>
      <c r="X248" s="480"/>
      <c r="Y248" s="476"/>
      <c r="Z248" s="476"/>
      <c r="AA248" s="476"/>
      <c r="AB248" s="476"/>
      <c r="AC248" s="476"/>
    </row>
    <row r="249" spans="1:29" s="155" customFormat="1" ht="78.75" x14ac:dyDescent="0.25">
      <c r="A249" s="101">
        <v>81</v>
      </c>
      <c r="B249" s="467" t="s">
        <v>330</v>
      </c>
      <c r="C249" s="478"/>
      <c r="D249" s="371"/>
      <c r="E249" s="484">
        <f t="shared" si="8"/>
        <v>0</v>
      </c>
      <c r="F249" s="590"/>
      <c r="G249" s="484">
        <f t="array" ref="G249">IF(ISNA(INDEX('приложение 7.2 1 квартал'!H:H,MATCH(B249,'приложение 7.2 1 квартал'!B:B,0))),0,INDEX('приложение 7.2 1 квартал'!H:H,MATCH(B249,'приложение 7.2 1 квартал'!B:B,0)))</f>
        <v>0</v>
      </c>
      <c r="H249" s="590"/>
      <c r="I249" s="590"/>
      <c r="J249" s="590"/>
      <c r="K249" s="591"/>
      <c r="L249" s="371"/>
      <c r="M249" s="590"/>
      <c r="N249" s="484">
        <f t="array" ref="N249">IF(ISNA(INDEX('приложение 7.2 1 квартал'!R:R,MATCH(B249,'приложение 7.2 1 квартал'!B:B,0))),0,INDEX('приложение 7.2 1 квартал'!R:R,MATCH(B249,'приложение 7.2 1 квартал'!B:B,0)))</f>
        <v>0.36615635999999996</v>
      </c>
      <c r="O249" s="484">
        <f t="array" ref="O249">IF(ISNA(INDEX('приложение 7.2 1 квартал'!R:R,MATCH(B249,'приложение 7.2 1 квартал'!B:B,0))),0,INDEX('приложение 7.2 1 квартал'!R:R,MATCH(B249,'приложение 7.2 1 квартал'!B:B,0)))</f>
        <v>0.36615635999999996</v>
      </c>
      <c r="P249" s="484">
        <f t="array" ref="P249">N249/1.18</f>
        <v>0.31030199999999997</v>
      </c>
      <c r="Q249" s="484">
        <f t="array" ref="Q249">O249/1.18</f>
        <v>0.31030199999999997</v>
      </c>
      <c r="R249" s="590"/>
      <c r="S249" s="590"/>
      <c r="T249" s="478"/>
      <c r="U249" s="478"/>
      <c r="V249" s="478"/>
      <c r="W249" s="479"/>
      <c r="X249" s="480"/>
      <c r="Y249" s="476"/>
      <c r="Z249" s="476"/>
      <c r="AA249" s="476"/>
      <c r="AB249" s="476"/>
      <c r="AC249" s="476"/>
    </row>
    <row r="250" spans="1:29" s="155" customFormat="1" ht="78.75" x14ac:dyDescent="0.25">
      <c r="A250" s="101">
        <v>82</v>
      </c>
      <c r="B250" s="467" t="s">
        <v>331</v>
      </c>
      <c r="C250" s="478"/>
      <c r="D250" s="371"/>
      <c r="E250" s="484">
        <f t="shared" si="8"/>
        <v>0</v>
      </c>
      <c r="F250" s="590"/>
      <c r="G250" s="484">
        <f t="array" ref="G250">IF(ISNA(INDEX('приложение 7.2 1 квартал'!H:H,MATCH(B250,'приложение 7.2 1 квартал'!B:B,0))),0,INDEX('приложение 7.2 1 квартал'!H:H,MATCH(B250,'приложение 7.2 1 квартал'!B:B,0)))</f>
        <v>0</v>
      </c>
      <c r="H250" s="590"/>
      <c r="I250" s="590"/>
      <c r="J250" s="590"/>
      <c r="K250" s="591"/>
      <c r="L250" s="371"/>
      <c r="M250" s="590"/>
      <c r="N250" s="484">
        <f t="array" ref="N250">IF(ISNA(INDEX('приложение 7.2 1 квартал'!R:R,MATCH(B250,'приложение 7.2 1 квартал'!B:B,0))),0,INDEX('приложение 7.2 1 квартал'!R:R,MATCH(B250,'приложение 7.2 1 квартал'!B:B,0)))</f>
        <v>0.82015191999999992</v>
      </c>
      <c r="O250" s="484">
        <f t="array" ref="O250">IF(ISNA(INDEX('приложение 7.2 1 квартал'!R:R,MATCH(B250,'приложение 7.2 1 квартал'!B:B,0))),0,INDEX('приложение 7.2 1 квартал'!R:R,MATCH(B250,'приложение 7.2 1 квартал'!B:B,0)))</f>
        <v>0.82015191999999992</v>
      </c>
      <c r="P250" s="484">
        <f t="array" ref="P250">N250/1.18</f>
        <v>0.695044</v>
      </c>
      <c r="Q250" s="484">
        <f t="array" ref="Q250">O250/1.18</f>
        <v>0.695044</v>
      </c>
      <c r="R250" s="590"/>
      <c r="S250" s="590"/>
      <c r="T250" s="478"/>
      <c r="U250" s="478"/>
      <c r="V250" s="478"/>
      <c r="W250" s="479"/>
      <c r="X250" s="480"/>
      <c r="Y250" s="476"/>
      <c r="Z250" s="476"/>
      <c r="AA250" s="476"/>
      <c r="AB250" s="476"/>
      <c r="AC250" s="476"/>
    </row>
    <row r="251" spans="1:29" s="155" customFormat="1" ht="63" x14ac:dyDescent="0.25">
      <c r="A251" s="101">
        <v>83</v>
      </c>
      <c r="B251" s="467" t="s">
        <v>332</v>
      </c>
      <c r="C251" s="478"/>
      <c r="D251" s="371"/>
      <c r="E251" s="484">
        <f t="shared" si="8"/>
        <v>0</v>
      </c>
      <c r="F251" s="590"/>
      <c r="G251" s="484">
        <f t="array" ref="G251">IF(ISNA(INDEX('приложение 7.2 1 квартал'!H:H,MATCH(B251,'приложение 7.2 1 квартал'!B:B,0))),0,INDEX('приложение 7.2 1 квартал'!H:H,MATCH(B251,'приложение 7.2 1 квартал'!B:B,0)))</f>
        <v>0</v>
      </c>
      <c r="H251" s="590"/>
      <c r="I251" s="590"/>
      <c r="J251" s="590"/>
      <c r="K251" s="591"/>
      <c r="L251" s="371"/>
      <c r="M251" s="590"/>
      <c r="N251" s="484">
        <f t="array" ref="N251">IF(ISNA(INDEX('приложение 7.2 1 квартал'!R:R,MATCH(B251,'приложение 7.2 1 квартал'!B:B,0))),0,INDEX('приложение 7.2 1 квартал'!R:R,MATCH(B251,'приложение 7.2 1 квартал'!B:B,0)))</f>
        <v>0.60459069999999993</v>
      </c>
      <c r="O251" s="484">
        <f t="array" ref="O251">IF(ISNA(INDEX('приложение 7.2 1 квартал'!R:R,MATCH(B251,'приложение 7.2 1 квартал'!B:B,0))),0,INDEX('приложение 7.2 1 квартал'!R:R,MATCH(B251,'приложение 7.2 1 квартал'!B:B,0)))</f>
        <v>0.60459069999999993</v>
      </c>
      <c r="P251" s="484">
        <f t="array" ref="P251">N251/1.18</f>
        <v>0.51236499999999996</v>
      </c>
      <c r="Q251" s="484">
        <f t="array" ref="Q251">O251/1.18</f>
        <v>0.51236499999999996</v>
      </c>
      <c r="R251" s="590"/>
      <c r="S251" s="590"/>
      <c r="T251" s="478"/>
      <c r="U251" s="478"/>
      <c r="V251" s="478"/>
      <c r="W251" s="479"/>
      <c r="X251" s="480"/>
      <c r="Y251" s="476"/>
      <c r="Z251" s="476"/>
      <c r="AA251" s="476"/>
      <c r="AB251" s="476"/>
      <c r="AC251" s="476"/>
    </row>
    <row r="252" spans="1:29" s="155" customFormat="1" ht="63" x14ac:dyDescent="0.25">
      <c r="A252" s="101">
        <v>84</v>
      </c>
      <c r="B252" s="467" t="s">
        <v>333</v>
      </c>
      <c r="C252" s="478"/>
      <c r="D252" s="371"/>
      <c r="E252" s="484">
        <f t="shared" si="8"/>
        <v>0</v>
      </c>
      <c r="F252" s="590"/>
      <c r="G252" s="484">
        <f t="array" ref="G252">IF(ISNA(INDEX('приложение 7.2 1 квартал'!H:H,MATCH(B252,'приложение 7.2 1 квартал'!B:B,0))),0,INDEX('приложение 7.2 1 квартал'!H:H,MATCH(B252,'приложение 7.2 1 квартал'!B:B,0)))</f>
        <v>0</v>
      </c>
      <c r="H252" s="590"/>
      <c r="I252" s="590"/>
      <c r="J252" s="590"/>
      <c r="K252" s="591"/>
      <c r="L252" s="371"/>
      <c r="M252" s="590"/>
      <c r="N252" s="484">
        <f t="array" ref="N252">IF(ISNA(INDEX('приложение 7.2 1 квартал'!R:R,MATCH(B252,'приложение 7.2 1 квартал'!B:B,0))),0,INDEX('приложение 7.2 1 квартал'!R:R,MATCH(B252,'приложение 7.2 1 квартал'!B:B,0)))</f>
        <v>0.48677241999999998</v>
      </c>
      <c r="O252" s="484">
        <f t="array" ref="O252">IF(ISNA(INDEX('приложение 7.2 1 квартал'!R:R,MATCH(B252,'приложение 7.2 1 квартал'!B:B,0))),0,INDEX('приложение 7.2 1 квартал'!R:R,MATCH(B252,'приложение 7.2 1 квартал'!B:B,0)))</f>
        <v>0.48677241999999998</v>
      </c>
      <c r="P252" s="484">
        <f t="array" ref="P252">N252/1.18</f>
        <v>0.41251900000000002</v>
      </c>
      <c r="Q252" s="484">
        <f t="array" ref="Q252">O252/1.18</f>
        <v>0.41251900000000002</v>
      </c>
      <c r="R252" s="590"/>
      <c r="S252" s="590"/>
      <c r="T252" s="478"/>
      <c r="U252" s="478"/>
      <c r="V252" s="478"/>
      <c r="W252" s="479"/>
      <c r="X252" s="480"/>
      <c r="Y252" s="476"/>
      <c r="Z252" s="476"/>
      <c r="AA252" s="476"/>
      <c r="AB252" s="476"/>
      <c r="AC252" s="476"/>
    </row>
    <row r="253" spans="1:29" s="155" customFormat="1" ht="78.75" x14ac:dyDescent="0.25">
      <c r="A253" s="101">
        <v>85</v>
      </c>
      <c r="B253" s="467" t="s">
        <v>334</v>
      </c>
      <c r="C253" s="478"/>
      <c r="D253" s="371"/>
      <c r="E253" s="484">
        <f t="shared" si="8"/>
        <v>0</v>
      </c>
      <c r="F253" s="590"/>
      <c r="G253" s="484">
        <f t="array" ref="G253">IF(ISNA(INDEX('приложение 7.2 1 квартал'!H:H,MATCH(B253,'приложение 7.2 1 квартал'!B:B,0))),0,INDEX('приложение 7.2 1 квартал'!H:H,MATCH(B253,'приложение 7.2 1 квартал'!B:B,0)))</f>
        <v>0</v>
      </c>
      <c r="H253" s="590"/>
      <c r="I253" s="590"/>
      <c r="J253" s="590"/>
      <c r="K253" s="591"/>
      <c r="L253" s="371"/>
      <c r="M253" s="590"/>
      <c r="N253" s="484">
        <f t="array" ref="N253">IF(ISNA(INDEX('приложение 7.2 1 квартал'!R:R,MATCH(B253,'приложение 7.2 1 квартал'!B:B,0))),0,INDEX('приложение 7.2 1 квартал'!R:R,MATCH(B253,'приложение 7.2 1 квартал'!B:B,0)))</f>
        <v>0.19292291999999997</v>
      </c>
      <c r="O253" s="484">
        <f t="array" ref="O253">IF(ISNA(INDEX('приложение 7.2 1 квартал'!R:R,MATCH(B253,'приложение 7.2 1 квартал'!B:B,0))),0,INDEX('приложение 7.2 1 квартал'!R:R,MATCH(B253,'приложение 7.2 1 квартал'!B:B,0)))</f>
        <v>0.19292291999999997</v>
      </c>
      <c r="P253" s="484">
        <f t="array" ref="P253">N253/1.18</f>
        <v>0.16349399999999997</v>
      </c>
      <c r="Q253" s="484">
        <f t="array" ref="Q253">O253/1.18</f>
        <v>0.16349399999999997</v>
      </c>
      <c r="R253" s="590"/>
      <c r="S253" s="590"/>
      <c r="T253" s="478"/>
      <c r="U253" s="478"/>
      <c r="V253" s="478"/>
      <c r="W253" s="479"/>
      <c r="X253" s="480"/>
      <c r="Y253" s="476"/>
      <c r="Z253" s="476"/>
      <c r="AA253" s="476"/>
      <c r="AB253" s="476"/>
      <c r="AC253" s="476"/>
    </row>
    <row r="254" spans="1:29" s="155" customFormat="1" x14ac:dyDescent="0.25">
      <c r="A254" s="101"/>
      <c r="B254" s="467"/>
      <c r="C254" s="478"/>
      <c r="D254" s="371"/>
      <c r="E254" s="371"/>
      <c r="F254" s="590"/>
      <c r="G254" s="484"/>
      <c r="H254" s="590"/>
      <c r="I254" s="590"/>
      <c r="J254" s="590"/>
      <c r="K254" s="591"/>
      <c r="L254" s="371"/>
      <c r="M254" s="590"/>
      <c r="N254" s="484"/>
      <c r="O254" s="484"/>
      <c r="P254" s="484"/>
      <c r="Q254" s="484"/>
      <c r="R254" s="590"/>
      <c r="S254" s="590"/>
      <c r="T254" s="478"/>
      <c r="U254" s="478"/>
      <c r="V254" s="478"/>
      <c r="W254" s="479"/>
      <c r="X254" s="480"/>
      <c r="Y254" s="476"/>
      <c r="Z254" s="476"/>
      <c r="AA254" s="476"/>
      <c r="AB254" s="476"/>
      <c r="AC254" s="476"/>
    </row>
    <row r="255" spans="1:29" x14ac:dyDescent="0.25">
      <c r="A255" s="11" t="s">
        <v>4</v>
      </c>
      <c r="B255" s="12"/>
      <c r="C255" s="12"/>
      <c r="D255" s="12"/>
      <c r="E255" s="12"/>
      <c r="F255" s="12"/>
      <c r="G255" s="361"/>
      <c r="H255" s="12"/>
      <c r="I255" s="12"/>
      <c r="J255" s="12"/>
      <c r="K255" s="28"/>
      <c r="L255" s="12"/>
      <c r="M255" s="12"/>
      <c r="N255" s="139"/>
      <c r="O255" s="361"/>
      <c r="P255" s="137"/>
      <c r="Q255" s="137"/>
      <c r="R255" s="12"/>
      <c r="S255" s="12"/>
      <c r="T255" s="12"/>
      <c r="U255" s="12"/>
      <c r="V255" s="12"/>
      <c r="W255" s="216"/>
      <c r="X255" s="39"/>
      <c r="Y255" s="39"/>
      <c r="Z255" s="39"/>
      <c r="AA255" s="39"/>
      <c r="AB255" s="39"/>
      <c r="AC255" s="39"/>
    </row>
    <row r="256" spans="1:29" ht="47.25" x14ac:dyDescent="0.25">
      <c r="A256" s="13"/>
      <c r="B256" s="215" t="s">
        <v>11</v>
      </c>
      <c r="C256" s="12"/>
      <c r="D256" s="12"/>
      <c r="E256" s="12"/>
      <c r="F256" s="12"/>
      <c r="G256" s="361"/>
      <c r="H256" s="12"/>
      <c r="I256" s="12"/>
      <c r="J256" s="12"/>
      <c r="K256" s="28"/>
      <c r="L256" s="12"/>
      <c r="M256" s="12"/>
      <c r="N256" s="139"/>
      <c r="O256" s="361"/>
      <c r="P256" s="137"/>
      <c r="Q256" s="137"/>
      <c r="R256" s="12"/>
      <c r="S256" s="12"/>
      <c r="T256" s="12"/>
      <c r="U256" s="12"/>
      <c r="V256" s="12"/>
      <c r="W256" s="216"/>
      <c r="X256" s="39"/>
      <c r="Y256" s="39"/>
      <c r="Z256" s="39"/>
      <c r="AA256" s="39"/>
      <c r="AB256" s="39"/>
      <c r="AC256" s="39"/>
    </row>
    <row r="257" spans="1:29" x14ac:dyDescent="0.25">
      <c r="A257" s="13"/>
      <c r="B257" s="49" t="s">
        <v>3</v>
      </c>
      <c r="C257" s="12"/>
      <c r="D257" s="12"/>
      <c r="E257" s="12"/>
      <c r="F257" s="12"/>
      <c r="G257" s="361"/>
      <c r="H257" s="12"/>
      <c r="I257" s="12"/>
      <c r="J257" s="12"/>
      <c r="K257" s="28"/>
      <c r="L257" s="12"/>
      <c r="M257" s="12"/>
      <c r="N257" s="139"/>
      <c r="O257" s="361"/>
      <c r="P257" s="137"/>
      <c r="Q257" s="137"/>
      <c r="R257" s="12"/>
      <c r="S257" s="12"/>
      <c r="T257" s="12"/>
      <c r="U257" s="12"/>
      <c r="V257" s="12"/>
      <c r="W257" s="216"/>
      <c r="X257" s="39"/>
      <c r="Y257" s="39"/>
      <c r="Z257" s="39"/>
      <c r="AA257" s="39"/>
      <c r="AB257" s="39"/>
      <c r="AC257" s="39"/>
    </row>
    <row r="258" spans="1:29" x14ac:dyDescent="0.25">
      <c r="A258" s="13"/>
      <c r="B258" s="49" t="s">
        <v>5</v>
      </c>
      <c r="C258" s="12"/>
      <c r="D258" s="12"/>
      <c r="E258" s="12"/>
      <c r="F258" s="12"/>
      <c r="G258" s="361"/>
      <c r="H258" s="12"/>
      <c r="I258" s="12"/>
      <c r="J258" s="12"/>
      <c r="K258" s="28"/>
      <c r="L258" s="12"/>
      <c r="M258" s="12"/>
      <c r="N258" s="139"/>
      <c r="O258" s="361"/>
      <c r="P258" s="137"/>
      <c r="Q258" s="137"/>
      <c r="R258" s="12"/>
      <c r="S258" s="12"/>
      <c r="T258" s="12"/>
      <c r="U258" s="12"/>
      <c r="V258" s="12"/>
      <c r="W258" s="216"/>
      <c r="X258" s="39"/>
      <c r="Y258" s="39"/>
      <c r="Z258" s="39"/>
      <c r="AA258" s="39"/>
      <c r="AB258" s="39"/>
      <c r="AC258" s="39"/>
    </row>
    <row r="259" spans="1:29" ht="16.5" thickBot="1" x14ac:dyDescent="0.3">
      <c r="A259" s="14" t="s">
        <v>4</v>
      </c>
      <c r="B259" s="15"/>
      <c r="C259" s="15"/>
      <c r="D259" s="15"/>
      <c r="E259" s="15"/>
      <c r="F259" s="15"/>
      <c r="G259" s="362"/>
      <c r="H259" s="15"/>
      <c r="I259" s="15"/>
      <c r="J259" s="15"/>
      <c r="K259" s="37"/>
      <c r="L259" s="15"/>
      <c r="M259" s="15"/>
      <c r="N259" s="146"/>
      <c r="O259" s="362"/>
      <c r="P259" s="145"/>
      <c r="Q259" s="145"/>
      <c r="R259" s="15"/>
      <c r="S259" s="15"/>
      <c r="T259" s="15"/>
      <c r="U259" s="15"/>
      <c r="V259" s="15"/>
      <c r="W259" s="38"/>
      <c r="X259" s="39"/>
      <c r="Y259" s="39"/>
      <c r="Z259" s="39"/>
      <c r="AA259" s="39"/>
      <c r="AB259" s="39"/>
      <c r="AC259" s="39"/>
    </row>
    <row r="260" spans="1:29" x14ac:dyDescent="0.25">
      <c r="C260" s="96"/>
      <c r="D260" s="83"/>
      <c r="E260" s="83"/>
      <c r="F260" s="83"/>
      <c r="G260" s="357"/>
      <c r="H260" s="83"/>
      <c r="N260" s="132"/>
      <c r="O260" s="141"/>
      <c r="P260" s="130"/>
      <c r="Q260" s="130"/>
    </row>
    <row r="261" spans="1:29" x14ac:dyDescent="0.25">
      <c r="B261" s="1053" t="s">
        <v>57</v>
      </c>
      <c r="C261" s="1053"/>
      <c r="D261" s="1053"/>
      <c r="E261" s="1053"/>
      <c r="F261" s="1053"/>
      <c r="G261" s="357"/>
      <c r="H261" s="83"/>
      <c r="N261" s="132"/>
      <c r="O261" s="141"/>
      <c r="P261" s="130"/>
      <c r="Q261" s="130"/>
    </row>
    <row r="262" spans="1:29" x14ac:dyDescent="0.25">
      <c r="B262" s="22" t="s">
        <v>78</v>
      </c>
      <c r="N262" s="132"/>
      <c r="O262" s="141"/>
      <c r="P262" s="130"/>
      <c r="Q262" s="130"/>
    </row>
    <row r="263" spans="1:29" x14ac:dyDescent="0.25">
      <c r="B263" s="1054" t="s">
        <v>58</v>
      </c>
      <c r="C263" s="1054"/>
      <c r="D263" s="1054"/>
      <c r="E263" s="1054"/>
      <c r="F263" s="1054"/>
      <c r="G263" s="1054"/>
      <c r="H263" s="1054"/>
      <c r="N263" s="132"/>
      <c r="O263" s="141"/>
      <c r="P263" s="130"/>
      <c r="Q263" s="130"/>
    </row>
    <row r="264" spans="1:29" x14ac:dyDescent="0.25">
      <c r="N264" s="132"/>
      <c r="O264" s="141"/>
      <c r="P264" s="130"/>
      <c r="Q264" s="130"/>
    </row>
    <row r="265" spans="1:29" ht="20.25" x14ac:dyDescent="0.3">
      <c r="C265" s="97"/>
      <c r="D265" s="97"/>
      <c r="E265" s="97"/>
      <c r="F265" s="97"/>
      <c r="G265" s="363"/>
      <c r="H265" s="97"/>
      <c r="I265" s="97"/>
      <c r="J265" s="97"/>
      <c r="K265" s="98"/>
      <c r="L265" s="97"/>
      <c r="M265" s="97"/>
      <c r="N265" s="365"/>
      <c r="O265" s="363"/>
      <c r="P265" s="482"/>
      <c r="Q265" s="482"/>
    </row>
    <row r="266" spans="1:29" ht="23.25" x14ac:dyDescent="0.3">
      <c r="C266" s="97"/>
      <c r="D266" s="97"/>
      <c r="E266" s="56" t="s">
        <v>20</v>
      </c>
      <c r="F266" s="17"/>
      <c r="G266" s="378"/>
      <c r="H266" s="18"/>
      <c r="I266" s="19"/>
      <c r="J266" s="20"/>
      <c r="K266" s="21"/>
      <c r="L266" s="20"/>
      <c r="M266" s="20"/>
      <c r="O266" s="359" t="s">
        <v>21</v>
      </c>
      <c r="P266" s="483"/>
      <c r="Q266" s="147"/>
    </row>
    <row r="267" spans="1:29" ht="23.25" x14ac:dyDescent="0.3">
      <c r="C267" s="99"/>
      <c r="D267" s="99"/>
      <c r="E267" s="56"/>
      <c r="F267" s="17"/>
      <c r="G267" s="378"/>
      <c r="H267" s="18"/>
      <c r="I267" s="19"/>
      <c r="J267" s="20"/>
      <c r="K267" s="21"/>
      <c r="L267" s="20"/>
      <c r="M267" s="20"/>
      <c r="O267" s="360"/>
      <c r="P267" s="483"/>
      <c r="Q267" s="147"/>
    </row>
    <row r="268" spans="1:29" ht="23.25" x14ac:dyDescent="0.3">
      <c r="C268" s="97"/>
      <c r="D268" s="97"/>
      <c r="E268" s="56"/>
      <c r="F268" s="17"/>
      <c r="G268" s="378"/>
      <c r="H268" s="18"/>
      <c r="I268" s="19"/>
      <c r="J268" s="20"/>
      <c r="K268" s="21"/>
      <c r="L268" s="20"/>
      <c r="M268" s="20"/>
      <c r="O268" s="359"/>
      <c r="P268" s="483"/>
      <c r="Q268" s="147"/>
    </row>
    <row r="269" spans="1:29" ht="23.25" x14ac:dyDescent="0.3">
      <c r="C269" s="97"/>
      <c r="D269" s="97"/>
      <c r="E269" s="56" t="s">
        <v>30</v>
      </c>
      <c r="F269" s="17"/>
      <c r="G269" s="378"/>
      <c r="H269" s="18"/>
      <c r="I269" s="19"/>
      <c r="J269" s="20"/>
      <c r="K269" s="21"/>
      <c r="L269" s="20"/>
      <c r="M269" s="20"/>
      <c r="O269" s="358" t="s">
        <v>26</v>
      </c>
      <c r="P269" s="483"/>
      <c r="Q269" s="147"/>
    </row>
    <row r="270" spans="1:29" ht="23.25" x14ac:dyDescent="0.3">
      <c r="C270" s="97"/>
      <c r="D270" s="97"/>
      <c r="E270" s="56"/>
      <c r="F270" s="17"/>
      <c r="G270" s="378"/>
      <c r="H270" s="18"/>
      <c r="I270" s="19"/>
      <c r="J270" s="20"/>
      <c r="K270" s="21"/>
      <c r="L270" s="20"/>
      <c r="M270" s="20"/>
      <c r="O270" s="359"/>
      <c r="P270" s="483"/>
      <c r="Q270" s="147"/>
    </row>
    <row r="271" spans="1:29" ht="23.25" x14ac:dyDescent="0.3">
      <c r="E271" s="56"/>
      <c r="F271" s="17"/>
      <c r="G271" s="378"/>
      <c r="H271" s="18"/>
      <c r="I271" s="19"/>
      <c r="J271" s="20"/>
      <c r="K271" s="21"/>
      <c r="L271" s="20"/>
      <c r="M271" s="20"/>
      <c r="O271" s="359"/>
      <c r="P271" s="483"/>
      <c r="Q271" s="147"/>
    </row>
    <row r="272" spans="1:29" ht="23.25" x14ac:dyDescent="0.3">
      <c r="E272" s="56" t="s">
        <v>22</v>
      </c>
      <c r="F272" s="17"/>
      <c r="G272" s="378"/>
      <c r="H272" s="18"/>
      <c r="I272" s="19"/>
      <c r="J272" s="20"/>
      <c r="K272" s="21"/>
      <c r="L272" s="20"/>
      <c r="M272" s="20"/>
      <c r="O272" s="358" t="s">
        <v>23</v>
      </c>
      <c r="P272" s="483"/>
      <c r="Q272" s="147"/>
    </row>
    <row r="273" spans="14:17" x14ac:dyDescent="0.25">
      <c r="N273" s="132"/>
      <c r="O273" s="141"/>
      <c r="P273" s="130"/>
      <c r="Q273" s="130"/>
    </row>
    <row r="274" spans="14:17" x14ac:dyDescent="0.25">
      <c r="N274" s="132"/>
      <c r="O274" s="141"/>
      <c r="P274" s="130"/>
      <c r="Q274" s="130"/>
    </row>
  </sheetData>
  <mergeCells count="22">
    <mergeCell ref="B261:F261"/>
    <mergeCell ref="B263:H263"/>
    <mergeCell ref="S16:V16"/>
    <mergeCell ref="W16:W18"/>
    <mergeCell ref="D17:E17"/>
    <mergeCell ref="F17:G17"/>
    <mergeCell ref="H17:I17"/>
    <mergeCell ref="J17:K17"/>
    <mergeCell ref="L17:M17"/>
    <mergeCell ref="S17:S18"/>
    <mergeCell ref="T17:T18"/>
    <mergeCell ref="U17:V17"/>
    <mergeCell ref="A7:W7"/>
    <mergeCell ref="D8:S8"/>
    <mergeCell ref="R9:W9"/>
    <mergeCell ref="A16:A18"/>
    <mergeCell ref="B16:B18"/>
    <mergeCell ref="C16:C18"/>
    <mergeCell ref="D16:M16"/>
    <mergeCell ref="N16:O17"/>
    <mergeCell ref="P16:Q17"/>
    <mergeCell ref="R16:R18"/>
  </mergeCells>
  <conditionalFormatting sqref="B169:B186">
    <cfRule type="duplicateValues" dxfId="12" priority="4"/>
  </conditionalFormatting>
  <conditionalFormatting sqref="B95">
    <cfRule type="duplicateValues" dxfId="11" priority="3"/>
  </conditionalFormatting>
  <conditionalFormatting sqref="B187:B191">
    <cfRule type="duplicateValues" dxfId="10" priority="2"/>
  </conditionalFormatting>
  <conditionalFormatting sqref="B192:B254">
    <cfRule type="duplicateValues" dxfId="9" priority="7"/>
  </conditionalFormatting>
  <pageMargins left="0.70866141732283472" right="0.70866141732283472" top="0.74803149606299213" bottom="0.74803149606299213" header="0.31496062992125984" footer="0.31496062992125984"/>
  <pageSetup paperSize="9" scale="45" fitToHeight="0" orientation="landscape" horizontalDpi="0" verticalDpi="0"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AS382"/>
  <sheetViews>
    <sheetView showZeros="0" topLeftCell="A12" zoomScale="60" zoomScaleNormal="60" zoomScaleSheetLayoutView="50" workbookViewId="0">
      <pane xSplit="4" ySplit="12" topLeftCell="E193" activePane="bottomRight" state="frozen"/>
      <selection activeCell="A12" sqref="A12"/>
      <selection pane="topRight" activeCell="E12" sqref="E12"/>
      <selection pane="bottomLeft" activeCell="A24" sqref="A24"/>
      <selection pane="bottomRight" activeCell="X197" sqref="X197"/>
    </sheetView>
  </sheetViews>
  <sheetFormatPr defaultRowHeight="15.75" x14ac:dyDescent="0.25"/>
  <cols>
    <col min="1" max="1" width="9" style="22"/>
    <col min="2" max="2" width="32.875" style="22" customWidth="1"/>
    <col min="3" max="4" width="9" style="22"/>
    <col min="5" max="5" width="10" style="22" customWidth="1"/>
    <col min="6" max="6" width="9" style="22"/>
    <col min="7" max="7" width="9" style="141"/>
    <col min="8" max="8" width="9" style="22"/>
    <col min="9" max="9" width="9" style="141"/>
    <col min="10" max="10" width="9" style="22"/>
    <col min="11" max="11" width="9" style="59"/>
    <col min="12" max="12" width="8.75" style="22" customWidth="1"/>
    <col min="13" max="13" width="9" style="22"/>
    <col min="14" max="14" width="9" style="158"/>
    <col min="15" max="15" width="11.875" style="354" customWidth="1"/>
    <col min="16" max="16" width="10.25" style="131" customWidth="1"/>
    <col min="17" max="17" width="13.125" style="354" customWidth="1"/>
    <col min="18" max="18" width="11.75" style="22" customWidth="1"/>
    <col min="19" max="19" width="8.375" style="22" customWidth="1"/>
    <col min="20" max="20" width="9" style="22"/>
    <col min="21" max="21" width="15" style="22" customWidth="1"/>
    <col min="22" max="22" width="16.875" style="22" customWidth="1"/>
    <col min="23" max="23" width="20.25" style="22" customWidth="1"/>
    <col min="24" max="24" width="13" style="22" customWidth="1"/>
    <col min="25" max="29" width="12.125" style="22" customWidth="1"/>
    <col min="30" max="16384" width="9" style="22"/>
  </cols>
  <sheetData>
    <row r="1" spans="1:29" x14ac:dyDescent="0.25">
      <c r="N1" s="132"/>
      <c r="O1" s="141"/>
      <c r="P1" s="130"/>
      <c r="Q1" s="141"/>
    </row>
    <row r="2" spans="1:29" x14ac:dyDescent="0.25">
      <c r="N2" s="132"/>
      <c r="O2" s="141"/>
      <c r="P2" s="130"/>
      <c r="Q2" s="141"/>
    </row>
    <row r="3" spans="1:29" ht="18.75" x14ac:dyDescent="0.3">
      <c r="N3" s="132"/>
      <c r="O3" s="141"/>
      <c r="P3" s="130"/>
      <c r="Q3" s="141"/>
      <c r="W3" s="213" t="s">
        <v>32</v>
      </c>
      <c r="X3" s="213"/>
      <c r="Y3" s="213"/>
      <c r="Z3" s="213"/>
      <c r="AA3" s="213"/>
      <c r="AB3" s="213"/>
      <c r="AC3" s="213"/>
    </row>
    <row r="4" spans="1:29" ht="18.75" x14ac:dyDescent="0.3">
      <c r="N4" s="132"/>
      <c r="O4" s="141"/>
      <c r="P4" s="130"/>
      <c r="Q4" s="141"/>
      <c r="W4" s="213" t="s">
        <v>14</v>
      </c>
      <c r="X4" s="213"/>
      <c r="Y4" s="213"/>
      <c r="Z4" s="213"/>
      <c r="AA4" s="213"/>
      <c r="AB4" s="213"/>
      <c r="AC4" s="213"/>
    </row>
    <row r="5" spans="1:29" ht="18.75" x14ac:dyDescent="0.3">
      <c r="N5" s="132"/>
      <c r="O5" s="141"/>
      <c r="P5" s="130"/>
      <c r="Q5" s="141"/>
      <c r="W5" s="213" t="s">
        <v>33</v>
      </c>
      <c r="X5" s="213"/>
      <c r="Y5" s="213"/>
      <c r="Z5" s="213"/>
      <c r="AA5" s="213"/>
      <c r="AB5" s="213"/>
      <c r="AC5" s="213"/>
    </row>
    <row r="6" spans="1:29" x14ac:dyDescent="0.25">
      <c r="N6" s="132"/>
      <c r="O6" s="141"/>
      <c r="P6" s="130"/>
      <c r="Q6" s="141"/>
      <c r="W6" s="29"/>
      <c r="X6" s="29"/>
      <c r="Y6" s="29"/>
      <c r="Z6" s="29"/>
      <c r="AA6" s="29"/>
      <c r="AB6" s="29"/>
      <c r="AC6" s="29"/>
    </row>
    <row r="7" spans="1:29" ht="25.5" x14ac:dyDescent="0.35">
      <c r="A7" s="1043" t="s">
        <v>34</v>
      </c>
      <c r="B7" s="1044"/>
      <c r="C7" s="1044"/>
      <c r="D7" s="1044"/>
      <c r="E7" s="1044"/>
      <c r="F7" s="1044"/>
      <c r="G7" s="1044"/>
      <c r="H7" s="1044"/>
      <c r="I7" s="1044"/>
      <c r="J7" s="1044"/>
      <c r="K7" s="1044"/>
      <c r="L7" s="1044"/>
      <c r="M7" s="1044"/>
      <c r="N7" s="1044"/>
      <c r="O7" s="1044"/>
      <c r="P7" s="1044"/>
      <c r="Q7" s="1044"/>
      <c r="R7" s="1044"/>
      <c r="S7" s="1044"/>
      <c r="T7" s="1044"/>
      <c r="U7" s="1044"/>
      <c r="V7" s="1044"/>
      <c r="W7" s="1044"/>
      <c r="X7" s="212"/>
      <c r="Y7" s="212"/>
      <c r="Z7" s="212"/>
      <c r="AA7" s="212"/>
      <c r="AB7" s="212"/>
      <c r="AC7" s="212"/>
    </row>
    <row r="8" spans="1:29" ht="25.5" x14ac:dyDescent="0.35">
      <c r="D8" s="1044" t="s">
        <v>444</v>
      </c>
      <c r="E8" s="1044"/>
      <c r="F8" s="1044"/>
      <c r="G8" s="1044"/>
      <c r="H8" s="1044"/>
      <c r="I8" s="1044"/>
      <c r="J8" s="1044"/>
      <c r="K8" s="1044"/>
      <c r="L8" s="1044"/>
      <c r="M8" s="1044"/>
      <c r="N8" s="1044"/>
      <c r="O8" s="1044"/>
      <c r="P8" s="1044"/>
      <c r="Q8" s="1044"/>
      <c r="R8" s="1044"/>
      <c r="S8" s="1044"/>
      <c r="U8" s="40"/>
      <c r="V8" s="40"/>
      <c r="W8" s="213" t="s">
        <v>15</v>
      </c>
      <c r="X8" s="213"/>
      <c r="Y8" s="213"/>
      <c r="Z8" s="213"/>
      <c r="AA8" s="213"/>
      <c r="AB8" s="213"/>
      <c r="AC8" s="213"/>
    </row>
    <row r="9" spans="1:29" ht="18.75" x14ac:dyDescent="0.3">
      <c r="N9" s="132"/>
      <c r="O9" s="141"/>
      <c r="P9" s="130"/>
      <c r="Q9" s="141"/>
      <c r="R9" s="1045" t="s">
        <v>27</v>
      </c>
      <c r="S9" s="1045"/>
      <c r="T9" s="1045"/>
      <c r="U9" s="1045"/>
      <c r="V9" s="1045"/>
      <c r="W9" s="1045"/>
      <c r="X9" s="213"/>
      <c r="Y9" s="213"/>
      <c r="Z9" s="213"/>
      <c r="AA9" s="213"/>
      <c r="AB9" s="213"/>
      <c r="AC9" s="213"/>
    </row>
    <row r="10" spans="1:29" ht="18.75" x14ac:dyDescent="0.3">
      <c r="N10" s="132"/>
      <c r="O10" s="141"/>
      <c r="P10" s="130"/>
      <c r="Q10" s="141"/>
      <c r="R10" s="213"/>
      <c r="S10" s="213"/>
      <c r="T10" s="213"/>
      <c r="U10" s="213"/>
      <c r="V10" s="213"/>
      <c r="W10" s="213" t="s">
        <v>28</v>
      </c>
      <c r="X10" s="213"/>
      <c r="Y10" s="213"/>
      <c r="Z10" s="213"/>
      <c r="AA10" s="213"/>
      <c r="AB10" s="213"/>
      <c r="AC10" s="213"/>
    </row>
    <row r="11" spans="1:29" ht="18.75" x14ac:dyDescent="0.3">
      <c r="N11" s="132"/>
      <c r="O11" s="141"/>
      <c r="P11" s="130"/>
      <c r="Q11" s="141"/>
      <c r="U11" s="40"/>
      <c r="V11" s="40"/>
    </row>
    <row r="12" spans="1:29" ht="18.75" x14ac:dyDescent="0.3">
      <c r="N12" s="132"/>
      <c r="O12" s="141"/>
      <c r="P12" s="130"/>
      <c r="Q12" s="141"/>
      <c r="U12" s="40"/>
      <c r="V12" s="85"/>
      <c r="W12" s="86" t="s">
        <v>16</v>
      </c>
      <c r="X12" s="114"/>
      <c r="Y12" s="114"/>
      <c r="Z12" s="114"/>
      <c r="AA12" s="114"/>
      <c r="AB12" s="114"/>
      <c r="AC12" s="114"/>
    </row>
    <row r="13" spans="1:29" ht="18.75" x14ac:dyDescent="0.3">
      <c r="A13" s="87"/>
      <c r="I13" s="130"/>
      <c r="N13" s="132"/>
      <c r="O13" s="141"/>
      <c r="P13" s="130"/>
      <c r="Q13" s="141"/>
      <c r="U13" s="40"/>
      <c r="V13" s="40"/>
      <c r="W13" s="213" t="s">
        <v>141</v>
      </c>
      <c r="X13" s="213"/>
      <c r="Y13" s="213"/>
      <c r="Z13" s="213"/>
      <c r="AA13" s="213"/>
      <c r="AB13" s="213"/>
      <c r="AC13" s="213"/>
    </row>
    <row r="14" spans="1:29" ht="18.75" x14ac:dyDescent="0.3">
      <c r="A14" s="87"/>
      <c r="N14" s="132"/>
      <c r="O14" s="141"/>
      <c r="P14" s="130"/>
      <c r="Q14" s="141"/>
      <c r="U14" s="40"/>
      <c r="V14" s="40"/>
      <c r="W14" s="213" t="s">
        <v>17</v>
      </c>
      <c r="X14" s="213"/>
      <c r="Y14" s="213"/>
      <c r="Z14" s="213"/>
      <c r="AA14" s="213"/>
      <c r="AB14" s="213"/>
      <c r="AC14" s="213"/>
    </row>
    <row r="15" spans="1:29" ht="16.5" thickBot="1" x14ac:dyDescent="0.3">
      <c r="N15" s="132"/>
      <c r="O15" s="141"/>
      <c r="P15" s="130"/>
      <c r="Q15" s="141"/>
    </row>
    <row r="16" spans="1:29" ht="42" customHeight="1" x14ac:dyDescent="0.25">
      <c r="A16" s="1046" t="s">
        <v>35</v>
      </c>
      <c r="B16" s="1048" t="s">
        <v>59</v>
      </c>
      <c r="C16" s="1051" t="s">
        <v>36</v>
      </c>
      <c r="D16" s="1051" t="s">
        <v>80</v>
      </c>
      <c r="E16" s="1051"/>
      <c r="F16" s="1051"/>
      <c r="G16" s="1051"/>
      <c r="H16" s="1051"/>
      <c r="I16" s="1051"/>
      <c r="J16" s="1051"/>
      <c r="K16" s="1051"/>
      <c r="L16" s="1051"/>
      <c r="M16" s="1051"/>
      <c r="N16" s="1051" t="s">
        <v>81</v>
      </c>
      <c r="O16" s="1051"/>
      <c r="P16" s="1057" t="s">
        <v>37</v>
      </c>
      <c r="Q16" s="1057"/>
      <c r="R16" s="1051" t="s">
        <v>38</v>
      </c>
      <c r="S16" s="1051" t="s">
        <v>39</v>
      </c>
      <c r="T16" s="1051"/>
      <c r="U16" s="1051"/>
      <c r="V16" s="1051"/>
      <c r="W16" s="1055" t="s">
        <v>40</v>
      </c>
      <c r="X16" s="96"/>
      <c r="Y16" s="96"/>
      <c r="Z16" s="96"/>
      <c r="AA16" s="96"/>
      <c r="AB16" s="96"/>
      <c r="AC16" s="96"/>
    </row>
    <row r="17" spans="1:45" ht="60" customHeight="1" x14ac:dyDescent="0.25">
      <c r="A17" s="1047"/>
      <c r="B17" s="1049"/>
      <c r="C17" s="1052"/>
      <c r="D17" s="1052" t="s">
        <v>41</v>
      </c>
      <c r="E17" s="1052"/>
      <c r="F17" s="1052" t="s">
        <v>42</v>
      </c>
      <c r="G17" s="1052"/>
      <c r="H17" s="1052" t="s">
        <v>43</v>
      </c>
      <c r="I17" s="1052"/>
      <c r="J17" s="1052" t="s">
        <v>44</v>
      </c>
      <c r="K17" s="1052"/>
      <c r="L17" s="1052" t="s">
        <v>45</v>
      </c>
      <c r="M17" s="1052"/>
      <c r="N17" s="1052"/>
      <c r="O17" s="1052"/>
      <c r="P17" s="1058"/>
      <c r="Q17" s="1058"/>
      <c r="R17" s="1052"/>
      <c r="S17" s="1052" t="s">
        <v>46</v>
      </c>
      <c r="T17" s="1052" t="s">
        <v>47</v>
      </c>
      <c r="U17" s="1052" t="s">
        <v>48</v>
      </c>
      <c r="V17" s="1052"/>
      <c r="W17" s="1056"/>
      <c r="X17" s="39"/>
      <c r="Y17" s="39"/>
      <c r="Z17" s="118"/>
      <c r="AA17" s="39"/>
      <c r="AB17" s="39"/>
      <c r="AC17" s="39"/>
      <c r="AE17" s="25">
        <f>K22+I22+G22</f>
        <v>0</v>
      </c>
    </row>
    <row r="18" spans="1:45" ht="78.75" x14ac:dyDescent="0.25">
      <c r="A18" s="1047"/>
      <c r="B18" s="1050"/>
      <c r="C18" s="1052"/>
      <c r="D18" s="215" t="s">
        <v>49</v>
      </c>
      <c r="E18" s="215" t="s">
        <v>50</v>
      </c>
      <c r="F18" s="215" t="s">
        <v>51</v>
      </c>
      <c r="G18" s="461" t="s">
        <v>2</v>
      </c>
      <c r="H18" s="215" t="s">
        <v>51</v>
      </c>
      <c r="I18" s="461" t="s">
        <v>2</v>
      </c>
      <c r="J18" s="215" t="s">
        <v>51</v>
      </c>
      <c r="K18" s="215" t="s">
        <v>2</v>
      </c>
      <c r="L18" s="215" t="s">
        <v>51</v>
      </c>
      <c r="M18" s="215" t="s">
        <v>2</v>
      </c>
      <c r="N18" s="136" t="s">
        <v>41</v>
      </c>
      <c r="O18" s="355" t="s">
        <v>52</v>
      </c>
      <c r="P18" s="135" t="s">
        <v>41</v>
      </c>
      <c r="Q18" s="355" t="s">
        <v>53</v>
      </c>
      <c r="R18" s="1052"/>
      <c r="S18" s="1052"/>
      <c r="T18" s="1052"/>
      <c r="U18" s="215" t="s">
        <v>54</v>
      </c>
      <c r="V18" s="215" t="s">
        <v>55</v>
      </c>
      <c r="W18" s="1056"/>
      <c r="X18" s="39"/>
      <c r="Y18" s="39"/>
      <c r="Z18" s="118"/>
      <c r="AA18" s="39"/>
      <c r="AB18" s="39"/>
      <c r="AC18" s="39"/>
      <c r="AE18" s="25"/>
    </row>
    <row r="19" spans="1:45" x14ac:dyDescent="0.25">
      <c r="A19" s="214">
        <v>1</v>
      </c>
      <c r="B19" s="217">
        <v>2</v>
      </c>
      <c r="C19" s="215">
        <v>3</v>
      </c>
      <c r="D19" s="215">
        <v>4</v>
      </c>
      <c r="E19" s="215">
        <v>5</v>
      </c>
      <c r="F19" s="215">
        <v>6</v>
      </c>
      <c r="G19" s="461">
        <v>7</v>
      </c>
      <c r="H19" s="215">
        <v>8</v>
      </c>
      <c r="I19" s="461">
        <v>9</v>
      </c>
      <c r="J19" s="215">
        <v>10</v>
      </c>
      <c r="K19" s="215">
        <v>11</v>
      </c>
      <c r="L19" s="215">
        <v>12</v>
      </c>
      <c r="M19" s="215">
        <v>13</v>
      </c>
      <c r="N19" s="136">
        <v>14</v>
      </c>
      <c r="O19" s="355">
        <v>15</v>
      </c>
      <c r="P19" s="135">
        <v>16</v>
      </c>
      <c r="Q19" s="355">
        <v>17</v>
      </c>
      <c r="R19" s="215">
        <v>18</v>
      </c>
      <c r="S19" s="215">
        <v>19</v>
      </c>
      <c r="T19" s="215">
        <v>20</v>
      </c>
      <c r="U19" s="214">
        <v>21</v>
      </c>
      <c r="V19" s="215">
        <v>22</v>
      </c>
      <c r="W19" s="26">
        <v>23</v>
      </c>
      <c r="X19" s="96"/>
      <c r="Y19" s="96">
        <v>212.93</v>
      </c>
      <c r="Z19" s="96"/>
      <c r="AA19" s="96"/>
      <c r="AB19" s="96"/>
      <c r="AC19" s="96"/>
      <c r="AE19" s="22" t="s">
        <v>88</v>
      </c>
    </row>
    <row r="20" spans="1:45" x14ac:dyDescent="0.25">
      <c r="A20" s="214"/>
      <c r="B20" s="215" t="s">
        <v>65</v>
      </c>
      <c r="C20" s="88"/>
      <c r="D20" s="88">
        <f>D21+D117</f>
        <v>1258.788092</v>
      </c>
      <c r="E20" s="88">
        <f t="shared" ref="E20:R20" si="0">E21+E117</f>
        <v>56.418708050000028</v>
      </c>
      <c r="F20" s="88">
        <f t="shared" si="0"/>
        <v>0</v>
      </c>
      <c r="G20" s="88">
        <f t="shared" si="0"/>
        <v>14.799583460000003</v>
      </c>
      <c r="H20" s="88">
        <f t="shared" si="0"/>
        <v>0</v>
      </c>
      <c r="I20" s="88">
        <f t="shared" si="0"/>
        <v>41.619124590000013</v>
      </c>
      <c r="J20" s="88">
        <f t="shared" si="0"/>
        <v>0</v>
      </c>
      <c r="K20" s="88">
        <f t="shared" si="0"/>
        <v>0</v>
      </c>
      <c r="L20" s="88">
        <f t="shared" si="0"/>
        <v>1258.788092</v>
      </c>
      <c r="M20" s="88">
        <f t="shared" si="0"/>
        <v>0</v>
      </c>
      <c r="N20" s="88">
        <f t="shared" si="0"/>
        <v>119.8369129148</v>
      </c>
      <c r="O20" s="88">
        <f t="shared" si="0"/>
        <v>69.085225356999999</v>
      </c>
      <c r="P20" s="88">
        <f t="shared" si="0"/>
        <v>101.55670586000001</v>
      </c>
      <c r="Q20" s="88">
        <f t="shared" si="0"/>
        <v>58.54680115</v>
      </c>
      <c r="R20" s="88">
        <f t="shared" si="0"/>
        <v>0</v>
      </c>
      <c r="S20" s="89"/>
      <c r="T20" s="89"/>
      <c r="U20" s="89"/>
      <c r="V20" s="89"/>
      <c r="W20" s="78"/>
      <c r="X20" s="83"/>
      <c r="Y20" s="122"/>
      <c r="Z20" s="83"/>
      <c r="AA20" s="83"/>
      <c r="AB20" s="96" t="s">
        <v>97</v>
      </c>
      <c r="AC20" s="83"/>
      <c r="AE20" s="104">
        <f>E22-E182</f>
        <v>-0.63922488</v>
      </c>
    </row>
    <row r="21" spans="1:45" ht="31.5" x14ac:dyDescent="0.25">
      <c r="A21" s="214" t="s">
        <v>56</v>
      </c>
      <c r="B21" s="215" t="s">
        <v>13</v>
      </c>
      <c r="C21" s="27"/>
      <c r="D21" s="27">
        <f t="shared" ref="D21:R21" si="1">D22</f>
        <v>984.89809200000002</v>
      </c>
      <c r="E21" s="27">
        <f t="shared" si="1"/>
        <v>0</v>
      </c>
      <c r="F21" s="27">
        <f t="shared" si="1"/>
        <v>0</v>
      </c>
      <c r="G21" s="135">
        <f t="shared" si="1"/>
        <v>0</v>
      </c>
      <c r="H21" s="27">
        <f t="shared" si="1"/>
        <v>0</v>
      </c>
      <c r="I21" s="135">
        <f t="shared" si="1"/>
        <v>0</v>
      </c>
      <c r="J21" s="27">
        <f t="shared" si="1"/>
        <v>0</v>
      </c>
      <c r="K21" s="27">
        <f t="shared" si="1"/>
        <v>0</v>
      </c>
      <c r="L21" s="27">
        <f t="shared" si="1"/>
        <v>984.89809200000002</v>
      </c>
      <c r="M21" s="27">
        <f t="shared" si="1"/>
        <v>0</v>
      </c>
      <c r="N21" s="136">
        <f t="shared" si="1"/>
        <v>0</v>
      </c>
      <c r="O21" s="135">
        <f t="shared" si="1"/>
        <v>0</v>
      </c>
      <c r="P21" s="135">
        <f t="shared" si="1"/>
        <v>0</v>
      </c>
      <c r="Q21" s="135">
        <f t="shared" si="1"/>
        <v>0</v>
      </c>
      <c r="R21" s="27">
        <f t="shared" si="1"/>
        <v>0</v>
      </c>
      <c r="S21" s="69"/>
      <c r="T21" s="69"/>
      <c r="U21" s="69"/>
      <c r="V21" s="69"/>
      <c r="W21" s="90"/>
      <c r="X21" s="115"/>
      <c r="Y21" s="115"/>
      <c r="AB21" s="121" t="s">
        <v>95</v>
      </c>
      <c r="AC21" s="121" t="s">
        <v>96</v>
      </c>
      <c r="AK21" s="119" t="s">
        <v>94</v>
      </c>
      <c r="AM21" s="348" t="s">
        <v>117</v>
      </c>
      <c r="AQ21" s="348" t="s">
        <v>118</v>
      </c>
    </row>
    <row r="22" spans="1:45" ht="31.5" x14ac:dyDescent="0.25">
      <c r="A22" s="70" t="s">
        <v>1</v>
      </c>
      <c r="B22" s="215" t="s">
        <v>12</v>
      </c>
      <c r="C22" s="27"/>
      <c r="D22" s="27">
        <f>SUM(D24:D95)</f>
        <v>984.89809200000002</v>
      </c>
      <c r="E22" s="27">
        <f t="shared" ref="E22:R22" si="2">SUM(E24:E95)</f>
        <v>0</v>
      </c>
      <c r="F22" s="27">
        <f t="shared" si="2"/>
        <v>0</v>
      </c>
      <c r="G22" s="27">
        <f t="shared" si="2"/>
        <v>0</v>
      </c>
      <c r="H22" s="27">
        <f t="shared" si="2"/>
        <v>0</v>
      </c>
      <c r="I22" s="27">
        <f t="shared" si="2"/>
        <v>0</v>
      </c>
      <c r="J22" s="27">
        <f t="shared" si="2"/>
        <v>0</v>
      </c>
      <c r="K22" s="27">
        <f t="shared" si="2"/>
        <v>0</v>
      </c>
      <c r="L22" s="27">
        <f t="shared" si="2"/>
        <v>984.89809200000002</v>
      </c>
      <c r="M22" s="27">
        <f t="shared" si="2"/>
        <v>0</v>
      </c>
      <c r="N22" s="27">
        <f t="shared" si="2"/>
        <v>0</v>
      </c>
      <c r="O22" s="27">
        <f t="shared" si="2"/>
        <v>0</v>
      </c>
      <c r="P22" s="27">
        <f t="shared" si="2"/>
        <v>0</v>
      </c>
      <c r="Q22" s="27">
        <f t="shared" si="2"/>
        <v>0</v>
      </c>
      <c r="R22" s="27">
        <f t="shared" si="2"/>
        <v>0</v>
      </c>
      <c r="S22" s="69"/>
      <c r="T22" s="69"/>
      <c r="U22" s="69"/>
      <c r="V22" s="69"/>
      <c r="W22" s="90"/>
      <c r="X22" s="115">
        <f>SUM(X24:X182)</f>
        <v>104.59627</v>
      </c>
      <c r="Y22" s="115">
        <f>SUM(Y24:Y182)</f>
        <v>104.59627</v>
      </c>
      <c r="Z22" s="27"/>
      <c r="AA22" s="27">
        <f>SUM(AA24:AA183)</f>
        <v>0</v>
      </c>
      <c r="AB22" s="27">
        <f>SUM(AB24:AB183)</f>
        <v>0</v>
      </c>
      <c r="AC22" s="27">
        <f>SUM(AC24:AC183)</f>
        <v>0</v>
      </c>
      <c r="AD22" s="25"/>
      <c r="AI22" s="22">
        <f>SUM(AI24:AI181)</f>
        <v>4.2771743200000003</v>
      </c>
      <c r="AJ22" s="22">
        <f>SUM(AJ24:AJ181)</f>
        <v>0</v>
      </c>
      <c r="AK22" s="12">
        <f>SUM(AK24:AK181)</f>
        <v>4.2771743200000003</v>
      </c>
      <c r="AM22" s="348" t="s">
        <v>41</v>
      </c>
      <c r="AQ22" s="348" t="s">
        <v>119</v>
      </c>
    </row>
    <row r="23" spans="1:45" x14ac:dyDescent="0.25">
      <c r="A23" s="2">
        <v>1</v>
      </c>
      <c r="B23" s="507" t="s">
        <v>19</v>
      </c>
      <c r="C23" s="27"/>
      <c r="D23" s="27"/>
      <c r="E23" s="32"/>
      <c r="F23" s="27"/>
      <c r="G23" s="137"/>
      <c r="H23" s="27"/>
      <c r="I23" s="621"/>
      <c r="J23" s="27"/>
      <c r="K23" s="27"/>
      <c r="L23" s="27"/>
      <c r="M23" s="27"/>
      <c r="N23" s="621"/>
      <c r="O23" s="621"/>
      <c r="P23" s="621"/>
      <c r="Q23" s="621"/>
      <c r="R23" s="27"/>
      <c r="S23" s="27"/>
      <c r="T23" s="27"/>
      <c r="U23" s="27"/>
      <c r="V23" s="27"/>
      <c r="W23" s="123"/>
      <c r="X23" s="96"/>
      <c r="Y23" s="96"/>
      <c r="Z23" s="31"/>
      <c r="AA23" s="215"/>
      <c r="AB23" s="215"/>
      <c r="AC23" s="215"/>
      <c r="AE23" s="87" t="s">
        <v>93</v>
      </c>
      <c r="AK23" s="12"/>
      <c r="AM23" s="348" t="s">
        <v>100</v>
      </c>
      <c r="AN23" s="348" t="s">
        <v>101</v>
      </c>
      <c r="AO23" s="348" t="s">
        <v>99</v>
      </c>
      <c r="AQ23" s="380" t="s">
        <v>100</v>
      </c>
      <c r="AR23" s="380" t="s">
        <v>101</v>
      </c>
      <c r="AS23" s="380" t="s">
        <v>102</v>
      </c>
    </row>
    <row r="24" spans="1:45" s="155" customFormat="1" ht="47.25" x14ac:dyDescent="0.25">
      <c r="A24" s="148">
        <v>2</v>
      </c>
      <c r="B24" s="509" t="s">
        <v>155</v>
      </c>
      <c r="C24" s="375"/>
      <c r="D24" s="149">
        <v>11.17</v>
      </c>
      <c r="E24" s="367">
        <f>I24</f>
        <v>0</v>
      </c>
      <c r="F24" s="149"/>
      <c r="G24" s="367">
        <f t="array" ref="G24">IF(ISNA(INDEX('приложение 7.2 1 квартал'!H:H,MATCH(B24,'приложение 7.2 1 квартал'!B:B,0))),0,INDEX('приложение 7.2 1 квартал'!H:H,MATCH(B24,'приложение 7.2 1 квартал'!B:B,0)))</f>
        <v>0</v>
      </c>
      <c r="H24" s="149"/>
      <c r="I24" s="367">
        <f t="array" ref="I24">IF(ISNA(INDEX('приложение 7.2 2 квартал'!H:H,MATCH(B24,'приложение 7.2 2 квартал'!B:B,0))),0,INDEX('приложение 7.2 2 квартал'!H:H,MATCH(B24,'приложение 7.2 2 квартал'!B:B,0)))</f>
        <v>0</v>
      </c>
      <c r="J24" s="149"/>
      <c r="K24" s="371"/>
      <c r="L24" s="149">
        <v>11.17</v>
      </c>
      <c r="M24" s="149"/>
      <c r="N24" s="368">
        <f t="array" ref="N24">SUM(IF(ISNA(INDEX('приложение 7.2 1 квартал'!R:R,MATCH(B24,'приложение 7.2 1 квартал'!B:B,0))),0,INDEX('приложение 7.2 1 квартал'!R:R,MATCH(B24,'приложение 7.2 1 квартал'!B:B,0))),IF(ISNA(INDEX('приложение 7.2 2 квартал'!R:R,MATCH(B24,'приложение 7.2 2 квартал'!B:B,0))),0,INDEX('приложение 7.2 2 квартал'!R:R,MATCH(B24,'приложение 7.2 2 квартал'!B:B,0))))</f>
        <v>0</v>
      </c>
      <c r="O24" s="367">
        <f t="array" ref="O24">IF(ISNA(INDEX('приложение 7.2 2 квартал'!R:R,MATCH(B24,'приложение 7.2 2 квартал'!B:B,0))),0,INDEX('приложение 7.2 2 квартал'!R:R,MATCH(B24,'приложение 7.2 2 квартал'!B:B,0)))</f>
        <v>0</v>
      </c>
      <c r="P24" s="367">
        <v>0</v>
      </c>
      <c r="Q24" s="367">
        <f t="array" ref="Q24">P24-IF(ISNA(INDEX('приложение 7.1 1 квартал'!Q:Q,MATCH(B24,'приложение 7.1 1 квартал'!B:B,0))),0,INDEX('приложение 7.1 1 квартал'!Q:Q,MATCH(B24,'приложение 7.1 1 квартал'!B:B,0)))</f>
        <v>0</v>
      </c>
      <c r="R24" s="149"/>
      <c r="S24" s="149"/>
      <c r="T24" s="149"/>
      <c r="U24" s="149"/>
      <c r="V24" s="149"/>
      <c r="W24" s="624"/>
      <c r="X24" s="373">
        <f>E24-I24</f>
        <v>0</v>
      </c>
      <c r="Y24" s="374">
        <f>O24+X24</f>
        <v>0</v>
      </c>
      <c r="Z24" s="375"/>
      <c r="AA24" s="149"/>
      <c r="AB24" s="149"/>
      <c r="AC24" s="149"/>
      <c r="AE24" s="376">
        <f t="shared" ref="AE24" si="3">O24+N24</f>
        <v>0</v>
      </c>
      <c r="AF24" s="155">
        <v>1.3718125399999999</v>
      </c>
      <c r="AH24" s="155">
        <v>4277.1743200000001</v>
      </c>
      <c r="AI24" s="155">
        <f>AH24/1000</f>
        <v>4.2771743200000003</v>
      </c>
      <c r="AK24" s="377">
        <f t="shared" ref="AK24" si="4">AI24-G24-I24</f>
        <v>4.2771743200000003</v>
      </c>
      <c r="AM24" s="155">
        <f t="array" ref="AM24">IF(ISNA(INDEX('приложение 7.2 1 квартал'!R:R,MATCH(B24,'приложение 7.2 1 квартал'!B:B,0))),0,INDEX('приложение 7.2 1 квартал'!R:R,MATCH(B24,'приложение 7.2 1 квартал'!B:B,0)))</f>
        <v>0</v>
      </c>
      <c r="AN24" s="155">
        <f t="array" ref="AN24">IF(ISNA(INDEX('приложение 7.2 2 квартал'!R:R,MATCH(B24,'приложение 7.2 2 квартал'!B:B,0))),0,INDEX('приложение 7.2 2 квартал'!R:R,MATCH(B24,'приложение 7.2 2 квартал'!B:B,0)))</f>
        <v>0</v>
      </c>
      <c r="AO24" s="155">
        <f t="array" ref="AO24">SUM(AM24,AN24)</f>
        <v>0</v>
      </c>
      <c r="AQ24" s="155">
        <f t="array" ref="AQ24">IF(ISNA(INDEX('приложение 7.1 1 квартал'!Q:Q,MATCH(B24,'приложение 7.1 1 квартал'!B:B,0))),0,INDEX('приложение 7.1 1 квартал'!Q:Q,MATCH(B24,'приложение 7.1 1 квартал'!B:B,0)))</f>
        <v>0</v>
      </c>
      <c r="AR24" s="376">
        <f>P24</f>
        <v>0</v>
      </c>
      <c r="AS24" s="376">
        <f>AR24-AQ24</f>
        <v>0</v>
      </c>
    </row>
    <row r="25" spans="1:45" x14ac:dyDescent="0.25">
      <c r="A25" s="2">
        <v>3</v>
      </c>
      <c r="B25" s="510" t="s">
        <v>121</v>
      </c>
      <c r="C25" s="93"/>
      <c r="D25" s="31"/>
      <c r="E25" s="31"/>
      <c r="F25" s="31"/>
      <c r="G25" s="137"/>
      <c r="H25" s="31"/>
      <c r="I25" s="140"/>
      <c r="J25" s="31"/>
      <c r="K25" s="23"/>
      <c r="L25" s="31"/>
      <c r="M25" s="31"/>
      <c r="N25" s="137"/>
      <c r="O25" s="140"/>
      <c r="P25" s="140"/>
      <c r="Q25" s="140"/>
      <c r="R25" s="31"/>
      <c r="S25" s="31"/>
      <c r="T25" s="31"/>
      <c r="U25" s="31"/>
      <c r="V25" s="31"/>
      <c r="W25" s="625"/>
      <c r="X25" s="122"/>
      <c r="Y25" s="115"/>
      <c r="Z25" s="27"/>
      <c r="AA25" s="31"/>
      <c r="AB25" s="31"/>
      <c r="AC25" s="31"/>
      <c r="AE25" s="60"/>
      <c r="AK25" s="71"/>
    </row>
    <row r="26" spans="1:45" ht="47.25" x14ac:dyDescent="0.25">
      <c r="A26" s="2">
        <v>4</v>
      </c>
      <c r="B26" s="509" t="s">
        <v>156</v>
      </c>
      <c r="C26" s="32"/>
      <c r="D26" s="23">
        <v>13.8</v>
      </c>
      <c r="E26" s="31"/>
      <c r="F26" s="31"/>
      <c r="G26" s="140"/>
      <c r="H26" s="31"/>
      <c r="I26" s="140"/>
      <c r="J26" s="31"/>
      <c r="K26" s="23"/>
      <c r="L26" s="23">
        <v>13.8</v>
      </c>
      <c r="M26" s="31"/>
      <c r="N26" s="137"/>
      <c r="O26" s="140"/>
      <c r="P26" s="140"/>
      <c r="Q26" s="140"/>
      <c r="R26" s="31"/>
      <c r="S26" s="27"/>
      <c r="T26" s="27"/>
      <c r="U26" s="27"/>
      <c r="V26" s="27"/>
      <c r="W26" s="123"/>
      <c r="X26" s="122"/>
      <c r="Y26" s="115"/>
      <c r="Z26" s="27"/>
      <c r="AA26" s="31"/>
      <c r="AB26" s="31"/>
      <c r="AC26" s="31"/>
      <c r="AE26" s="60"/>
      <c r="AK26" s="71"/>
    </row>
    <row r="27" spans="1:45" ht="47.25" x14ac:dyDescent="0.25">
      <c r="A27" s="2">
        <v>5</v>
      </c>
      <c r="B27" s="509" t="s">
        <v>157</v>
      </c>
      <c r="C27" s="32"/>
      <c r="D27" s="23">
        <v>6.2</v>
      </c>
      <c r="E27" s="31"/>
      <c r="F27" s="31"/>
      <c r="G27" s="140"/>
      <c r="H27" s="31"/>
      <c r="I27" s="140"/>
      <c r="J27" s="31"/>
      <c r="K27" s="23"/>
      <c r="L27" s="23">
        <v>6.2</v>
      </c>
      <c r="M27" s="31"/>
      <c r="N27" s="137"/>
      <c r="O27" s="140"/>
      <c r="P27" s="140"/>
      <c r="Q27" s="621"/>
      <c r="R27" s="31"/>
      <c r="S27" s="27"/>
      <c r="T27" s="27"/>
      <c r="U27" s="27"/>
      <c r="V27" s="27"/>
      <c r="W27" s="123"/>
      <c r="X27" s="122"/>
      <c r="Y27" s="115"/>
      <c r="Z27" s="27"/>
      <c r="AA27" s="31"/>
      <c r="AB27" s="31"/>
      <c r="AC27" s="31"/>
      <c r="AE27" s="60"/>
      <c r="AK27" s="71"/>
    </row>
    <row r="28" spans="1:45" x14ac:dyDescent="0.25">
      <c r="A28" s="2">
        <v>6</v>
      </c>
      <c r="B28" s="510" t="s">
        <v>122</v>
      </c>
      <c r="C28" s="626"/>
      <c r="D28" s="23"/>
      <c r="E28" s="31"/>
      <c r="F28" s="31"/>
      <c r="G28" s="140"/>
      <c r="H28" s="31"/>
      <c r="I28" s="140"/>
      <c r="J28" s="31"/>
      <c r="K28" s="23"/>
      <c r="L28" s="23"/>
      <c r="M28" s="31"/>
      <c r="N28" s="137"/>
      <c r="O28" s="140"/>
      <c r="P28" s="140"/>
      <c r="Q28" s="140"/>
      <c r="R28" s="31"/>
      <c r="S28" s="27"/>
      <c r="T28" s="27"/>
      <c r="U28" s="27"/>
      <c r="V28" s="27"/>
      <c r="W28" s="123"/>
      <c r="X28" s="122"/>
      <c r="Y28" s="115"/>
      <c r="Z28" s="27"/>
      <c r="AA28" s="31"/>
      <c r="AB28" s="31"/>
      <c r="AC28" s="31"/>
      <c r="AE28" s="60"/>
      <c r="AK28" s="71"/>
    </row>
    <row r="29" spans="1:45" ht="31.5" x14ac:dyDescent="0.25">
      <c r="A29" s="2">
        <v>7</v>
      </c>
      <c r="B29" s="465" t="s">
        <v>158</v>
      </c>
      <c r="C29" s="31"/>
      <c r="D29" s="23">
        <v>10.220000000000001</v>
      </c>
      <c r="E29" s="31"/>
      <c r="F29" s="31"/>
      <c r="G29" s="137"/>
      <c r="H29" s="31"/>
      <c r="I29" s="140"/>
      <c r="J29" s="31"/>
      <c r="K29" s="23"/>
      <c r="L29" s="23">
        <v>10.220000000000001</v>
      </c>
      <c r="M29" s="31"/>
      <c r="N29" s="137"/>
      <c r="O29" s="140"/>
      <c r="P29" s="140"/>
      <c r="Q29" s="140"/>
      <c r="R29" s="31"/>
      <c r="S29" s="27"/>
      <c r="T29" s="27"/>
      <c r="U29" s="27"/>
      <c r="V29" s="27"/>
      <c r="W29" s="123"/>
      <c r="X29" s="122"/>
      <c r="Y29" s="115"/>
      <c r="Z29" s="27"/>
      <c r="AA29" s="31"/>
      <c r="AB29" s="31"/>
      <c r="AC29" s="31"/>
      <c r="AE29" s="60"/>
      <c r="AK29" s="71"/>
    </row>
    <row r="30" spans="1:45" ht="120" x14ac:dyDescent="0.25">
      <c r="A30" s="2">
        <v>8</v>
      </c>
      <c r="B30" s="511" t="s">
        <v>206</v>
      </c>
      <c r="C30" s="27"/>
      <c r="D30" s="23">
        <v>11.08</v>
      </c>
      <c r="E30" s="31"/>
      <c r="F30" s="31"/>
      <c r="G30" s="137"/>
      <c r="H30" s="31"/>
      <c r="I30" s="140"/>
      <c r="J30" s="31"/>
      <c r="K30" s="23"/>
      <c r="L30" s="23">
        <v>11.08</v>
      </c>
      <c r="M30" s="31"/>
      <c r="N30" s="137"/>
      <c r="O30" s="140"/>
      <c r="P30" s="140"/>
      <c r="Q30" s="621"/>
      <c r="R30" s="31"/>
      <c r="S30" s="27"/>
      <c r="T30" s="27"/>
      <c r="U30" s="27"/>
      <c r="V30" s="27"/>
      <c r="W30" s="123"/>
      <c r="X30" s="122"/>
      <c r="Y30" s="115"/>
      <c r="Z30" s="27"/>
      <c r="AA30" s="31"/>
      <c r="AB30" s="31"/>
      <c r="AC30" s="31"/>
      <c r="AE30" s="60"/>
      <c r="AK30" s="71"/>
    </row>
    <row r="31" spans="1:45" ht="31.5" x14ac:dyDescent="0.25">
      <c r="A31" s="2">
        <v>9</v>
      </c>
      <c r="B31" s="509" t="s">
        <v>159</v>
      </c>
      <c r="C31" s="27"/>
      <c r="D31" s="23">
        <v>12.96</v>
      </c>
      <c r="E31" s="31"/>
      <c r="F31" s="31"/>
      <c r="G31" s="137"/>
      <c r="H31" s="31"/>
      <c r="I31" s="140"/>
      <c r="J31" s="31"/>
      <c r="K31" s="23"/>
      <c r="L31" s="23">
        <v>12.96</v>
      </c>
      <c r="M31" s="31"/>
      <c r="N31" s="137"/>
      <c r="O31" s="140"/>
      <c r="P31" s="140"/>
      <c r="Q31" s="621"/>
      <c r="R31" s="31"/>
      <c r="S31" s="27"/>
      <c r="T31" s="27"/>
      <c r="U31" s="27"/>
      <c r="V31" s="27"/>
      <c r="W31" s="123"/>
      <c r="X31" s="122"/>
      <c r="Y31" s="115"/>
      <c r="Z31" s="32"/>
      <c r="AA31" s="31"/>
      <c r="AB31" s="31"/>
      <c r="AC31" s="31"/>
      <c r="AE31" s="60"/>
      <c r="AK31" s="71"/>
    </row>
    <row r="32" spans="1:45" ht="47.25" x14ac:dyDescent="0.25">
      <c r="A32" s="2">
        <v>10</v>
      </c>
      <c r="B32" s="509" t="s">
        <v>160</v>
      </c>
      <c r="C32" s="27"/>
      <c r="D32" s="23">
        <v>3.72</v>
      </c>
      <c r="E32" s="31"/>
      <c r="F32" s="31"/>
      <c r="G32" s="137"/>
      <c r="H32" s="31"/>
      <c r="I32" s="140"/>
      <c r="J32" s="31"/>
      <c r="K32" s="23"/>
      <c r="L32" s="23">
        <v>3.72</v>
      </c>
      <c r="M32" s="31"/>
      <c r="N32" s="137"/>
      <c r="O32" s="140"/>
      <c r="P32" s="140"/>
      <c r="Q32" s="621"/>
      <c r="R32" s="31"/>
      <c r="S32" s="27"/>
      <c r="T32" s="27"/>
      <c r="U32" s="27"/>
      <c r="V32" s="27"/>
      <c r="W32" s="123"/>
      <c r="X32" s="122"/>
      <c r="Y32" s="115"/>
      <c r="Z32" s="32"/>
      <c r="AA32" s="31"/>
      <c r="AB32" s="31"/>
      <c r="AC32" s="31"/>
      <c r="AE32" s="60"/>
      <c r="AK32" s="71"/>
    </row>
    <row r="33" spans="1:37" ht="47.25" x14ac:dyDescent="0.25">
      <c r="A33" s="2">
        <v>11</v>
      </c>
      <c r="B33" s="512" t="s">
        <v>161</v>
      </c>
      <c r="C33" s="32"/>
      <c r="D33" s="23">
        <v>2.52</v>
      </c>
      <c r="E33" s="31"/>
      <c r="F33" s="31"/>
      <c r="G33" s="140"/>
      <c r="H33" s="31"/>
      <c r="I33" s="140"/>
      <c r="J33" s="31"/>
      <c r="K33" s="23"/>
      <c r="L33" s="23">
        <v>2.52</v>
      </c>
      <c r="M33" s="31"/>
      <c r="N33" s="137"/>
      <c r="O33" s="137"/>
      <c r="P33" s="140"/>
      <c r="Q33" s="137"/>
      <c r="R33" s="31"/>
      <c r="S33" s="32"/>
      <c r="T33" s="32"/>
      <c r="U33" s="32"/>
      <c r="V33" s="32"/>
      <c r="W33" s="627"/>
      <c r="X33" s="122"/>
      <c r="Y33" s="115"/>
      <c r="Z33" s="32"/>
      <c r="AA33" s="31"/>
      <c r="AB33" s="31"/>
      <c r="AC33" s="31"/>
      <c r="AE33" s="60"/>
      <c r="AK33" s="71"/>
    </row>
    <row r="34" spans="1:37" ht="63" x14ac:dyDescent="0.25">
      <c r="A34" s="2">
        <v>12</v>
      </c>
      <c r="B34" s="512" t="s">
        <v>162</v>
      </c>
      <c r="C34" s="628"/>
      <c r="D34" s="23">
        <v>5.12</v>
      </c>
      <c r="E34" s="31"/>
      <c r="F34" s="31"/>
      <c r="G34" s="140"/>
      <c r="H34" s="31"/>
      <c r="I34" s="140"/>
      <c r="J34" s="31"/>
      <c r="K34" s="23"/>
      <c r="L34" s="23">
        <v>5.12</v>
      </c>
      <c r="M34" s="31"/>
      <c r="N34" s="137"/>
      <c r="O34" s="137"/>
      <c r="P34" s="140"/>
      <c r="Q34" s="137"/>
      <c r="R34" s="31"/>
      <c r="S34" s="25"/>
      <c r="T34" s="32"/>
      <c r="U34" s="32"/>
      <c r="V34" s="32"/>
      <c r="W34" s="627"/>
      <c r="X34" s="122"/>
      <c r="Y34" s="115"/>
      <c r="Z34" s="32"/>
      <c r="AA34" s="31"/>
      <c r="AB34" s="31"/>
      <c r="AC34" s="31"/>
      <c r="AE34" s="60"/>
      <c r="AK34" s="71"/>
    </row>
    <row r="35" spans="1:37" ht="63" x14ac:dyDescent="0.25">
      <c r="A35" s="2">
        <v>13</v>
      </c>
      <c r="B35" s="512" t="s">
        <v>163</v>
      </c>
      <c r="C35" s="32"/>
      <c r="D35" s="23">
        <v>4</v>
      </c>
      <c r="E35" s="31"/>
      <c r="F35" s="31"/>
      <c r="G35" s="140"/>
      <c r="H35" s="31"/>
      <c r="I35" s="140"/>
      <c r="J35" s="31"/>
      <c r="K35" s="23"/>
      <c r="L35" s="23">
        <v>4</v>
      </c>
      <c r="M35" s="31"/>
      <c r="N35" s="137"/>
      <c r="O35" s="137"/>
      <c r="P35" s="140"/>
      <c r="Q35" s="137"/>
      <c r="R35" s="31"/>
      <c r="S35" s="32"/>
      <c r="T35" s="32"/>
      <c r="U35" s="32"/>
      <c r="V35" s="32"/>
      <c r="W35" s="627"/>
      <c r="X35" s="122"/>
      <c r="Y35" s="115"/>
      <c r="Z35" s="32"/>
      <c r="AA35" s="31"/>
      <c r="AB35" s="31"/>
      <c r="AC35" s="31"/>
      <c r="AE35" s="60"/>
      <c r="AK35" s="71"/>
    </row>
    <row r="36" spans="1:37" ht="78.75" x14ac:dyDescent="0.25">
      <c r="A36" s="2">
        <v>14</v>
      </c>
      <c r="B36" s="512" t="s">
        <v>164</v>
      </c>
      <c r="C36" s="32"/>
      <c r="D36" s="23">
        <v>6.68</v>
      </c>
      <c r="E36" s="31"/>
      <c r="F36" s="31"/>
      <c r="G36" s="140"/>
      <c r="H36" s="31"/>
      <c r="I36" s="140"/>
      <c r="J36" s="31"/>
      <c r="K36" s="23"/>
      <c r="L36" s="23">
        <v>6.68</v>
      </c>
      <c r="M36" s="31"/>
      <c r="N36" s="137"/>
      <c r="O36" s="137"/>
      <c r="P36" s="140"/>
      <c r="Q36" s="137"/>
      <c r="R36" s="31"/>
      <c r="S36" s="32"/>
      <c r="T36" s="32"/>
      <c r="U36" s="32"/>
      <c r="V36" s="32"/>
      <c r="W36" s="627"/>
      <c r="X36" s="122"/>
      <c r="Y36" s="115"/>
      <c r="Z36" s="32"/>
      <c r="AA36" s="31"/>
      <c r="AB36" s="31"/>
      <c r="AC36" s="31"/>
      <c r="AE36" s="60"/>
      <c r="AK36" s="71"/>
    </row>
    <row r="37" spans="1:37" ht="47.25" x14ac:dyDescent="0.25">
      <c r="A37" s="2">
        <v>15</v>
      </c>
      <c r="B37" s="512" t="s">
        <v>165</v>
      </c>
      <c r="C37" s="32"/>
      <c r="D37" s="23">
        <v>1.1200000000000001</v>
      </c>
      <c r="E37" s="31"/>
      <c r="F37" s="31"/>
      <c r="G37" s="137"/>
      <c r="H37" s="31"/>
      <c r="I37" s="140"/>
      <c r="J37" s="31"/>
      <c r="K37" s="23"/>
      <c r="L37" s="23">
        <v>1.1200000000000001</v>
      </c>
      <c r="M37" s="31"/>
      <c r="N37" s="137"/>
      <c r="O37" s="137"/>
      <c r="P37" s="140"/>
      <c r="Q37" s="137"/>
      <c r="R37" s="31"/>
      <c r="S37" s="32"/>
      <c r="T37" s="32"/>
      <c r="U37" s="32"/>
      <c r="V37" s="32"/>
      <c r="W37" s="627"/>
      <c r="X37" s="122"/>
      <c r="Y37" s="115"/>
      <c r="Z37" s="32"/>
      <c r="AA37" s="31"/>
      <c r="AB37" s="31"/>
      <c r="AC37" s="31"/>
      <c r="AE37" s="60"/>
      <c r="AK37" s="71"/>
    </row>
    <row r="38" spans="1:37" ht="63" x14ac:dyDescent="0.25">
      <c r="A38" s="2">
        <v>16</v>
      </c>
      <c r="B38" s="512" t="s">
        <v>166</v>
      </c>
      <c r="C38" s="32"/>
      <c r="D38" s="23">
        <v>5.6</v>
      </c>
      <c r="E38" s="31"/>
      <c r="F38" s="31"/>
      <c r="G38" s="140"/>
      <c r="H38" s="31"/>
      <c r="I38" s="140"/>
      <c r="J38" s="31"/>
      <c r="K38" s="23"/>
      <c r="L38" s="23">
        <v>5.6</v>
      </c>
      <c r="M38" s="31"/>
      <c r="N38" s="137"/>
      <c r="O38" s="137"/>
      <c r="P38" s="140"/>
      <c r="Q38" s="137"/>
      <c r="R38" s="31"/>
      <c r="S38" s="32"/>
      <c r="T38" s="32"/>
      <c r="U38" s="32"/>
      <c r="V38" s="32"/>
      <c r="W38" s="627"/>
      <c r="X38" s="122"/>
      <c r="Y38" s="115"/>
      <c r="Z38" s="32"/>
      <c r="AA38" s="31"/>
      <c r="AB38" s="31"/>
      <c r="AC38" s="31"/>
      <c r="AE38" s="60"/>
      <c r="AK38" s="71"/>
    </row>
    <row r="39" spans="1:37" ht="110.25" x14ac:dyDescent="0.25">
      <c r="A39" s="2">
        <v>17</v>
      </c>
      <c r="B39" s="513" t="s">
        <v>167</v>
      </c>
      <c r="C39" s="32"/>
      <c r="D39" s="23">
        <v>46.02</v>
      </c>
      <c r="E39" s="31"/>
      <c r="F39" s="31"/>
      <c r="G39" s="140"/>
      <c r="H39" s="31"/>
      <c r="I39" s="140"/>
      <c r="J39" s="31"/>
      <c r="K39" s="23"/>
      <c r="L39" s="23">
        <v>46.02</v>
      </c>
      <c r="M39" s="31"/>
      <c r="N39" s="137"/>
      <c r="O39" s="140"/>
      <c r="P39" s="140"/>
      <c r="Q39" s="140"/>
      <c r="R39" s="31"/>
      <c r="S39" s="27"/>
      <c r="T39" s="27"/>
      <c r="U39" s="27"/>
      <c r="V39" s="27"/>
      <c r="W39" s="123"/>
      <c r="X39" s="122"/>
      <c r="Y39" s="115"/>
      <c r="Z39" s="27"/>
      <c r="AA39" s="31"/>
      <c r="AB39" s="31"/>
      <c r="AC39" s="31"/>
      <c r="AE39" s="60"/>
      <c r="AK39" s="71"/>
    </row>
    <row r="40" spans="1:37" ht="94.5" x14ac:dyDescent="0.25">
      <c r="A40" s="2">
        <v>18</v>
      </c>
      <c r="B40" s="513" t="s">
        <v>210</v>
      </c>
      <c r="C40" s="32"/>
      <c r="D40" s="23">
        <v>169.28299999999999</v>
      </c>
      <c r="E40" s="31"/>
      <c r="F40" s="31"/>
      <c r="G40" s="140"/>
      <c r="H40" s="31"/>
      <c r="I40" s="140"/>
      <c r="J40" s="31"/>
      <c r="K40" s="23"/>
      <c r="L40" s="23">
        <v>169.28299999999999</v>
      </c>
      <c r="M40" s="31"/>
      <c r="N40" s="137"/>
      <c r="O40" s="140"/>
      <c r="P40" s="140"/>
      <c r="Q40" s="621"/>
      <c r="R40" s="31"/>
      <c r="S40" s="27"/>
      <c r="T40" s="27"/>
      <c r="U40" s="27"/>
      <c r="V40" s="27"/>
      <c r="W40" s="123"/>
      <c r="X40" s="122"/>
      <c r="Y40" s="115"/>
      <c r="Z40" s="27"/>
      <c r="AA40" s="31"/>
      <c r="AB40" s="31"/>
      <c r="AC40" s="31"/>
      <c r="AE40" s="60"/>
      <c r="AK40" s="71"/>
    </row>
    <row r="41" spans="1:37" ht="105" x14ac:dyDescent="0.25">
      <c r="A41" s="2">
        <v>19</v>
      </c>
      <c r="B41" s="514" t="s">
        <v>168</v>
      </c>
      <c r="C41" s="32"/>
      <c r="D41" s="23">
        <v>94.4</v>
      </c>
      <c r="E41" s="31"/>
      <c r="F41" s="31"/>
      <c r="G41" s="140"/>
      <c r="H41" s="31"/>
      <c r="I41" s="140"/>
      <c r="J41" s="31"/>
      <c r="K41" s="23"/>
      <c r="L41" s="23">
        <v>94.4</v>
      </c>
      <c r="M41" s="31"/>
      <c r="N41" s="137"/>
      <c r="O41" s="140"/>
      <c r="P41" s="140"/>
      <c r="Q41" s="140"/>
      <c r="R41" s="31"/>
      <c r="S41" s="27"/>
      <c r="T41" s="27"/>
      <c r="U41" s="27"/>
      <c r="V41" s="27"/>
      <c r="W41" s="123"/>
      <c r="X41" s="122"/>
      <c r="Y41" s="115"/>
      <c r="Z41" s="27"/>
      <c r="AA41" s="31"/>
      <c r="AB41" s="31"/>
      <c r="AC41" s="31"/>
      <c r="AE41" s="60"/>
      <c r="AK41" s="71"/>
    </row>
    <row r="42" spans="1:37" x14ac:dyDescent="0.25">
      <c r="A42" s="2">
        <v>20</v>
      </c>
      <c r="B42" s="510" t="s">
        <v>124</v>
      </c>
      <c r="C42" s="32"/>
      <c r="D42" s="23"/>
      <c r="E42" s="31"/>
      <c r="F42" s="31"/>
      <c r="G42" s="137"/>
      <c r="H42" s="31"/>
      <c r="I42" s="140"/>
      <c r="J42" s="31"/>
      <c r="K42" s="23"/>
      <c r="L42" s="23"/>
      <c r="M42" s="31"/>
      <c r="N42" s="137"/>
      <c r="O42" s="140"/>
      <c r="P42" s="140"/>
      <c r="Q42" s="140"/>
      <c r="R42" s="31"/>
      <c r="S42" s="27"/>
      <c r="T42" s="27"/>
      <c r="U42" s="27"/>
      <c r="V42" s="27"/>
      <c r="W42" s="123"/>
      <c r="X42" s="122"/>
      <c r="Y42" s="115"/>
      <c r="Z42" s="27"/>
      <c r="AA42" s="31"/>
      <c r="AB42" s="31"/>
      <c r="AC42" s="31"/>
      <c r="AE42" s="60"/>
      <c r="AK42" s="71"/>
    </row>
    <row r="43" spans="1:37" ht="31.5" x14ac:dyDescent="0.25">
      <c r="A43" s="2">
        <v>21</v>
      </c>
      <c r="B43" s="509" t="s">
        <v>169</v>
      </c>
      <c r="C43" s="32"/>
      <c r="D43" s="23">
        <v>5.6</v>
      </c>
      <c r="E43" s="31"/>
      <c r="F43" s="31"/>
      <c r="G43" s="137"/>
      <c r="H43" s="31"/>
      <c r="I43" s="140"/>
      <c r="J43" s="31"/>
      <c r="K43" s="23"/>
      <c r="L43" s="23">
        <v>5.6</v>
      </c>
      <c r="M43" s="31"/>
      <c r="N43" s="137"/>
      <c r="O43" s="140"/>
      <c r="P43" s="140"/>
      <c r="Q43" s="621"/>
      <c r="R43" s="31"/>
      <c r="S43" s="27"/>
      <c r="T43" s="27"/>
      <c r="U43" s="27"/>
      <c r="V43" s="27"/>
      <c r="W43" s="123"/>
      <c r="X43" s="122"/>
      <c r="Y43" s="115"/>
      <c r="Z43" s="27"/>
      <c r="AA43" s="31"/>
      <c r="AB43" s="31"/>
      <c r="AC43" s="31"/>
      <c r="AE43" s="60"/>
      <c r="AK43" s="71"/>
    </row>
    <row r="44" spans="1:37" ht="31.5" x14ac:dyDescent="0.25">
      <c r="A44" s="2">
        <v>22</v>
      </c>
      <c r="B44" s="509" t="s">
        <v>170</v>
      </c>
      <c r="C44" s="32"/>
      <c r="D44" s="23">
        <v>4.28</v>
      </c>
      <c r="E44" s="31"/>
      <c r="F44" s="31"/>
      <c r="G44" s="137"/>
      <c r="H44" s="31"/>
      <c r="I44" s="140"/>
      <c r="J44" s="31"/>
      <c r="K44" s="23"/>
      <c r="L44" s="23">
        <v>4.28</v>
      </c>
      <c r="M44" s="31"/>
      <c r="N44" s="137"/>
      <c r="O44" s="140"/>
      <c r="P44" s="140"/>
      <c r="Q44" s="621"/>
      <c r="R44" s="31"/>
      <c r="S44" s="27"/>
      <c r="T44" s="27"/>
      <c r="U44" s="27"/>
      <c r="V44" s="27"/>
      <c r="W44" s="123"/>
      <c r="X44" s="122"/>
      <c r="Y44" s="115"/>
      <c r="Z44" s="32"/>
      <c r="AA44" s="31"/>
      <c r="AB44" s="31"/>
      <c r="AC44" s="31"/>
      <c r="AE44" s="60"/>
      <c r="AK44" s="71"/>
    </row>
    <row r="45" spans="1:37" x14ac:dyDescent="0.25">
      <c r="A45" s="2">
        <v>23</v>
      </c>
      <c r="B45" s="515" t="s">
        <v>125</v>
      </c>
      <c r="C45" s="32"/>
      <c r="D45" s="23"/>
      <c r="E45" s="31"/>
      <c r="F45" s="31"/>
      <c r="G45" s="137"/>
      <c r="H45" s="31"/>
      <c r="I45" s="140"/>
      <c r="J45" s="31"/>
      <c r="K45" s="23"/>
      <c r="L45" s="23"/>
      <c r="M45" s="31"/>
      <c r="N45" s="137"/>
      <c r="O45" s="140"/>
      <c r="P45" s="140"/>
      <c r="Q45" s="621"/>
      <c r="R45" s="31"/>
      <c r="S45" s="27"/>
      <c r="T45" s="27"/>
      <c r="U45" s="27"/>
      <c r="V45" s="27"/>
      <c r="W45" s="123"/>
      <c r="X45" s="122"/>
      <c r="Y45" s="115"/>
      <c r="Z45" s="32"/>
      <c r="AA45" s="31"/>
      <c r="AB45" s="31"/>
      <c r="AC45" s="31"/>
      <c r="AE45" s="60"/>
      <c r="AK45" s="71"/>
    </row>
    <row r="46" spans="1:37" ht="31.5" x14ac:dyDescent="0.25">
      <c r="A46" s="2">
        <v>24</v>
      </c>
      <c r="B46" s="509" t="s">
        <v>171</v>
      </c>
      <c r="C46" s="32"/>
      <c r="D46" s="23">
        <v>4.5599999999999996</v>
      </c>
      <c r="E46" s="31"/>
      <c r="F46" s="31"/>
      <c r="G46" s="140"/>
      <c r="H46" s="31"/>
      <c r="I46" s="140"/>
      <c r="J46" s="31"/>
      <c r="K46" s="23"/>
      <c r="L46" s="23">
        <v>4.5599999999999996</v>
      </c>
      <c r="M46" s="31"/>
      <c r="N46" s="137"/>
      <c r="O46" s="137"/>
      <c r="P46" s="140"/>
      <c r="Q46" s="137"/>
      <c r="R46" s="31"/>
      <c r="S46" s="32"/>
      <c r="T46" s="32"/>
      <c r="U46" s="32"/>
      <c r="V46" s="32"/>
      <c r="W46" s="627"/>
      <c r="X46" s="122"/>
      <c r="Y46" s="115"/>
      <c r="Z46" s="32"/>
      <c r="AA46" s="31"/>
      <c r="AB46" s="31"/>
      <c r="AC46" s="31"/>
      <c r="AE46" s="60"/>
      <c r="AK46" s="71"/>
    </row>
    <row r="47" spans="1:37" x14ac:dyDescent="0.25">
      <c r="A47" s="2">
        <v>25</v>
      </c>
      <c r="B47" s="516" t="s">
        <v>172</v>
      </c>
      <c r="C47" s="32"/>
      <c r="D47" s="23"/>
      <c r="E47" s="31"/>
      <c r="F47" s="31"/>
      <c r="G47" s="140"/>
      <c r="H47" s="31"/>
      <c r="I47" s="140"/>
      <c r="J47" s="31"/>
      <c r="K47" s="23"/>
      <c r="L47" s="23"/>
      <c r="M47" s="31"/>
      <c r="N47" s="137"/>
      <c r="O47" s="137"/>
      <c r="P47" s="140"/>
      <c r="Q47" s="137"/>
      <c r="R47" s="31"/>
      <c r="S47" s="25"/>
      <c r="T47" s="32"/>
      <c r="U47" s="32"/>
      <c r="V47" s="32"/>
      <c r="W47" s="627"/>
      <c r="X47" s="122"/>
      <c r="Y47" s="115"/>
      <c r="Z47" s="32"/>
      <c r="AA47" s="31"/>
      <c r="AB47" s="31"/>
      <c r="AC47" s="31"/>
      <c r="AE47" s="60"/>
      <c r="AK47" s="71"/>
    </row>
    <row r="48" spans="1:37" ht="31.5" x14ac:dyDescent="0.25">
      <c r="A48" s="2">
        <v>26</v>
      </c>
      <c r="B48" s="517" t="s">
        <v>173</v>
      </c>
      <c r="C48" s="32"/>
      <c r="D48" s="23">
        <v>17.72</v>
      </c>
      <c r="E48" s="31"/>
      <c r="F48" s="31"/>
      <c r="G48" s="140"/>
      <c r="H48" s="31"/>
      <c r="I48" s="140"/>
      <c r="J48" s="31"/>
      <c r="K48" s="23"/>
      <c r="L48" s="23">
        <v>17.72</v>
      </c>
      <c r="M48" s="31"/>
      <c r="N48" s="137"/>
      <c r="O48" s="137"/>
      <c r="P48" s="140"/>
      <c r="Q48" s="137"/>
      <c r="R48" s="31"/>
      <c r="S48" s="32"/>
      <c r="T48" s="32"/>
      <c r="U48" s="32"/>
      <c r="V48" s="32"/>
      <c r="W48" s="627"/>
      <c r="X48" s="122"/>
      <c r="Y48" s="115"/>
      <c r="Z48" s="32"/>
      <c r="AA48" s="31"/>
      <c r="AB48" s="31"/>
      <c r="AC48" s="31"/>
      <c r="AE48" s="60"/>
      <c r="AK48" s="71"/>
    </row>
    <row r="49" spans="1:37" ht="31.5" x14ac:dyDescent="0.25">
      <c r="A49" s="2">
        <v>27</v>
      </c>
      <c r="B49" s="517" t="s">
        <v>174</v>
      </c>
      <c r="C49" s="32"/>
      <c r="D49" s="23">
        <v>6.86</v>
      </c>
      <c r="E49" s="31"/>
      <c r="F49" s="31"/>
      <c r="G49" s="140"/>
      <c r="H49" s="31"/>
      <c r="I49" s="140"/>
      <c r="J49" s="31"/>
      <c r="K49" s="23"/>
      <c r="L49" s="23">
        <v>6.86</v>
      </c>
      <c r="M49" s="31"/>
      <c r="N49" s="137"/>
      <c r="O49" s="137"/>
      <c r="P49" s="140"/>
      <c r="Q49" s="137"/>
      <c r="R49" s="31"/>
      <c r="S49" s="32"/>
      <c r="T49" s="32"/>
      <c r="U49" s="32"/>
      <c r="V49" s="32"/>
      <c r="W49" s="627"/>
      <c r="X49" s="122"/>
      <c r="Y49" s="115"/>
      <c r="Z49" s="32"/>
      <c r="AA49" s="31"/>
      <c r="AB49" s="31"/>
      <c r="AC49" s="31"/>
      <c r="AE49" s="60"/>
      <c r="AK49" s="71"/>
    </row>
    <row r="50" spans="1:37" ht="31.5" x14ac:dyDescent="0.25">
      <c r="A50" s="2">
        <v>28</v>
      </c>
      <c r="B50" s="517" t="s">
        <v>175</v>
      </c>
      <c r="C50" s="32"/>
      <c r="D50" s="23">
        <v>9.9600000000000009</v>
      </c>
      <c r="E50" s="31"/>
      <c r="F50" s="31"/>
      <c r="G50" s="137"/>
      <c r="H50" s="31"/>
      <c r="I50" s="140"/>
      <c r="J50" s="31"/>
      <c r="K50" s="23"/>
      <c r="L50" s="23">
        <v>9.9600000000000009</v>
      </c>
      <c r="M50" s="31"/>
      <c r="N50" s="137"/>
      <c r="O50" s="137"/>
      <c r="P50" s="140"/>
      <c r="Q50" s="137"/>
      <c r="R50" s="31"/>
      <c r="S50" s="32"/>
      <c r="T50" s="32"/>
      <c r="U50" s="32"/>
      <c r="V50" s="32"/>
      <c r="W50" s="627"/>
      <c r="X50" s="122"/>
      <c r="Y50" s="115"/>
      <c r="Z50" s="32"/>
      <c r="AA50" s="31"/>
      <c r="AB50" s="31"/>
      <c r="AC50" s="31"/>
      <c r="AE50" s="60"/>
      <c r="AK50" s="71"/>
    </row>
    <row r="51" spans="1:37" x14ac:dyDescent="0.25">
      <c r="A51" s="2">
        <v>29</v>
      </c>
      <c r="B51" s="507" t="s">
        <v>126</v>
      </c>
      <c r="C51" s="32"/>
      <c r="D51" s="23"/>
      <c r="E51" s="31"/>
      <c r="F51" s="31"/>
      <c r="G51" s="140"/>
      <c r="H51" s="31"/>
      <c r="I51" s="140"/>
      <c r="J51" s="31"/>
      <c r="K51" s="23"/>
      <c r="L51" s="23"/>
      <c r="M51" s="31"/>
      <c r="N51" s="137"/>
      <c r="O51" s="137"/>
      <c r="P51" s="140"/>
      <c r="Q51" s="137"/>
      <c r="R51" s="31"/>
      <c r="S51" s="32"/>
      <c r="T51" s="32"/>
      <c r="U51" s="32"/>
      <c r="V51" s="32"/>
      <c r="W51" s="627"/>
      <c r="X51" s="122"/>
      <c r="Y51" s="115"/>
      <c r="Z51" s="32"/>
      <c r="AA51" s="31"/>
      <c r="AB51" s="31"/>
      <c r="AC51" s="31"/>
      <c r="AE51" s="60"/>
      <c r="AK51" s="71"/>
    </row>
    <row r="52" spans="1:37" ht="31.5" x14ac:dyDescent="0.25">
      <c r="A52" s="2">
        <v>30</v>
      </c>
      <c r="B52" s="509" t="s">
        <v>176</v>
      </c>
      <c r="C52" s="32"/>
      <c r="D52" s="23">
        <v>6.8</v>
      </c>
      <c r="E52" s="31"/>
      <c r="F52" s="31"/>
      <c r="G52" s="137"/>
      <c r="H52" s="31"/>
      <c r="I52" s="140"/>
      <c r="J52" s="31"/>
      <c r="K52" s="23"/>
      <c r="L52" s="23">
        <v>6.8</v>
      </c>
      <c r="M52" s="31"/>
      <c r="N52" s="137"/>
      <c r="O52" s="137"/>
      <c r="P52" s="140"/>
      <c r="Q52" s="137"/>
      <c r="R52" s="31"/>
      <c r="S52" s="32"/>
      <c r="T52" s="32"/>
      <c r="U52" s="32"/>
      <c r="V52" s="32"/>
      <c r="W52" s="627"/>
      <c r="X52" s="122"/>
      <c r="Y52" s="115"/>
      <c r="Z52" s="32"/>
      <c r="AA52" s="31"/>
      <c r="AB52" s="31"/>
      <c r="AC52" s="31"/>
      <c r="AE52" s="60"/>
      <c r="AK52" s="71"/>
    </row>
    <row r="53" spans="1:37" x14ac:dyDescent="0.25">
      <c r="A53" s="2">
        <v>31</v>
      </c>
      <c r="B53" s="518" t="s">
        <v>128</v>
      </c>
      <c r="C53" s="32"/>
      <c r="D53" s="23"/>
      <c r="E53" s="31"/>
      <c r="F53" s="31"/>
      <c r="G53" s="140"/>
      <c r="H53" s="31"/>
      <c r="I53" s="140"/>
      <c r="J53" s="31"/>
      <c r="K53" s="23"/>
      <c r="L53" s="23"/>
      <c r="M53" s="31"/>
      <c r="N53" s="137"/>
      <c r="O53" s="137"/>
      <c r="P53" s="140"/>
      <c r="Q53" s="137"/>
      <c r="R53" s="31"/>
      <c r="S53" s="32"/>
      <c r="T53" s="32"/>
      <c r="U53" s="32"/>
      <c r="V53" s="32"/>
      <c r="W53" s="627"/>
      <c r="X53" s="122"/>
      <c r="Y53" s="115"/>
      <c r="Z53" s="32"/>
      <c r="AA53" s="31"/>
      <c r="AB53" s="31"/>
      <c r="AC53" s="31"/>
      <c r="AE53" s="60"/>
      <c r="AK53" s="71"/>
    </row>
    <row r="54" spans="1:37" x14ac:dyDescent="0.25">
      <c r="A54" s="2">
        <v>32</v>
      </c>
      <c r="B54" s="509" t="s">
        <v>177</v>
      </c>
      <c r="C54" s="32"/>
      <c r="D54" s="23">
        <v>3.36</v>
      </c>
      <c r="E54" s="31"/>
      <c r="F54" s="31"/>
      <c r="G54" s="140"/>
      <c r="H54" s="31"/>
      <c r="I54" s="140"/>
      <c r="J54" s="31"/>
      <c r="K54" s="23"/>
      <c r="L54" s="23">
        <v>3.36</v>
      </c>
      <c r="M54" s="31"/>
      <c r="N54" s="137"/>
      <c r="O54" s="137"/>
      <c r="P54" s="140"/>
      <c r="Q54" s="137"/>
      <c r="R54" s="31"/>
      <c r="S54" s="32"/>
      <c r="T54" s="32"/>
      <c r="U54" s="32"/>
      <c r="V54" s="32"/>
      <c r="W54" s="627"/>
      <c r="X54" s="122"/>
      <c r="Y54" s="115"/>
      <c r="Z54" s="32"/>
      <c r="AA54" s="31"/>
      <c r="AB54" s="31"/>
      <c r="AC54" s="31"/>
      <c r="AE54" s="60"/>
      <c r="AK54" s="71"/>
    </row>
    <row r="55" spans="1:37" x14ac:dyDescent="0.25">
      <c r="A55" s="2">
        <v>33</v>
      </c>
      <c r="B55" s="509" t="s">
        <v>178</v>
      </c>
      <c r="C55" s="32"/>
      <c r="D55" s="23">
        <v>1.8</v>
      </c>
      <c r="E55" s="31"/>
      <c r="F55" s="31"/>
      <c r="G55" s="140"/>
      <c r="H55" s="31"/>
      <c r="I55" s="140"/>
      <c r="J55" s="31"/>
      <c r="K55" s="23"/>
      <c r="L55" s="23">
        <v>1.8</v>
      </c>
      <c r="M55" s="31"/>
      <c r="N55" s="137"/>
      <c r="O55" s="137"/>
      <c r="P55" s="140"/>
      <c r="Q55" s="137"/>
      <c r="R55" s="31"/>
      <c r="S55" s="32"/>
      <c r="T55" s="32"/>
      <c r="U55" s="32"/>
      <c r="V55" s="32"/>
      <c r="W55" s="627"/>
      <c r="X55" s="122"/>
      <c r="Y55" s="115"/>
      <c r="Z55" s="32"/>
      <c r="AA55" s="31"/>
      <c r="AB55" s="31"/>
      <c r="AC55" s="31"/>
      <c r="AE55" s="60"/>
      <c r="AK55" s="71"/>
    </row>
    <row r="56" spans="1:37" x14ac:dyDescent="0.25">
      <c r="A56" s="2">
        <v>34</v>
      </c>
      <c r="B56" s="507" t="s">
        <v>129</v>
      </c>
      <c r="C56" s="32"/>
      <c r="D56" s="23"/>
      <c r="E56" s="31"/>
      <c r="F56" s="31"/>
      <c r="G56" s="137"/>
      <c r="H56" s="31"/>
      <c r="I56" s="140"/>
      <c r="J56" s="31"/>
      <c r="K56" s="23"/>
      <c r="L56" s="23"/>
      <c r="M56" s="31"/>
      <c r="N56" s="137"/>
      <c r="O56" s="137"/>
      <c r="P56" s="140"/>
      <c r="Q56" s="137"/>
      <c r="R56" s="31"/>
      <c r="S56" s="32"/>
      <c r="T56" s="32"/>
      <c r="U56" s="32"/>
      <c r="V56" s="32"/>
      <c r="W56" s="627"/>
      <c r="X56" s="122"/>
      <c r="Y56" s="115"/>
      <c r="Z56" s="32"/>
      <c r="AA56" s="31"/>
      <c r="AB56" s="31"/>
      <c r="AC56" s="31"/>
      <c r="AE56" s="60"/>
      <c r="AK56" s="71"/>
    </row>
    <row r="57" spans="1:37" ht="47.25" x14ac:dyDescent="0.25">
      <c r="A57" s="2">
        <v>35</v>
      </c>
      <c r="B57" s="509" t="s">
        <v>179</v>
      </c>
      <c r="C57" s="32"/>
      <c r="D57" s="23">
        <v>7.64</v>
      </c>
      <c r="E57" s="31"/>
      <c r="F57" s="31"/>
      <c r="G57" s="137"/>
      <c r="H57" s="31"/>
      <c r="I57" s="140"/>
      <c r="J57" s="31"/>
      <c r="K57" s="23"/>
      <c r="L57" s="23">
        <v>7.64</v>
      </c>
      <c r="M57" s="31"/>
      <c r="N57" s="137"/>
      <c r="O57" s="137"/>
      <c r="P57" s="140"/>
      <c r="Q57" s="137"/>
      <c r="R57" s="31"/>
      <c r="S57" s="32"/>
      <c r="T57" s="32"/>
      <c r="U57" s="32"/>
      <c r="V57" s="32"/>
      <c r="W57" s="627"/>
      <c r="X57" s="122"/>
      <c r="Y57" s="115"/>
      <c r="Z57" s="32"/>
      <c r="AA57" s="31"/>
      <c r="AB57" s="31"/>
      <c r="AC57" s="31"/>
      <c r="AE57" s="60"/>
      <c r="AK57" s="71"/>
    </row>
    <row r="58" spans="1:37" ht="31.5" x14ac:dyDescent="0.25">
      <c r="A58" s="2">
        <v>36</v>
      </c>
      <c r="B58" s="465" t="s">
        <v>180</v>
      </c>
      <c r="C58" s="32"/>
      <c r="D58" s="23">
        <v>11.28</v>
      </c>
      <c r="E58" s="31"/>
      <c r="F58" s="31"/>
      <c r="G58" s="140"/>
      <c r="H58" s="31"/>
      <c r="I58" s="140"/>
      <c r="J58" s="31"/>
      <c r="K58" s="23"/>
      <c r="L58" s="23">
        <v>11.28</v>
      </c>
      <c r="M58" s="31"/>
      <c r="N58" s="137"/>
      <c r="O58" s="137"/>
      <c r="P58" s="140"/>
      <c r="Q58" s="137"/>
      <c r="R58" s="31"/>
      <c r="S58" s="32"/>
      <c r="T58" s="32"/>
      <c r="U58" s="32"/>
      <c r="V58" s="32"/>
      <c r="W58" s="627"/>
      <c r="X58" s="122"/>
      <c r="Y58" s="115"/>
      <c r="Z58" s="32"/>
      <c r="AA58" s="31"/>
      <c r="AB58" s="31"/>
      <c r="AC58" s="31"/>
      <c r="AE58" s="60"/>
      <c r="AK58" s="71"/>
    </row>
    <row r="59" spans="1:37" x14ac:dyDescent="0.25">
      <c r="A59" s="2">
        <v>37</v>
      </c>
      <c r="B59" s="516" t="s">
        <v>130</v>
      </c>
      <c r="C59" s="32"/>
      <c r="D59" s="23"/>
      <c r="E59" s="31"/>
      <c r="F59" s="31"/>
      <c r="G59" s="137"/>
      <c r="H59" s="31"/>
      <c r="I59" s="137"/>
      <c r="J59" s="31"/>
      <c r="K59" s="23"/>
      <c r="L59" s="23"/>
      <c r="M59" s="31"/>
      <c r="N59" s="137"/>
      <c r="O59" s="137"/>
      <c r="P59" s="140"/>
      <c r="Q59" s="140"/>
      <c r="R59" s="31"/>
      <c r="S59" s="32"/>
      <c r="T59" s="32"/>
      <c r="U59" s="32"/>
      <c r="V59" s="32"/>
      <c r="W59" s="627"/>
      <c r="X59" s="122"/>
      <c r="Y59" s="115"/>
      <c r="Z59" s="32"/>
      <c r="AA59" s="31"/>
      <c r="AB59" s="31"/>
      <c r="AC59" s="31"/>
      <c r="AE59" s="60"/>
      <c r="AK59" s="71"/>
    </row>
    <row r="60" spans="1:37" ht="31.5" x14ac:dyDescent="0.25">
      <c r="A60" s="2">
        <v>38</v>
      </c>
      <c r="B60" s="465" t="s">
        <v>181</v>
      </c>
      <c r="C60" s="32"/>
      <c r="D60" s="23">
        <v>5.4</v>
      </c>
      <c r="E60" s="31"/>
      <c r="F60" s="31"/>
      <c r="G60" s="140"/>
      <c r="H60" s="31"/>
      <c r="I60" s="140"/>
      <c r="J60" s="31"/>
      <c r="K60" s="23"/>
      <c r="L60" s="23">
        <v>5.4</v>
      </c>
      <c r="M60" s="31"/>
      <c r="N60" s="137"/>
      <c r="O60" s="137"/>
      <c r="P60" s="140"/>
      <c r="Q60" s="137"/>
      <c r="R60" s="31"/>
      <c r="S60" s="32"/>
      <c r="T60" s="32"/>
      <c r="U60" s="32"/>
      <c r="V60" s="32"/>
      <c r="W60" s="627"/>
      <c r="X60" s="122"/>
      <c r="Y60" s="115"/>
      <c r="Z60" s="32"/>
      <c r="AA60" s="31"/>
      <c r="AB60" s="31"/>
      <c r="AC60" s="31"/>
      <c r="AE60" s="60"/>
      <c r="AK60" s="71"/>
    </row>
    <row r="61" spans="1:37" x14ac:dyDescent="0.25">
      <c r="A61" s="2">
        <v>39</v>
      </c>
      <c r="B61" s="510" t="s">
        <v>131</v>
      </c>
      <c r="C61" s="32"/>
      <c r="D61" s="23"/>
      <c r="E61" s="31"/>
      <c r="F61" s="31"/>
      <c r="G61" s="137"/>
      <c r="H61" s="31"/>
      <c r="I61" s="140"/>
      <c r="J61" s="31"/>
      <c r="K61" s="23"/>
      <c r="L61" s="23"/>
      <c r="M61" s="31"/>
      <c r="N61" s="137"/>
      <c r="O61" s="137"/>
      <c r="P61" s="140"/>
      <c r="Q61" s="137"/>
      <c r="R61" s="31"/>
      <c r="S61" s="32"/>
      <c r="T61" s="32"/>
      <c r="U61" s="32"/>
      <c r="V61" s="32"/>
      <c r="W61" s="627"/>
      <c r="X61" s="122"/>
      <c r="Y61" s="115"/>
      <c r="Z61" s="32"/>
      <c r="AA61" s="31"/>
      <c r="AB61" s="31"/>
      <c r="AC61" s="31"/>
      <c r="AE61" s="60"/>
      <c r="AK61" s="71"/>
    </row>
    <row r="62" spans="1:37" ht="31.5" x14ac:dyDescent="0.25">
      <c r="A62" s="2">
        <v>40</v>
      </c>
      <c r="B62" s="465" t="s">
        <v>182</v>
      </c>
      <c r="C62" s="32"/>
      <c r="D62" s="23">
        <v>20.16</v>
      </c>
      <c r="E62" s="31"/>
      <c r="F62" s="31"/>
      <c r="G62" s="140"/>
      <c r="H62" s="31"/>
      <c r="I62" s="140"/>
      <c r="J62" s="31"/>
      <c r="K62" s="23"/>
      <c r="L62" s="23">
        <v>20.16</v>
      </c>
      <c r="M62" s="31"/>
      <c r="N62" s="137"/>
      <c r="O62" s="137"/>
      <c r="P62" s="140"/>
      <c r="Q62" s="137"/>
      <c r="R62" s="31"/>
      <c r="S62" s="32"/>
      <c r="T62" s="32"/>
      <c r="U62" s="32"/>
      <c r="V62" s="32"/>
      <c r="W62" s="627"/>
      <c r="X62" s="122"/>
      <c r="Y62" s="115"/>
      <c r="Z62" s="32"/>
      <c r="AA62" s="31"/>
      <c r="AB62" s="31"/>
      <c r="AC62" s="31"/>
      <c r="AE62" s="60"/>
      <c r="AK62" s="71"/>
    </row>
    <row r="63" spans="1:37" x14ac:dyDescent="0.25">
      <c r="A63" s="2">
        <v>41</v>
      </c>
      <c r="B63" s="519" t="s">
        <v>132</v>
      </c>
      <c r="C63" s="32"/>
      <c r="D63" s="23"/>
      <c r="E63" s="31"/>
      <c r="F63" s="31"/>
      <c r="G63" s="137"/>
      <c r="H63" s="31"/>
      <c r="I63" s="140"/>
      <c r="J63" s="31"/>
      <c r="K63" s="23"/>
      <c r="L63" s="23"/>
      <c r="M63" s="31"/>
      <c r="N63" s="137"/>
      <c r="O63" s="137"/>
      <c r="P63" s="140"/>
      <c r="Q63" s="137"/>
      <c r="R63" s="31"/>
      <c r="S63" s="32"/>
      <c r="T63" s="32"/>
      <c r="U63" s="32"/>
      <c r="V63" s="32"/>
      <c r="W63" s="627"/>
      <c r="X63" s="122"/>
      <c r="Y63" s="115"/>
      <c r="Z63" s="32"/>
      <c r="AA63" s="31"/>
      <c r="AB63" s="31"/>
      <c r="AC63" s="31"/>
      <c r="AE63" s="60"/>
      <c r="AK63" s="71"/>
    </row>
    <row r="64" spans="1:37" ht="31.5" x14ac:dyDescent="0.25">
      <c r="A64" s="2">
        <v>42</v>
      </c>
      <c r="B64" s="520" t="s">
        <v>183</v>
      </c>
      <c r="C64" s="32"/>
      <c r="D64" s="23">
        <v>3.08</v>
      </c>
      <c r="E64" s="31"/>
      <c r="F64" s="31"/>
      <c r="G64" s="140"/>
      <c r="H64" s="31"/>
      <c r="I64" s="140"/>
      <c r="J64" s="31"/>
      <c r="K64" s="23"/>
      <c r="L64" s="23">
        <v>3.08</v>
      </c>
      <c r="M64" s="31"/>
      <c r="N64" s="137"/>
      <c r="O64" s="137"/>
      <c r="P64" s="140"/>
      <c r="Q64" s="137"/>
      <c r="R64" s="31"/>
      <c r="S64" s="32"/>
      <c r="T64" s="32"/>
      <c r="U64" s="32"/>
      <c r="V64" s="32"/>
      <c r="W64" s="627"/>
      <c r="X64" s="122"/>
      <c r="Y64" s="115"/>
      <c r="Z64" s="32"/>
      <c r="AA64" s="31"/>
      <c r="AB64" s="31"/>
      <c r="AC64" s="31"/>
      <c r="AE64" s="60"/>
      <c r="AK64" s="71"/>
    </row>
    <row r="65" spans="1:37" ht="47.25" x14ac:dyDescent="0.25">
      <c r="A65" s="2">
        <v>43</v>
      </c>
      <c r="B65" s="521" t="s">
        <v>184</v>
      </c>
      <c r="C65" s="32"/>
      <c r="D65" s="23">
        <v>17.16</v>
      </c>
      <c r="E65" s="31"/>
      <c r="F65" s="31"/>
      <c r="G65" s="140"/>
      <c r="H65" s="31"/>
      <c r="I65" s="140"/>
      <c r="J65" s="31"/>
      <c r="K65" s="23"/>
      <c r="L65" s="23">
        <v>17.16</v>
      </c>
      <c r="M65" s="31"/>
      <c r="N65" s="137"/>
      <c r="O65" s="137"/>
      <c r="P65" s="140"/>
      <c r="Q65" s="137"/>
      <c r="R65" s="31"/>
      <c r="S65" s="32"/>
      <c r="T65" s="32"/>
      <c r="U65" s="32"/>
      <c r="V65" s="32"/>
      <c r="W65" s="627"/>
      <c r="X65" s="122"/>
      <c r="Y65" s="115"/>
      <c r="Z65" s="32"/>
      <c r="AA65" s="31"/>
      <c r="AB65" s="31"/>
      <c r="AC65" s="31"/>
      <c r="AE65" s="60"/>
      <c r="AK65" s="71"/>
    </row>
    <row r="66" spans="1:37" x14ac:dyDescent="0.25">
      <c r="A66" s="2">
        <v>44</v>
      </c>
      <c r="B66" s="516" t="s">
        <v>133</v>
      </c>
      <c r="C66" s="32"/>
      <c r="D66" s="23"/>
      <c r="E66" s="31"/>
      <c r="F66" s="31"/>
      <c r="G66" s="140"/>
      <c r="H66" s="31"/>
      <c r="I66" s="140"/>
      <c r="J66" s="31"/>
      <c r="K66" s="23"/>
      <c r="L66" s="23"/>
      <c r="M66" s="31"/>
      <c r="N66" s="137"/>
      <c r="O66" s="137"/>
      <c r="P66" s="140"/>
      <c r="Q66" s="137"/>
      <c r="R66" s="31"/>
      <c r="S66" s="32"/>
      <c r="T66" s="32"/>
      <c r="U66" s="32"/>
      <c r="V66" s="32"/>
      <c r="W66" s="627"/>
      <c r="X66" s="122"/>
      <c r="Y66" s="115"/>
      <c r="Z66" s="32"/>
      <c r="AA66" s="31"/>
      <c r="AB66" s="31"/>
      <c r="AC66" s="31"/>
      <c r="AE66" s="60"/>
      <c r="AK66" s="71"/>
    </row>
    <row r="67" spans="1:37" ht="31.5" x14ac:dyDescent="0.25">
      <c r="A67" s="2">
        <v>45</v>
      </c>
      <c r="B67" s="522" t="s">
        <v>185</v>
      </c>
      <c r="C67" s="32"/>
      <c r="D67" s="23">
        <v>11.2</v>
      </c>
      <c r="E67" s="31"/>
      <c r="F67" s="31"/>
      <c r="G67" s="137"/>
      <c r="H67" s="31"/>
      <c r="I67" s="140"/>
      <c r="J67" s="31"/>
      <c r="K67" s="23"/>
      <c r="L67" s="23">
        <v>11.2</v>
      </c>
      <c r="M67" s="31"/>
      <c r="N67" s="137"/>
      <c r="O67" s="137"/>
      <c r="P67" s="140"/>
      <c r="Q67" s="137"/>
      <c r="R67" s="31"/>
      <c r="S67" s="32"/>
      <c r="T67" s="32"/>
      <c r="U67" s="32"/>
      <c r="V67" s="32"/>
      <c r="W67" s="627"/>
      <c r="X67" s="122"/>
      <c r="Y67" s="115"/>
      <c r="Z67" s="32"/>
      <c r="AA67" s="31"/>
      <c r="AB67" s="31"/>
      <c r="AC67" s="31"/>
      <c r="AE67" s="60"/>
      <c r="AK67" s="71"/>
    </row>
    <row r="68" spans="1:37" ht="31.5" x14ac:dyDescent="0.25">
      <c r="A68" s="2">
        <v>46</v>
      </c>
      <c r="B68" s="523" t="s">
        <v>186</v>
      </c>
      <c r="C68" s="32"/>
      <c r="D68" s="23">
        <v>5.96</v>
      </c>
      <c r="E68" s="31"/>
      <c r="F68" s="31"/>
      <c r="G68" s="140"/>
      <c r="H68" s="31"/>
      <c r="I68" s="140"/>
      <c r="J68" s="31"/>
      <c r="K68" s="23"/>
      <c r="L68" s="23">
        <v>5.96</v>
      </c>
      <c r="M68" s="31"/>
      <c r="N68" s="137"/>
      <c r="O68" s="137"/>
      <c r="P68" s="140"/>
      <c r="Q68" s="137"/>
      <c r="R68" s="31"/>
      <c r="S68" s="32"/>
      <c r="T68" s="32"/>
      <c r="U68" s="32"/>
      <c r="V68" s="32"/>
      <c r="W68" s="627"/>
      <c r="X68" s="122"/>
      <c r="Y68" s="115"/>
      <c r="Z68" s="32"/>
      <c r="AA68" s="31"/>
      <c r="AB68" s="31"/>
      <c r="AC68" s="31"/>
      <c r="AE68" s="60"/>
      <c r="AK68" s="71"/>
    </row>
    <row r="69" spans="1:37" ht="31.5" x14ac:dyDescent="0.25">
      <c r="A69" s="2">
        <v>47</v>
      </c>
      <c r="B69" s="523" t="s">
        <v>187</v>
      </c>
      <c r="C69" s="32"/>
      <c r="D69" s="23">
        <v>11.28</v>
      </c>
      <c r="E69" s="31"/>
      <c r="F69" s="31"/>
      <c r="G69" s="137"/>
      <c r="H69" s="31"/>
      <c r="I69" s="140"/>
      <c r="J69" s="31"/>
      <c r="K69" s="23"/>
      <c r="L69" s="23">
        <v>11.28</v>
      </c>
      <c r="M69" s="31"/>
      <c r="N69" s="137"/>
      <c r="O69" s="137"/>
      <c r="P69" s="140"/>
      <c r="Q69" s="137"/>
      <c r="R69" s="31"/>
      <c r="S69" s="32"/>
      <c r="T69" s="32"/>
      <c r="U69" s="32"/>
      <c r="V69" s="32"/>
      <c r="W69" s="627"/>
      <c r="X69" s="122"/>
      <c r="Y69" s="115"/>
      <c r="Z69" s="32"/>
      <c r="AA69" s="31"/>
      <c r="AB69" s="31"/>
      <c r="AC69" s="31"/>
      <c r="AE69" s="60"/>
      <c r="AK69" s="71"/>
    </row>
    <row r="70" spans="1:37" ht="31.5" x14ac:dyDescent="0.25">
      <c r="A70" s="2">
        <v>48</v>
      </c>
      <c r="B70" s="523" t="s">
        <v>188</v>
      </c>
      <c r="C70" s="32"/>
      <c r="D70" s="23">
        <v>5.68</v>
      </c>
      <c r="E70" s="31"/>
      <c r="F70" s="31"/>
      <c r="G70" s="140"/>
      <c r="H70" s="31"/>
      <c r="I70" s="140"/>
      <c r="J70" s="31"/>
      <c r="K70" s="23"/>
      <c r="L70" s="23">
        <v>5.68</v>
      </c>
      <c r="M70" s="31"/>
      <c r="N70" s="137"/>
      <c r="O70" s="137"/>
      <c r="P70" s="140"/>
      <c r="Q70" s="137"/>
      <c r="R70" s="31"/>
      <c r="S70" s="32"/>
      <c r="T70" s="32"/>
      <c r="U70" s="32"/>
      <c r="V70" s="32"/>
      <c r="W70" s="627"/>
      <c r="X70" s="122"/>
      <c r="Y70" s="115"/>
      <c r="Z70" s="32"/>
      <c r="AA70" s="31"/>
      <c r="AB70" s="31"/>
      <c r="AC70" s="31"/>
      <c r="AE70" s="60"/>
      <c r="AK70" s="71"/>
    </row>
    <row r="71" spans="1:37" x14ac:dyDescent="0.25">
      <c r="A71" s="2">
        <v>49</v>
      </c>
      <c r="B71" s="510" t="s">
        <v>189</v>
      </c>
      <c r="C71" s="32"/>
      <c r="D71" s="23"/>
      <c r="E71" s="31"/>
      <c r="F71" s="31"/>
      <c r="G71" s="137"/>
      <c r="H71" s="31"/>
      <c r="I71" s="140"/>
      <c r="J71" s="31"/>
      <c r="K71" s="23"/>
      <c r="L71" s="23"/>
      <c r="M71" s="31"/>
      <c r="N71" s="137"/>
      <c r="O71" s="137"/>
      <c r="P71" s="140"/>
      <c r="Q71" s="137"/>
      <c r="R71" s="31"/>
      <c r="S71" s="32"/>
      <c r="T71" s="32"/>
      <c r="U71" s="32"/>
      <c r="V71" s="32"/>
      <c r="W71" s="627"/>
      <c r="X71" s="122"/>
      <c r="Y71" s="115"/>
      <c r="Z71" s="32"/>
      <c r="AA71" s="31"/>
      <c r="AB71" s="31"/>
      <c r="AC71" s="31"/>
      <c r="AE71" s="60"/>
      <c r="AK71" s="71"/>
    </row>
    <row r="72" spans="1:37" ht="105" x14ac:dyDescent="0.25">
      <c r="A72" s="2">
        <v>50</v>
      </c>
      <c r="B72" s="524" t="s">
        <v>207</v>
      </c>
      <c r="C72" s="32"/>
      <c r="D72" s="23">
        <v>48.269999999999996</v>
      </c>
      <c r="E72" s="31"/>
      <c r="F72" s="31"/>
      <c r="G72" s="140"/>
      <c r="H72" s="31"/>
      <c r="I72" s="140"/>
      <c r="J72" s="31"/>
      <c r="K72" s="23"/>
      <c r="L72" s="23">
        <v>48.269999999999996</v>
      </c>
      <c r="M72" s="31"/>
      <c r="N72" s="137"/>
      <c r="O72" s="137"/>
      <c r="P72" s="140"/>
      <c r="Q72" s="137"/>
      <c r="R72" s="31"/>
      <c r="S72" s="32"/>
      <c r="T72" s="32"/>
      <c r="U72" s="32"/>
      <c r="V72" s="32"/>
      <c r="W72" s="627"/>
      <c r="X72" s="122"/>
      <c r="Y72" s="115"/>
      <c r="Z72" s="32"/>
      <c r="AA72" s="31"/>
      <c r="AB72" s="31"/>
      <c r="AC72" s="31"/>
      <c r="AE72" s="60"/>
      <c r="AK72" s="71"/>
    </row>
    <row r="73" spans="1:37" ht="135" x14ac:dyDescent="0.25">
      <c r="A73" s="2">
        <v>51</v>
      </c>
      <c r="B73" s="524" t="s">
        <v>190</v>
      </c>
      <c r="C73" s="32"/>
      <c r="D73" s="23">
        <v>64.900000000000006</v>
      </c>
      <c r="E73" s="31"/>
      <c r="F73" s="31"/>
      <c r="G73" s="137"/>
      <c r="H73" s="31"/>
      <c r="I73" s="140"/>
      <c r="J73" s="31"/>
      <c r="K73" s="23"/>
      <c r="L73" s="23">
        <v>64.900000000000006</v>
      </c>
      <c r="M73" s="31"/>
      <c r="N73" s="137"/>
      <c r="O73" s="137"/>
      <c r="P73" s="140"/>
      <c r="Q73" s="137"/>
      <c r="R73" s="31"/>
      <c r="S73" s="32"/>
      <c r="T73" s="32"/>
      <c r="U73" s="32"/>
      <c r="V73" s="32"/>
      <c r="W73" s="627"/>
      <c r="X73" s="122"/>
      <c r="Y73" s="115"/>
      <c r="Z73" s="32"/>
      <c r="AA73" s="31"/>
      <c r="AB73" s="31"/>
      <c r="AC73" s="31"/>
      <c r="AE73" s="60"/>
      <c r="AK73" s="71"/>
    </row>
    <row r="74" spans="1:37" ht="120" x14ac:dyDescent="0.25">
      <c r="A74" s="2">
        <v>52</v>
      </c>
      <c r="B74" s="524" t="s">
        <v>209</v>
      </c>
      <c r="C74" s="32"/>
      <c r="D74" s="23">
        <v>22.42</v>
      </c>
      <c r="E74" s="31"/>
      <c r="F74" s="31"/>
      <c r="G74" s="140"/>
      <c r="H74" s="31"/>
      <c r="I74" s="140"/>
      <c r="J74" s="31"/>
      <c r="K74" s="23"/>
      <c r="L74" s="23">
        <v>22.42</v>
      </c>
      <c r="M74" s="31"/>
      <c r="N74" s="137"/>
      <c r="O74" s="137"/>
      <c r="P74" s="140"/>
      <c r="Q74" s="137"/>
      <c r="R74" s="31"/>
      <c r="S74" s="32"/>
      <c r="T74" s="32"/>
      <c r="U74" s="32"/>
      <c r="V74" s="32"/>
      <c r="W74" s="627"/>
      <c r="X74" s="122"/>
      <c r="Y74" s="115"/>
      <c r="Z74" s="32"/>
      <c r="AA74" s="31"/>
      <c r="AB74" s="31"/>
      <c r="AC74" s="31"/>
      <c r="AE74" s="60"/>
      <c r="AK74" s="71"/>
    </row>
    <row r="75" spans="1:37" ht="120" x14ac:dyDescent="0.25">
      <c r="A75" s="2">
        <v>53</v>
      </c>
      <c r="B75" s="514" t="s">
        <v>191</v>
      </c>
      <c r="C75" s="32"/>
      <c r="D75" s="23">
        <v>11.8</v>
      </c>
      <c r="E75" s="31"/>
      <c r="F75" s="31"/>
      <c r="G75" s="137"/>
      <c r="H75" s="31"/>
      <c r="I75" s="140"/>
      <c r="J75" s="31"/>
      <c r="K75" s="23"/>
      <c r="L75" s="23">
        <v>11.8</v>
      </c>
      <c r="M75" s="31"/>
      <c r="N75" s="137"/>
      <c r="O75" s="137"/>
      <c r="P75" s="140"/>
      <c r="Q75" s="137"/>
      <c r="R75" s="31"/>
      <c r="S75" s="32"/>
      <c r="T75" s="32"/>
      <c r="U75" s="32"/>
      <c r="V75" s="32"/>
      <c r="W75" s="627"/>
      <c r="X75" s="122"/>
      <c r="Y75" s="115"/>
      <c r="Z75" s="32"/>
      <c r="AA75" s="31"/>
      <c r="AB75" s="31"/>
      <c r="AC75" s="31"/>
      <c r="AE75" s="60"/>
      <c r="AK75" s="71"/>
    </row>
    <row r="76" spans="1:37" ht="105" x14ac:dyDescent="0.25">
      <c r="A76" s="2">
        <v>54</v>
      </c>
      <c r="B76" s="514" t="s">
        <v>208</v>
      </c>
      <c r="C76" s="32"/>
      <c r="D76" s="23">
        <v>10.62</v>
      </c>
      <c r="E76" s="31"/>
      <c r="F76" s="31"/>
      <c r="G76" s="140"/>
      <c r="H76" s="31"/>
      <c r="I76" s="140"/>
      <c r="J76" s="31"/>
      <c r="K76" s="23"/>
      <c r="L76" s="23">
        <v>10.62</v>
      </c>
      <c r="M76" s="31"/>
      <c r="N76" s="137"/>
      <c r="O76" s="137"/>
      <c r="P76" s="140"/>
      <c r="Q76" s="137"/>
      <c r="R76" s="31"/>
      <c r="S76" s="32"/>
      <c r="T76" s="32"/>
      <c r="U76" s="32"/>
      <c r="V76" s="32"/>
      <c r="W76" s="627"/>
      <c r="X76" s="122"/>
      <c r="Y76" s="115"/>
      <c r="Z76" s="32"/>
      <c r="AA76" s="31"/>
      <c r="AB76" s="31"/>
      <c r="AC76" s="31"/>
      <c r="AE76" s="60"/>
      <c r="AK76" s="71"/>
    </row>
    <row r="77" spans="1:37" x14ac:dyDescent="0.25">
      <c r="A77" s="2">
        <v>55</v>
      </c>
      <c r="B77" s="516" t="s">
        <v>135</v>
      </c>
      <c r="C77" s="32"/>
      <c r="D77" s="23"/>
      <c r="E77" s="31"/>
      <c r="F77" s="31"/>
      <c r="G77" s="137"/>
      <c r="H77" s="31"/>
      <c r="I77" s="140"/>
      <c r="J77" s="31"/>
      <c r="K77" s="23"/>
      <c r="L77" s="23"/>
      <c r="M77" s="31"/>
      <c r="N77" s="137"/>
      <c r="O77" s="137"/>
      <c r="P77" s="140"/>
      <c r="Q77" s="137"/>
      <c r="R77" s="31"/>
      <c r="S77" s="32"/>
      <c r="T77" s="32"/>
      <c r="U77" s="32"/>
      <c r="V77" s="32"/>
      <c r="W77" s="627"/>
      <c r="X77" s="122"/>
      <c r="Y77" s="115"/>
      <c r="Z77" s="32"/>
      <c r="AA77" s="31"/>
      <c r="AB77" s="31"/>
      <c r="AC77" s="31"/>
      <c r="AE77" s="60"/>
      <c r="AK77" s="71"/>
    </row>
    <row r="78" spans="1:37" ht="31.5" x14ac:dyDescent="0.25">
      <c r="A78" s="2">
        <v>56</v>
      </c>
      <c r="B78" s="465" t="s">
        <v>192</v>
      </c>
      <c r="C78" s="32"/>
      <c r="D78" s="23">
        <v>15.4</v>
      </c>
      <c r="E78" s="31"/>
      <c r="F78" s="31"/>
      <c r="G78" s="137"/>
      <c r="H78" s="31"/>
      <c r="I78" s="140"/>
      <c r="J78" s="31"/>
      <c r="K78" s="23"/>
      <c r="L78" s="23">
        <v>15.4</v>
      </c>
      <c r="M78" s="31"/>
      <c r="N78" s="137"/>
      <c r="O78" s="137"/>
      <c r="P78" s="140"/>
      <c r="Q78" s="137"/>
      <c r="R78" s="31"/>
      <c r="S78" s="32"/>
      <c r="T78" s="32"/>
      <c r="U78" s="32"/>
      <c r="V78" s="32"/>
      <c r="W78" s="627"/>
      <c r="X78" s="122"/>
      <c r="Y78" s="115"/>
      <c r="Z78" s="32"/>
      <c r="AA78" s="31"/>
      <c r="AB78" s="31"/>
      <c r="AC78" s="31"/>
      <c r="AE78" s="60"/>
      <c r="AK78" s="71"/>
    </row>
    <row r="79" spans="1:37" x14ac:dyDescent="0.25">
      <c r="A79" s="2">
        <v>57</v>
      </c>
      <c r="B79" s="519" t="s">
        <v>136</v>
      </c>
      <c r="C79" s="32"/>
      <c r="D79" s="23"/>
      <c r="E79" s="31"/>
      <c r="F79" s="31"/>
      <c r="G79" s="137"/>
      <c r="H79" s="31"/>
      <c r="I79" s="140"/>
      <c r="J79" s="31"/>
      <c r="K79" s="23"/>
      <c r="L79" s="23"/>
      <c r="M79" s="31"/>
      <c r="N79" s="137"/>
      <c r="O79" s="137"/>
      <c r="P79" s="140"/>
      <c r="Q79" s="137"/>
      <c r="R79" s="31"/>
      <c r="S79" s="32"/>
      <c r="T79" s="32"/>
      <c r="U79" s="32"/>
      <c r="V79" s="32"/>
      <c r="W79" s="627"/>
      <c r="X79" s="122"/>
      <c r="Y79" s="115"/>
      <c r="Z79" s="32"/>
      <c r="AA79" s="31"/>
      <c r="AB79" s="31"/>
      <c r="AC79" s="31"/>
      <c r="AE79" s="60"/>
      <c r="AK79" s="71"/>
    </row>
    <row r="80" spans="1:37" ht="126" x14ac:dyDescent="0.25">
      <c r="A80" s="2">
        <v>58</v>
      </c>
      <c r="B80" s="513" t="s">
        <v>193</v>
      </c>
      <c r="C80" s="32"/>
      <c r="D80" s="23">
        <v>59.234999999999999</v>
      </c>
      <c r="E80" s="31"/>
      <c r="F80" s="31"/>
      <c r="G80" s="137"/>
      <c r="H80" s="31"/>
      <c r="I80" s="140"/>
      <c r="J80" s="31"/>
      <c r="K80" s="23"/>
      <c r="L80" s="23">
        <v>59.234999999999999</v>
      </c>
      <c r="M80" s="31"/>
      <c r="N80" s="137"/>
      <c r="O80" s="137"/>
      <c r="P80" s="140"/>
      <c r="Q80" s="137"/>
      <c r="R80" s="31"/>
      <c r="S80" s="32"/>
      <c r="T80" s="32"/>
      <c r="U80" s="32"/>
      <c r="V80" s="32"/>
      <c r="W80" s="627"/>
      <c r="X80" s="122"/>
      <c r="Y80" s="115"/>
      <c r="Z80" s="32"/>
      <c r="AA80" s="31"/>
      <c r="AB80" s="31"/>
      <c r="AC80" s="31"/>
      <c r="AE80" s="60"/>
      <c r="AK80" s="71"/>
    </row>
    <row r="81" spans="1:37" ht="31.5" x14ac:dyDescent="0.25">
      <c r="A81" s="2">
        <v>59</v>
      </c>
      <c r="B81" s="209" t="s">
        <v>194</v>
      </c>
      <c r="C81" s="32"/>
      <c r="D81" s="23">
        <v>2.8</v>
      </c>
      <c r="E81" s="31"/>
      <c r="F81" s="31"/>
      <c r="G81" s="137"/>
      <c r="H81" s="31"/>
      <c r="I81" s="140"/>
      <c r="J81" s="31"/>
      <c r="K81" s="23"/>
      <c r="L81" s="23">
        <v>2.8</v>
      </c>
      <c r="M81" s="31"/>
      <c r="N81" s="137"/>
      <c r="O81" s="137"/>
      <c r="P81" s="140"/>
      <c r="Q81" s="137"/>
      <c r="R81" s="31"/>
      <c r="S81" s="32"/>
      <c r="T81" s="32"/>
      <c r="U81" s="32"/>
      <c r="V81" s="32"/>
      <c r="W81" s="627"/>
      <c r="X81" s="122"/>
      <c r="Y81" s="115"/>
      <c r="Z81" s="32"/>
      <c r="AA81" s="31"/>
      <c r="AB81" s="31"/>
      <c r="AC81" s="31"/>
      <c r="AE81" s="60"/>
      <c r="AK81" s="71"/>
    </row>
    <row r="82" spans="1:37" ht="31.5" x14ac:dyDescent="0.25">
      <c r="A82" s="2">
        <v>60</v>
      </c>
      <c r="B82" s="209" t="s">
        <v>195</v>
      </c>
      <c r="C82" s="32"/>
      <c r="D82" s="23">
        <v>2.8</v>
      </c>
      <c r="E82" s="31"/>
      <c r="F82" s="31"/>
      <c r="G82" s="137"/>
      <c r="H82" s="31"/>
      <c r="I82" s="140"/>
      <c r="J82" s="31"/>
      <c r="K82" s="23"/>
      <c r="L82" s="23">
        <v>2.8</v>
      </c>
      <c r="M82" s="31"/>
      <c r="N82" s="137"/>
      <c r="O82" s="137"/>
      <c r="P82" s="140"/>
      <c r="Q82" s="137"/>
      <c r="R82" s="31"/>
      <c r="S82" s="32"/>
      <c r="T82" s="32"/>
      <c r="U82" s="32"/>
      <c r="V82" s="32"/>
      <c r="W82" s="627"/>
      <c r="X82" s="122"/>
      <c r="Y82" s="115"/>
      <c r="Z82" s="32"/>
      <c r="AA82" s="31"/>
      <c r="AB82" s="31"/>
      <c r="AC82" s="31"/>
      <c r="AE82" s="60"/>
      <c r="AK82" s="71"/>
    </row>
    <row r="83" spans="1:37" ht="31.5" x14ac:dyDescent="0.25">
      <c r="A83" s="2">
        <v>61</v>
      </c>
      <c r="B83" s="209" t="s">
        <v>196</v>
      </c>
      <c r="C83" s="32"/>
      <c r="D83" s="23">
        <v>8.9600000000000009</v>
      </c>
      <c r="E83" s="31"/>
      <c r="F83" s="31"/>
      <c r="G83" s="137"/>
      <c r="H83" s="31"/>
      <c r="I83" s="137"/>
      <c r="J83" s="31"/>
      <c r="K83" s="23"/>
      <c r="L83" s="23">
        <v>8.9600000000000009</v>
      </c>
      <c r="M83" s="31"/>
      <c r="N83" s="137"/>
      <c r="O83" s="137"/>
      <c r="P83" s="140"/>
      <c r="Q83" s="140"/>
      <c r="R83" s="31"/>
      <c r="S83" s="32"/>
      <c r="T83" s="32"/>
      <c r="U83" s="32"/>
      <c r="V83" s="32"/>
      <c r="W83" s="627"/>
      <c r="X83" s="122"/>
      <c r="Y83" s="115"/>
      <c r="Z83" s="32"/>
      <c r="AA83" s="31"/>
      <c r="AB83" s="31"/>
      <c r="AC83" s="31"/>
      <c r="AE83" s="60"/>
      <c r="AK83" s="71"/>
    </row>
    <row r="84" spans="1:37" x14ac:dyDescent="0.25">
      <c r="A84" s="2">
        <v>62</v>
      </c>
      <c r="B84" s="518" t="s">
        <v>197</v>
      </c>
      <c r="C84" s="32"/>
      <c r="D84" s="23"/>
      <c r="E84" s="31"/>
      <c r="F84" s="31"/>
      <c r="G84" s="137"/>
      <c r="H84" s="31"/>
      <c r="I84" s="140"/>
      <c r="J84" s="31"/>
      <c r="K84" s="23"/>
      <c r="L84" s="23"/>
      <c r="M84" s="31"/>
      <c r="N84" s="137"/>
      <c r="O84" s="137"/>
      <c r="P84" s="140"/>
      <c r="Q84" s="137"/>
      <c r="R84" s="31"/>
      <c r="S84" s="32"/>
      <c r="T84" s="32"/>
      <c r="U84" s="32"/>
      <c r="V84" s="32"/>
      <c r="W84" s="627"/>
      <c r="X84" s="122"/>
      <c r="Y84" s="115"/>
      <c r="Z84" s="32"/>
      <c r="AA84" s="31"/>
      <c r="AB84" s="31"/>
      <c r="AC84" s="31"/>
      <c r="AE84" s="60"/>
      <c r="AK84" s="71"/>
    </row>
    <row r="85" spans="1:37" ht="63" x14ac:dyDescent="0.25">
      <c r="A85" s="2">
        <v>63</v>
      </c>
      <c r="B85" s="523" t="s">
        <v>198</v>
      </c>
      <c r="C85" s="32"/>
      <c r="D85" s="23">
        <v>17.062799999999999</v>
      </c>
      <c r="E85" s="31"/>
      <c r="F85" s="31"/>
      <c r="G85" s="137"/>
      <c r="H85" s="31"/>
      <c r="I85" s="140"/>
      <c r="J85" s="31"/>
      <c r="K85" s="23"/>
      <c r="L85" s="23">
        <v>17.062799999999999</v>
      </c>
      <c r="M85" s="31"/>
      <c r="N85" s="137"/>
      <c r="O85" s="137"/>
      <c r="P85" s="140"/>
      <c r="Q85" s="137"/>
      <c r="R85" s="31"/>
      <c r="S85" s="32"/>
      <c r="T85" s="32"/>
      <c r="U85" s="32"/>
      <c r="V85" s="32"/>
      <c r="W85" s="627"/>
      <c r="X85" s="122"/>
      <c r="Y85" s="115"/>
      <c r="Z85" s="32"/>
      <c r="AA85" s="31"/>
      <c r="AB85" s="31"/>
      <c r="AC85" s="31"/>
      <c r="AE85" s="60"/>
      <c r="AK85" s="71"/>
    </row>
    <row r="86" spans="1:37" x14ac:dyDescent="0.25">
      <c r="A86" s="2">
        <v>64</v>
      </c>
      <c r="B86" s="518" t="s">
        <v>199</v>
      </c>
      <c r="C86" s="32"/>
      <c r="D86" s="23"/>
      <c r="E86" s="31"/>
      <c r="F86" s="31"/>
      <c r="G86" s="137"/>
      <c r="H86" s="31"/>
      <c r="I86" s="140"/>
      <c r="J86" s="31"/>
      <c r="K86" s="23"/>
      <c r="L86" s="23"/>
      <c r="M86" s="31"/>
      <c r="N86" s="137"/>
      <c r="O86" s="137"/>
      <c r="P86" s="140"/>
      <c r="Q86" s="137"/>
      <c r="R86" s="31"/>
      <c r="S86" s="32"/>
      <c r="T86" s="32"/>
      <c r="U86" s="32"/>
      <c r="V86" s="32"/>
      <c r="W86" s="627"/>
      <c r="X86" s="122"/>
      <c r="Y86" s="115"/>
      <c r="Z86" s="32"/>
      <c r="AA86" s="31"/>
      <c r="AB86" s="31"/>
      <c r="AC86" s="31"/>
      <c r="AE86" s="60"/>
      <c r="AK86" s="71"/>
    </row>
    <row r="87" spans="1:37" ht="31.5" x14ac:dyDescent="0.25">
      <c r="A87" s="2">
        <v>65</v>
      </c>
      <c r="B87" s="523" t="s">
        <v>200</v>
      </c>
      <c r="C87" s="32"/>
      <c r="D87" s="23">
        <v>5.6</v>
      </c>
      <c r="E87" s="31"/>
      <c r="F87" s="31"/>
      <c r="G87" s="137"/>
      <c r="H87" s="31"/>
      <c r="I87" s="140"/>
      <c r="J87" s="31"/>
      <c r="K87" s="23"/>
      <c r="L87" s="23">
        <v>5.6</v>
      </c>
      <c r="M87" s="31"/>
      <c r="N87" s="137"/>
      <c r="O87" s="137"/>
      <c r="P87" s="140"/>
      <c r="Q87" s="137"/>
      <c r="R87" s="31"/>
      <c r="S87" s="32"/>
      <c r="T87" s="32"/>
      <c r="U87" s="32"/>
      <c r="V87" s="32"/>
      <c r="W87" s="627"/>
      <c r="X87" s="122"/>
      <c r="Y87" s="115"/>
      <c r="Z87" s="32"/>
      <c r="AA87" s="31"/>
      <c r="AB87" s="31"/>
      <c r="AC87" s="31"/>
      <c r="AE87" s="60"/>
      <c r="AK87" s="71"/>
    </row>
    <row r="88" spans="1:37" ht="31.5" x14ac:dyDescent="0.25">
      <c r="A88" s="2">
        <v>66</v>
      </c>
      <c r="B88" s="525" t="s">
        <v>201</v>
      </c>
      <c r="C88" s="32"/>
      <c r="D88" s="23">
        <v>13.2</v>
      </c>
      <c r="E88" s="31"/>
      <c r="F88" s="31"/>
      <c r="G88" s="137"/>
      <c r="H88" s="31"/>
      <c r="I88" s="140"/>
      <c r="J88" s="31"/>
      <c r="K88" s="23"/>
      <c r="L88" s="23">
        <v>13.2</v>
      </c>
      <c r="M88" s="31"/>
      <c r="N88" s="137"/>
      <c r="O88" s="137"/>
      <c r="P88" s="140"/>
      <c r="Q88" s="137"/>
      <c r="R88" s="31"/>
      <c r="S88" s="32"/>
      <c r="T88" s="32"/>
      <c r="U88" s="32"/>
      <c r="V88" s="32"/>
      <c r="W88" s="627"/>
      <c r="X88" s="122"/>
      <c r="Y88" s="115"/>
      <c r="Z88" s="32"/>
      <c r="AA88" s="31"/>
      <c r="AB88" s="31"/>
      <c r="AC88" s="31"/>
      <c r="AE88" s="60"/>
      <c r="AK88" s="71"/>
    </row>
    <row r="89" spans="1:37" x14ac:dyDescent="0.25">
      <c r="A89" s="2">
        <v>67</v>
      </c>
      <c r="B89" s="510" t="s">
        <v>139</v>
      </c>
      <c r="C89" s="32"/>
      <c r="D89" s="23"/>
      <c r="E89" s="31"/>
      <c r="F89" s="31"/>
      <c r="G89" s="140"/>
      <c r="H89" s="31"/>
      <c r="I89" s="140"/>
      <c r="J89" s="31"/>
      <c r="K89" s="23"/>
      <c r="L89" s="23"/>
      <c r="M89" s="31"/>
      <c r="N89" s="137"/>
      <c r="O89" s="140"/>
      <c r="P89" s="140"/>
      <c r="Q89" s="140"/>
      <c r="R89" s="31"/>
      <c r="S89" s="27"/>
      <c r="T89" s="27"/>
      <c r="U89" s="27"/>
      <c r="V89" s="27"/>
      <c r="W89" s="123"/>
      <c r="X89" s="122"/>
      <c r="Y89" s="115"/>
      <c r="Z89" s="27"/>
      <c r="AA89" s="31"/>
      <c r="AB89" s="31"/>
      <c r="AC89" s="31"/>
      <c r="AE89" s="60"/>
      <c r="AK89" s="71"/>
    </row>
    <row r="90" spans="1:37" ht="31.5" x14ac:dyDescent="0.25">
      <c r="A90" s="2">
        <v>68</v>
      </c>
      <c r="B90" s="523" t="s">
        <v>202</v>
      </c>
      <c r="C90" s="32"/>
      <c r="D90" s="23">
        <v>21.08</v>
      </c>
      <c r="E90" s="31"/>
      <c r="F90" s="31"/>
      <c r="G90" s="140"/>
      <c r="H90" s="31"/>
      <c r="I90" s="140"/>
      <c r="J90" s="31"/>
      <c r="K90" s="23"/>
      <c r="L90" s="23">
        <v>21.08</v>
      </c>
      <c r="M90" s="31"/>
      <c r="N90" s="137"/>
      <c r="O90" s="140"/>
      <c r="P90" s="140"/>
      <c r="Q90" s="621"/>
      <c r="R90" s="31"/>
      <c r="S90" s="27"/>
      <c r="T90" s="27"/>
      <c r="U90" s="27"/>
      <c r="V90" s="27"/>
      <c r="W90" s="123"/>
      <c r="X90" s="122"/>
      <c r="Y90" s="115"/>
      <c r="Z90" s="27"/>
      <c r="AA90" s="31"/>
      <c r="AB90" s="31"/>
      <c r="AC90" s="31"/>
      <c r="AE90" s="60"/>
      <c r="AK90" s="71"/>
    </row>
    <row r="91" spans="1:37" ht="63" x14ac:dyDescent="0.25">
      <c r="A91" s="2">
        <v>69</v>
      </c>
      <c r="B91" s="521" t="s">
        <v>203</v>
      </c>
      <c r="C91" s="32"/>
      <c r="D91" s="23">
        <v>9.26</v>
      </c>
      <c r="E91" s="31"/>
      <c r="F91" s="31"/>
      <c r="G91" s="140"/>
      <c r="H91" s="31"/>
      <c r="I91" s="140"/>
      <c r="J91" s="31"/>
      <c r="K91" s="23"/>
      <c r="L91" s="23">
        <v>9.26</v>
      </c>
      <c r="M91" s="31"/>
      <c r="N91" s="137"/>
      <c r="O91" s="140"/>
      <c r="P91" s="140"/>
      <c r="Q91" s="140"/>
      <c r="R91" s="31"/>
      <c r="S91" s="27"/>
      <c r="T91" s="27"/>
      <c r="U91" s="27"/>
      <c r="V91" s="27"/>
      <c r="W91" s="123"/>
      <c r="X91" s="122"/>
      <c r="Y91" s="115"/>
      <c r="Z91" s="27"/>
      <c r="AA91" s="31"/>
      <c r="AB91" s="31"/>
      <c r="AC91" s="31"/>
      <c r="AE91" s="60"/>
      <c r="AK91" s="71"/>
    </row>
    <row r="92" spans="1:37" x14ac:dyDescent="0.25">
      <c r="A92" s="2">
        <v>70</v>
      </c>
      <c r="B92" s="510" t="s">
        <v>140</v>
      </c>
      <c r="C92" s="32"/>
      <c r="D92" s="31"/>
      <c r="E92" s="31"/>
      <c r="F92" s="31"/>
      <c r="G92" s="137"/>
      <c r="H92" s="31"/>
      <c r="I92" s="140"/>
      <c r="J92" s="31"/>
      <c r="K92" s="23"/>
      <c r="L92" s="31"/>
      <c r="M92" s="31"/>
      <c r="N92" s="137"/>
      <c r="O92" s="140"/>
      <c r="P92" s="140"/>
      <c r="Q92" s="140"/>
      <c r="R92" s="31"/>
      <c r="S92" s="27"/>
      <c r="T92" s="27"/>
      <c r="U92" s="27"/>
      <c r="V92" s="27"/>
      <c r="W92" s="123"/>
      <c r="X92" s="122"/>
      <c r="Y92" s="115"/>
      <c r="Z92" s="27"/>
      <c r="AA92" s="31"/>
      <c r="AB92" s="31"/>
      <c r="AC92" s="31"/>
      <c r="AE92" s="60"/>
      <c r="AK92" s="71"/>
    </row>
    <row r="93" spans="1:37" ht="47.25" x14ac:dyDescent="0.25">
      <c r="A93" s="2">
        <v>71</v>
      </c>
      <c r="B93" s="523" t="s">
        <v>204</v>
      </c>
      <c r="C93" s="32"/>
      <c r="D93" s="31">
        <v>15.2</v>
      </c>
      <c r="E93" s="31"/>
      <c r="F93" s="31"/>
      <c r="G93" s="137"/>
      <c r="H93" s="31"/>
      <c r="I93" s="140"/>
      <c r="J93" s="31"/>
      <c r="K93" s="23"/>
      <c r="L93" s="31">
        <v>15.2</v>
      </c>
      <c r="M93" s="31"/>
      <c r="N93" s="137"/>
      <c r="O93" s="140"/>
      <c r="P93" s="140"/>
      <c r="Q93" s="621"/>
      <c r="R93" s="31"/>
      <c r="S93" s="27"/>
      <c r="T93" s="27"/>
      <c r="U93" s="27"/>
      <c r="V93" s="27"/>
      <c r="W93" s="123"/>
      <c r="X93" s="122"/>
      <c r="Y93" s="115"/>
      <c r="Z93" s="27"/>
      <c r="AA93" s="31"/>
      <c r="AB93" s="31"/>
      <c r="AC93" s="31"/>
      <c r="AE93" s="60"/>
      <c r="AK93" s="71"/>
    </row>
    <row r="94" spans="1:37" ht="47.25" x14ac:dyDescent="0.25">
      <c r="A94" s="2">
        <v>72</v>
      </c>
      <c r="B94" s="526" t="s">
        <v>205</v>
      </c>
      <c r="C94" s="32"/>
      <c r="D94" s="31">
        <v>37.76</v>
      </c>
      <c r="E94" s="31"/>
      <c r="F94" s="31"/>
      <c r="G94" s="137"/>
      <c r="H94" s="31"/>
      <c r="I94" s="140"/>
      <c r="J94" s="31"/>
      <c r="K94" s="23"/>
      <c r="L94" s="31">
        <v>37.76</v>
      </c>
      <c r="M94" s="31"/>
      <c r="N94" s="137"/>
      <c r="O94" s="140"/>
      <c r="P94" s="140"/>
      <c r="Q94" s="621"/>
      <c r="R94" s="31"/>
      <c r="S94" s="27"/>
      <c r="T94" s="27"/>
      <c r="U94" s="27"/>
      <c r="V94" s="27"/>
      <c r="W94" s="123"/>
      <c r="X94" s="122"/>
      <c r="Y94" s="115"/>
      <c r="Z94" s="32"/>
      <c r="AA94" s="31"/>
      <c r="AB94" s="31"/>
      <c r="AC94" s="31"/>
      <c r="AE94" s="60"/>
      <c r="AK94" s="71"/>
    </row>
    <row r="95" spans="1:37" ht="31.5" x14ac:dyDescent="0.25">
      <c r="A95" s="2">
        <v>73</v>
      </c>
      <c r="B95" s="43" t="s">
        <v>142</v>
      </c>
      <c r="C95" s="32"/>
      <c r="D95" s="31">
        <v>54.857292000000001</v>
      </c>
      <c r="E95" s="31"/>
      <c r="F95" s="31"/>
      <c r="G95" s="137"/>
      <c r="H95" s="31"/>
      <c r="I95" s="140"/>
      <c r="J95" s="31"/>
      <c r="K95" s="23"/>
      <c r="L95" s="31">
        <v>54.857292000000001</v>
      </c>
      <c r="M95" s="31"/>
      <c r="N95" s="137"/>
      <c r="O95" s="140"/>
      <c r="P95" s="140"/>
      <c r="Q95" s="621"/>
      <c r="R95" s="31"/>
      <c r="S95" s="27"/>
      <c r="T95" s="27"/>
      <c r="U95" s="27"/>
      <c r="V95" s="27"/>
      <c r="W95" s="123"/>
      <c r="X95" s="122"/>
      <c r="Y95" s="115"/>
      <c r="Z95" s="32"/>
      <c r="AA95" s="31"/>
      <c r="AB95" s="31"/>
      <c r="AC95" s="31"/>
      <c r="AE95" s="60"/>
      <c r="AK95" s="71"/>
    </row>
    <row r="96" spans="1:37" x14ac:dyDescent="0.25">
      <c r="A96" s="2"/>
      <c r="B96" s="49"/>
      <c r="C96" s="32"/>
      <c r="D96" s="31"/>
      <c r="E96" s="31"/>
      <c r="F96" s="31"/>
      <c r="G96" s="140"/>
      <c r="H96" s="31"/>
      <c r="I96" s="140"/>
      <c r="J96" s="31"/>
      <c r="K96" s="23"/>
      <c r="L96" s="31"/>
      <c r="M96" s="31"/>
      <c r="N96" s="137"/>
      <c r="O96" s="137"/>
      <c r="P96" s="140"/>
      <c r="Q96" s="137"/>
      <c r="R96" s="31"/>
      <c r="S96" s="32"/>
      <c r="T96" s="32"/>
      <c r="U96" s="32"/>
      <c r="V96" s="32"/>
      <c r="W96" s="627"/>
      <c r="X96" s="122"/>
      <c r="Y96" s="115"/>
      <c r="Z96" s="32"/>
      <c r="AA96" s="31"/>
      <c r="AB96" s="31"/>
      <c r="AC96" s="31"/>
      <c r="AE96" s="60"/>
      <c r="AK96" s="71"/>
    </row>
    <row r="97" spans="1:37" ht="47.25" x14ac:dyDescent="0.25">
      <c r="A97" s="2"/>
      <c r="B97" s="592" t="s">
        <v>144</v>
      </c>
      <c r="C97" s="32"/>
      <c r="D97" s="31"/>
      <c r="E97" s="31"/>
      <c r="F97" s="31"/>
      <c r="G97" s="140"/>
      <c r="H97" s="31"/>
      <c r="I97" s="140"/>
      <c r="J97" s="31"/>
      <c r="K97" s="23"/>
      <c r="L97" s="31"/>
      <c r="M97" s="31"/>
      <c r="N97" s="137"/>
      <c r="O97" s="137"/>
      <c r="P97" s="140"/>
      <c r="Q97" s="137"/>
      <c r="R97" s="31"/>
      <c r="S97" s="25"/>
      <c r="T97" s="32"/>
      <c r="U97" s="32"/>
      <c r="V97" s="32"/>
      <c r="W97" s="627"/>
      <c r="X97" s="122"/>
      <c r="Y97" s="115"/>
      <c r="Z97" s="32"/>
      <c r="AA97" s="31"/>
      <c r="AB97" s="31"/>
      <c r="AC97" s="31"/>
      <c r="AE97" s="60"/>
      <c r="AK97" s="71"/>
    </row>
    <row r="98" spans="1:37" x14ac:dyDescent="0.25">
      <c r="A98" s="2"/>
      <c r="B98" s="548" t="s">
        <v>3</v>
      </c>
      <c r="C98" s="27"/>
      <c r="D98" s="27"/>
      <c r="E98" s="31"/>
      <c r="F98" s="31"/>
      <c r="G98" s="140"/>
      <c r="H98" s="31"/>
      <c r="I98" s="140"/>
      <c r="J98" s="31"/>
      <c r="K98" s="23"/>
      <c r="L98" s="31"/>
      <c r="M98" s="31"/>
      <c r="N98" s="137"/>
      <c r="O98" s="137"/>
      <c r="P98" s="140"/>
      <c r="Q98" s="137"/>
      <c r="R98" s="31"/>
      <c r="S98" s="32"/>
      <c r="T98" s="32"/>
      <c r="U98" s="32"/>
      <c r="V98" s="32"/>
      <c r="W98" s="627"/>
      <c r="X98" s="122"/>
      <c r="Y98" s="115"/>
      <c r="Z98" s="32"/>
      <c r="AA98" s="31"/>
      <c r="AB98" s="31"/>
      <c r="AC98" s="31"/>
      <c r="AE98" s="60"/>
      <c r="AK98" s="71"/>
    </row>
    <row r="99" spans="1:37" x14ac:dyDescent="0.25">
      <c r="A99" s="2"/>
      <c r="B99" s="548" t="s">
        <v>5</v>
      </c>
      <c r="C99" s="32"/>
      <c r="D99" s="31"/>
      <c r="E99" s="31"/>
      <c r="F99" s="31"/>
      <c r="G99" s="140"/>
      <c r="H99" s="31"/>
      <c r="I99" s="140"/>
      <c r="J99" s="31"/>
      <c r="K99" s="23"/>
      <c r="L99" s="31"/>
      <c r="M99" s="31"/>
      <c r="N99" s="137"/>
      <c r="O99" s="137"/>
      <c r="P99" s="140"/>
      <c r="Q99" s="137"/>
      <c r="R99" s="31"/>
      <c r="S99" s="32"/>
      <c r="T99" s="32"/>
      <c r="U99" s="32"/>
      <c r="V99" s="32"/>
      <c r="W99" s="627"/>
      <c r="X99" s="122"/>
      <c r="Y99" s="115"/>
      <c r="Z99" s="32"/>
      <c r="AA99" s="31"/>
      <c r="AB99" s="31"/>
      <c r="AC99" s="31"/>
      <c r="AE99" s="60"/>
      <c r="AK99" s="71"/>
    </row>
    <row r="100" spans="1:37" x14ac:dyDescent="0.25">
      <c r="A100" s="2"/>
      <c r="B100" s="548" t="s">
        <v>4</v>
      </c>
      <c r="C100" s="32"/>
      <c r="D100" s="122"/>
      <c r="E100" s="31"/>
      <c r="F100" s="31"/>
      <c r="G100" s="140"/>
      <c r="H100" s="31"/>
      <c r="I100" s="140"/>
      <c r="J100" s="31"/>
      <c r="K100" s="23"/>
      <c r="L100" s="31"/>
      <c r="M100" s="31"/>
      <c r="N100" s="137"/>
      <c r="O100" s="137"/>
      <c r="P100" s="140"/>
      <c r="Q100" s="137"/>
      <c r="R100" s="31"/>
      <c r="S100" s="32"/>
      <c r="T100" s="32"/>
      <c r="U100" s="32"/>
      <c r="V100" s="32"/>
      <c r="W100" s="627"/>
      <c r="X100" s="122"/>
      <c r="Y100" s="115"/>
      <c r="Z100" s="32"/>
      <c r="AA100" s="31"/>
      <c r="AB100" s="31"/>
      <c r="AC100" s="31"/>
      <c r="AE100" s="60"/>
      <c r="AK100" s="71"/>
    </row>
    <row r="101" spans="1:37" x14ac:dyDescent="0.25">
      <c r="A101" s="2"/>
      <c r="B101" s="548"/>
      <c r="C101" s="32"/>
      <c r="D101" s="25"/>
      <c r="E101" s="31"/>
      <c r="F101" s="31"/>
      <c r="G101" s="137"/>
      <c r="H101" s="31"/>
      <c r="I101" s="140"/>
      <c r="J101" s="31"/>
      <c r="K101" s="23"/>
      <c r="L101" s="31"/>
      <c r="M101" s="31"/>
      <c r="N101" s="137"/>
      <c r="O101" s="137"/>
      <c r="P101" s="140"/>
      <c r="Q101" s="137"/>
      <c r="R101" s="31"/>
      <c r="S101" s="32"/>
      <c r="T101" s="32"/>
      <c r="U101" s="32"/>
      <c r="V101" s="32"/>
      <c r="W101" s="627"/>
      <c r="X101" s="122"/>
      <c r="Y101" s="115"/>
      <c r="Z101" s="32"/>
      <c r="AA101" s="31"/>
      <c r="AB101" s="31"/>
      <c r="AC101" s="31"/>
      <c r="AE101" s="60"/>
      <c r="AK101" s="71"/>
    </row>
    <row r="102" spans="1:37" ht="31.5" x14ac:dyDescent="0.25">
      <c r="A102" s="2"/>
      <c r="B102" s="592" t="s">
        <v>146</v>
      </c>
      <c r="C102" s="32"/>
      <c r="D102" s="23"/>
      <c r="E102" s="31"/>
      <c r="F102" s="31"/>
      <c r="G102" s="140"/>
      <c r="H102" s="31"/>
      <c r="I102" s="140"/>
      <c r="J102" s="31"/>
      <c r="K102" s="23"/>
      <c r="L102" s="31"/>
      <c r="M102" s="31"/>
      <c r="N102" s="137"/>
      <c r="O102" s="137"/>
      <c r="P102" s="140"/>
      <c r="Q102" s="137"/>
      <c r="R102" s="31"/>
      <c r="S102" s="32"/>
      <c r="T102" s="32"/>
      <c r="U102" s="32"/>
      <c r="V102" s="32"/>
      <c r="W102" s="627"/>
      <c r="X102" s="122"/>
      <c r="Y102" s="115"/>
      <c r="Z102" s="32"/>
      <c r="AA102" s="31"/>
      <c r="AB102" s="31"/>
      <c r="AC102" s="31"/>
      <c r="AE102" s="60"/>
      <c r="AK102" s="71"/>
    </row>
    <row r="103" spans="1:37" x14ac:dyDescent="0.25">
      <c r="A103" s="2"/>
      <c r="B103" s="548" t="s">
        <v>3</v>
      </c>
      <c r="C103" s="32"/>
      <c r="D103" s="23"/>
      <c r="E103" s="31"/>
      <c r="F103" s="31"/>
      <c r="G103" s="137"/>
      <c r="H103" s="31"/>
      <c r="I103" s="140"/>
      <c r="J103" s="31"/>
      <c r="K103" s="23"/>
      <c r="L103" s="31"/>
      <c r="M103" s="31"/>
      <c r="N103" s="137"/>
      <c r="O103" s="137"/>
      <c r="P103" s="140"/>
      <c r="Q103" s="137"/>
      <c r="R103" s="31"/>
      <c r="S103" s="32"/>
      <c r="T103" s="32"/>
      <c r="U103" s="32"/>
      <c r="V103" s="32"/>
      <c r="W103" s="627"/>
      <c r="X103" s="122"/>
      <c r="Y103" s="115"/>
      <c r="Z103" s="32"/>
      <c r="AA103" s="31"/>
      <c r="AB103" s="31"/>
      <c r="AC103" s="31"/>
      <c r="AE103" s="60"/>
      <c r="AK103" s="71"/>
    </row>
    <row r="104" spans="1:37" x14ac:dyDescent="0.25">
      <c r="A104" s="2"/>
      <c r="B104" s="548" t="s">
        <v>5</v>
      </c>
      <c r="C104" s="32"/>
      <c r="D104" s="23"/>
      <c r="E104" s="31"/>
      <c r="F104" s="31"/>
      <c r="G104" s="137"/>
      <c r="H104" s="31"/>
      <c r="I104" s="140"/>
      <c r="J104" s="31"/>
      <c r="K104" s="23"/>
      <c r="L104" s="31"/>
      <c r="M104" s="31"/>
      <c r="N104" s="137"/>
      <c r="O104" s="137"/>
      <c r="P104" s="140"/>
      <c r="Q104" s="137"/>
      <c r="R104" s="31"/>
      <c r="S104" s="32"/>
      <c r="T104" s="32"/>
      <c r="U104" s="32"/>
      <c r="V104" s="32"/>
      <c r="W104" s="627"/>
      <c r="X104" s="122"/>
      <c r="Y104" s="115"/>
      <c r="Z104" s="32"/>
      <c r="AA104" s="31"/>
      <c r="AB104" s="31"/>
      <c r="AC104" s="31"/>
      <c r="AE104" s="60"/>
      <c r="AK104" s="71"/>
    </row>
    <row r="105" spans="1:37" x14ac:dyDescent="0.25">
      <c r="A105" s="2"/>
      <c r="B105" s="548" t="s">
        <v>4</v>
      </c>
      <c r="C105" s="32"/>
      <c r="D105" s="23"/>
      <c r="E105" s="31"/>
      <c r="F105" s="31"/>
      <c r="G105" s="137"/>
      <c r="H105" s="31"/>
      <c r="I105" s="140"/>
      <c r="J105" s="31"/>
      <c r="K105" s="23"/>
      <c r="L105" s="31"/>
      <c r="M105" s="31"/>
      <c r="N105" s="137"/>
      <c r="O105" s="137"/>
      <c r="P105" s="140"/>
      <c r="Q105" s="137"/>
      <c r="R105" s="31"/>
      <c r="S105" s="32"/>
      <c r="T105" s="32"/>
      <c r="U105" s="32"/>
      <c r="V105" s="32"/>
      <c r="W105" s="627"/>
      <c r="X105" s="122"/>
      <c r="Y105" s="115"/>
      <c r="Z105" s="32"/>
      <c r="AA105" s="31"/>
      <c r="AB105" s="31"/>
      <c r="AC105" s="31"/>
      <c r="AE105" s="60"/>
      <c r="AK105" s="71"/>
    </row>
    <row r="106" spans="1:37" x14ac:dyDescent="0.25">
      <c r="A106" s="2"/>
      <c r="B106" s="548"/>
      <c r="C106" s="32"/>
      <c r="D106" s="23"/>
      <c r="E106" s="31"/>
      <c r="F106" s="31"/>
      <c r="G106" s="137"/>
      <c r="H106" s="31"/>
      <c r="I106" s="140"/>
      <c r="J106" s="31"/>
      <c r="K106" s="23"/>
      <c r="L106" s="31"/>
      <c r="M106" s="31"/>
      <c r="N106" s="137"/>
      <c r="O106" s="137"/>
      <c r="P106" s="140"/>
      <c r="Q106" s="137"/>
      <c r="R106" s="31"/>
      <c r="S106" s="32"/>
      <c r="T106" s="32"/>
      <c r="U106" s="32"/>
      <c r="V106" s="32"/>
      <c r="W106" s="627"/>
      <c r="X106" s="122"/>
      <c r="Y106" s="115"/>
      <c r="Z106" s="32"/>
      <c r="AA106" s="31"/>
      <c r="AB106" s="31"/>
      <c r="AC106" s="31"/>
      <c r="AE106" s="60"/>
      <c r="AK106" s="71"/>
    </row>
    <row r="107" spans="1:37" ht="63" x14ac:dyDescent="0.25">
      <c r="A107" s="2"/>
      <c r="B107" s="592" t="s">
        <v>148</v>
      </c>
      <c r="C107" s="32"/>
      <c r="D107" s="27"/>
      <c r="E107" s="31"/>
      <c r="F107" s="31"/>
      <c r="G107" s="137"/>
      <c r="H107" s="31"/>
      <c r="I107" s="140"/>
      <c r="J107" s="31"/>
      <c r="K107" s="23"/>
      <c r="L107" s="31"/>
      <c r="M107" s="31"/>
      <c r="N107" s="137"/>
      <c r="O107" s="137"/>
      <c r="P107" s="140"/>
      <c r="Q107" s="137"/>
      <c r="R107" s="31"/>
      <c r="S107" s="32"/>
      <c r="T107" s="32"/>
      <c r="U107" s="32"/>
      <c r="V107" s="32"/>
      <c r="W107" s="627"/>
      <c r="X107" s="122"/>
      <c r="Y107" s="115"/>
      <c r="Z107" s="32"/>
      <c r="AA107" s="31"/>
      <c r="AB107" s="31"/>
      <c r="AC107" s="31"/>
      <c r="AE107" s="60"/>
      <c r="AK107" s="71"/>
    </row>
    <row r="108" spans="1:37" x14ac:dyDescent="0.25">
      <c r="A108" s="2"/>
      <c r="B108" s="548" t="s">
        <v>3</v>
      </c>
      <c r="C108" s="32"/>
      <c r="D108" s="23"/>
      <c r="E108" s="31"/>
      <c r="F108" s="31"/>
      <c r="G108" s="137"/>
      <c r="H108" s="31"/>
      <c r="I108" s="140"/>
      <c r="J108" s="31"/>
      <c r="K108" s="23"/>
      <c r="L108" s="31"/>
      <c r="M108" s="31"/>
      <c r="N108" s="137"/>
      <c r="O108" s="137"/>
      <c r="P108" s="140"/>
      <c r="Q108" s="137"/>
      <c r="R108" s="31"/>
      <c r="S108" s="32"/>
      <c r="T108" s="32"/>
      <c r="U108" s="32"/>
      <c r="V108" s="32"/>
      <c r="W108" s="627"/>
      <c r="X108" s="122"/>
      <c r="Y108" s="115"/>
      <c r="Z108" s="32"/>
      <c r="AA108" s="31"/>
      <c r="AB108" s="31"/>
      <c r="AC108" s="31"/>
      <c r="AE108" s="60"/>
      <c r="AK108" s="71"/>
    </row>
    <row r="109" spans="1:37" x14ac:dyDescent="0.25">
      <c r="A109" s="2"/>
      <c r="B109" s="548" t="s">
        <v>5</v>
      </c>
      <c r="C109" s="32"/>
      <c r="D109" s="23"/>
      <c r="E109" s="31"/>
      <c r="F109" s="31"/>
      <c r="G109" s="137"/>
      <c r="H109" s="31"/>
      <c r="I109" s="140"/>
      <c r="J109" s="31"/>
      <c r="K109" s="23"/>
      <c r="L109" s="31"/>
      <c r="M109" s="31"/>
      <c r="N109" s="137"/>
      <c r="O109" s="137"/>
      <c r="P109" s="140"/>
      <c r="Q109" s="137"/>
      <c r="R109" s="31"/>
      <c r="S109" s="32"/>
      <c r="T109" s="32"/>
      <c r="U109" s="32"/>
      <c r="V109" s="32"/>
      <c r="W109" s="627"/>
      <c r="X109" s="122"/>
      <c r="Y109" s="115"/>
      <c r="Z109" s="32"/>
      <c r="AA109" s="31"/>
      <c r="AB109" s="31"/>
      <c r="AC109" s="31"/>
      <c r="AE109" s="60"/>
      <c r="AK109" s="71"/>
    </row>
    <row r="110" spans="1:37" x14ac:dyDescent="0.25">
      <c r="A110" s="2"/>
      <c r="B110" s="102" t="s">
        <v>4</v>
      </c>
      <c r="C110" s="32"/>
      <c r="D110" s="23"/>
      <c r="E110" s="31"/>
      <c r="F110" s="31"/>
      <c r="G110" s="137"/>
      <c r="H110" s="31"/>
      <c r="I110" s="140"/>
      <c r="J110" s="31"/>
      <c r="K110" s="23"/>
      <c r="L110" s="31"/>
      <c r="M110" s="31"/>
      <c r="N110" s="137"/>
      <c r="O110" s="137"/>
      <c r="P110" s="140"/>
      <c r="Q110" s="137"/>
      <c r="R110" s="31"/>
      <c r="S110" s="32"/>
      <c r="T110" s="32"/>
      <c r="U110" s="32"/>
      <c r="V110" s="32"/>
      <c r="W110" s="627"/>
      <c r="X110" s="122"/>
      <c r="Y110" s="115"/>
      <c r="Z110" s="32"/>
      <c r="AA110" s="31"/>
      <c r="AB110" s="31"/>
      <c r="AC110" s="31"/>
      <c r="AE110" s="60"/>
      <c r="AK110" s="71"/>
    </row>
    <row r="111" spans="1:37" x14ac:dyDescent="0.25">
      <c r="A111" s="2"/>
      <c r="B111" s="127"/>
      <c r="C111" s="32"/>
      <c r="D111" s="23"/>
      <c r="E111" s="31"/>
      <c r="F111" s="31"/>
      <c r="G111" s="137"/>
      <c r="H111" s="31"/>
      <c r="I111" s="140"/>
      <c r="J111" s="31"/>
      <c r="K111" s="23"/>
      <c r="L111" s="31"/>
      <c r="M111" s="31"/>
      <c r="N111" s="137"/>
      <c r="O111" s="137"/>
      <c r="P111" s="140"/>
      <c r="Q111" s="137"/>
      <c r="R111" s="31"/>
      <c r="S111" s="32"/>
      <c r="T111" s="32"/>
      <c r="U111" s="32"/>
      <c r="V111" s="32"/>
      <c r="W111" s="627"/>
      <c r="X111" s="122"/>
      <c r="Y111" s="115"/>
      <c r="Z111" s="32"/>
      <c r="AA111" s="31"/>
      <c r="AB111" s="31"/>
      <c r="AC111" s="31"/>
      <c r="AE111" s="60"/>
      <c r="AK111" s="71"/>
    </row>
    <row r="112" spans="1:37" x14ac:dyDescent="0.25">
      <c r="A112" s="2"/>
      <c r="B112" s="44"/>
      <c r="C112" s="32"/>
      <c r="D112" s="23"/>
      <c r="E112" s="32"/>
      <c r="F112" s="32"/>
      <c r="G112" s="137"/>
      <c r="H112" s="32"/>
      <c r="I112" s="137"/>
      <c r="J112" s="32"/>
      <c r="K112" s="23"/>
      <c r="L112" s="23"/>
      <c r="M112" s="32"/>
      <c r="N112" s="137"/>
      <c r="O112" s="137"/>
      <c r="P112" s="137"/>
      <c r="Q112" s="137"/>
      <c r="R112" s="32"/>
      <c r="S112" s="32"/>
      <c r="T112" s="32"/>
      <c r="U112" s="32"/>
      <c r="V112" s="32"/>
      <c r="W112" s="627"/>
      <c r="X112" s="39"/>
      <c r="Y112" s="39"/>
      <c r="Z112" s="39"/>
      <c r="AA112" s="39"/>
      <c r="AB112" s="39"/>
      <c r="AC112" s="39"/>
    </row>
    <row r="113" spans="1:37" x14ac:dyDescent="0.25">
      <c r="A113" s="10"/>
      <c r="B113" s="44"/>
      <c r="C113" s="124"/>
      <c r="D113" s="23"/>
      <c r="E113" s="32"/>
      <c r="F113" s="124"/>
      <c r="G113" s="142"/>
      <c r="H113" s="124"/>
      <c r="I113" s="142"/>
      <c r="J113" s="124"/>
      <c r="K113" s="113"/>
      <c r="L113" s="23"/>
      <c r="M113" s="124"/>
      <c r="N113" s="142"/>
      <c r="O113" s="142"/>
      <c r="P113" s="142"/>
      <c r="Q113" s="142"/>
      <c r="R113" s="124"/>
      <c r="S113" s="124"/>
      <c r="T113" s="124"/>
      <c r="U113" s="124"/>
      <c r="V113" s="124"/>
      <c r="W113" s="629"/>
      <c r="X113" s="118"/>
      <c r="Y113" s="118"/>
      <c r="Z113" s="39"/>
      <c r="AA113" s="39"/>
      <c r="AB113" s="39"/>
      <c r="AC113" s="39"/>
    </row>
    <row r="114" spans="1:37" x14ac:dyDescent="0.25">
      <c r="A114" s="2"/>
      <c r="B114" s="45"/>
      <c r="C114" s="25"/>
      <c r="D114" s="113"/>
      <c r="E114" s="113"/>
      <c r="F114" s="124"/>
      <c r="G114" s="142"/>
      <c r="H114" s="124"/>
      <c r="I114" s="142"/>
      <c r="J114" s="124"/>
      <c r="K114" s="23"/>
      <c r="L114" s="23"/>
      <c r="M114" s="124"/>
      <c r="N114" s="137"/>
      <c r="O114" s="142"/>
      <c r="P114" s="144"/>
      <c r="Q114" s="144"/>
      <c r="R114" s="124"/>
      <c r="S114" s="124"/>
      <c r="T114" s="124"/>
      <c r="U114" s="124"/>
      <c r="V114" s="124"/>
      <c r="W114" s="629"/>
      <c r="X114" s="118"/>
      <c r="Y114" s="39"/>
      <c r="Z114" s="39"/>
      <c r="AA114" s="39"/>
      <c r="AB114" s="39"/>
      <c r="AC114" s="39"/>
    </row>
    <row r="115" spans="1:37" s="155" customFormat="1" x14ac:dyDescent="0.25">
      <c r="A115" s="466"/>
      <c r="B115" s="467"/>
      <c r="C115" s="590"/>
      <c r="D115" s="371"/>
      <c r="E115" s="484">
        <f>I115</f>
        <v>0</v>
      </c>
      <c r="F115" s="590"/>
      <c r="G115" s="484">
        <f t="array" ref="G115">IF(ISNA(INDEX('приложение 7.2 1 квартал'!H:H,MATCH(B115,'приложение 7.2 1 квартал'!B:B,0))),0,INDEX('приложение 7.2 1 квартал'!H:H,MATCH(B115,'приложение 7.2 1 квартал'!B:B,0)))</f>
        <v>0</v>
      </c>
      <c r="H115" s="590"/>
      <c r="I115" s="484">
        <f t="array" ref="I115">IF(ISNA(INDEX('приложение 7.2 2 квартал'!H:H,MATCH(B115,'приложение 7.2 2 квартал'!B:B,0))),0,INDEX('приложение 7.2 2 квартал'!H:H,MATCH(B115,'приложение 7.2 2 квартал'!B:B,0)))</f>
        <v>0</v>
      </c>
      <c r="J115" s="590"/>
      <c r="K115" s="591"/>
      <c r="L115" s="371"/>
      <c r="M115" s="590"/>
      <c r="N115" s="484">
        <f t="array" ref="N115">SUM(IF(ISNA(INDEX('приложение 7.2 2 квартал'!R:R,MATCH(B115,'приложение 7.2 2 квартал'!B:B,0))),0,INDEX('приложение 7.2 2 квартал'!R:R,MATCH(B115,'приложение 7.2 2 квартал'!B:B,0))),IF(ISNA(INDEX('приложение 7.2 1 квартал'!R:R,MATCH(B115,'приложение 7.2 1 квартал'!B:B,0))),0,INDEX('приложение 7.2 1 квартал'!R:R,MATCH(B115,'приложение 7.2 1 квартал'!B:B,0))))</f>
        <v>0</v>
      </c>
      <c r="O115" s="484">
        <f t="array" ref="O115">IF(ISNA(INDEX('приложение 7.2 2 квартал'!R:R,MATCH(B115,'приложение 7.2 2 квартал'!B:B,0))),0,INDEX('приложение 7.2 2 квартал'!R:R,MATCH(B115,'приложение 7.2 2 квартал'!B:B,0)))</f>
        <v>0</v>
      </c>
      <c r="P115" s="484">
        <f t="array" ref="P115">N115/1.18</f>
        <v>0</v>
      </c>
      <c r="Q115" s="484">
        <f t="array" ref="Q115">O115/1.18</f>
        <v>0</v>
      </c>
      <c r="R115" s="590"/>
      <c r="S115" s="590"/>
      <c r="T115" s="590"/>
      <c r="U115" s="590"/>
      <c r="V115" s="590"/>
      <c r="W115" s="630"/>
      <c r="X115" s="480">
        <f>Q114+Y115</f>
        <v>104.59627</v>
      </c>
      <c r="Y115" s="476">
        <v>104.59627</v>
      </c>
      <c r="Z115" s="476"/>
      <c r="AA115" s="476"/>
      <c r="AB115" s="476"/>
      <c r="AC115" s="476"/>
    </row>
    <row r="116" spans="1:37" x14ac:dyDescent="0.25">
      <c r="A116" s="13"/>
      <c r="B116" s="464"/>
      <c r="C116" s="32"/>
      <c r="D116" s="32"/>
      <c r="E116" s="484">
        <f t="shared" ref="E116:E121" si="5">I116</f>
        <v>0</v>
      </c>
      <c r="F116" s="590"/>
      <c r="G116" s="484">
        <f t="array" ref="G116">IF(ISNA(INDEX('приложение 7.2 1 квартал'!H:H,MATCH(B116,'приложение 7.2 1 квартал'!B:B,0))),0,INDEX('приложение 7.2 1 квартал'!H:H,MATCH(B116,'приложение 7.2 1 квартал'!B:B,0)))</f>
        <v>0</v>
      </c>
      <c r="H116" s="590"/>
      <c r="I116" s="484">
        <f t="array" ref="I116">IF(ISNA(INDEX('приложение 7.2 2 квартал'!H:H,MATCH(B116,'приложение 7.2 2 квартал'!B:B,0))),0,INDEX('приложение 7.2 2 квартал'!H:H,MATCH(B116,'приложение 7.2 2 квартал'!B:B,0)))</f>
        <v>0</v>
      </c>
      <c r="J116" s="590"/>
      <c r="K116" s="591"/>
      <c r="L116" s="371"/>
      <c r="M116" s="590"/>
      <c r="N116" s="484">
        <f t="array" ref="N116">SUM(IF(ISNA(INDEX('приложение 7.2 2 квартал'!R:R,MATCH(B116,'приложение 7.2 2 квартал'!B:B,0))),0,INDEX('приложение 7.2 2 квартал'!R:R,MATCH(B116,'приложение 7.2 2 квартал'!B:B,0))),IF(ISNA(INDEX('приложение 7.2 1 квартал'!R:R,MATCH(B116,'приложение 7.2 1 квартал'!B:B,0))),0,INDEX('приложение 7.2 1 квартал'!R:R,MATCH(B116,'приложение 7.2 1 квартал'!B:B,0))))</f>
        <v>0</v>
      </c>
      <c r="O116" s="484">
        <f t="array" ref="O116">IF(ISNA(INDEX('приложение 7.2 2 квартал'!R:R,MATCH(B116,'приложение 7.2 2 квартал'!B:B,0))),0,INDEX('приложение 7.2 2 квартал'!R:R,MATCH(B116,'приложение 7.2 2 квартал'!B:B,0)))</f>
        <v>0</v>
      </c>
      <c r="P116" s="484">
        <f t="array" ref="P116">N116/1.18</f>
        <v>0</v>
      </c>
      <c r="Q116" s="484">
        <f t="array" ref="Q116">O116/1.18</f>
        <v>0</v>
      </c>
      <c r="R116" s="32"/>
      <c r="S116" s="32"/>
      <c r="T116" s="32"/>
      <c r="U116" s="32"/>
      <c r="V116" s="32"/>
      <c r="W116" s="627"/>
      <c r="X116" s="39"/>
      <c r="Y116" s="39"/>
      <c r="Z116" s="39"/>
      <c r="AA116" s="39"/>
      <c r="AB116" s="39"/>
      <c r="AC116" s="39"/>
    </row>
    <row r="117" spans="1:37" x14ac:dyDescent="0.25">
      <c r="A117" s="8" t="s">
        <v>149</v>
      </c>
      <c r="B117" s="594" t="s">
        <v>150</v>
      </c>
      <c r="C117" s="32"/>
      <c r="D117" s="611">
        <f>D122</f>
        <v>273.89000000000004</v>
      </c>
      <c r="E117" s="611">
        <f>E122</f>
        <v>56.418708050000028</v>
      </c>
      <c r="F117" s="632"/>
      <c r="G117" s="623">
        <f t="array" ref="G117">IF(ISNA(INDEX('приложение 7.2 1 квартал'!H:H,MATCH(B117,'приложение 7.2 1 квартал'!B:B,0))),0,INDEX('приложение 7.2 1 квартал'!H:H,MATCH(B117,'приложение 7.2 1 квартал'!B:B,0)))</f>
        <v>14.799583460000003</v>
      </c>
      <c r="H117" s="632"/>
      <c r="I117" s="623">
        <f t="array" ref="I117">IF(ISNA(INDEX('приложение 7.2 2 квартал'!H:H,MATCH(B117,'приложение 7.2 2 квартал'!B:B,0))),0,INDEX('приложение 7.2 2 квартал'!H:H,MATCH(B117,'приложение 7.2 2 квартал'!B:B,0)))</f>
        <v>41.619124590000013</v>
      </c>
      <c r="J117" s="632"/>
      <c r="K117" s="633"/>
      <c r="L117" s="622">
        <f>L122</f>
        <v>273.89000000000004</v>
      </c>
      <c r="M117" s="632"/>
      <c r="N117" s="623">
        <f t="array" ref="N117">SUM(IF(ISNA(INDEX('приложение 7.2 2 квартал'!R:R,MATCH(B117,'приложение 7.2 2 квартал'!B:B,0))),0,INDEX('приложение 7.2 2 квартал'!R:R,MATCH(B117,'приложение 7.2 2 квартал'!B:B,0))),IF(ISNA(INDEX('приложение 7.2 1 квартал'!R:R,MATCH(B117,'приложение 7.2 1 квартал'!B:B,0))),0,INDEX('приложение 7.2 1 квартал'!R:R,MATCH(B117,'приложение 7.2 1 квартал'!B:B,0))))</f>
        <v>119.8369129148</v>
      </c>
      <c r="O117" s="623">
        <f t="array" ref="O117">IF(ISNA(INDEX('приложение 7.2 2 квартал'!R:R,MATCH(B117,'приложение 7.2 2 квартал'!B:B,0))),0,INDEX('приложение 7.2 2 квартал'!R:R,MATCH(B117,'приложение 7.2 2 квартал'!B:B,0)))</f>
        <v>69.085225356999999</v>
      </c>
      <c r="P117" s="623">
        <f t="array" ref="P117">N117/1.18</f>
        <v>101.55670586000001</v>
      </c>
      <c r="Q117" s="623">
        <f t="array" ref="Q117">O117/1.18</f>
        <v>58.54680115</v>
      </c>
      <c r="R117" s="32"/>
      <c r="S117" s="32"/>
      <c r="T117" s="32"/>
      <c r="U117" s="32"/>
      <c r="V117" s="32"/>
      <c r="W117" s="627"/>
      <c r="X117" s="39"/>
      <c r="Y117" s="39"/>
      <c r="Z117" s="39"/>
      <c r="AA117" s="39"/>
      <c r="AB117" s="39"/>
      <c r="AC117" s="39"/>
    </row>
    <row r="118" spans="1:37" ht="31.5" x14ac:dyDescent="0.25">
      <c r="A118" s="8" t="s">
        <v>151</v>
      </c>
      <c r="B118" s="594" t="s">
        <v>12</v>
      </c>
      <c r="C118" s="32"/>
      <c r="D118" s="32"/>
      <c r="E118" s="484">
        <f t="shared" si="5"/>
        <v>0</v>
      </c>
      <c r="F118" s="590"/>
      <c r="G118" s="484">
        <f t="array" ref="G118">IF(ISNA(INDEX('приложение 7.2 1 квартал'!H:H,MATCH(B118,'приложение 7.2 1 квартал'!B:B,0))),0,INDEX('приложение 7.2 1 квартал'!H:H,MATCH(B118,'приложение 7.2 1 квартал'!B:B,0)))</f>
        <v>0</v>
      </c>
      <c r="H118" s="590"/>
      <c r="I118" s="484">
        <f t="array" ref="I118">IF(ISNA(INDEX('приложение 7.2 2 квартал'!H:H,MATCH(B118,'приложение 7.2 2 квартал'!B:B,0))),0,INDEX('приложение 7.2 2 квартал'!H:H,MATCH(B118,'приложение 7.2 2 квартал'!B:B,0)))</f>
        <v>0</v>
      </c>
      <c r="J118" s="590"/>
      <c r="K118" s="591"/>
      <c r="L118" s="371"/>
      <c r="M118" s="590"/>
      <c r="N118" s="484">
        <f t="array" ref="N118">SUM(IF(ISNA(INDEX('приложение 7.2 2 квартал'!R:R,MATCH(B118,'приложение 7.2 2 квартал'!B:B,0))),0,INDEX('приложение 7.2 2 квартал'!R:R,MATCH(B118,'приложение 7.2 2 квартал'!B:B,0))),IF(ISNA(INDEX('приложение 7.2 1 квартал'!R:R,MATCH(B118,'приложение 7.2 1 квартал'!B:B,0))),0,INDEX('приложение 7.2 1 квартал'!R:R,MATCH(B118,'приложение 7.2 1 квартал'!B:B,0))))</f>
        <v>0</v>
      </c>
      <c r="O118" s="484">
        <f t="array" ref="O118">IF(ISNA(INDEX('приложение 7.2 2 квартал'!R:R,MATCH(B118,'приложение 7.2 2 квартал'!B:B,0))),0,INDEX('приложение 7.2 2 квартал'!R:R,MATCH(B118,'приложение 7.2 2 квартал'!B:B,0)))</f>
        <v>0</v>
      </c>
      <c r="P118" s="484">
        <f t="array" ref="P118">N118/1.18</f>
        <v>0</v>
      </c>
      <c r="Q118" s="484">
        <f t="array" ref="Q118">O118/1.18</f>
        <v>0</v>
      </c>
      <c r="R118" s="32"/>
      <c r="S118" s="32"/>
      <c r="T118" s="32"/>
      <c r="U118" s="32"/>
      <c r="V118" s="32"/>
      <c r="W118" s="627"/>
      <c r="X118" s="39"/>
      <c r="Y118" s="39"/>
      <c r="Z118" s="39"/>
      <c r="AA118" s="39"/>
      <c r="AB118" s="39"/>
      <c r="AC118" s="39"/>
    </row>
    <row r="119" spans="1:37" x14ac:dyDescent="0.25">
      <c r="A119" s="547">
        <v>1</v>
      </c>
      <c r="B119" s="548" t="s">
        <v>3</v>
      </c>
      <c r="C119" s="32"/>
      <c r="D119" s="32"/>
      <c r="E119" s="484">
        <f t="shared" si="5"/>
        <v>0</v>
      </c>
      <c r="F119" s="590"/>
      <c r="G119" s="484">
        <f t="array" ref="G119">IF(ISNA(INDEX('приложение 7.2 1 квартал'!H:H,MATCH(B119,'приложение 7.2 1 квартал'!B:B,0))),0,INDEX('приложение 7.2 1 квартал'!H:H,MATCH(B119,'приложение 7.2 1 квартал'!B:B,0)))</f>
        <v>0</v>
      </c>
      <c r="H119" s="590"/>
      <c r="I119" s="484">
        <f t="array" ref="I119">IF(ISNA(INDEX('приложение 7.2 2 квартал'!H:H,MATCH(B119,'приложение 7.2 2 квартал'!B:B,0))),0,INDEX('приложение 7.2 2 квартал'!H:H,MATCH(B119,'приложение 7.2 2 квартал'!B:B,0)))</f>
        <v>0</v>
      </c>
      <c r="J119" s="590"/>
      <c r="K119" s="591"/>
      <c r="L119" s="371"/>
      <c r="M119" s="590"/>
      <c r="N119" s="484">
        <f t="array" ref="N119">SUM(IF(ISNA(INDEX('приложение 7.2 2 квартал'!R:R,MATCH(B119,'приложение 7.2 2 квартал'!B:B,0))),0,INDEX('приложение 7.2 2 квартал'!R:R,MATCH(B119,'приложение 7.2 2 квартал'!B:B,0))),IF(ISNA(INDEX('приложение 7.2 1 квартал'!R:R,MATCH(B119,'приложение 7.2 1 квартал'!B:B,0))),0,INDEX('приложение 7.2 1 квартал'!R:R,MATCH(B119,'приложение 7.2 1 квартал'!B:B,0))))</f>
        <v>0</v>
      </c>
      <c r="O119" s="484">
        <f t="array" ref="O119">IF(ISNA(INDEX('приложение 7.2 2 квартал'!R:R,MATCH(B119,'приложение 7.2 2 квартал'!B:B,0))),0,INDEX('приложение 7.2 2 квартал'!R:R,MATCH(B119,'приложение 7.2 2 квартал'!B:B,0)))</f>
        <v>0</v>
      </c>
      <c r="P119" s="484">
        <f t="array" ref="P119">N119/1.18</f>
        <v>0</v>
      </c>
      <c r="Q119" s="484">
        <f t="array" ref="Q119">O119/1.18</f>
        <v>0</v>
      </c>
      <c r="R119" s="32"/>
      <c r="S119" s="32"/>
      <c r="T119" s="32"/>
      <c r="U119" s="32"/>
      <c r="V119" s="32"/>
      <c r="W119" s="627"/>
      <c r="X119" s="39"/>
      <c r="Y119" s="39"/>
      <c r="Z119" s="39"/>
      <c r="AA119" s="39"/>
      <c r="AB119" s="39"/>
      <c r="AC119" s="39"/>
    </row>
    <row r="120" spans="1:37" x14ac:dyDescent="0.25">
      <c r="A120" s="547">
        <v>2</v>
      </c>
      <c r="B120" s="548" t="s">
        <v>5</v>
      </c>
      <c r="C120" s="32"/>
      <c r="D120" s="32"/>
      <c r="E120" s="484">
        <f t="shared" si="5"/>
        <v>0</v>
      </c>
      <c r="F120" s="590"/>
      <c r="G120" s="484">
        <f t="array" ref="G120">IF(ISNA(INDEX('приложение 7.2 1 квартал'!H:H,MATCH(B120,'приложение 7.2 1 квартал'!B:B,0))),0,INDEX('приложение 7.2 1 квартал'!H:H,MATCH(B120,'приложение 7.2 1 квартал'!B:B,0)))</f>
        <v>0</v>
      </c>
      <c r="H120" s="590"/>
      <c r="I120" s="484">
        <f t="array" ref="I120">IF(ISNA(INDEX('приложение 7.2 2 квартал'!H:H,MATCH(B120,'приложение 7.2 2 квартал'!B:B,0))),0,INDEX('приложение 7.2 2 квартал'!H:H,MATCH(B120,'приложение 7.2 2 квартал'!B:B,0)))</f>
        <v>0</v>
      </c>
      <c r="J120" s="590"/>
      <c r="K120" s="591"/>
      <c r="L120" s="371"/>
      <c r="M120" s="590"/>
      <c r="N120" s="484">
        <f t="array" ref="N120">SUM(IF(ISNA(INDEX('приложение 7.2 2 квартал'!R:R,MATCH(B120,'приложение 7.2 2 квартал'!B:B,0))),0,INDEX('приложение 7.2 2 квартал'!R:R,MATCH(B120,'приложение 7.2 2 квартал'!B:B,0))),IF(ISNA(INDEX('приложение 7.2 1 квартал'!R:R,MATCH(B120,'приложение 7.2 1 квартал'!B:B,0))),0,INDEX('приложение 7.2 1 квартал'!R:R,MATCH(B120,'приложение 7.2 1 квартал'!B:B,0))))</f>
        <v>0</v>
      </c>
      <c r="O120" s="484">
        <f t="array" ref="O120">IF(ISNA(INDEX('приложение 7.2 2 квартал'!R:R,MATCH(B120,'приложение 7.2 2 квартал'!B:B,0))),0,INDEX('приложение 7.2 2 квартал'!R:R,MATCH(B120,'приложение 7.2 2 квартал'!B:B,0)))</f>
        <v>0</v>
      </c>
      <c r="P120" s="484">
        <f t="array" ref="P120">N120/1.18</f>
        <v>0</v>
      </c>
      <c r="Q120" s="484">
        <f t="array" ref="Q120">O120/1.18</f>
        <v>0</v>
      </c>
      <c r="R120" s="32"/>
      <c r="S120" s="32"/>
      <c r="T120" s="32"/>
      <c r="U120" s="32"/>
      <c r="V120" s="32"/>
      <c r="W120" s="627"/>
      <c r="X120" s="39"/>
      <c r="Y120" s="39"/>
      <c r="Z120" s="39"/>
      <c r="AA120" s="39"/>
      <c r="AB120" s="39"/>
      <c r="AC120" s="39"/>
    </row>
    <row r="121" spans="1:37" x14ac:dyDescent="0.25">
      <c r="A121" s="547" t="s">
        <v>4</v>
      </c>
      <c r="B121" s="549"/>
      <c r="C121" s="32"/>
      <c r="D121" s="23"/>
      <c r="E121" s="484">
        <f t="shared" si="5"/>
        <v>0</v>
      </c>
      <c r="F121" s="590"/>
      <c r="G121" s="484">
        <f t="array" ref="G121">IF(ISNA(INDEX('приложение 7.2 1 квартал'!H:H,MATCH(B121,'приложение 7.2 1 квартал'!B:B,0))),0,INDEX('приложение 7.2 1 квартал'!H:H,MATCH(B121,'приложение 7.2 1 квартал'!B:B,0)))</f>
        <v>0</v>
      </c>
      <c r="H121" s="610"/>
      <c r="I121" s="484">
        <f t="array" ref="I121">IF(ISNA(INDEX('приложение 7.2 2 квартал'!H:H,MATCH(B121,'приложение 7.2 2 квартал'!B:B,0))),0,INDEX('приложение 7.2 2 квартал'!H:H,MATCH(B121,'приложение 7.2 2 квартал'!B:B,0)))</f>
        <v>0</v>
      </c>
      <c r="J121" s="590"/>
      <c r="K121" s="591"/>
      <c r="L121" s="371"/>
      <c r="M121" s="590"/>
      <c r="N121" s="484">
        <f t="array" ref="N121">SUM(IF(ISNA(INDEX('приложение 7.2 2 квартал'!R:R,MATCH(B121,'приложение 7.2 2 квартал'!B:B,0))),0,INDEX('приложение 7.2 2 квартал'!R:R,MATCH(B121,'приложение 7.2 2 квартал'!B:B,0))),IF(ISNA(INDEX('приложение 7.2 1 квартал'!R:R,MATCH(B121,'приложение 7.2 1 квартал'!B:B,0))),0,INDEX('приложение 7.2 1 квартал'!R:R,MATCH(B121,'приложение 7.2 1 квартал'!B:B,0))))</f>
        <v>0</v>
      </c>
      <c r="O121" s="484">
        <f t="array" ref="O121">IF(ISNA(INDEX('приложение 7.2 2 квартал'!R:R,MATCH(B121,'приложение 7.2 2 квартал'!B:B,0))),0,INDEX('приложение 7.2 2 квартал'!R:R,MATCH(B121,'приложение 7.2 2 квартал'!B:B,0)))</f>
        <v>0</v>
      </c>
      <c r="P121" s="484">
        <f t="array" ref="P121">N121/1.18</f>
        <v>0</v>
      </c>
      <c r="Q121" s="484">
        <f t="array" ref="Q121">O121/1.18</f>
        <v>0</v>
      </c>
      <c r="R121" s="31"/>
      <c r="S121" s="32"/>
      <c r="T121" s="32"/>
      <c r="U121" s="32"/>
      <c r="V121" s="32"/>
      <c r="W121" s="627"/>
      <c r="X121" s="122"/>
      <c r="Y121" s="115"/>
      <c r="Z121" s="32"/>
      <c r="AA121" s="31"/>
      <c r="AB121" s="31"/>
      <c r="AC121" s="31"/>
      <c r="AE121" s="60"/>
      <c r="AK121" s="71"/>
    </row>
    <row r="122" spans="1:37" x14ac:dyDescent="0.25">
      <c r="A122" s="8" t="s">
        <v>152</v>
      </c>
      <c r="B122" s="594" t="s">
        <v>153</v>
      </c>
      <c r="D122" s="24">
        <f>SUM(D124:D176)</f>
        <v>273.89000000000004</v>
      </c>
      <c r="E122" s="623">
        <f>SUM(E177:E361)</f>
        <v>56.418708050000028</v>
      </c>
      <c r="F122" s="632"/>
      <c r="G122" s="623">
        <f t="array" ref="G122">IF(ISNA(INDEX('приложение 7.2 1 квартал'!H:H,MATCH(B122,'приложение 7.2 1 квартал'!B:B,0))),0,INDEX('приложение 7.2 1 квартал'!H:H,MATCH(B122,'приложение 7.2 1 квартал'!B:B,0)))</f>
        <v>14.799583460000003</v>
      </c>
      <c r="H122" s="12"/>
      <c r="I122" s="636">
        <f>SUM(I177:I361)</f>
        <v>41.619124590000013</v>
      </c>
      <c r="J122" s="632"/>
      <c r="K122" s="633"/>
      <c r="L122" s="24">
        <f>SUM(L124:L176)</f>
        <v>273.89000000000004</v>
      </c>
      <c r="M122" s="636">
        <f>O122+S122</f>
        <v>0</v>
      </c>
      <c r="N122" s="623">
        <f t="array" ref="N122">SUM(IF(ISNA(INDEX('приложение 7.2 2 квартал'!R:R,MATCH(B122,'приложение 7.2 2 квартал'!B:B,0))),0,INDEX('приложение 7.2 2 квартал'!R:R,MATCH(B122,'приложение 7.2 2 квартал'!B:B,0))),IF(ISNA(INDEX('приложение 7.2 1 квартал'!R:R,MATCH(B122,'приложение 7.2 1 квартал'!B:B,0))),0,INDEX('приложение 7.2 1 квартал'!R:R,MATCH(B122,'приложение 7.2 1 квартал'!B:B,0))))</f>
        <v>50.751687557799997</v>
      </c>
      <c r="O122" s="623">
        <f t="array" ref="O122">IF(ISNA(INDEX('приложение 7.2 2 квартал'!R:R,MATCH(B122,'приложение 7.2 2 квартал'!B:B,0))),0,INDEX('приложение 7.2 2 квартал'!R:R,MATCH(B122,'приложение 7.2 2 квартал'!B:B,0)))</f>
        <v>0</v>
      </c>
      <c r="P122" s="623">
        <f t="array" ref="P122">N122/1.18</f>
        <v>43.009904710000001</v>
      </c>
      <c r="Q122" s="623">
        <f t="array" ref="Q122">O122/1.18</f>
        <v>0</v>
      </c>
      <c r="R122" s="31"/>
      <c r="S122" s="32"/>
      <c r="T122" s="32"/>
      <c r="U122" s="32"/>
      <c r="V122" s="32"/>
      <c r="W122" s="627"/>
      <c r="X122" s="122"/>
      <c r="Y122" s="115"/>
      <c r="Z122" s="32"/>
      <c r="AA122" s="31"/>
      <c r="AB122" s="31"/>
      <c r="AC122" s="31"/>
      <c r="AE122" s="60"/>
      <c r="AK122" s="71"/>
    </row>
    <row r="123" spans="1:37" x14ac:dyDescent="0.25">
      <c r="A123" s="653">
        <v>1</v>
      </c>
      <c r="B123" s="46" t="s">
        <v>120</v>
      </c>
      <c r="C123" s="71"/>
      <c r="E123" s="23"/>
      <c r="F123" s="31"/>
      <c r="G123" s="137"/>
      <c r="H123" s="31"/>
      <c r="I123" s="32"/>
      <c r="J123" s="31"/>
      <c r="K123" s="23"/>
      <c r="L123" s="23"/>
      <c r="M123" s="652"/>
      <c r="N123" s="651"/>
      <c r="O123" s="651"/>
      <c r="P123" s="651"/>
      <c r="Q123" s="651"/>
      <c r="R123" s="31"/>
      <c r="S123" s="32"/>
      <c r="T123" s="32"/>
      <c r="U123" s="32"/>
      <c r="V123" s="32"/>
      <c r="W123" s="627"/>
      <c r="X123" s="122"/>
      <c r="Y123" s="115"/>
      <c r="Z123" s="32"/>
      <c r="AA123" s="31"/>
      <c r="AB123" s="31"/>
      <c r="AC123" s="31"/>
      <c r="AE123" s="60"/>
      <c r="AK123" s="71"/>
    </row>
    <row r="124" spans="1:37" ht="63" x14ac:dyDescent="0.25">
      <c r="A124" s="653">
        <v>2</v>
      </c>
      <c r="B124" s="550" t="s">
        <v>212</v>
      </c>
      <c r="C124" s="71"/>
      <c r="D124" s="23">
        <v>6.49</v>
      </c>
      <c r="E124" s="23"/>
      <c r="F124" s="31"/>
      <c r="G124" s="137"/>
      <c r="H124" s="31"/>
      <c r="I124" s="32"/>
      <c r="J124" s="31"/>
      <c r="K124" s="23"/>
      <c r="L124" s="23">
        <v>6.49</v>
      </c>
      <c r="M124" s="652"/>
      <c r="N124" s="651"/>
      <c r="O124" s="651"/>
      <c r="P124" s="651"/>
      <c r="Q124" s="651"/>
      <c r="R124" s="31"/>
      <c r="S124" s="32"/>
      <c r="T124" s="32"/>
      <c r="U124" s="32"/>
      <c r="V124" s="32"/>
      <c r="W124" s="627"/>
      <c r="X124" s="122"/>
      <c r="Y124" s="115"/>
      <c r="Z124" s="32"/>
      <c r="AA124" s="31"/>
      <c r="AB124" s="31"/>
      <c r="AC124" s="31"/>
      <c r="AE124" s="60"/>
      <c r="AK124" s="71"/>
    </row>
    <row r="125" spans="1:37" x14ac:dyDescent="0.25">
      <c r="A125" s="653">
        <v>3</v>
      </c>
      <c r="B125" s="47" t="s">
        <v>213</v>
      </c>
      <c r="C125" s="71"/>
      <c r="D125" s="23"/>
      <c r="E125" s="23"/>
      <c r="F125" s="31"/>
      <c r="G125" s="137"/>
      <c r="H125" s="31"/>
      <c r="I125" s="32"/>
      <c r="J125" s="31"/>
      <c r="K125" s="23"/>
      <c r="L125" s="23"/>
      <c r="M125" s="652"/>
      <c r="N125" s="651"/>
      <c r="O125" s="651"/>
      <c r="P125" s="651"/>
      <c r="Q125" s="651"/>
      <c r="R125" s="31"/>
      <c r="S125" s="32"/>
      <c r="T125" s="32"/>
      <c r="U125" s="32"/>
      <c r="V125" s="32"/>
      <c r="W125" s="627"/>
      <c r="X125" s="122"/>
      <c r="Y125" s="115"/>
      <c r="Z125" s="32"/>
      <c r="AA125" s="31"/>
      <c r="AB125" s="31"/>
      <c r="AC125" s="31"/>
      <c r="AE125" s="60"/>
      <c r="AK125" s="71"/>
    </row>
    <row r="126" spans="1:37" ht="78.75" x14ac:dyDescent="0.25">
      <c r="A126" s="653">
        <v>4</v>
      </c>
      <c r="B126" s="465" t="s">
        <v>214</v>
      </c>
      <c r="C126" s="71"/>
      <c r="D126" s="23">
        <v>14.61</v>
      </c>
      <c r="E126" s="23"/>
      <c r="F126" s="31"/>
      <c r="G126" s="137"/>
      <c r="H126" s="31"/>
      <c r="I126" s="32"/>
      <c r="J126" s="31"/>
      <c r="K126" s="23"/>
      <c r="L126" s="23">
        <v>14.61</v>
      </c>
      <c r="M126" s="652"/>
      <c r="N126" s="651"/>
      <c r="O126" s="651"/>
      <c r="P126" s="651"/>
      <c r="Q126" s="651"/>
      <c r="R126" s="31"/>
      <c r="S126" s="32"/>
      <c r="T126" s="32"/>
      <c r="U126" s="32"/>
      <c r="V126" s="32"/>
      <c r="W126" s="627"/>
      <c r="X126" s="122"/>
      <c r="Y126" s="115"/>
      <c r="Z126" s="32"/>
      <c r="AA126" s="31"/>
      <c r="AB126" s="31"/>
      <c r="AC126" s="31"/>
      <c r="AE126" s="60"/>
      <c r="AK126" s="71"/>
    </row>
    <row r="127" spans="1:37" x14ac:dyDescent="0.25">
      <c r="A127" s="653">
        <v>5</v>
      </c>
      <c r="B127" s="51" t="s">
        <v>215</v>
      </c>
      <c r="C127" s="71"/>
      <c r="D127" s="23"/>
      <c r="E127" s="23"/>
      <c r="F127" s="31"/>
      <c r="G127" s="137"/>
      <c r="H127" s="31"/>
      <c r="I127" s="32"/>
      <c r="J127" s="31"/>
      <c r="K127" s="23"/>
      <c r="L127" s="23"/>
      <c r="M127" s="652"/>
      <c r="N127" s="651"/>
      <c r="O127" s="651"/>
      <c r="P127" s="651"/>
      <c r="Q127" s="651"/>
      <c r="R127" s="31"/>
      <c r="S127" s="32"/>
      <c r="T127" s="32"/>
      <c r="U127" s="32"/>
      <c r="V127" s="32"/>
      <c r="W127" s="627"/>
      <c r="X127" s="122"/>
      <c r="Y127" s="115"/>
      <c r="Z127" s="32"/>
      <c r="AA127" s="31"/>
      <c r="AB127" s="31"/>
      <c r="AC127" s="31"/>
      <c r="AE127" s="60"/>
      <c r="AK127" s="71"/>
    </row>
    <row r="128" spans="1:37" ht="63" x14ac:dyDescent="0.25">
      <c r="A128" s="653">
        <v>6</v>
      </c>
      <c r="B128" s="550" t="s">
        <v>216</v>
      </c>
      <c r="C128" s="71"/>
      <c r="D128" s="23">
        <v>5.9</v>
      </c>
      <c r="E128" s="23"/>
      <c r="F128" s="31"/>
      <c r="G128" s="137"/>
      <c r="H128" s="31"/>
      <c r="I128" s="32"/>
      <c r="J128" s="31"/>
      <c r="K128" s="23"/>
      <c r="L128" s="23">
        <v>5.9</v>
      </c>
      <c r="M128" s="652"/>
      <c r="N128" s="651"/>
      <c r="O128" s="651"/>
      <c r="P128" s="651"/>
      <c r="Q128" s="651"/>
      <c r="R128" s="31"/>
      <c r="S128" s="32"/>
      <c r="T128" s="32"/>
      <c r="U128" s="32"/>
      <c r="V128" s="32"/>
      <c r="W128" s="627"/>
      <c r="X128" s="122"/>
      <c r="Y128" s="115"/>
      <c r="Z128" s="32"/>
      <c r="AA128" s="31"/>
      <c r="AB128" s="31"/>
      <c r="AC128" s="31"/>
      <c r="AE128" s="60"/>
      <c r="AK128" s="71"/>
    </row>
    <row r="129" spans="1:37" x14ac:dyDescent="0.25">
      <c r="A129" s="653">
        <v>7</v>
      </c>
      <c r="B129" s="52" t="s">
        <v>124</v>
      </c>
      <c r="C129" s="71"/>
      <c r="D129" s="23"/>
      <c r="E129" s="23"/>
      <c r="F129" s="31"/>
      <c r="G129" s="137"/>
      <c r="H129" s="31"/>
      <c r="I129" s="32"/>
      <c r="J129" s="31"/>
      <c r="K129" s="23"/>
      <c r="L129" s="23"/>
      <c r="M129" s="652"/>
      <c r="N129" s="651"/>
      <c r="O129" s="651"/>
      <c r="P129" s="651"/>
      <c r="Q129" s="651"/>
      <c r="R129" s="31"/>
      <c r="S129" s="32"/>
      <c r="T129" s="32"/>
      <c r="U129" s="32"/>
      <c r="V129" s="32"/>
      <c r="W129" s="627"/>
      <c r="X129" s="122"/>
      <c r="Y129" s="115"/>
      <c r="Z129" s="32"/>
      <c r="AA129" s="31"/>
      <c r="AB129" s="31"/>
      <c r="AC129" s="31"/>
      <c r="AE129" s="60"/>
      <c r="AK129" s="71"/>
    </row>
    <row r="130" spans="1:37" ht="63" x14ac:dyDescent="0.25">
      <c r="A130" s="653">
        <v>8</v>
      </c>
      <c r="B130" s="552" t="s">
        <v>217</v>
      </c>
      <c r="C130" s="71"/>
      <c r="D130" s="23">
        <v>5.65</v>
      </c>
      <c r="E130" s="23"/>
      <c r="F130" s="31"/>
      <c r="G130" s="137"/>
      <c r="H130" s="31"/>
      <c r="I130" s="32"/>
      <c r="J130" s="31"/>
      <c r="K130" s="23"/>
      <c r="L130" s="23">
        <v>5.65</v>
      </c>
      <c r="M130" s="652"/>
      <c r="N130" s="651"/>
      <c r="O130" s="651"/>
      <c r="P130" s="651"/>
      <c r="Q130" s="651"/>
      <c r="R130" s="31"/>
      <c r="S130" s="32"/>
      <c r="T130" s="32"/>
      <c r="U130" s="32"/>
      <c r="V130" s="32"/>
      <c r="W130" s="627"/>
      <c r="X130" s="122"/>
      <c r="Y130" s="115"/>
      <c r="Z130" s="32"/>
      <c r="AA130" s="31"/>
      <c r="AB130" s="31"/>
      <c r="AC130" s="31"/>
      <c r="AE130" s="60"/>
      <c r="AK130" s="71"/>
    </row>
    <row r="131" spans="1:37" x14ac:dyDescent="0.25">
      <c r="A131" s="653">
        <v>9</v>
      </c>
      <c r="B131" s="4" t="s">
        <v>218</v>
      </c>
      <c r="C131" s="71"/>
      <c r="D131" s="23"/>
      <c r="E131" s="23"/>
      <c r="F131" s="31"/>
      <c r="G131" s="137"/>
      <c r="H131" s="31"/>
      <c r="I131" s="32"/>
      <c r="J131" s="31"/>
      <c r="K131" s="23"/>
      <c r="L131" s="23"/>
      <c r="M131" s="652"/>
      <c r="N131" s="651"/>
      <c r="O131" s="651"/>
      <c r="P131" s="651"/>
      <c r="Q131" s="651"/>
      <c r="R131" s="31"/>
      <c r="S131" s="32"/>
      <c r="T131" s="32"/>
      <c r="U131" s="32"/>
      <c r="V131" s="32"/>
      <c r="W131" s="627"/>
      <c r="X131" s="122"/>
      <c r="Y131" s="115"/>
      <c r="Z131" s="32"/>
      <c r="AA131" s="31"/>
      <c r="AB131" s="31"/>
      <c r="AC131" s="31"/>
      <c r="AE131" s="60"/>
      <c r="AK131" s="71"/>
    </row>
    <row r="132" spans="1:37" ht="47.25" x14ac:dyDescent="0.25">
      <c r="A132" s="653">
        <v>10</v>
      </c>
      <c r="B132" s="513" t="s">
        <v>219</v>
      </c>
      <c r="C132" s="12"/>
      <c r="D132" s="23">
        <v>5.93</v>
      </c>
      <c r="E132" s="12"/>
      <c r="F132" s="12"/>
      <c r="G132" s="361"/>
      <c r="H132" s="12"/>
      <c r="I132" s="12"/>
      <c r="J132" s="12"/>
      <c r="K132" s="28"/>
      <c r="L132" s="23">
        <v>5.93</v>
      </c>
      <c r="M132" s="652"/>
      <c r="N132" s="651"/>
      <c r="O132" s="651"/>
      <c r="P132" s="651"/>
      <c r="Q132" s="651"/>
      <c r="R132" s="31"/>
      <c r="S132" s="32"/>
      <c r="T132" s="32"/>
      <c r="U132" s="32"/>
      <c r="V132" s="32"/>
      <c r="W132" s="627"/>
      <c r="X132" s="122"/>
      <c r="Y132" s="115"/>
      <c r="Z132" s="32"/>
      <c r="AA132" s="31"/>
      <c r="AB132" s="31"/>
      <c r="AC132" s="31"/>
      <c r="AE132" s="60"/>
      <c r="AK132" s="71"/>
    </row>
    <row r="133" spans="1:37" x14ac:dyDescent="0.25">
      <c r="A133" s="653">
        <v>11</v>
      </c>
      <c r="B133" s="4" t="s">
        <v>129</v>
      </c>
      <c r="C133" s="12"/>
      <c r="D133" s="76"/>
      <c r="E133" s="12"/>
      <c r="F133" s="12"/>
      <c r="G133" s="361"/>
      <c r="H133" s="12"/>
      <c r="I133" s="12"/>
      <c r="J133" s="12"/>
      <c r="K133" s="28"/>
      <c r="L133" s="76"/>
      <c r="M133" s="652"/>
      <c r="N133" s="651"/>
      <c r="O133" s="651"/>
      <c r="P133" s="651"/>
      <c r="Q133" s="651"/>
      <c r="R133" s="31"/>
      <c r="S133" s="32"/>
      <c r="T133" s="32"/>
      <c r="U133" s="32"/>
      <c r="V133" s="32"/>
      <c r="W133" s="627"/>
      <c r="X133" s="122"/>
      <c r="Y133" s="115"/>
      <c r="Z133" s="32"/>
      <c r="AA133" s="31"/>
      <c r="AB133" s="31"/>
      <c r="AC133" s="31"/>
      <c r="AE133" s="60"/>
      <c r="AK133" s="71"/>
    </row>
    <row r="134" spans="1:37" ht="63" x14ac:dyDescent="0.25">
      <c r="A134" s="653">
        <v>12</v>
      </c>
      <c r="B134" s="553" t="s">
        <v>220</v>
      </c>
      <c r="C134" s="27"/>
      <c r="D134" s="76">
        <v>4.6399999999999997</v>
      </c>
      <c r="E134" s="27"/>
      <c r="F134" s="27"/>
      <c r="G134" s="137"/>
      <c r="H134" s="27"/>
      <c r="I134" s="32"/>
      <c r="J134" s="27"/>
      <c r="K134" s="27"/>
      <c r="L134" s="76">
        <v>4.6399999999999997</v>
      </c>
      <c r="M134" s="652"/>
      <c r="N134" s="651"/>
      <c r="O134" s="651"/>
      <c r="P134" s="651"/>
      <c r="Q134" s="651"/>
      <c r="R134" s="31"/>
      <c r="S134" s="32"/>
      <c r="T134" s="32"/>
      <c r="U134" s="32"/>
      <c r="V134" s="32"/>
      <c r="W134" s="627"/>
      <c r="X134" s="122"/>
      <c r="Y134" s="115"/>
      <c r="Z134" s="32"/>
      <c r="AA134" s="31"/>
      <c r="AB134" s="31"/>
      <c r="AC134" s="31"/>
      <c r="AE134" s="60"/>
      <c r="AK134" s="71"/>
    </row>
    <row r="135" spans="1:37" x14ac:dyDescent="0.25">
      <c r="A135" s="653">
        <v>13</v>
      </c>
      <c r="B135" s="4" t="s">
        <v>125</v>
      </c>
      <c r="C135" s="12"/>
      <c r="D135" s="27"/>
      <c r="E135" s="32"/>
      <c r="F135" s="32"/>
      <c r="G135" s="137"/>
      <c r="H135" s="93"/>
      <c r="I135" s="32"/>
      <c r="J135" s="32"/>
      <c r="K135" s="23"/>
      <c r="L135" s="27"/>
      <c r="M135" s="652"/>
      <c r="N135" s="651"/>
      <c r="O135" s="651"/>
      <c r="P135" s="651"/>
      <c r="Q135" s="651"/>
      <c r="R135" s="31"/>
      <c r="S135" s="32"/>
      <c r="T135" s="32"/>
      <c r="U135" s="32"/>
      <c r="V135" s="32"/>
      <c r="W135" s="627"/>
      <c r="X135" s="122"/>
      <c r="Y135" s="115"/>
      <c r="Z135" s="32"/>
      <c r="AA135" s="31"/>
      <c r="AB135" s="31"/>
      <c r="AC135" s="31"/>
      <c r="AE135" s="60"/>
      <c r="AK135" s="71"/>
    </row>
    <row r="136" spans="1:37" ht="63" x14ac:dyDescent="0.25">
      <c r="A136" s="653">
        <v>14</v>
      </c>
      <c r="B136" s="553" t="s">
        <v>221</v>
      </c>
      <c r="C136" s="71"/>
      <c r="D136" s="31">
        <v>3.79</v>
      </c>
      <c r="E136" s="23"/>
      <c r="F136" s="31"/>
      <c r="G136" s="137"/>
      <c r="H136" s="31"/>
      <c r="I136" s="32"/>
      <c r="J136" s="31"/>
      <c r="K136" s="23"/>
      <c r="L136" s="31">
        <v>3.79</v>
      </c>
      <c r="M136" s="652"/>
      <c r="N136" s="651"/>
      <c r="O136" s="651"/>
      <c r="P136" s="651"/>
      <c r="Q136" s="651"/>
      <c r="R136" s="31"/>
      <c r="S136" s="32"/>
      <c r="T136" s="32"/>
      <c r="U136" s="32"/>
      <c r="V136" s="32"/>
      <c r="W136" s="627"/>
      <c r="X136" s="122"/>
      <c r="Y136" s="115"/>
      <c r="Z136" s="32"/>
      <c r="AA136" s="31"/>
      <c r="AB136" s="31"/>
      <c r="AC136" s="31"/>
      <c r="AE136" s="60"/>
      <c r="AK136" s="71"/>
    </row>
    <row r="137" spans="1:37" x14ac:dyDescent="0.25">
      <c r="A137" s="653">
        <v>15</v>
      </c>
      <c r="B137" s="54" t="s">
        <v>222</v>
      </c>
      <c r="C137" s="71"/>
      <c r="E137" s="23"/>
      <c r="F137" s="23"/>
      <c r="G137" s="137"/>
      <c r="H137" s="31"/>
      <c r="I137" s="32"/>
      <c r="J137" s="31"/>
      <c r="K137" s="23"/>
      <c r="M137" s="652"/>
      <c r="N137" s="651"/>
      <c r="O137" s="651"/>
      <c r="P137" s="651"/>
      <c r="Q137" s="651"/>
      <c r="R137" s="31"/>
      <c r="S137" s="32"/>
      <c r="T137" s="32"/>
      <c r="U137" s="32"/>
      <c r="V137" s="32"/>
      <c r="W137" s="627"/>
      <c r="X137" s="122"/>
      <c r="Y137" s="115"/>
      <c r="Z137" s="32"/>
      <c r="AA137" s="31"/>
      <c r="AB137" s="31"/>
      <c r="AC137" s="31"/>
      <c r="AE137" s="60"/>
      <c r="AK137" s="71"/>
    </row>
    <row r="138" spans="1:37" ht="63" x14ac:dyDescent="0.25">
      <c r="A138" s="653">
        <v>16</v>
      </c>
      <c r="B138" s="553" t="s">
        <v>223</v>
      </c>
      <c r="C138" s="71"/>
      <c r="D138" s="23">
        <v>55.55</v>
      </c>
      <c r="E138" s="23"/>
      <c r="F138" s="31"/>
      <c r="G138" s="137"/>
      <c r="H138" s="31"/>
      <c r="I138" s="32"/>
      <c r="J138" s="31"/>
      <c r="K138" s="23"/>
      <c r="L138" s="23">
        <v>55.55</v>
      </c>
      <c r="M138" s="652"/>
      <c r="N138" s="651"/>
      <c r="O138" s="651"/>
      <c r="P138" s="651"/>
      <c r="Q138" s="651"/>
      <c r="R138" s="31"/>
      <c r="S138" s="32"/>
      <c r="T138" s="32"/>
      <c r="U138" s="32"/>
      <c r="V138" s="32"/>
      <c r="W138" s="627"/>
      <c r="X138" s="122"/>
      <c r="Y138" s="115"/>
      <c r="Z138" s="32"/>
      <c r="AA138" s="31"/>
      <c r="AB138" s="31"/>
      <c r="AC138" s="31"/>
      <c r="AE138" s="60"/>
      <c r="AK138" s="71"/>
    </row>
    <row r="139" spans="1:37" x14ac:dyDescent="0.25">
      <c r="A139" s="653">
        <v>17</v>
      </c>
      <c r="B139" s="4" t="s">
        <v>126</v>
      </c>
      <c r="C139" s="71"/>
      <c r="D139" s="23"/>
      <c r="E139" s="23"/>
      <c r="F139" s="31"/>
      <c r="G139" s="137"/>
      <c r="H139" s="31"/>
      <c r="I139" s="32"/>
      <c r="J139" s="31"/>
      <c r="K139" s="23"/>
      <c r="L139" s="23"/>
      <c r="M139" s="652"/>
      <c r="N139" s="651"/>
      <c r="O139" s="651"/>
      <c r="P139" s="651"/>
      <c r="Q139" s="651"/>
      <c r="R139" s="31"/>
      <c r="S139" s="32"/>
      <c r="T139" s="32"/>
      <c r="U139" s="32"/>
      <c r="V139" s="32"/>
      <c r="W139" s="627"/>
      <c r="X139" s="122"/>
      <c r="Y139" s="115"/>
      <c r="Z139" s="32"/>
      <c r="AA139" s="31"/>
      <c r="AB139" s="31"/>
      <c r="AC139" s="31"/>
      <c r="AE139" s="60"/>
      <c r="AK139" s="71"/>
    </row>
    <row r="140" spans="1:37" ht="63" x14ac:dyDescent="0.25">
      <c r="A140" s="653">
        <v>18</v>
      </c>
      <c r="B140" s="553" t="s">
        <v>224</v>
      </c>
      <c r="C140" s="71"/>
      <c r="D140" s="23">
        <v>1.76</v>
      </c>
      <c r="E140" s="23"/>
      <c r="F140" s="31"/>
      <c r="G140" s="137"/>
      <c r="H140" s="31"/>
      <c r="I140" s="32"/>
      <c r="J140" s="31"/>
      <c r="K140" s="23"/>
      <c r="L140" s="23">
        <v>1.76</v>
      </c>
      <c r="M140" s="652"/>
      <c r="N140" s="651"/>
      <c r="O140" s="651"/>
      <c r="P140" s="651"/>
      <c r="Q140" s="651"/>
      <c r="R140" s="31"/>
      <c r="S140" s="32"/>
      <c r="T140" s="32"/>
      <c r="U140" s="32"/>
      <c r="V140" s="32"/>
      <c r="W140" s="627"/>
      <c r="X140" s="122"/>
      <c r="Y140" s="115"/>
      <c r="Z140" s="32"/>
      <c r="AA140" s="31"/>
      <c r="AB140" s="31"/>
      <c r="AC140" s="31"/>
      <c r="AE140" s="60"/>
      <c r="AK140" s="71"/>
    </row>
    <row r="141" spans="1:37" x14ac:dyDescent="0.25">
      <c r="A141" s="653">
        <v>19</v>
      </c>
      <c r="B141" s="54" t="s">
        <v>128</v>
      </c>
      <c r="C141" s="71"/>
      <c r="D141" s="23"/>
      <c r="E141" s="27"/>
      <c r="F141" s="27"/>
      <c r="G141" s="621"/>
      <c r="H141" s="27"/>
      <c r="I141" s="27"/>
      <c r="J141" s="27"/>
      <c r="K141" s="27"/>
      <c r="L141" s="23"/>
      <c r="M141" s="652"/>
      <c r="N141" s="651"/>
      <c r="O141" s="651"/>
      <c r="P141" s="651"/>
      <c r="Q141" s="651"/>
      <c r="R141" s="31"/>
      <c r="S141" s="32"/>
      <c r="T141" s="32"/>
      <c r="U141" s="32"/>
      <c r="V141" s="32"/>
      <c r="W141" s="627"/>
      <c r="X141" s="122"/>
      <c r="Y141" s="115"/>
      <c r="Z141" s="32"/>
      <c r="AA141" s="31"/>
      <c r="AB141" s="31"/>
      <c r="AC141" s="31"/>
      <c r="AE141" s="60"/>
      <c r="AK141" s="71"/>
    </row>
    <row r="142" spans="1:37" ht="63" x14ac:dyDescent="0.25">
      <c r="A142" s="653">
        <v>20</v>
      </c>
      <c r="B142" s="513" t="s">
        <v>225</v>
      </c>
      <c r="C142" s="71"/>
      <c r="D142" s="654">
        <v>4.03</v>
      </c>
      <c r="E142" s="655"/>
      <c r="F142" s="654"/>
      <c r="G142" s="656"/>
      <c r="H142" s="654"/>
      <c r="I142" s="657"/>
      <c r="J142" s="654"/>
      <c r="K142" s="655"/>
      <c r="L142" s="654">
        <v>4.03</v>
      </c>
      <c r="M142" s="652"/>
      <c r="N142" s="651"/>
      <c r="O142" s="651"/>
      <c r="P142" s="651"/>
      <c r="Q142" s="651"/>
      <c r="R142" s="31"/>
      <c r="S142" s="32"/>
      <c r="T142" s="32"/>
      <c r="U142" s="32"/>
      <c r="V142" s="32"/>
      <c r="W142" s="627"/>
      <c r="X142" s="122"/>
      <c r="Y142" s="115"/>
      <c r="Z142" s="32"/>
      <c r="AA142" s="31"/>
      <c r="AB142" s="31"/>
      <c r="AC142" s="31"/>
      <c r="AE142" s="60"/>
      <c r="AK142" s="71"/>
    </row>
    <row r="143" spans="1:37" x14ac:dyDescent="0.25">
      <c r="A143" s="653">
        <v>21</v>
      </c>
      <c r="B143" s="55" t="s">
        <v>130</v>
      </c>
      <c r="C143" s="71"/>
      <c r="D143" s="23"/>
      <c r="E143" s="23"/>
      <c r="F143" s="31"/>
      <c r="G143" s="137"/>
      <c r="H143" s="31"/>
      <c r="I143" s="32"/>
      <c r="J143" s="31"/>
      <c r="K143" s="23"/>
      <c r="L143" s="23"/>
      <c r="M143" s="652"/>
      <c r="N143" s="651"/>
      <c r="O143" s="651"/>
      <c r="P143" s="651"/>
      <c r="Q143" s="651"/>
      <c r="R143" s="31"/>
      <c r="S143" s="32"/>
      <c r="T143" s="32"/>
      <c r="U143" s="32"/>
      <c r="V143" s="32"/>
      <c r="W143" s="627"/>
      <c r="X143" s="122"/>
      <c r="Y143" s="115"/>
      <c r="Z143" s="32"/>
      <c r="AA143" s="31"/>
      <c r="AB143" s="31"/>
      <c r="AC143" s="31"/>
      <c r="AE143" s="60"/>
      <c r="AK143" s="71"/>
    </row>
    <row r="144" spans="1:37" ht="63" x14ac:dyDescent="0.25">
      <c r="A144" s="653">
        <v>22</v>
      </c>
      <c r="B144" s="553" t="s">
        <v>226</v>
      </c>
      <c r="C144" s="71"/>
      <c r="D144" s="23">
        <v>3.36</v>
      </c>
      <c r="E144" s="23"/>
      <c r="F144" s="31"/>
      <c r="G144" s="137"/>
      <c r="H144" s="31"/>
      <c r="I144" s="32"/>
      <c r="J144" s="31"/>
      <c r="K144" s="23"/>
      <c r="L144" s="23">
        <v>3.36</v>
      </c>
      <c r="M144" s="652"/>
      <c r="N144" s="651"/>
      <c r="O144" s="651"/>
      <c r="P144" s="651"/>
      <c r="Q144" s="651"/>
      <c r="R144" s="31"/>
      <c r="S144" s="32"/>
      <c r="T144" s="32"/>
      <c r="U144" s="32"/>
      <c r="V144" s="32"/>
      <c r="W144" s="627"/>
      <c r="X144" s="122"/>
      <c r="Y144" s="115"/>
      <c r="Z144" s="32"/>
      <c r="AA144" s="31"/>
      <c r="AB144" s="31"/>
      <c r="AC144" s="31"/>
      <c r="AE144" s="60"/>
      <c r="AK144" s="71"/>
    </row>
    <row r="145" spans="1:37" x14ac:dyDescent="0.25">
      <c r="A145" s="653">
        <v>23</v>
      </c>
      <c r="B145" s="54" t="s">
        <v>131</v>
      </c>
      <c r="C145" s="71"/>
      <c r="D145" s="23"/>
      <c r="E145" s="23"/>
      <c r="F145" s="31"/>
      <c r="G145" s="137"/>
      <c r="H145" s="31"/>
      <c r="I145" s="32"/>
      <c r="J145" s="31"/>
      <c r="K145" s="23"/>
      <c r="L145" s="23"/>
      <c r="M145" s="652"/>
      <c r="N145" s="651"/>
      <c r="O145" s="651"/>
      <c r="P145" s="651"/>
      <c r="Q145" s="651"/>
      <c r="R145" s="31"/>
      <c r="S145" s="32"/>
      <c r="T145" s="32"/>
      <c r="U145" s="32"/>
      <c r="V145" s="32"/>
      <c r="W145" s="627"/>
      <c r="X145" s="122"/>
      <c r="Y145" s="115"/>
      <c r="Z145" s="32"/>
      <c r="AA145" s="31"/>
      <c r="AB145" s="31"/>
      <c r="AC145" s="31"/>
      <c r="AE145" s="60"/>
      <c r="AK145" s="71"/>
    </row>
    <row r="146" spans="1:37" ht="47.25" x14ac:dyDescent="0.25">
      <c r="A146" s="653">
        <v>24</v>
      </c>
      <c r="B146" s="553" t="s">
        <v>227</v>
      </c>
      <c r="C146" s="71"/>
      <c r="D146" s="23">
        <v>3.48</v>
      </c>
      <c r="E146" s="23"/>
      <c r="F146" s="31"/>
      <c r="G146" s="137"/>
      <c r="H146" s="31"/>
      <c r="I146" s="32"/>
      <c r="J146" s="31"/>
      <c r="K146" s="23"/>
      <c r="L146" s="23">
        <v>3.48</v>
      </c>
      <c r="M146" s="652"/>
      <c r="N146" s="651"/>
      <c r="O146" s="651"/>
      <c r="P146" s="651"/>
      <c r="Q146" s="651"/>
      <c r="R146" s="31"/>
      <c r="S146" s="32"/>
      <c r="T146" s="32"/>
      <c r="U146" s="32"/>
      <c r="V146" s="32"/>
      <c r="W146" s="627"/>
      <c r="X146" s="122"/>
      <c r="Y146" s="115"/>
      <c r="Z146" s="32"/>
      <c r="AA146" s="31"/>
      <c r="AB146" s="31"/>
      <c r="AC146" s="31"/>
      <c r="AE146" s="60"/>
      <c r="AK146" s="71"/>
    </row>
    <row r="147" spans="1:37" ht="47.25" x14ac:dyDescent="0.25">
      <c r="A147" s="653">
        <v>25</v>
      </c>
      <c r="B147" s="553" t="s">
        <v>228</v>
      </c>
      <c r="C147" s="71"/>
      <c r="D147" s="23">
        <v>5.88</v>
      </c>
      <c r="E147" s="12"/>
      <c r="F147" s="12"/>
      <c r="G147" s="361"/>
      <c r="H147" s="12"/>
      <c r="I147" s="12"/>
      <c r="J147" s="12"/>
      <c r="K147" s="28"/>
      <c r="L147" s="23">
        <v>5.88</v>
      </c>
      <c r="M147" s="652"/>
      <c r="N147" s="651"/>
      <c r="O147" s="651"/>
      <c r="P147" s="651"/>
      <c r="Q147" s="651"/>
      <c r="R147" s="31"/>
      <c r="S147" s="32"/>
      <c r="T147" s="32"/>
      <c r="U147" s="32"/>
      <c r="V147" s="32"/>
      <c r="W147" s="627"/>
      <c r="X147" s="122"/>
      <c r="Y147" s="115"/>
      <c r="Z147" s="32"/>
      <c r="AA147" s="31"/>
      <c r="AB147" s="31"/>
      <c r="AC147" s="31"/>
      <c r="AE147" s="60"/>
      <c r="AK147" s="71"/>
    </row>
    <row r="148" spans="1:37" x14ac:dyDescent="0.25">
      <c r="A148" s="653">
        <v>26</v>
      </c>
      <c r="B148" s="47" t="s">
        <v>229</v>
      </c>
      <c r="C148" s="71"/>
      <c r="D148" s="12"/>
      <c r="E148" s="23"/>
      <c r="F148" s="31"/>
      <c r="G148" s="137"/>
      <c r="H148" s="31"/>
      <c r="I148" s="32"/>
      <c r="J148" s="31"/>
      <c r="K148" s="23"/>
      <c r="L148" s="12"/>
      <c r="M148" s="652"/>
      <c r="N148" s="651"/>
      <c r="O148" s="651"/>
      <c r="P148" s="651"/>
      <c r="Q148" s="651"/>
      <c r="R148" s="31"/>
      <c r="S148" s="32"/>
      <c r="T148" s="32"/>
      <c r="U148" s="32"/>
      <c r="V148" s="32"/>
      <c r="W148" s="627"/>
      <c r="X148" s="122"/>
      <c r="Y148" s="115"/>
      <c r="Z148" s="32"/>
      <c r="AA148" s="31"/>
      <c r="AB148" s="31"/>
      <c r="AC148" s="31"/>
      <c r="AE148" s="60"/>
      <c r="AK148" s="71"/>
    </row>
    <row r="149" spans="1:37" ht="47.25" x14ac:dyDescent="0.25">
      <c r="A149" s="653">
        <v>27</v>
      </c>
      <c r="B149" s="553" t="s">
        <v>230</v>
      </c>
      <c r="C149" s="71"/>
      <c r="D149" s="23">
        <v>8.08</v>
      </c>
      <c r="E149" s="23"/>
      <c r="F149" s="31"/>
      <c r="G149" s="137"/>
      <c r="H149" s="31"/>
      <c r="I149" s="32"/>
      <c r="J149" s="31"/>
      <c r="K149" s="23"/>
      <c r="L149" s="23">
        <v>8.08</v>
      </c>
      <c r="M149" s="652"/>
      <c r="N149" s="651"/>
      <c r="O149" s="651"/>
      <c r="P149" s="651"/>
      <c r="Q149" s="651"/>
      <c r="R149" s="31"/>
      <c r="S149" s="32"/>
      <c r="T149" s="32"/>
      <c r="U149" s="32"/>
      <c r="V149" s="32"/>
      <c r="W149" s="627"/>
      <c r="X149" s="122"/>
      <c r="Y149" s="115"/>
      <c r="Z149" s="32"/>
      <c r="AA149" s="31"/>
      <c r="AB149" s="31"/>
      <c r="AC149" s="31"/>
      <c r="AE149" s="60"/>
      <c r="AK149" s="71"/>
    </row>
    <row r="150" spans="1:37" ht="63" x14ac:dyDescent="0.25">
      <c r="A150" s="653">
        <v>28</v>
      </c>
      <c r="B150" s="553" t="s">
        <v>231</v>
      </c>
      <c r="C150" s="71"/>
      <c r="D150" s="23">
        <v>8.3800000000000008</v>
      </c>
      <c r="E150" s="23"/>
      <c r="F150" s="31"/>
      <c r="G150" s="137"/>
      <c r="H150" s="31"/>
      <c r="I150" s="32"/>
      <c r="J150" s="31"/>
      <c r="K150" s="23"/>
      <c r="L150" s="23">
        <v>8.3800000000000008</v>
      </c>
      <c r="M150" s="652"/>
      <c r="N150" s="651"/>
      <c r="O150" s="651"/>
      <c r="P150" s="651"/>
      <c r="Q150" s="651"/>
      <c r="R150" s="31"/>
      <c r="S150" s="32"/>
      <c r="T150" s="32"/>
      <c r="U150" s="32"/>
      <c r="V150" s="32"/>
      <c r="W150" s="627"/>
      <c r="X150" s="122"/>
      <c r="Y150" s="115"/>
      <c r="Z150" s="32"/>
      <c r="AA150" s="31"/>
      <c r="AB150" s="31"/>
      <c r="AC150" s="31"/>
      <c r="AE150" s="60"/>
      <c r="AK150" s="71"/>
    </row>
    <row r="151" spans="1:37" ht="78.75" x14ac:dyDescent="0.25">
      <c r="A151" s="653">
        <v>29</v>
      </c>
      <c r="B151" s="553" t="s">
        <v>232</v>
      </c>
      <c r="C151" s="71"/>
      <c r="D151" s="23">
        <v>8.3800000000000008</v>
      </c>
      <c r="E151" s="23"/>
      <c r="F151" s="31"/>
      <c r="G151" s="137"/>
      <c r="H151" s="31"/>
      <c r="I151" s="32"/>
      <c r="J151" s="31"/>
      <c r="K151" s="23"/>
      <c r="L151" s="23">
        <v>8.3800000000000008</v>
      </c>
      <c r="M151" s="652"/>
      <c r="N151" s="651"/>
      <c r="O151" s="651"/>
      <c r="P151" s="651"/>
      <c r="Q151" s="651"/>
      <c r="R151" s="31"/>
      <c r="S151" s="32"/>
      <c r="T151" s="32"/>
      <c r="U151" s="32"/>
      <c r="V151" s="32"/>
      <c r="W151" s="627"/>
      <c r="X151" s="122"/>
      <c r="Y151" s="115"/>
      <c r="Z151" s="32"/>
      <c r="AA151" s="31"/>
      <c r="AB151" s="31"/>
      <c r="AC151" s="31"/>
      <c r="AE151" s="60"/>
      <c r="AK151" s="71"/>
    </row>
    <row r="152" spans="1:37" x14ac:dyDescent="0.25">
      <c r="A152" s="653">
        <v>30</v>
      </c>
      <c r="B152" s="47" t="s">
        <v>233</v>
      </c>
      <c r="C152" s="71"/>
      <c r="D152" s="23"/>
      <c r="E152" s="23"/>
      <c r="F152" s="31"/>
      <c r="G152" s="137"/>
      <c r="H152" s="31"/>
      <c r="I152" s="32"/>
      <c r="J152" s="31"/>
      <c r="K152" s="23"/>
      <c r="L152" s="23"/>
      <c r="M152" s="652"/>
      <c r="N152" s="651"/>
      <c r="O152" s="651"/>
      <c r="P152" s="651"/>
      <c r="Q152" s="651"/>
      <c r="R152" s="31"/>
      <c r="S152" s="32"/>
      <c r="T152" s="32"/>
      <c r="U152" s="32"/>
      <c r="V152" s="32"/>
      <c r="W152" s="627"/>
      <c r="X152" s="122"/>
      <c r="Y152" s="115"/>
      <c r="Z152" s="32"/>
      <c r="AA152" s="31"/>
      <c r="AB152" s="31"/>
      <c r="AC152" s="31"/>
      <c r="AE152" s="60"/>
      <c r="AK152" s="71"/>
    </row>
    <row r="153" spans="1:37" ht="63" x14ac:dyDescent="0.25">
      <c r="A153" s="653">
        <v>31</v>
      </c>
      <c r="B153" s="513" t="s">
        <v>234</v>
      </c>
      <c r="C153" s="71"/>
      <c r="D153" s="23">
        <v>5.78</v>
      </c>
      <c r="E153" s="23"/>
      <c r="F153" s="31"/>
      <c r="G153" s="137"/>
      <c r="H153" s="31"/>
      <c r="I153" s="32"/>
      <c r="J153" s="31"/>
      <c r="K153" s="23"/>
      <c r="L153" s="23">
        <v>5.78</v>
      </c>
      <c r="M153" s="652"/>
      <c r="N153" s="651"/>
      <c r="O153" s="651"/>
      <c r="P153" s="651"/>
      <c r="Q153" s="651"/>
      <c r="R153" s="31"/>
      <c r="S153" s="32"/>
      <c r="T153" s="32"/>
      <c r="U153" s="32"/>
      <c r="V153" s="32"/>
      <c r="W153" s="627"/>
      <c r="X153" s="122"/>
      <c r="Y153" s="115"/>
      <c r="Z153" s="32"/>
      <c r="AA153" s="31"/>
      <c r="AB153" s="31"/>
      <c r="AC153" s="31"/>
      <c r="AE153" s="60"/>
      <c r="AK153" s="71"/>
    </row>
    <row r="154" spans="1:37" ht="63" x14ac:dyDescent="0.25">
      <c r="A154" s="653">
        <v>32</v>
      </c>
      <c r="B154" s="513" t="s">
        <v>235</v>
      </c>
      <c r="C154" s="71"/>
      <c r="D154" s="23">
        <v>4.05</v>
      </c>
      <c r="E154" s="23"/>
      <c r="F154" s="31"/>
      <c r="G154" s="137"/>
      <c r="H154" s="31"/>
      <c r="I154" s="32"/>
      <c r="J154" s="31"/>
      <c r="K154" s="23"/>
      <c r="L154" s="23">
        <v>4.05</v>
      </c>
      <c r="M154" s="652"/>
      <c r="N154" s="651"/>
      <c r="O154" s="651"/>
      <c r="P154" s="651"/>
      <c r="Q154" s="651"/>
      <c r="R154" s="31"/>
      <c r="S154" s="32"/>
      <c r="T154" s="32"/>
      <c r="U154" s="32"/>
      <c r="V154" s="32"/>
      <c r="W154" s="627"/>
      <c r="X154" s="122"/>
      <c r="Y154" s="115"/>
      <c r="Z154" s="32"/>
      <c r="AA154" s="31"/>
      <c r="AB154" s="31"/>
      <c r="AC154" s="31"/>
      <c r="AE154" s="60"/>
      <c r="AK154" s="71"/>
    </row>
    <row r="155" spans="1:37" ht="78.75" x14ac:dyDescent="0.25">
      <c r="A155" s="653">
        <v>33</v>
      </c>
      <c r="B155" s="513" t="s">
        <v>236</v>
      </c>
      <c r="C155" s="71"/>
      <c r="D155" s="23">
        <v>5.3</v>
      </c>
      <c r="E155" s="23"/>
      <c r="F155" s="31"/>
      <c r="G155" s="137"/>
      <c r="H155" s="31"/>
      <c r="I155" s="32"/>
      <c r="J155" s="31"/>
      <c r="K155" s="23"/>
      <c r="L155" s="23">
        <v>5.3</v>
      </c>
      <c r="M155" s="652"/>
      <c r="N155" s="651"/>
      <c r="O155" s="651"/>
      <c r="P155" s="651"/>
      <c r="Q155" s="651"/>
      <c r="R155" s="31"/>
      <c r="S155" s="32"/>
      <c r="T155" s="32"/>
      <c r="U155" s="32"/>
      <c r="V155" s="32"/>
      <c r="W155" s="627"/>
      <c r="X155" s="122"/>
      <c r="Y155" s="115"/>
      <c r="Z155" s="32"/>
      <c r="AA155" s="31"/>
      <c r="AB155" s="31"/>
      <c r="AC155" s="31"/>
      <c r="AE155" s="60"/>
      <c r="AK155" s="71"/>
    </row>
    <row r="156" spans="1:37" ht="78.75" x14ac:dyDescent="0.25">
      <c r="A156" s="653">
        <v>34</v>
      </c>
      <c r="B156" s="513" t="s">
        <v>237</v>
      </c>
      <c r="C156" s="71"/>
      <c r="D156" s="23">
        <v>4.54</v>
      </c>
      <c r="E156" s="23"/>
      <c r="F156" s="31"/>
      <c r="G156" s="137"/>
      <c r="H156" s="31"/>
      <c r="I156" s="32"/>
      <c r="J156" s="31"/>
      <c r="K156" s="23"/>
      <c r="L156" s="23">
        <v>4.54</v>
      </c>
      <c r="M156" s="652"/>
      <c r="N156" s="651"/>
      <c r="O156" s="651"/>
      <c r="P156" s="651"/>
      <c r="Q156" s="651"/>
      <c r="R156" s="31"/>
      <c r="S156" s="32"/>
      <c r="T156" s="32"/>
      <c r="U156" s="32"/>
      <c r="V156" s="32"/>
      <c r="W156" s="627"/>
      <c r="X156" s="122"/>
      <c r="Y156" s="115"/>
      <c r="Z156" s="32"/>
      <c r="AA156" s="31"/>
      <c r="AB156" s="31"/>
      <c r="AC156" s="31"/>
      <c r="AE156" s="60"/>
      <c r="AK156" s="71"/>
    </row>
    <row r="157" spans="1:37" ht="63" x14ac:dyDescent="0.25">
      <c r="A157" s="653">
        <v>35</v>
      </c>
      <c r="B157" s="513" t="s">
        <v>238</v>
      </c>
      <c r="C157" s="71"/>
      <c r="D157" s="23">
        <v>5.75</v>
      </c>
      <c r="E157" s="23"/>
      <c r="F157" s="31"/>
      <c r="G157" s="137"/>
      <c r="H157" s="31"/>
      <c r="I157" s="32"/>
      <c r="J157" s="31"/>
      <c r="K157" s="23"/>
      <c r="L157" s="23">
        <v>5.75</v>
      </c>
      <c r="M157" s="652"/>
      <c r="N157" s="651"/>
      <c r="O157" s="651"/>
      <c r="P157" s="651"/>
      <c r="Q157" s="651"/>
      <c r="R157" s="31"/>
      <c r="S157" s="32"/>
      <c r="T157" s="32"/>
      <c r="U157" s="32"/>
      <c r="V157" s="32"/>
      <c r="W157" s="627"/>
      <c r="X157" s="122"/>
      <c r="Y157" s="115"/>
      <c r="Z157" s="32"/>
      <c r="AA157" s="31"/>
      <c r="AB157" s="31"/>
      <c r="AC157" s="31"/>
      <c r="AE157" s="60"/>
      <c r="AK157" s="71"/>
    </row>
    <row r="158" spans="1:37" x14ac:dyDescent="0.25">
      <c r="A158" s="653">
        <v>36</v>
      </c>
      <c r="B158" s="4" t="s">
        <v>132</v>
      </c>
      <c r="C158" s="71"/>
      <c r="D158" s="23"/>
      <c r="E158" s="23"/>
      <c r="F158" s="31"/>
      <c r="G158" s="137"/>
      <c r="H158" s="31"/>
      <c r="I158" s="32"/>
      <c r="J158" s="31"/>
      <c r="K158" s="23"/>
      <c r="L158" s="23"/>
      <c r="M158" s="652"/>
      <c r="N158" s="651"/>
      <c r="O158" s="651"/>
      <c r="P158" s="651"/>
      <c r="Q158" s="651"/>
      <c r="R158" s="31"/>
      <c r="S158" s="32"/>
      <c r="T158" s="32"/>
      <c r="U158" s="32"/>
      <c r="V158" s="32"/>
      <c r="W158" s="627"/>
      <c r="X158" s="122"/>
      <c r="Y158" s="115"/>
      <c r="Z158" s="32"/>
      <c r="AA158" s="31"/>
      <c r="AB158" s="31"/>
      <c r="AC158" s="31"/>
      <c r="AE158" s="60"/>
      <c r="AK158" s="71"/>
    </row>
    <row r="159" spans="1:37" ht="47.25" x14ac:dyDescent="0.25">
      <c r="A159" s="653">
        <v>37</v>
      </c>
      <c r="B159" s="554" t="s">
        <v>239</v>
      </c>
      <c r="C159" s="71"/>
      <c r="D159" s="23">
        <v>6.26</v>
      </c>
      <c r="E159" s="23"/>
      <c r="F159" s="31"/>
      <c r="G159" s="137"/>
      <c r="H159" s="31"/>
      <c r="I159" s="32"/>
      <c r="J159" s="31"/>
      <c r="K159" s="23"/>
      <c r="L159" s="23">
        <v>6.26</v>
      </c>
      <c r="M159" s="652"/>
      <c r="N159" s="651"/>
      <c r="O159" s="651"/>
      <c r="P159" s="651"/>
      <c r="Q159" s="651"/>
      <c r="R159" s="31"/>
      <c r="S159" s="32"/>
      <c r="T159" s="32"/>
      <c r="U159" s="32"/>
      <c r="V159" s="32"/>
      <c r="W159" s="627"/>
      <c r="X159" s="122"/>
      <c r="Y159" s="115"/>
      <c r="Z159" s="32"/>
      <c r="AA159" s="31"/>
      <c r="AB159" s="31"/>
      <c r="AC159" s="31"/>
      <c r="AE159" s="60"/>
      <c r="AK159" s="71"/>
    </row>
    <row r="160" spans="1:37" x14ac:dyDescent="0.25">
      <c r="A160" s="653">
        <v>38</v>
      </c>
      <c r="B160" s="45" t="s">
        <v>133</v>
      </c>
      <c r="C160" s="71"/>
      <c r="D160" s="23"/>
      <c r="E160" s="23"/>
      <c r="F160" s="31"/>
      <c r="G160" s="137"/>
      <c r="H160" s="31"/>
      <c r="I160" s="32"/>
      <c r="J160" s="31"/>
      <c r="K160" s="23"/>
      <c r="L160" s="23"/>
      <c r="M160" s="652"/>
      <c r="N160" s="651"/>
      <c r="O160" s="651"/>
      <c r="P160" s="651"/>
      <c r="Q160" s="651"/>
      <c r="R160" s="31"/>
      <c r="S160" s="32"/>
      <c r="T160" s="32"/>
      <c r="U160" s="32"/>
      <c r="V160" s="32"/>
      <c r="W160" s="627"/>
      <c r="X160" s="122"/>
      <c r="Y160" s="115"/>
      <c r="Z160" s="32"/>
      <c r="AA160" s="31"/>
      <c r="AB160" s="31"/>
      <c r="AC160" s="31"/>
      <c r="AE160" s="60"/>
      <c r="AK160" s="71"/>
    </row>
    <row r="161" spans="1:37" ht="63" x14ac:dyDescent="0.25">
      <c r="A161" s="653">
        <v>39</v>
      </c>
      <c r="B161" s="554" t="s">
        <v>240</v>
      </c>
      <c r="C161" s="71"/>
      <c r="D161" s="23">
        <v>2.41</v>
      </c>
      <c r="E161" s="23"/>
      <c r="F161" s="31"/>
      <c r="G161" s="137"/>
      <c r="H161" s="31"/>
      <c r="I161" s="32"/>
      <c r="J161" s="31"/>
      <c r="K161" s="23"/>
      <c r="L161" s="23">
        <v>2.41</v>
      </c>
      <c r="M161" s="652"/>
      <c r="N161" s="651"/>
      <c r="O161" s="651"/>
      <c r="P161" s="651"/>
      <c r="Q161" s="651"/>
      <c r="R161" s="31"/>
      <c r="S161" s="32"/>
      <c r="T161" s="32"/>
      <c r="U161" s="32"/>
      <c r="V161" s="32"/>
      <c r="W161" s="627"/>
      <c r="X161" s="122"/>
      <c r="Y161" s="115"/>
      <c r="Z161" s="32"/>
      <c r="AA161" s="31"/>
      <c r="AB161" s="31"/>
      <c r="AC161" s="31"/>
      <c r="AE161" s="60"/>
      <c r="AK161" s="71"/>
    </row>
    <row r="162" spans="1:37" x14ac:dyDescent="0.25">
      <c r="A162" s="653">
        <v>40</v>
      </c>
      <c r="B162" s="47" t="s">
        <v>134</v>
      </c>
      <c r="C162" s="71"/>
      <c r="D162" s="23"/>
      <c r="E162" s="23"/>
      <c r="F162" s="31"/>
      <c r="G162" s="137"/>
      <c r="H162" s="31"/>
      <c r="I162" s="32"/>
      <c r="J162" s="31"/>
      <c r="K162" s="31"/>
      <c r="L162" s="23"/>
      <c r="M162" s="652"/>
      <c r="N162" s="651"/>
      <c r="O162" s="651"/>
      <c r="P162" s="651"/>
      <c r="Q162" s="651"/>
      <c r="R162" s="31"/>
      <c r="S162" s="32"/>
      <c r="T162" s="32"/>
      <c r="U162" s="32"/>
      <c r="V162" s="32"/>
      <c r="W162" s="627"/>
      <c r="X162" s="122"/>
      <c r="Y162" s="115"/>
      <c r="Z162" s="32"/>
      <c r="AA162" s="31"/>
      <c r="AB162" s="31"/>
      <c r="AC162" s="31"/>
      <c r="AE162" s="60"/>
      <c r="AK162" s="71"/>
    </row>
    <row r="163" spans="1:37" ht="110.25" x14ac:dyDescent="0.25">
      <c r="A163" s="653">
        <v>41</v>
      </c>
      <c r="B163" s="554" t="s">
        <v>241</v>
      </c>
      <c r="C163" s="71"/>
      <c r="D163" s="23">
        <v>44.08</v>
      </c>
      <c r="E163" s="23"/>
      <c r="F163" s="31"/>
      <c r="G163" s="137"/>
      <c r="H163" s="31"/>
      <c r="I163" s="32"/>
      <c r="J163" s="31"/>
      <c r="K163" s="23"/>
      <c r="L163" s="23">
        <v>44.08</v>
      </c>
      <c r="M163" s="652"/>
      <c r="N163" s="651"/>
      <c r="O163" s="651"/>
      <c r="P163" s="651"/>
      <c r="Q163" s="651"/>
      <c r="R163" s="31"/>
      <c r="S163" s="32"/>
      <c r="T163" s="32"/>
      <c r="U163" s="32"/>
      <c r="V163" s="32"/>
      <c r="W163" s="627"/>
      <c r="X163" s="122"/>
      <c r="Y163" s="115"/>
      <c r="Z163" s="32"/>
      <c r="AA163" s="31"/>
      <c r="AB163" s="31"/>
      <c r="AC163" s="31"/>
      <c r="AE163" s="60"/>
      <c r="AK163" s="71"/>
    </row>
    <row r="164" spans="1:37" x14ac:dyDescent="0.25">
      <c r="A164" s="653">
        <v>42</v>
      </c>
      <c r="B164" s="47" t="s">
        <v>135</v>
      </c>
      <c r="C164" s="71"/>
      <c r="D164" s="23"/>
      <c r="E164" s="23"/>
      <c r="F164" s="31"/>
      <c r="G164" s="137"/>
      <c r="H164" s="31"/>
      <c r="I164" s="32"/>
      <c r="J164" s="31"/>
      <c r="K164" s="23"/>
      <c r="L164" s="23"/>
      <c r="M164" s="652"/>
      <c r="N164" s="651"/>
      <c r="O164" s="651"/>
      <c r="P164" s="651"/>
      <c r="Q164" s="651"/>
      <c r="R164" s="31"/>
      <c r="S164" s="32"/>
      <c r="T164" s="32"/>
      <c r="U164" s="32"/>
      <c r="V164" s="32"/>
      <c r="W164" s="627"/>
      <c r="X164" s="122"/>
      <c r="Y164" s="115"/>
      <c r="Z164" s="32"/>
      <c r="AA164" s="31"/>
      <c r="AB164" s="31"/>
      <c r="AC164" s="31"/>
      <c r="AE164" s="60"/>
      <c r="AK164" s="71"/>
    </row>
    <row r="165" spans="1:37" ht="47.25" x14ac:dyDescent="0.25">
      <c r="A165" s="653">
        <v>43</v>
      </c>
      <c r="B165" s="465" t="s">
        <v>242</v>
      </c>
      <c r="C165" s="71"/>
      <c r="D165" s="23">
        <v>2.64</v>
      </c>
      <c r="E165" s="23"/>
      <c r="F165" s="31"/>
      <c r="G165" s="137"/>
      <c r="H165" s="31"/>
      <c r="I165" s="32"/>
      <c r="J165" s="31"/>
      <c r="K165" s="23"/>
      <c r="L165" s="23">
        <v>2.64</v>
      </c>
      <c r="M165" s="652"/>
      <c r="N165" s="651"/>
      <c r="O165" s="651"/>
      <c r="P165" s="651"/>
      <c r="Q165" s="651"/>
      <c r="R165" s="31"/>
      <c r="S165" s="32"/>
      <c r="T165" s="32"/>
      <c r="U165" s="32"/>
      <c r="V165" s="32"/>
      <c r="W165" s="627"/>
      <c r="X165" s="122"/>
      <c r="Y165" s="115"/>
      <c r="Z165" s="32"/>
      <c r="AA165" s="31"/>
      <c r="AB165" s="31"/>
      <c r="AC165" s="31"/>
      <c r="AE165" s="60"/>
      <c r="AK165" s="71"/>
    </row>
    <row r="166" spans="1:37" ht="47.25" x14ac:dyDescent="0.25">
      <c r="A166" s="653">
        <v>44</v>
      </c>
      <c r="B166" s="465" t="s">
        <v>243</v>
      </c>
      <c r="C166" s="71"/>
      <c r="D166" s="23">
        <v>3.96</v>
      </c>
      <c r="E166" s="23"/>
      <c r="F166" s="31"/>
      <c r="G166" s="137"/>
      <c r="H166" s="31"/>
      <c r="I166" s="32"/>
      <c r="J166" s="31"/>
      <c r="K166" s="23"/>
      <c r="L166" s="23">
        <v>3.96</v>
      </c>
      <c r="M166" s="652"/>
      <c r="N166" s="651"/>
      <c r="O166" s="651"/>
      <c r="P166" s="651"/>
      <c r="Q166" s="651"/>
      <c r="R166" s="31"/>
      <c r="S166" s="32"/>
      <c r="T166" s="32"/>
      <c r="U166" s="32"/>
      <c r="V166" s="32"/>
      <c r="W166" s="627"/>
      <c r="X166" s="122"/>
      <c r="Y166" s="115"/>
      <c r="Z166" s="32"/>
      <c r="AA166" s="31"/>
      <c r="AB166" s="31"/>
      <c r="AC166" s="31"/>
      <c r="AE166" s="60"/>
      <c r="AK166" s="71"/>
    </row>
    <row r="167" spans="1:37" ht="47.25" x14ac:dyDescent="0.25">
      <c r="A167" s="653">
        <v>45</v>
      </c>
      <c r="B167" s="465" t="s">
        <v>244</v>
      </c>
      <c r="C167" s="71"/>
      <c r="D167" s="23">
        <v>4.4000000000000004</v>
      </c>
      <c r="E167" s="23"/>
      <c r="F167" s="31"/>
      <c r="G167" s="137"/>
      <c r="H167" s="31"/>
      <c r="I167" s="32"/>
      <c r="J167" s="31"/>
      <c r="K167" s="23"/>
      <c r="L167" s="23">
        <v>4.4000000000000004</v>
      </c>
      <c r="M167" s="652"/>
      <c r="N167" s="651"/>
      <c r="O167" s="651"/>
      <c r="P167" s="651"/>
      <c r="Q167" s="651"/>
      <c r="R167" s="31"/>
      <c r="S167" s="32"/>
      <c r="T167" s="32"/>
      <c r="U167" s="32"/>
      <c r="V167" s="32"/>
      <c r="W167" s="627"/>
      <c r="X167" s="122"/>
      <c r="Y167" s="115"/>
      <c r="Z167" s="32"/>
      <c r="AA167" s="31"/>
      <c r="AB167" s="31"/>
      <c r="AC167" s="31"/>
      <c r="AE167" s="60"/>
      <c r="AK167" s="71"/>
    </row>
    <row r="168" spans="1:37" x14ac:dyDescent="0.25">
      <c r="A168" s="653">
        <v>46</v>
      </c>
      <c r="B168" s="47" t="s">
        <v>245</v>
      </c>
      <c r="C168" s="71"/>
      <c r="D168" s="23"/>
      <c r="E168" s="23"/>
      <c r="F168" s="31"/>
      <c r="G168" s="137"/>
      <c r="H168" s="31"/>
      <c r="I168" s="32"/>
      <c r="J168" s="31"/>
      <c r="K168" s="23"/>
      <c r="L168" s="23"/>
      <c r="M168" s="652"/>
      <c r="N168" s="651"/>
      <c r="O168" s="651"/>
      <c r="P168" s="651"/>
      <c r="Q168" s="651"/>
      <c r="R168" s="31"/>
      <c r="S168" s="32"/>
      <c r="T168" s="32"/>
      <c r="U168" s="32"/>
      <c r="V168" s="32"/>
      <c r="W168" s="627"/>
      <c r="X168" s="122"/>
      <c r="Y168" s="115"/>
      <c r="Z168" s="32"/>
      <c r="AA168" s="31"/>
      <c r="AB168" s="31"/>
      <c r="AC168" s="31"/>
      <c r="AE168" s="60"/>
      <c r="AK168" s="71"/>
    </row>
    <row r="169" spans="1:37" ht="47.25" x14ac:dyDescent="0.25">
      <c r="A169" s="653">
        <v>47</v>
      </c>
      <c r="B169" s="513" t="s">
        <v>246</v>
      </c>
      <c r="C169" s="71"/>
      <c r="D169" s="23">
        <v>11.31</v>
      </c>
      <c r="E169" s="23"/>
      <c r="F169" s="31"/>
      <c r="G169" s="137"/>
      <c r="H169" s="31"/>
      <c r="I169" s="32"/>
      <c r="J169" s="31"/>
      <c r="K169" s="23"/>
      <c r="L169" s="23">
        <v>11.31</v>
      </c>
      <c r="M169" s="652"/>
      <c r="N169" s="651"/>
      <c r="O169" s="651"/>
      <c r="P169" s="651"/>
      <c r="Q169" s="651"/>
      <c r="R169" s="31"/>
      <c r="S169" s="32"/>
      <c r="T169" s="32"/>
      <c r="U169" s="32"/>
      <c r="V169" s="32"/>
      <c r="W169" s="627"/>
      <c r="X169" s="122"/>
      <c r="Y169" s="115"/>
      <c r="Z169" s="32"/>
      <c r="AA169" s="31"/>
      <c r="AB169" s="31"/>
      <c r="AC169" s="31"/>
      <c r="AE169" s="60"/>
      <c r="AK169" s="71"/>
    </row>
    <row r="170" spans="1:37" x14ac:dyDescent="0.25">
      <c r="A170" s="653">
        <v>48</v>
      </c>
      <c r="B170" s="4" t="s">
        <v>247</v>
      </c>
      <c r="C170" s="71"/>
      <c r="D170" s="23"/>
      <c r="E170" s="23"/>
      <c r="F170" s="31"/>
      <c r="G170" s="137"/>
      <c r="H170" s="31"/>
      <c r="I170" s="32"/>
      <c r="J170" s="31"/>
      <c r="K170" s="23"/>
      <c r="L170" s="23"/>
      <c r="M170" s="652"/>
      <c r="N170" s="651"/>
      <c r="O170" s="651"/>
      <c r="P170" s="651"/>
      <c r="Q170" s="651"/>
      <c r="R170" s="31"/>
      <c r="S170" s="32"/>
      <c r="T170" s="32"/>
      <c r="U170" s="32"/>
      <c r="V170" s="32"/>
      <c r="W170" s="627"/>
      <c r="X170" s="122"/>
      <c r="Y170" s="115"/>
      <c r="Z170" s="32"/>
      <c r="AA170" s="31"/>
      <c r="AB170" s="31"/>
      <c r="AC170" s="31"/>
      <c r="AE170" s="60"/>
      <c r="AK170" s="71"/>
    </row>
    <row r="171" spans="1:37" ht="78.75" x14ac:dyDescent="0.25">
      <c r="A171" s="653">
        <v>49</v>
      </c>
      <c r="B171" s="513" t="s">
        <v>248</v>
      </c>
      <c r="C171" s="71"/>
      <c r="D171" s="23">
        <v>7.18</v>
      </c>
      <c r="E171" s="23"/>
      <c r="F171" s="31"/>
      <c r="G171" s="137"/>
      <c r="H171" s="31"/>
      <c r="I171" s="32"/>
      <c r="J171" s="31"/>
      <c r="K171" s="23"/>
      <c r="L171" s="23">
        <v>7.18</v>
      </c>
      <c r="M171" s="652"/>
      <c r="N171" s="651"/>
      <c r="O171" s="651"/>
      <c r="P171" s="651"/>
      <c r="Q171" s="651"/>
      <c r="R171" s="31"/>
      <c r="S171" s="32"/>
      <c r="T171" s="32"/>
      <c r="U171" s="32"/>
      <c r="V171" s="32"/>
      <c r="W171" s="627"/>
      <c r="X171" s="122"/>
      <c r="Y171" s="115"/>
      <c r="Z171" s="32"/>
      <c r="AA171" s="31"/>
      <c r="AB171" s="31"/>
      <c r="AC171" s="31"/>
      <c r="AE171" s="60"/>
      <c r="AK171" s="71"/>
    </row>
    <row r="172" spans="1:37" ht="78.75" x14ac:dyDescent="0.25">
      <c r="A172" s="653">
        <v>50</v>
      </c>
      <c r="B172" s="513" t="s">
        <v>249</v>
      </c>
      <c r="C172" s="71"/>
      <c r="D172" s="23">
        <v>6.24</v>
      </c>
      <c r="E172" s="23"/>
      <c r="F172" s="31"/>
      <c r="G172" s="137"/>
      <c r="H172" s="31"/>
      <c r="I172" s="32"/>
      <c r="J172" s="31"/>
      <c r="K172" s="23"/>
      <c r="L172" s="23">
        <v>6.24</v>
      </c>
      <c r="M172" s="652"/>
      <c r="N172" s="651"/>
      <c r="O172" s="651"/>
      <c r="P172" s="651"/>
      <c r="Q172" s="651"/>
      <c r="R172" s="31"/>
      <c r="S172" s="32"/>
      <c r="T172" s="32"/>
      <c r="U172" s="32"/>
      <c r="V172" s="32"/>
      <c r="W172" s="627"/>
      <c r="X172" s="122"/>
      <c r="Y172" s="115"/>
      <c r="Z172" s="32"/>
      <c r="AA172" s="31"/>
      <c r="AB172" s="31"/>
      <c r="AC172" s="31"/>
      <c r="AE172" s="60"/>
      <c r="AK172" s="71"/>
    </row>
    <row r="173" spans="1:37" x14ac:dyDescent="0.25">
      <c r="A173" s="653">
        <v>51</v>
      </c>
      <c r="B173" s="4" t="s">
        <v>140</v>
      </c>
      <c r="C173" s="71"/>
      <c r="D173" s="23"/>
      <c r="E173" s="23"/>
      <c r="F173" s="31"/>
      <c r="G173" s="137"/>
      <c r="H173" s="31"/>
      <c r="I173" s="32"/>
      <c r="J173" s="31"/>
      <c r="K173" s="23"/>
      <c r="L173" s="23"/>
      <c r="M173" s="652"/>
      <c r="N173" s="651"/>
      <c r="O173" s="651"/>
      <c r="P173" s="651"/>
      <c r="Q173" s="651"/>
      <c r="R173" s="31"/>
      <c r="S173" s="32"/>
      <c r="T173" s="32"/>
      <c r="U173" s="32"/>
      <c r="V173" s="32"/>
      <c r="W173" s="627"/>
      <c r="X173" s="122"/>
      <c r="Y173" s="115"/>
      <c r="Z173" s="32"/>
      <c r="AA173" s="31"/>
      <c r="AB173" s="31"/>
      <c r="AC173" s="31"/>
      <c r="AE173" s="60"/>
      <c r="AK173" s="71"/>
    </row>
    <row r="174" spans="1:37" ht="47.25" x14ac:dyDescent="0.25">
      <c r="A174" s="653">
        <v>52</v>
      </c>
      <c r="B174" s="554" t="s">
        <v>250</v>
      </c>
      <c r="C174" s="71"/>
      <c r="D174" s="23">
        <v>3.16</v>
      </c>
      <c r="E174" s="23"/>
      <c r="F174" s="31"/>
      <c r="G174" s="137"/>
      <c r="H174" s="31"/>
      <c r="I174" s="32"/>
      <c r="J174" s="31"/>
      <c r="K174" s="23"/>
      <c r="L174" s="23">
        <v>3.16</v>
      </c>
      <c r="M174" s="652"/>
      <c r="N174" s="651"/>
      <c r="O174" s="651"/>
      <c r="P174" s="651"/>
      <c r="Q174" s="651"/>
      <c r="R174" s="31"/>
      <c r="S174" s="32"/>
      <c r="T174" s="32"/>
      <c r="U174" s="32"/>
      <c r="V174" s="32"/>
      <c r="W174" s="627"/>
      <c r="X174" s="122"/>
      <c r="Y174" s="115"/>
      <c r="Z174" s="32"/>
      <c r="AA174" s="31"/>
      <c r="AB174" s="31"/>
      <c r="AC174" s="31"/>
      <c r="AE174" s="60"/>
      <c r="AK174" s="71"/>
    </row>
    <row r="175" spans="1:37" x14ac:dyDescent="0.25">
      <c r="A175" s="653">
        <v>53</v>
      </c>
      <c r="B175" s="47" t="s">
        <v>251</v>
      </c>
      <c r="C175" s="71"/>
      <c r="D175" s="23"/>
      <c r="E175" s="23"/>
      <c r="F175" s="31"/>
      <c r="G175" s="137"/>
      <c r="H175" s="31"/>
      <c r="I175" s="32"/>
      <c r="J175" s="31"/>
      <c r="K175" s="23"/>
      <c r="L175" s="23"/>
      <c r="M175" s="652"/>
      <c r="N175" s="651"/>
      <c r="O175" s="651"/>
      <c r="P175" s="651"/>
      <c r="Q175" s="651"/>
      <c r="R175" s="31"/>
      <c r="S175" s="32"/>
      <c r="T175" s="32"/>
      <c r="U175" s="32"/>
      <c r="V175" s="32"/>
      <c r="W175" s="627"/>
      <c r="X175" s="122"/>
      <c r="Y175" s="115"/>
      <c r="Z175" s="32"/>
      <c r="AA175" s="31"/>
      <c r="AB175" s="31"/>
      <c r="AC175" s="31"/>
      <c r="AE175" s="60"/>
      <c r="AK175" s="71"/>
    </row>
    <row r="176" spans="1:37" ht="63" x14ac:dyDescent="0.25">
      <c r="A176" s="653">
        <v>54</v>
      </c>
      <c r="B176" s="554" t="s">
        <v>252</v>
      </c>
      <c r="C176" s="71"/>
      <c r="D176" s="23">
        <v>10.92</v>
      </c>
      <c r="E176" s="23"/>
      <c r="F176" s="31"/>
      <c r="G176" s="137"/>
      <c r="H176" s="31"/>
      <c r="I176" s="32"/>
      <c r="J176" s="31"/>
      <c r="K176" s="23"/>
      <c r="L176" s="23">
        <v>10.92</v>
      </c>
      <c r="M176" s="652"/>
      <c r="N176" s="651"/>
      <c r="O176" s="651"/>
      <c r="P176" s="651"/>
      <c r="Q176" s="651"/>
      <c r="R176" s="31"/>
      <c r="S176" s="32"/>
      <c r="T176" s="32"/>
      <c r="U176" s="32"/>
      <c r="V176" s="32"/>
      <c r="W176" s="627"/>
      <c r="X176" s="122"/>
      <c r="Y176" s="115"/>
      <c r="Z176" s="32"/>
      <c r="AA176" s="31"/>
      <c r="AB176" s="31"/>
      <c r="AC176" s="31"/>
      <c r="AE176" s="60"/>
      <c r="AK176" s="71"/>
    </row>
    <row r="177" spans="1:37" ht="63" x14ac:dyDescent="0.25">
      <c r="A177" s="595">
        <v>1</v>
      </c>
      <c r="B177" s="582" t="s">
        <v>253</v>
      </c>
      <c r="C177" s="631" t="s">
        <v>445</v>
      </c>
      <c r="D177" s="23"/>
      <c r="E177" s="484">
        <f>G177+I177</f>
        <v>0</v>
      </c>
      <c r="F177" s="590"/>
      <c r="G177" s="484">
        <f t="array" ref="G177">IF(ISNA(INDEX('приложение 7.2 1 квартал'!H:H,MATCH(B177,'приложение 7.2 1 квартал'!B:B,0))),0,INDEX('приложение 7.2 1 квартал'!H:H,MATCH(B177,'приложение 7.2 1 квартал'!B:B,0)))</f>
        <v>0</v>
      </c>
      <c r="H177" s="632"/>
      <c r="I177" s="484">
        <f t="array" ref="I177">IF(ISNA(INDEX('приложение 7.2 2 квартал'!H:H,MATCH(B177,'приложение 7.2 2 квартал'!B:B,0))),0,INDEX('приложение 7.2 2 квартал'!H:H,MATCH(B177,'приложение 7.2 2 квартал'!B:B,0)))</f>
        <v>0</v>
      </c>
      <c r="J177" s="634"/>
      <c r="K177" s="591"/>
      <c r="L177" s="371"/>
      <c r="M177" s="124"/>
      <c r="N177" s="484">
        <f t="array" ref="N177">SUM(IF(ISNA(INDEX('приложение 7.2 2 квартал'!R:R,MATCH(B177,'приложение 7.2 2 квартал'!B:B,0))),0,INDEX('приложение 7.2 2 квартал'!R:R,MATCH(B177,'приложение 7.2 2 квартал'!B:B,0))),IF(ISNA(INDEX('приложение 7.2 1 квартал'!R:R,MATCH(B177,'приложение 7.2 1 квартал'!B:B,0))),0,INDEX('приложение 7.2 1 квартал'!R:R,MATCH(B177,'приложение 7.2 1 квартал'!B:B,0))))</f>
        <v>1.5597145599999998</v>
      </c>
      <c r="O177" s="484">
        <f t="array" ref="O177">IF(ISNA(INDEX('приложение 7.2 2 квартал'!R:R,MATCH(B177,'приложение 7.2 2 квартал'!B:B,0))),0,INDEX('приложение 7.2 2 квартал'!R:R,MATCH(B177,'приложение 7.2 2 квартал'!B:B,0)))</f>
        <v>0</v>
      </c>
      <c r="P177" s="484">
        <f t="array" ref="P177">N177/1.18</f>
        <v>1.3217919999999999</v>
      </c>
      <c r="Q177" s="484">
        <f t="array" ref="Q177">O177/1.18</f>
        <v>0</v>
      </c>
      <c r="R177" s="31"/>
      <c r="S177" s="32"/>
      <c r="T177" s="32"/>
      <c r="U177" s="32"/>
      <c r="V177" s="32"/>
      <c r="W177" s="627"/>
      <c r="X177" s="122"/>
      <c r="Y177" s="115"/>
      <c r="Z177" s="32"/>
      <c r="AA177" s="31"/>
      <c r="AB177" s="31"/>
      <c r="AC177" s="31"/>
      <c r="AE177" s="60"/>
      <c r="AK177" s="71"/>
    </row>
    <row r="178" spans="1:37" ht="63" x14ac:dyDescent="0.25">
      <c r="A178" s="595">
        <v>2</v>
      </c>
      <c r="B178" s="582" t="s">
        <v>254</v>
      </c>
      <c r="C178" s="32"/>
      <c r="D178" s="23"/>
      <c r="E178" s="484">
        <f>G178+I178</f>
        <v>0.48878667999999997</v>
      </c>
      <c r="F178" s="590"/>
      <c r="G178" s="484">
        <f t="array" ref="G178">IF(ISNA(INDEX('приложение 7.2 1 квартал'!H:H,MATCH(B178,'приложение 7.2 1 квартал'!B:B,0))),0,INDEX('приложение 7.2 1 квартал'!H:H,MATCH(B178,'приложение 7.2 1 квартал'!B:B,0)))</f>
        <v>0.48878667999999997</v>
      </c>
      <c r="H178" s="590"/>
      <c r="I178" s="484">
        <f t="array" ref="I178">IF(ISNA(INDEX('приложение 7.2 2 квартал'!H:H,MATCH(B178,'приложение 7.2 2 квартал'!B:B,0))),0,INDEX('приложение 7.2 2 квартал'!H:H,MATCH(B178,'приложение 7.2 2 квартал'!B:B,0)))</f>
        <v>0</v>
      </c>
      <c r="J178" s="634"/>
      <c r="K178" s="591"/>
      <c r="L178" s="371"/>
      <c r="M178" s="590"/>
      <c r="N178" s="484">
        <f t="array" ref="N178">SUM(IF(ISNA(INDEX('приложение 7.2 2 квартал'!R:R,MATCH(B178,'приложение 7.2 2 квартал'!B:B,0))),0,INDEX('приложение 7.2 2 квартал'!R:R,MATCH(B178,'приложение 7.2 2 квартал'!B:B,0))),IF(ISNA(INDEX('приложение 7.2 1 квартал'!R:R,MATCH(B178,'приложение 7.2 1 квартал'!B:B,0))),0,INDEX('приложение 7.2 1 квартал'!R:R,MATCH(B178,'приложение 7.2 1 квартал'!B:B,0))))</f>
        <v>0.48878667999999997</v>
      </c>
      <c r="O178" s="484">
        <f t="array" ref="O178">IF(ISNA(INDEX('приложение 7.2 2 квартал'!R:R,MATCH(B178,'приложение 7.2 2 квартал'!B:B,0))),0,INDEX('приложение 7.2 2 квартал'!R:R,MATCH(B178,'приложение 7.2 2 квартал'!B:B,0)))</f>
        <v>0</v>
      </c>
      <c r="P178" s="484">
        <f t="array" ref="P178">N178/1.18</f>
        <v>0.41422599999999998</v>
      </c>
      <c r="Q178" s="484">
        <f t="array" ref="Q178">O178/1.18</f>
        <v>0</v>
      </c>
      <c r="R178" s="31"/>
      <c r="S178" s="32"/>
      <c r="T178" s="32"/>
      <c r="U178" s="32"/>
      <c r="V178" s="32"/>
      <c r="W178" s="627"/>
      <c r="X178" s="122"/>
      <c r="Y178" s="115"/>
      <c r="Z178" s="32"/>
      <c r="AA178" s="31"/>
      <c r="AB178" s="31"/>
      <c r="AC178" s="31"/>
      <c r="AE178" s="60"/>
      <c r="AK178" s="71"/>
    </row>
    <row r="179" spans="1:37" ht="78.75" x14ac:dyDescent="0.25">
      <c r="A179" s="595">
        <v>3</v>
      </c>
      <c r="B179" s="582" t="s">
        <v>255</v>
      </c>
      <c r="C179" s="32"/>
      <c r="D179" s="23"/>
      <c r="E179" s="484">
        <f t="shared" ref="E179:E241" si="6">G179+I179</f>
        <v>0</v>
      </c>
      <c r="F179" s="590"/>
      <c r="G179" s="484">
        <f t="array" ref="G179">IF(ISNA(INDEX('приложение 7.2 1 квартал'!H:H,MATCH(B179,'приложение 7.2 1 квартал'!B:B,0))),0,INDEX('приложение 7.2 1 квартал'!H:H,MATCH(B179,'приложение 7.2 1 квартал'!B:B,0)))</f>
        <v>0</v>
      </c>
      <c r="H179" s="590"/>
      <c r="I179" s="484">
        <f t="array" ref="I179">IF(ISNA(INDEX('приложение 7.2 2 квартал'!H:H,MATCH(B179,'приложение 7.2 2 квартал'!B:B,0))),0,INDEX('приложение 7.2 2 квартал'!H:H,MATCH(B179,'приложение 7.2 2 квартал'!B:B,0)))</f>
        <v>0</v>
      </c>
      <c r="J179" s="634"/>
      <c r="K179" s="591"/>
      <c r="L179" s="371"/>
      <c r="M179" s="590"/>
      <c r="N179" s="484">
        <f t="array" ref="N179">SUM(IF(ISNA(INDEX('приложение 7.2 2 квартал'!R:R,MATCH(B179,'приложение 7.2 2 квартал'!B:B,0))),0,INDEX('приложение 7.2 2 квартал'!R:R,MATCH(B179,'приложение 7.2 2 квартал'!B:B,0))),IF(ISNA(INDEX('приложение 7.2 1 квартал'!R:R,MATCH(B179,'приложение 7.2 1 квартал'!B:B,0))),0,INDEX('приложение 7.2 1 квартал'!R:R,MATCH(B179,'приложение 7.2 1 квартал'!B:B,0))))</f>
        <v>1.9108424399999999</v>
      </c>
      <c r="O179" s="484">
        <f t="array" ref="O179">IF(ISNA(INDEX('приложение 7.2 2 квартал'!R:R,MATCH(B179,'приложение 7.2 2 квартал'!B:B,0))),0,INDEX('приложение 7.2 2 квартал'!R:R,MATCH(B179,'приложение 7.2 2 квартал'!B:B,0)))</f>
        <v>0</v>
      </c>
      <c r="P179" s="484">
        <f t="array" ref="P179">N179/1.18</f>
        <v>1.6193580000000001</v>
      </c>
      <c r="Q179" s="484">
        <f t="array" ref="Q179">O179/1.18</f>
        <v>0</v>
      </c>
      <c r="R179" s="31"/>
      <c r="S179" s="32"/>
      <c r="T179" s="32"/>
      <c r="U179" s="32"/>
      <c r="V179" s="32"/>
      <c r="W179" s="627"/>
      <c r="X179" s="122"/>
      <c r="Y179" s="115"/>
      <c r="Z179" s="32"/>
      <c r="AA179" s="31"/>
      <c r="AB179" s="31"/>
      <c r="AC179" s="31"/>
      <c r="AE179" s="60"/>
      <c r="AK179" s="71"/>
    </row>
    <row r="180" spans="1:37" ht="47.25" x14ac:dyDescent="0.25">
      <c r="A180" s="595">
        <v>4</v>
      </c>
      <c r="B180" s="554" t="s">
        <v>256</v>
      </c>
      <c r="C180" s="32"/>
      <c r="D180" s="23"/>
      <c r="E180" s="484">
        <f t="shared" si="6"/>
        <v>0.18567182000000002</v>
      </c>
      <c r="F180" s="590"/>
      <c r="G180" s="484">
        <f t="array" ref="G180">IF(ISNA(INDEX('приложение 7.2 1 квартал'!H:H,MATCH(B180,'приложение 7.2 1 квартал'!B:B,0))),0,INDEX('приложение 7.2 1 квартал'!H:H,MATCH(B180,'приложение 7.2 1 квартал'!B:B,0)))</f>
        <v>0.18567182000000002</v>
      </c>
      <c r="H180" s="590"/>
      <c r="I180" s="484">
        <f t="array" ref="I180">IF(ISNA(INDEX('приложение 7.2 2 квартал'!H:H,MATCH(B180,'приложение 7.2 2 квартал'!B:B,0))),0,INDEX('приложение 7.2 2 квартал'!H:H,MATCH(B180,'приложение 7.2 2 квартал'!B:B,0)))</f>
        <v>0</v>
      </c>
      <c r="J180" s="634"/>
      <c r="K180" s="591"/>
      <c r="L180" s="371"/>
      <c r="M180" s="590"/>
      <c r="N180" s="484">
        <f t="array" ref="N180">SUM(IF(ISNA(INDEX('приложение 7.2 2 квартал'!R:R,MATCH(B180,'приложение 7.2 2 квартал'!B:B,0))),0,INDEX('приложение 7.2 2 квартал'!R:R,MATCH(B180,'приложение 7.2 2 квартал'!B:B,0))),IF(ISNA(INDEX('приложение 7.2 1 квартал'!R:R,MATCH(B180,'приложение 7.2 1 квартал'!B:B,0))),0,INDEX('приложение 7.2 1 квартал'!R:R,MATCH(B180,'приложение 7.2 1 квартал'!B:B,0))))</f>
        <v>0.18567181999999996</v>
      </c>
      <c r="O180" s="484">
        <f t="array" ref="O180">IF(ISNA(INDEX('приложение 7.2 2 квартал'!R:R,MATCH(B180,'приложение 7.2 2 квартал'!B:B,0))),0,INDEX('приложение 7.2 2 квартал'!R:R,MATCH(B180,'приложение 7.2 2 квартал'!B:B,0)))</f>
        <v>0</v>
      </c>
      <c r="P180" s="484">
        <f t="array" ref="P180">N180/1.18</f>
        <v>0.15734899999999996</v>
      </c>
      <c r="Q180" s="484">
        <f t="array" ref="Q180">O180/1.18</f>
        <v>0</v>
      </c>
      <c r="R180" s="31"/>
      <c r="S180" s="32"/>
      <c r="T180" s="32"/>
      <c r="U180" s="32"/>
      <c r="V180" s="32"/>
      <c r="W180" s="627"/>
      <c r="X180" s="122"/>
      <c r="Y180" s="115"/>
      <c r="Z180" s="32"/>
      <c r="AA180" s="31"/>
      <c r="AB180" s="31"/>
      <c r="AC180" s="31"/>
      <c r="AE180" s="60"/>
      <c r="AK180" s="71"/>
    </row>
    <row r="181" spans="1:37" ht="47.25" x14ac:dyDescent="0.25">
      <c r="A181" s="595">
        <v>5</v>
      </c>
      <c r="B181" s="554" t="s">
        <v>257</v>
      </c>
      <c r="C181" s="32"/>
      <c r="D181" s="23"/>
      <c r="E181" s="484">
        <f t="shared" si="6"/>
        <v>0.93570578000000004</v>
      </c>
      <c r="F181" s="590"/>
      <c r="G181" s="484">
        <f t="array" ref="G181">IF(ISNA(INDEX('приложение 7.2 1 квартал'!H:H,MATCH(B181,'приложение 7.2 1 квартал'!B:B,0))),0,INDEX('приложение 7.2 1 квартал'!H:H,MATCH(B181,'приложение 7.2 1 квартал'!B:B,0)))</f>
        <v>0</v>
      </c>
      <c r="H181" s="590"/>
      <c r="I181" s="484">
        <f t="array" ref="I181">IF(ISNA(INDEX('приложение 7.2 2 квартал'!H:H,MATCH(B181,'приложение 7.2 2 квартал'!B:B,0))),0,INDEX('приложение 7.2 2 квартал'!H:H,MATCH(B181,'приложение 7.2 2 квартал'!B:B,0)))</f>
        <v>0.93570578000000004</v>
      </c>
      <c r="J181" s="634"/>
      <c r="K181" s="591"/>
      <c r="L181" s="371"/>
      <c r="M181" s="590"/>
      <c r="N181" s="484">
        <f t="array" ref="N181">SUM(IF(ISNA(INDEX('приложение 7.2 2 квартал'!R:R,MATCH(B181,'приложение 7.2 2 квартал'!B:B,0))),0,INDEX('приложение 7.2 2 квартал'!R:R,MATCH(B181,'приложение 7.2 2 квартал'!B:B,0))),IF(ISNA(INDEX('приложение 7.2 1 квартал'!R:R,MATCH(B181,'приложение 7.2 1 квартал'!B:B,0))),0,INDEX('приложение 7.2 1 квартал'!R:R,MATCH(B181,'приложение 7.2 1 квартал'!B:B,0))))</f>
        <v>0.93570577999999982</v>
      </c>
      <c r="O181" s="484">
        <f t="array" ref="O181">IF(ISNA(INDEX('приложение 7.2 2 квартал'!R:R,MATCH(B181,'приложение 7.2 2 квартал'!B:B,0))),0,INDEX('приложение 7.2 2 квартал'!R:R,MATCH(B181,'приложение 7.2 2 квартал'!B:B,0)))</f>
        <v>0</v>
      </c>
      <c r="P181" s="484">
        <f t="array" ref="P181">N181/1.18</f>
        <v>0.79297099999999987</v>
      </c>
      <c r="Q181" s="484">
        <f t="array" ref="Q181">O181/1.18</f>
        <v>0</v>
      </c>
      <c r="R181" s="31"/>
      <c r="S181" s="32"/>
      <c r="T181" s="32"/>
      <c r="U181" s="32"/>
      <c r="V181" s="32"/>
      <c r="W181" s="627"/>
      <c r="X181" s="122"/>
      <c r="Y181" s="115"/>
      <c r="Z181" s="32"/>
      <c r="AA181" s="31"/>
      <c r="AB181" s="31"/>
      <c r="AC181" s="31"/>
      <c r="AE181" s="60"/>
      <c r="AK181" s="71"/>
    </row>
    <row r="182" spans="1:37" ht="63" x14ac:dyDescent="0.25">
      <c r="A182" s="595">
        <v>6</v>
      </c>
      <c r="B182" s="554" t="s">
        <v>258</v>
      </c>
      <c r="C182" s="32"/>
      <c r="D182" s="23"/>
      <c r="E182" s="484">
        <f t="shared" si="6"/>
        <v>0.63922488</v>
      </c>
      <c r="F182" s="590"/>
      <c r="G182" s="484">
        <f t="array" ref="G182">IF(ISNA(INDEX('приложение 7.2 1 квартал'!H:H,MATCH(B182,'приложение 7.2 1 квартал'!B:B,0))),0,INDEX('приложение 7.2 1 квартал'!H:H,MATCH(B182,'приложение 7.2 1 квартал'!B:B,0)))</f>
        <v>0.63922488</v>
      </c>
      <c r="H182" s="590"/>
      <c r="I182" s="484">
        <f t="array" ref="I182">IF(ISNA(INDEX('приложение 7.2 2 квартал'!H:H,MATCH(B182,'приложение 7.2 2 квартал'!B:B,0))),0,INDEX('приложение 7.2 2 квартал'!H:H,MATCH(B182,'приложение 7.2 2 квартал'!B:B,0)))</f>
        <v>0</v>
      </c>
      <c r="J182" s="634"/>
      <c r="K182" s="591"/>
      <c r="L182" s="371"/>
      <c r="M182" s="590"/>
      <c r="N182" s="484">
        <f t="array" ref="N182">SUM(IF(ISNA(INDEX('приложение 7.2 2 квартал'!R:R,MATCH(B182,'приложение 7.2 2 квартал'!B:B,0))),0,INDEX('приложение 7.2 2 квартал'!R:R,MATCH(B182,'приложение 7.2 2 квартал'!B:B,0))),IF(ISNA(INDEX('приложение 7.2 1 квартал'!R:R,MATCH(B182,'приложение 7.2 1 квартал'!B:B,0))),0,INDEX('приложение 7.2 1 квартал'!R:R,MATCH(B182,'приложение 7.2 1 квартал'!B:B,0))))</f>
        <v>0.63922488</v>
      </c>
      <c r="O182" s="484">
        <f t="array" ref="O182">IF(ISNA(INDEX('приложение 7.2 2 квартал'!R:R,MATCH(B182,'приложение 7.2 2 квартал'!B:B,0))),0,INDEX('приложение 7.2 2 квартал'!R:R,MATCH(B182,'приложение 7.2 2 квартал'!B:B,0)))</f>
        <v>0</v>
      </c>
      <c r="P182" s="484">
        <f t="array" ref="P182">N182/1.18</f>
        <v>0.54171599999999998</v>
      </c>
      <c r="Q182" s="484">
        <f t="array" ref="Q182">O182/1.18</f>
        <v>0</v>
      </c>
      <c r="R182" s="31"/>
      <c r="S182" s="25"/>
      <c r="T182" s="25"/>
      <c r="U182" s="32"/>
      <c r="V182" s="32"/>
      <c r="W182" s="627"/>
      <c r="X182" s="122"/>
      <c r="Y182" s="115"/>
      <c r="Z182" s="31"/>
      <c r="AA182" s="31"/>
      <c r="AB182" s="31"/>
      <c r="AC182" s="31"/>
      <c r="AE182" s="60"/>
      <c r="AK182" s="60"/>
    </row>
    <row r="183" spans="1:37" ht="63" x14ac:dyDescent="0.25">
      <c r="A183" s="595">
        <v>7</v>
      </c>
      <c r="B183" s="554" t="s">
        <v>259</v>
      </c>
      <c r="C183" s="32"/>
      <c r="D183" s="31"/>
      <c r="E183" s="484">
        <f t="shared" si="6"/>
        <v>0.21587745999999999</v>
      </c>
      <c r="F183" s="590"/>
      <c r="G183" s="484">
        <f t="array" ref="G183">IF(ISNA(INDEX('приложение 7.2 1 квартал'!H:H,MATCH(B183,'приложение 7.2 1 квартал'!B:B,0))),0,INDEX('приложение 7.2 1 квартал'!H:H,MATCH(B183,'приложение 7.2 1 квартал'!B:B,0)))</f>
        <v>0.21587745999999999</v>
      </c>
      <c r="H183" s="590"/>
      <c r="I183" s="484">
        <f t="array" ref="I183">IF(ISNA(INDEX('приложение 7.2 2 квартал'!H:H,MATCH(B183,'приложение 7.2 2 квартал'!B:B,0))),0,INDEX('приложение 7.2 2 квартал'!H:H,MATCH(B183,'приложение 7.2 2 квартал'!B:B,0)))</f>
        <v>0</v>
      </c>
      <c r="J183" s="634"/>
      <c r="K183" s="591"/>
      <c r="L183" s="371"/>
      <c r="M183" s="590"/>
      <c r="N183" s="484">
        <f t="array" ref="N183">SUM(IF(ISNA(INDEX('приложение 7.2 2 квартал'!R:R,MATCH(B183,'приложение 7.2 2 квартал'!B:B,0))),0,INDEX('приложение 7.2 2 квартал'!R:R,MATCH(B183,'приложение 7.2 2 квартал'!B:B,0))),IF(ISNA(INDEX('приложение 7.2 1 квартал'!R:R,MATCH(B183,'приложение 7.2 1 квартал'!B:B,0))),0,INDEX('приложение 7.2 1 квартал'!R:R,MATCH(B183,'приложение 7.2 1 квартал'!B:B,0))))</f>
        <v>0.21587745999999999</v>
      </c>
      <c r="O183" s="484">
        <f t="array" ref="O183">IF(ISNA(INDEX('приложение 7.2 2 квартал'!R:R,MATCH(B183,'приложение 7.2 2 квартал'!B:B,0))),0,INDEX('приложение 7.2 2 квартал'!R:R,MATCH(B183,'приложение 7.2 2 квартал'!B:B,0)))</f>
        <v>0</v>
      </c>
      <c r="P183" s="484">
        <f t="array" ref="P183">N183/1.18</f>
        <v>0.182947</v>
      </c>
      <c r="Q183" s="484">
        <f t="array" ref="Q183">O183/1.18</f>
        <v>0</v>
      </c>
      <c r="R183" s="32"/>
      <c r="S183" s="32"/>
      <c r="T183" s="32"/>
      <c r="U183" s="32"/>
      <c r="V183" s="32"/>
      <c r="W183" s="627"/>
      <c r="X183" s="39"/>
      <c r="Y183" s="39"/>
      <c r="Z183" s="32"/>
      <c r="AA183" s="31"/>
      <c r="AB183" s="31"/>
      <c r="AC183" s="31"/>
    </row>
    <row r="184" spans="1:37" ht="78.75" x14ac:dyDescent="0.25">
      <c r="A184" s="595">
        <v>8</v>
      </c>
      <c r="B184" s="554" t="s">
        <v>260</v>
      </c>
      <c r="C184" s="32"/>
      <c r="D184" s="31"/>
      <c r="E184" s="484">
        <f t="shared" si="6"/>
        <v>0.53517012000000008</v>
      </c>
      <c r="F184" s="590"/>
      <c r="G184" s="484">
        <f t="array" ref="G184">IF(ISNA(INDEX('приложение 7.2 1 квартал'!H:H,MATCH(B184,'приложение 7.2 1 квартал'!B:B,0))),0,INDEX('приложение 7.2 1 квартал'!H:H,MATCH(B184,'приложение 7.2 1 квартал'!B:B,0)))</f>
        <v>0.53517012000000008</v>
      </c>
      <c r="H184" s="590"/>
      <c r="I184" s="484">
        <f t="array" ref="I184">IF(ISNA(INDEX('приложение 7.2 2 квартал'!H:H,MATCH(B184,'приложение 7.2 2 квартал'!B:B,0))),0,INDEX('приложение 7.2 2 квартал'!H:H,MATCH(B184,'приложение 7.2 2 квартал'!B:B,0)))</f>
        <v>0</v>
      </c>
      <c r="J184" s="634"/>
      <c r="K184" s="591"/>
      <c r="L184" s="371"/>
      <c r="M184" s="590"/>
      <c r="N184" s="484">
        <f t="array" ref="N184">SUM(IF(ISNA(INDEX('приложение 7.2 2 квартал'!R:R,MATCH(B184,'приложение 7.2 2 квартал'!B:B,0))),0,INDEX('приложение 7.2 2 квартал'!R:R,MATCH(B184,'приложение 7.2 2 квартал'!B:B,0))),IF(ISNA(INDEX('приложение 7.2 1 квартал'!R:R,MATCH(B184,'приложение 7.2 1 квартал'!B:B,0))),0,INDEX('приложение 7.2 1 квартал'!R:R,MATCH(B184,'приложение 7.2 1 квартал'!B:B,0))))</f>
        <v>0.53517011999999997</v>
      </c>
      <c r="O184" s="484">
        <f t="array" ref="O184">IF(ISNA(INDEX('приложение 7.2 2 квартал'!R:R,MATCH(B184,'приложение 7.2 2 квартал'!B:B,0))),0,INDEX('приложение 7.2 2 квартал'!R:R,MATCH(B184,'приложение 7.2 2 квартал'!B:B,0)))</f>
        <v>0</v>
      </c>
      <c r="P184" s="484">
        <f t="array" ref="P184">N184/1.18</f>
        <v>0.45353399999999999</v>
      </c>
      <c r="Q184" s="484">
        <f t="array" ref="Q184">O184/1.18</f>
        <v>0</v>
      </c>
      <c r="R184" s="32"/>
      <c r="S184" s="32"/>
      <c r="T184" s="32"/>
      <c r="U184" s="32"/>
      <c r="V184" s="32"/>
      <c r="W184" s="627"/>
      <c r="X184" s="39"/>
      <c r="Y184" s="39"/>
      <c r="AA184" s="39"/>
      <c r="AB184" s="39"/>
      <c r="AC184" s="39"/>
    </row>
    <row r="185" spans="1:37" ht="126" x14ac:dyDescent="0.25">
      <c r="A185" s="595">
        <v>9</v>
      </c>
      <c r="B185" s="554" t="s">
        <v>261</v>
      </c>
      <c r="C185" s="32"/>
      <c r="D185" s="31"/>
      <c r="E185" s="484">
        <f t="shared" si="6"/>
        <v>1.022842</v>
      </c>
      <c r="F185" s="590"/>
      <c r="G185" s="484">
        <f t="array" ref="G185">IF(ISNA(INDEX('приложение 7.2 1 квартал'!H:H,MATCH(B185,'приложение 7.2 1 квартал'!B:B,0))),0,INDEX('приложение 7.2 1 квартал'!H:H,MATCH(B185,'приложение 7.2 1 квартал'!B:B,0)))</f>
        <v>0</v>
      </c>
      <c r="H185" s="590"/>
      <c r="I185" s="484">
        <f t="array" ref="I185">IF(ISNA(INDEX('приложение 7.2 2 квартал'!H:H,MATCH(B185,'приложение 7.2 2 квартал'!B:B,0))),0,INDEX('приложение 7.2 2 квартал'!H:H,MATCH(B185,'приложение 7.2 2 квартал'!B:B,0)))</f>
        <v>1.022842</v>
      </c>
      <c r="J185" s="634"/>
      <c r="K185" s="591"/>
      <c r="L185" s="371"/>
      <c r="M185" s="590"/>
      <c r="N185" s="484">
        <f t="array" ref="N185">SUM(IF(ISNA(INDEX('приложение 7.2 2 квартал'!R:R,MATCH(B185,'приложение 7.2 2 квартал'!B:B,0))),0,INDEX('приложение 7.2 2 квартал'!R:R,MATCH(B185,'приложение 7.2 2 квартал'!B:B,0))),IF(ISNA(INDEX('приложение 7.2 1 квартал'!R:R,MATCH(B185,'приложение 7.2 1 квартал'!B:B,0))),0,INDEX('приложение 7.2 1 квартал'!R:R,MATCH(B185,'приложение 7.2 1 квартал'!B:B,0))))</f>
        <v>1.0228428799999998</v>
      </c>
      <c r="O185" s="484">
        <f t="array" ref="O185">IF(ISNA(INDEX('приложение 7.2 2 квартал'!R:R,MATCH(B185,'приложение 7.2 2 квартал'!B:B,0))),0,INDEX('приложение 7.2 2 квартал'!R:R,MATCH(B185,'приложение 7.2 2 квартал'!B:B,0)))</f>
        <v>0</v>
      </c>
      <c r="P185" s="484">
        <f t="array" ref="P185">N185/1.18</f>
        <v>0.86681599999999992</v>
      </c>
      <c r="Q185" s="484">
        <f t="array" ref="Q185">O185/1.18</f>
        <v>0</v>
      </c>
      <c r="R185" s="32"/>
      <c r="S185" s="32"/>
      <c r="T185" s="32"/>
      <c r="U185" s="32"/>
      <c r="V185" s="32"/>
      <c r="W185" s="627"/>
      <c r="X185" s="23"/>
      <c r="Y185" s="31"/>
      <c r="AA185" s="39"/>
      <c r="AB185" s="39"/>
      <c r="AC185" s="39"/>
    </row>
    <row r="186" spans="1:37" ht="78.75" x14ac:dyDescent="0.25">
      <c r="A186" s="595">
        <v>10</v>
      </c>
      <c r="B186" s="554" t="s">
        <v>262</v>
      </c>
      <c r="C186" s="32"/>
      <c r="D186" s="31"/>
      <c r="E186" s="484">
        <f t="shared" si="6"/>
        <v>0</v>
      </c>
      <c r="F186" s="590"/>
      <c r="G186" s="484">
        <f t="array" ref="G186">IF(ISNA(INDEX('приложение 7.2 1 квартал'!H:H,MATCH(B186,'приложение 7.2 1 квартал'!B:B,0))),0,INDEX('приложение 7.2 1 квартал'!H:H,MATCH(B186,'приложение 7.2 1 квартал'!B:B,0)))</f>
        <v>0</v>
      </c>
      <c r="H186" s="590"/>
      <c r="I186" s="484">
        <f t="array" ref="I186">IF(ISNA(INDEX('приложение 7.2 2 квартал'!H:H,MATCH(B186,'приложение 7.2 2 квартал'!B:B,0))),0,INDEX('приложение 7.2 2 квартал'!H:H,MATCH(B186,'приложение 7.2 2 квартал'!B:B,0)))</f>
        <v>0</v>
      </c>
      <c r="J186" s="634"/>
      <c r="K186" s="591"/>
      <c r="L186" s="371"/>
      <c r="M186" s="590"/>
      <c r="N186" s="484">
        <f t="array" ref="N186">SUM(IF(ISNA(INDEX('приложение 7.2 2 квартал'!R:R,MATCH(B186,'приложение 7.2 2 квартал'!B:B,0))),0,INDEX('приложение 7.2 2 квартал'!R:R,MATCH(B186,'приложение 7.2 2 квартал'!B:B,0))),IF(ISNA(INDEX('приложение 7.2 1 квартал'!R:R,MATCH(B186,'приложение 7.2 1 квартал'!B:B,0))),0,INDEX('приложение 7.2 1 квартал'!R:R,MATCH(B186,'приложение 7.2 1 квартал'!B:B,0))))</f>
        <v>1.1825428999999998</v>
      </c>
      <c r="O186" s="484">
        <f t="array" ref="O186">IF(ISNA(INDEX('приложение 7.2 2 квартал'!R:R,MATCH(B186,'приложение 7.2 2 квартал'!B:B,0))),0,INDEX('приложение 7.2 2 квартал'!R:R,MATCH(B186,'приложение 7.2 2 квартал'!B:B,0)))</f>
        <v>0</v>
      </c>
      <c r="P186" s="484">
        <f t="array" ref="P186">N186/1.18</f>
        <v>1.0021549999999999</v>
      </c>
      <c r="Q186" s="484">
        <f t="array" ref="Q186">O186/1.18</f>
        <v>0</v>
      </c>
      <c r="R186" s="32"/>
      <c r="S186" s="32"/>
      <c r="T186" s="32"/>
      <c r="U186" s="32"/>
      <c r="V186" s="32"/>
      <c r="W186" s="627"/>
      <c r="X186" s="39"/>
      <c r="Y186" s="39"/>
      <c r="Z186" s="39"/>
      <c r="AA186" s="39"/>
      <c r="AB186" s="39"/>
      <c r="AC186" s="39"/>
    </row>
    <row r="187" spans="1:37" ht="63" x14ac:dyDescent="0.25">
      <c r="A187" s="595">
        <v>11</v>
      </c>
      <c r="B187" s="554" t="s">
        <v>263</v>
      </c>
      <c r="C187" s="32"/>
      <c r="D187" s="31"/>
      <c r="E187" s="484">
        <f t="shared" si="6"/>
        <v>0.46932139999999994</v>
      </c>
      <c r="F187" s="590"/>
      <c r="G187" s="484">
        <f t="array" ref="G187">IF(ISNA(INDEX('приложение 7.2 1 квартал'!H:H,MATCH(B187,'приложение 7.2 1 квартал'!B:B,0))),0,INDEX('приложение 7.2 1 квартал'!H:H,MATCH(B187,'приложение 7.2 1 квартал'!B:B,0)))</f>
        <v>0.46932139999999994</v>
      </c>
      <c r="H187" s="590"/>
      <c r="I187" s="484">
        <f t="array" ref="I187">IF(ISNA(INDEX('приложение 7.2 2 квартал'!H:H,MATCH(B187,'приложение 7.2 2 квартал'!B:B,0))),0,INDEX('приложение 7.2 2 квартал'!H:H,MATCH(B187,'приложение 7.2 2 квартал'!B:B,0)))</f>
        <v>0</v>
      </c>
      <c r="J187" s="634"/>
      <c r="K187" s="591"/>
      <c r="L187" s="371"/>
      <c r="M187" s="590"/>
      <c r="N187" s="484">
        <f t="array" ref="N187">SUM(IF(ISNA(INDEX('приложение 7.2 2 квартал'!R:R,MATCH(B187,'приложение 7.2 2 квартал'!B:B,0))),0,INDEX('приложение 7.2 2 квартал'!R:R,MATCH(B187,'приложение 7.2 2 квартал'!B:B,0))),IF(ISNA(INDEX('приложение 7.2 1 квартал'!R:R,MATCH(B187,'приложение 7.2 1 квартал'!B:B,0))),0,INDEX('приложение 7.2 1 квартал'!R:R,MATCH(B187,'приложение 7.2 1 квартал'!B:B,0))))</f>
        <v>0.46932139999999994</v>
      </c>
      <c r="O187" s="484">
        <f t="array" ref="O187">IF(ISNA(INDEX('приложение 7.2 2 квартал'!R:R,MATCH(B187,'приложение 7.2 2 квартал'!B:B,0))),0,INDEX('приложение 7.2 2 квартал'!R:R,MATCH(B187,'приложение 7.2 2 квартал'!B:B,0)))</f>
        <v>0</v>
      </c>
      <c r="P187" s="484">
        <f t="array" ref="P187">N187/1.18</f>
        <v>0.39772999999999997</v>
      </c>
      <c r="Q187" s="484">
        <f t="array" ref="Q187">O187/1.18</f>
        <v>0</v>
      </c>
      <c r="R187" s="32"/>
      <c r="S187" s="32"/>
      <c r="T187" s="32"/>
      <c r="U187" s="32"/>
      <c r="V187" s="32"/>
      <c r="W187" s="627"/>
      <c r="X187" s="39"/>
      <c r="Y187" s="39"/>
      <c r="Z187" s="39"/>
      <c r="AA187" s="39"/>
      <c r="AB187" s="39"/>
      <c r="AC187" s="39"/>
    </row>
    <row r="188" spans="1:37" ht="78.75" x14ac:dyDescent="0.25">
      <c r="A188" s="595">
        <v>12</v>
      </c>
      <c r="B188" s="554" t="s">
        <v>264</v>
      </c>
      <c r="C188" s="32"/>
      <c r="D188" s="31"/>
      <c r="E188" s="484">
        <f t="shared" si="6"/>
        <v>0.61524256000000022</v>
      </c>
      <c r="F188" s="590"/>
      <c r="G188" s="484">
        <f t="array" ref="G188">IF(ISNA(INDEX('приложение 7.2 1 квартал'!H:H,MATCH(B188,'приложение 7.2 1 квартал'!B:B,0))),0,INDEX('приложение 7.2 1 квартал'!H:H,MATCH(B188,'приложение 7.2 1 квартал'!B:B,0)))</f>
        <v>0.61524256000000022</v>
      </c>
      <c r="H188" s="590"/>
      <c r="I188" s="484">
        <f t="array" ref="I188">IF(ISNA(INDEX('приложение 7.2 2 квартал'!H:H,MATCH(B188,'приложение 7.2 2 квартал'!B:B,0))),0,INDEX('приложение 7.2 2 квартал'!H:H,MATCH(B188,'приложение 7.2 2 квартал'!B:B,0)))</f>
        <v>0</v>
      </c>
      <c r="J188" s="634"/>
      <c r="K188" s="591"/>
      <c r="L188" s="371"/>
      <c r="M188" s="590"/>
      <c r="N188" s="484">
        <f t="array" ref="N188">SUM(IF(ISNA(INDEX('приложение 7.2 2 квартал'!R:R,MATCH(B188,'приложение 7.2 2 квартал'!B:B,0))),0,INDEX('приложение 7.2 2 квартал'!R:R,MATCH(B188,'приложение 7.2 2 квартал'!B:B,0))),IF(ISNA(INDEX('приложение 7.2 1 квартал'!R:R,MATCH(B188,'приложение 7.2 1 квартал'!B:B,0))),0,INDEX('приложение 7.2 1 квартал'!R:R,MATCH(B188,'приложение 7.2 1 квартал'!B:B,0))))</f>
        <v>0.61524255999999988</v>
      </c>
      <c r="O188" s="484">
        <f t="array" ref="O188">IF(ISNA(INDEX('приложение 7.2 2 квартал'!R:R,MATCH(B188,'приложение 7.2 2 квартал'!B:B,0))),0,INDEX('приложение 7.2 2 квартал'!R:R,MATCH(B188,'приложение 7.2 2 квартал'!B:B,0)))</f>
        <v>0</v>
      </c>
      <c r="P188" s="484">
        <f t="array" ref="P188">N188/1.18</f>
        <v>0.52139199999999997</v>
      </c>
      <c r="Q188" s="484">
        <f t="array" ref="Q188">O188/1.18</f>
        <v>0</v>
      </c>
      <c r="R188" s="32"/>
      <c r="S188" s="32"/>
      <c r="T188" s="32"/>
      <c r="U188" s="32"/>
      <c r="V188" s="32"/>
      <c r="W188" s="627"/>
      <c r="X188" s="118"/>
      <c r="Y188" s="39"/>
      <c r="Z188" s="39"/>
      <c r="AA188" s="39"/>
      <c r="AB188" s="39"/>
      <c r="AC188" s="39"/>
    </row>
    <row r="189" spans="1:37" ht="63" x14ac:dyDescent="0.25">
      <c r="A189" s="595">
        <v>13</v>
      </c>
      <c r="B189" s="554" t="s">
        <v>265</v>
      </c>
      <c r="C189" s="27"/>
      <c r="D189" s="27"/>
      <c r="E189" s="484">
        <f t="shared" si="6"/>
        <v>0.27105071999999997</v>
      </c>
      <c r="F189" s="590"/>
      <c r="G189" s="484">
        <f t="array" ref="G189">IF(ISNA(INDEX('приложение 7.2 1 квартал'!H:H,MATCH(B189,'приложение 7.2 1 квартал'!B:B,0))),0,INDEX('приложение 7.2 1 квартал'!H:H,MATCH(B189,'приложение 7.2 1 квартал'!B:B,0)))</f>
        <v>0.27105071999999997</v>
      </c>
      <c r="H189" s="590"/>
      <c r="I189" s="484">
        <f t="array" ref="I189">IF(ISNA(INDEX('приложение 7.2 2 квартал'!H:H,MATCH(B189,'приложение 7.2 2 квартал'!B:B,0))),0,INDEX('приложение 7.2 2 квартал'!H:H,MATCH(B189,'приложение 7.2 2 квартал'!B:B,0)))</f>
        <v>0</v>
      </c>
      <c r="J189" s="634"/>
      <c r="K189" s="591"/>
      <c r="L189" s="371"/>
      <c r="M189" s="590"/>
      <c r="N189" s="484">
        <f t="array" ref="N189">SUM(IF(ISNA(INDEX('приложение 7.2 2 квартал'!R:R,MATCH(B189,'приложение 7.2 2 квартал'!B:B,0))),0,INDEX('приложение 7.2 2 квартал'!R:R,MATCH(B189,'приложение 7.2 2 квартал'!B:B,0))),IF(ISNA(INDEX('приложение 7.2 1 квартал'!R:R,MATCH(B189,'приложение 7.2 1 квартал'!B:B,0))),0,INDEX('приложение 7.2 1 квартал'!R:R,MATCH(B189,'приложение 7.2 1 квартал'!B:B,0))))</f>
        <v>0.27105071999999997</v>
      </c>
      <c r="O189" s="484">
        <f t="array" ref="O189">IF(ISNA(INDEX('приложение 7.2 2 квартал'!R:R,MATCH(B189,'приложение 7.2 2 квартал'!B:B,0))),0,INDEX('приложение 7.2 2 квартал'!R:R,MATCH(B189,'приложение 7.2 2 квартал'!B:B,0)))</f>
        <v>0</v>
      </c>
      <c r="P189" s="484">
        <f t="array" ref="P189">N189/1.18</f>
        <v>0.22970399999999999</v>
      </c>
      <c r="Q189" s="484">
        <f t="array" ref="Q189">O189/1.18</f>
        <v>0</v>
      </c>
      <c r="R189" s="27"/>
      <c r="S189" s="32"/>
      <c r="T189" s="32"/>
      <c r="U189" s="32"/>
      <c r="V189" s="32"/>
      <c r="W189" s="627"/>
      <c r="X189" s="39"/>
      <c r="Y189" s="39"/>
      <c r="Z189" s="39"/>
      <c r="AA189" s="39"/>
      <c r="AB189" s="39"/>
      <c r="AC189" s="39"/>
    </row>
    <row r="190" spans="1:37" ht="47.25" x14ac:dyDescent="0.25">
      <c r="A190" s="595">
        <v>14</v>
      </c>
      <c r="B190" s="554" t="s">
        <v>266</v>
      </c>
      <c r="C190" s="32"/>
      <c r="D190" s="31"/>
      <c r="E190" s="484">
        <f t="shared" si="6"/>
        <v>0.64112585999999994</v>
      </c>
      <c r="F190" s="590"/>
      <c r="G190" s="484">
        <f t="array" ref="G190">IF(ISNA(INDEX('приложение 7.2 1 квартал'!H:H,MATCH(B190,'приложение 7.2 1 квартал'!B:B,0))),0,INDEX('приложение 7.2 1 квартал'!H:H,MATCH(B190,'приложение 7.2 1 квартал'!B:B,0)))</f>
        <v>0</v>
      </c>
      <c r="H190" s="590"/>
      <c r="I190" s="484">
        <f t="array" ref="I190">IF(ISNA(INDEX('приложение 7.2 2 квартал'!H:H,MATCH(B190,'приложение 7.2 2 квартал'!B:B,0))),0,INDEX('приложение 7.2 2 квартал'!H:H,MATCH(B190,'приложение 7.2 2 квартал'!B:B,0)))</f>
        <v>0.64112585999999994</v>
      </c>
      <c r="J190" s="634"/>
      <c r="K190" s="591"/>
      <c r="L190" s="371"/>
      <c r="M190" s="590"/>
      <c r="N190" s="484">
        <f t="array" ref="N190">SUM(IF(ISNA(INDEX('приложение 7.2 2 квартал'!R:R,MATCH(B190,'приложение 7.2 2 квартал'!B:B,0))),0,INDEX('приложение 7.2 2 квартал'!R:R,MATCH(B190,'приложение 7.2 2 квартал'!B:B,0))),IF(ISNA(INDEX('приложение 7.2 1 квартал'!R:R,MATCH(B190,'приложение 7.2 1 квартал'!B:B,0))),0,INDEX('приложение 7.2 1 квартал'!R:R,MATCH(B190,'приложение 7.2 1 квартал'!B:B,0))))</f>
        <v>0.64112585999999994</v>
      </c>
      <c r="O190" s="484">
        <f t="array" ref="O190">IF(ISNA(INDEX('приложение 7.2 2 квартал'!R:R,MATCH(B190,'приложение 7.2 2 квартал'!B:B,0))),0,INDEX('приложение 7.2 2 квартал'!R:R,MATCH(B190,'приложение 7.2 2 квартал'!B:B,0)))</f>
        <v>0</v>
      </c>
      <c r="P190" s="484">
        <f t="array" ref="P190">N190/1.18</f>
        <v>0.543327</v>
      </c>
      <c r="Q190" s="484">
        <f t="array" ref="Q190">O190/1.18</f>
        <v>0</v>
      </c>
      <c r="R190" s="32"/>
      <c r="S190" s="32"/>
      <c r="T190" s="32"/>
      <c r="U190" s="32"/>
      <c r="V190" s="32"/>
      <c r="W190" s="627"/>
      <c r="X190" s="39"/>
      <c r="Y190" s="39"/>
      <c r="Z190" s="39"/>
      <c r="AA190" s="39"/>
      <c r="AB190" s="39"/>
      <c r="AC190" s="39"/>
    </row>
    <row r="191" spans="1:37" ht="63" x14ac:dyDescent="0.25">
      <c r="A191" s="595">
        <v>15</v>
      </c>
      <c r="B191" s="554" t="s">
        <v>267</v>
      </c>
      <c r="C191" s="32"/>
      <c r="D191" s="25"/>
      <c r="E191" s="484">
        <f t="shared" si="6"/>
        <v>0.68444130000000014</v>
      </c>
      <c r="F191" s="590"/>
      <c r="G191" s="484">
        <f t="array" ref="G191">IF(ISNA(INDEX('приложение 7.2 1 квартал'!H:H,MATCH(B191,'приложение 7.2 1 квартал'!B:B,0))),0,INDEX('приложение 7.2 1 квартал'!H:H,MATCH(B191,'приложение 7.2 1 квартал'!B:B,0)))</f>
        <v>0</v>
      </c>
      <c r="H191" s="590"/>
      <c r="I191" s="484">
        <f t="array" ref="I191">IF(ISNA(INDEX('приложение 7.2 2 квартал'!H:H,MATCH(B191,'приложение 7.2 2 квартал'!B:B,0))),0,INDEX('приложение 7.2 2 квартал'!H:H,MATCH(B191,'приложение 7.2 2 квартал'!B:B,0)))</f>
        <v>0.68444130000000014</v>
      </c>
      <c r="J191" s="634"/>
      <c r="K191" s="591"/>
      <c r="L191" s="371"/>
      <c r="M191" s="590"/>
      <c r="N191" s="484">
        <f t="array" ref="N191">SUM(IF(ISNA(INDEX('приложение 7.2 2 квартал'!R:R,MATCH(B191,'приложение 7.2 2 квартал'!B:B,0))),0,INDEX('приложение 7.2 2 квартал'!R:R,MATCH(B191,'приложение 7.2 2 квартал'!B:B,0))),IF(ISNA(INDEX('приложение 7.2 1 квартал'!R:R,MATCH(B191,'приложение 7.2 1 квартал'!B:B,0))),0,INDEX('приложение 7.2 1 квартал'!R:R,MATCH(B191,'приложение 7.2 1 квартал'!B:B,0))))</f>
        <v>0.68444129999999992</v>
      </c>
      <c r="O191" s="484">
        <f t="array" ref="O191">IF(ISNA(INDEX('приложение 7.2 2 квартал'!R:R,MATCH(B191,'приложение 7.2 2 квартал'!B:B,0))),0,INDEX('приложение 7.2 2 квартал'!R:R,MATCH(B191,'приложение 7.2 2 квартал'!B:B,0)))</f>
        <v>0</v>
      </c>
      <c r="P191" s="484">
        <f t="array" ref="P191">N191/1.18</f>
        <v>0.58003499999999997</v>
      </c>
      <c r="Q191" s="484">
        <f t="array" ref="Q191">O191/1.18</f>
        <v>0</v>
      </c>
      <c r="R191" s="31"/>
      <c r="S191" s="32"/>
      <c r="T191" s="32"/>
      <c r="U191" s="32"/>
      <c r="V191" s="32"/>
      <c r="W191" s="635"/>
      <c r="X191" s="116"/>
      <c r="Y191" s="116"/>
      <c r="Z191" s="116"/>
      <c r="AA191" s="116"/>
      <c r="AB191" s="116"/>
      <c r="AC191" s="116"/>
    </row>
    <row r="192" spans="1:37" ht="47.25" x14ac:dyDescent="0.25">
      <c r="A192" s="595">
        <v>16</v>
      </c>
      <c r="B192" s="554" t="s">
        <v>268</v>
      </c>
      <c r="C192" s="32"/>
      <c r="D192" s="23"/>
      <c r="E192" s="484">
        <f t="shared" si="6"/>
        <v>0.50770208000000006</v>
      </c>
      <c r="F192" s="590"/>
      <c r="G192" s="484">
        <f t="array" ref="G192">IF(ISNA(INDEX('приложение 7.2 1 квартал'!H:H,MATCH(B192,'приложение 7.2 1 квартал'!B:B,0))),0,INDEX('приложение 7.2 1 квартал'!H:H,MATCH(B192,'приложение 7.2 1 квартал'!B:B,0)))</f>
        <v>0.50770208000000006</v>
      </c>
      <c r="H192" s="590"/>
      <c r="I192" s="484">
        <f t="array" ref="I192">IF(ISNA(INDEX('приложение 7.2 2 квартал'!H:H,MATCH(B192,'приложение 7.2 2 квартал'!B:B,0))),0,INDEX('приложение 7.2 2 квартал'!H:H,MATCH(B192,'приложение 7.2 2 квартал'!B:B,0)))</f>
        <v>0</v>
      </c>
      <c r="J192" s="634"/>
      <c r="K192" s="591"/>
      <c r="L192" s="371"/>
      <c r="M192" s="590"/>
      <c r="N192" s="484">
        <f t="array" ref="N192">SUM(IF(ISNA(INDEX('приложение 7.2 2 квартал'!R:R,MATCH(B192,'приложение 7.2 2 квартал'!B:B,0))),0,INDEX('приложение 7.2 2 квартал'!R:R,MATCH(B192,'приложение 7.2 2 квартал'!B:B,0))),IF(ISNA(INDEX('приложение 7.2 1 квартал'!R:R,MATCH(B192,'приложение 7.2 1 квартал'!B:B,0))),0,INDEX('приложение 7.2 1 квартал'!R:R,MATCH(B192,'приложение 7.2 1 квартал'!B:B,0))))</f>
        <v>0.50770207999999994</v>
      </c>
      <c r="O192" s="484">
        <f t="array" ref="O192">IF(ISNA(INDEX('приложение 7.2 2 квартал'!R:R,MATCH(B192,'приложение 7.2 2 квартал'!B:B,0))),0,INDEX('приложение 7.2 2 квартал'!R:R,MATCH(B192,'приложение 7.2 2 квартал'!B:B,0)))</f>
        <v>0</v>
      </c>
      <c r="P192" s="484">
        <f t="array" ref="P192">N192/1.18</f>
        <v>0.43025599999999997</v>
      </c>
      <c r="Q192" s="484">
        <f t="array" ref="Q192">O192/1.18</f>
        <v>0</v>
      </c>
      <c r="R192" s="31"/>
      <c r="S192" s="32"/>
      <c r="T192" s="32"/>
      <c r="U192" s="32"/>
      <c r="V192" s="32"/>
      <c r="W192" s="627"/>
      <c r="X192" s="39"/>
      <c r="Y192" s="39"/>
      <c r="Z192" s="39"/>
      <c r="AA192" s="39"/>
      <c r="AB192" s="39"/>
      <c r="AC192" s="39"/>
    </row>
    <row r="193" spans="1:29" ht="63" x14ac:dyDescent="0.25">
      <c r="A193" s="595">
        <v>17</v>
      </c>
      <c r="B193" s="554" t="s">
        <v>269</v>
      </c>
      <c r="C193" s="32"/>
      <c r="D193" s="23"/>
      <c r="E193" s="484">
        <f t="shared" si="6"/>
        <v>0.31261267999999998</v>
      </c>
      <c r="F193" s="590"/>
      <c r="G193" s="484">
        <f t="array" ref="G193">IF(ISNA(INDEX('приложение 7.2 1 квартал'!H:H,MATCH(B193,'приложение 7.2 1 квартал'!B:B,0))),0,INDEX('приложение 7.2 1 квартал'!H:H,MATCH(B193,'приложение 7.2 1 квартал'!B:B,0)))</f>
        <v>0.31261267999999998</v>
      </c>
      <c r="H193" s="590"/>
      <c r="I193" s="484">
        <f t="array" ref="I193">IF(ISNA(INDEX('приложение 7.2 2 квартал'!H:H,MATCH(B193,'приложение 7.2 2 квартал'!B:B,0))),0,INDEX('приложение 7.2 2 квартал'!H:H,MATCH(B193,'приложение 7.2 2 квартал'!B:B,0)))</f>
        <v>0</v>
      </c>
      <c r="J193" s="634"/>
      <c r="K193" s="591"/>
      <c r="L193" s="371"/>
      <c r="M193" s="590"/>
      <c r="N193" s="484">
        <f t="array" ref="N193">SUM(IF(ISNA(INDEX('приложение 7.2 2 квартал'!R:R,MATCH(B193,'приложение 7.2 2 квартал'!B:B,0))),0,INDEX('приложение 7.2 2 квартал'!R:R,MATCH(B193,'приложение 7.2 2 квартал'!B:B,0))),IF(ISNA(INDEX('приложение 7.2 1 квартал'!R:R,MATCH(B193,'приложение 7.2 1 квартал'!B:B,0))),0,INDEX('приложение 7.2 1 квартал'!R:R,MATCH(B193,'приложение 7.2 1 квартал'!B:B,0))))</f>
        <v>0.31261267999999998</v>
      </c>
      <c r="O193" s="484">
        <f t="array" ref="O193">IF(ISNA(INDEX('приложение 7.2 2 квартал'!R:R,MATCH(B193,'приложение 7.2 2 квартал'!B:B,0))),0,INDEX('приложение 7.2 2 квартал'!R:R,MATCH(B193,'приложение 7.2 2 квартал'!B:B,0)))</f>
        <v>0</v>
      </c>
      <c r="P193" s="484">
        <f t="array" ref="P193">N193/1.18</f>
        <v>0.26492599999999999</v>
      </c>
      <c r="Q193" s="484">
        <f t="array" ref="Q193">O193/1.18</f>
        <v>0</v>
      </c>
      <c r="R193" s="31"/>
      <c r="S193" s="32"/>
      <c r="T193" s="32"/>
      <c r="U193" s="32"/>
      <c r="V193" s="32"/>
      <c r="W193" s="627"/>
      <c r="X193" s="39"/>
      <c r="Y193" s="39"/>
      <c r="Z193" s="39"/>
      <c r="AA193" s="39"/>
      <c r="AB193" s="39"/>
      <c r="AC193" s="39"/>
    </row>
    <row r="194" spans="1:29" ht="110.25" x14ac:dyDescent="0.25">
      <c r="A194" s="595">
        <v>18</v>
      </c>
      <c r="B194" s="554" t="s">
        <v>270</v>
      </c>
      <c r="C194" s="32"/>
      <c r="D194" s="23"/>
      <c r="E194" s="484">
        <f t="shared" si="6"/>
        <v>2.2469689799999997</v>
      </c>
      <c r="F194" s="590"/>
      <c r="G194" s="484">
        <f t="array" ref="G194">IF(ISNA(INDEX('приложение 7.2 1 квартал'!H:H,MATCH(B194,'приложение 7.2 1 квартал'!B:B,0))),0,INDEX('приложение 7.2 1 квартал'!H:H,MATCH(B194,'приложение 7.2 1 квартал'!B:B,0)))</f>
        <v>0</v>
      </c>
      <c r="H194" s="590"/>
      <c r="I194" s="484">
        <f t="array" ref="I194">IF(ISNA(INDEX('приложение 7.2 2 квартал'!H:H,MATCH(B194,'приложение 7.2 2 квартал'!B:B,0))),0,INDEX('приложение 7.2 2 квартал'!H:H,MATCH(B194,'приложение 7.2 2 квартал'!B:B,0)))</f>
        <v>2.2469689799999997</v>
      </c>
      <c r="J194" s="634"/>
      <c r="K194" s="591"/>
      <c r="L194" s="371"/>
      <c r="M194" s="590"/>
      <c r="N194" s="484">
        <f t="array" ref="N194">SUM(IF(ISNA(INDEX('приложение 7.2 2 квартал'!R:R,MATCH(B194,'приложение 7.2 2 квартал'!B:B,0))),0,INDEX('приложение 7.2 2 квартал'!R:R,MATCH(B194,'приложение 7.2 2 квартал'!B:B,0))),IF(ISNA(INDEX('приложение 7.2 1 квартал'!R:R,MATCH(B194,'приложение 7.2 1 квартал'!B:B,0))),0,INDEX('приложение 7.2 1 квартал'!R:R,MATCH(B194,'приложение 7.2 1 квартал'!B:B,0))))</f>
        <v>2.2469689799999997</v>
      </c>
      <c r="O194" s="484">
        <f t="array" ref="O194">IF(ISNA(INDEX('приложение 7.2 2 квартал'!R:R,MATCH(B194,'приложение 7.2 2 квартал'!B:B,0))),0,INDEX('приложение 7.2 2 квартал'!R:R,MATCH(B194,'приложение 7.2 2 квартал'!B:B,0)))</f>
        <v>0</v>
      </c>
      <c r="P194" s="484">
        <f t="array" ref="P194">N194/1.18</f>
        <v>1.9042109999999999</v>
      </c>
      <c r="Q194" s="484">
        <f t="array" ref="Q194">O194/1.18</f>
        <v>0</v>
      </c>
      <c r="R194" s="31"/>
      <c r="S194" s="32"/>
      <c r="T194" s="32"/>
      <c r="U194" s="32"/>
      <c r="V194" s="32"/>
      <c r="W194" s="627"/>
      <c r="X194" s="39"/>
      <c r="Y194" s="39"/>
      <c r="Z194" s="39"/>
      <c r="AA194" s="39"/>
      <c r="AB194" s="39"/>
      <c r="AC194" s="39"/>
    </row>
    <row r="195" spans="1:29" ht="63" x14ac:dyDescent="0.25">
      <c r="A195" s="595">
        <v>19</v>
      </c>
      <c r="B195" s="554" t="s">
        <v>271</v>
      </c>
      <c r="C195" s="32"/>
      <c r="D195" s="23"/>
      <c r="E195" s="484">
        <f t="shared" si="6"/>
        <v>0.39532596000000003</v>
      </c>
      <c r="F195" s="590"/>
      <c r="G195" s="484">
        <f t="array" ref="G195">IF(ISNA(INDEX('приложение 7.2 1 квартал'!H:H,MATCH(B195,'приложение 7.2 1 квартал'!B:B,0))),0,INDEX('приложение 7.2 1 квартал'!H:H,MATCH(B195,'приложение 7.2 1 квартал'!B:B,0)))</f>
        <v>0.39532596000000003</v>
      </c>
      <c r="H195" s="590"/>
      <c r="I195" s="484">
        <f t="array" ref="I195">IF(ISNA(INDEX('приложение 7.2 2 квартал'!H:H,MATCH(B195,'приложение 7.2 2 квартал'!B:B,0))),0,INDEX('приложение 7.2 2 квартал'!H:H,MATCH(B195,'приложение 7.2 2 квартал'!B:B,0)))</f>
        <v>0</v>
      </c>
      <c r="J195" s="634"/>
      <c r="K195" s="591"/>
      <c r="L195" s="371"/>
      <c r="M195" s="590"/>
      <c r="N195" s="484">
        <f t="array" ref="N195">SUM(IF(ISNA(INDEX('приложение 7.2 2 квартал'!R:R,MATCH(B195,'приложение 7.2 2 квартал'!B:B,0))),0,INDEX('приложение 7.2 2 квартал'!R:R,MATCH(B195,'приложение 7.2 2 квартал'!B:B,0))),IF(ISNA(INDEX('приложение 7.2 1 квартал'!R:R,MATCH(B195,'приложение 7.2 1 квартал'!B:B,0))),0,INDEX('приложение 7.2 1 квартал'!R:R,MATCH(B195,'приложение 7.2 1 квартал'!B:B,0))))</f>
        <v>0.39532595999999992</v>
      </c>
      <c r="O195" s="484">
        <f t="array" ref="O195">IF(ISNA(INDEX('приложение 7.2 2 квартал'!R:R,MATCH(B195,'приложение 7.2 2 квартал'!B:B,0))),0,INDEX('приложение 7.2 2 квартал'!R:R,MATCH(B195,'приложение 7.2 2 квартал'!B:B,0)))</f>
        <v>0</v>
      </c>
      <c r="P195" s="484">
        <f t="array" ref="P195">N195/1.18</f>
        <v>0.33502199999999993</v>
      </c>
      <c r="Q195" s="484">
        <f t="array" ref="Q195">O195/1.18</f>
        <v>0</v>
      </c>
      <c r="R195" s="31"/>
      <c r="S195" s="32"/>
      <c r="T195" s="32"/>
      <c r="U195" s="32"/>
      <c r="V195" s="32"/>
      <c r="W195" s="627"/>
      <c r="X195" s="39"/>
      <c r="Y195" s="39"/>
      <c r="Z195" s="39"/>
      <c r="AA195" s="39"/>
      <c r="AB195" s="39"/>
      <c r="AC195" s="39"/>
    </row>
    <row r="196" spans="1:29" ht="63" x14ac:dyDescent="0.25">
      <c r="A196" s="595">
        <v>20</v>
      </c>
      <c r="B196" s="554" t="s">
        <v>272</v>
      </c>
      <c r="C196" s="32"/>
      <c r="D196" s="27"/>
      <c r="E196" s="484">
        <f t="shared" si="6"/>
        <v>0.32173879999999994</v>
      </c>
      <c r="F196" s="590"/>
      <c r="G196" s="484">
        <f t="array" ref="G196">IF(ISNA(INDEX('приложение 7.2 1 квартал'!H:H,MATCH(B196,'приложение 7.2 1 квартал'!B:B,0))),0,INDEX('приложение 7.2 1 квартал'!H:H,MATCH(B196,'приложение 7.2 1 квартал'!B:B,0)))</f>
        <v>0.32173879999999994</v>
      </c>
      <c r="H196" s="590"/>
      <c r="I196" s="484">
        <f t="array" ref="I196">IF(ISNA(INDEX('приложение 7.2 2 квартал'!H:H,MATCH(B196,'приложение 7.2 2 квартал'!B:B,0))),0,INDEX('приложение 7.2 2 квартал'!H:H,MATCH(B196,'приложение 7.2 2 квартал'!B:B,0)))</f>
        <v>0</v>
      </c>
      <c r="J196" s="634"/>
      <c r="K196" s="591"/>
      <c r="L196" s="371"/>
      <c r="M196" s="590"/>
      <c r="N196" s="484">
        <f t="array" ref="N196">SUM(IF(ISNA(INDEX('приложение 7.2 2 квартал'!R:R,MATCH(B196,'приложение 7.2 2 квартал'!B:B,0))),0,INDEX('приложение 7.2 2 квартал'!R:R,MATCH(B196,'приложение 7.2 2 квартал'!B:B,0))),IF(ISNA(INDEX('приложение 7.2 1 квартал'!R:R,MATCH(B196,'приложение 7.2 1 квартал'!B:B,0))),0,INDEX('приложение 7.2 1 квартал'!R:R,MATCH(B196,'приложение 7.2 1 квартал'!B:B,0))))</f>
        <v>0.32173879999999999</v>
      </c>
      <c r="O196" s="484">
        <f t="array" ref="O196">IF(ISNA(INDEX('приложение 7.2 2 квартал'!R:R,MATCH(B196,'приложение 7.2 2 квартал'!B:B,0))),0,INDEX('приложение 7.2 2 квартал'!R:R,MATCH(B196,'приложение 7.2 2 квартал'!B:B,0)))</f>
        <v>0</v>
      </c>
      <c r="P196" s="484">
        <f t="array" ref="P196">N196/1.18</f>
        <v>0.27266000000000001</v>
      </c>
      <c r="Q196" s="484">
        <f t="array" ref="Q196">O196/1.18</f>
        <v>0</v>
      </c>
      <c r="R196" s="27"/>
      <c r="S196" s="32"/>
      <c r="T196" s="32"/>
      <c r="U196" s="32"/>
      <c r="V196" s="32"/>
      <c r="W196" s="627"/>
      <c r="X196" s="39"/>
      <c r="Y196" s="39"/>
      <c r="Z196" s="39"/>
      <c r="AA196" s="39"/>
      <c r="AB196" s="39"/>
      <c r="AC196" s="39"/>
    </row>
    <row r="197" spans="1:29" ht="63" x14ac:dyDescent="0.25">
      <c r="A197" s="595">
        <v>21</v>
      </c>
      <c r="B197" s="554" t="s">
        <v>273</v>
      </c>
      <c r="C197" s="32"/>
      <c r="D197" s="23"/>
      <c r="E197" s="484">
        <f t="shared" si="6"/>
        <v>0.65541211999999993</v>
      </c>
      <c r="F197" s="590"/>
      <c r="G197" s="484">
        <f t="array" ref="G197">IF(ISNA(INDEX('приложение 7.2 1 квартал'!H:H,MATCH(B197,'приложение 7.2 1 квартал'!B:B,0))),0,INDEX('приложение 7.2 1 квартал'!H:H,MATCH(B197,'приложение 7.2 1 квартал'!B:B,0)))</f>
        <v>0</v>
      </c>
      <c r="H197" s="590"/>
      <c r="I197" s="484">
        <f t="array" ref="I197">IF(ISNA(INDEX('приложение 7.2 2 квартал'!H:H,MATCH(B197,'приложение 7.2 2 квартал'!B:B,0))),0,INDEX('приложение 7.2 2 квартал'!H:H,MATCH(B197,'приложение 7.2 2 квартал'!B:B,0)))</f>
        <v>0.65541211999999993</v>
      </c>
      <c r="J197" s="634"/>
      <c r="K197" s="591"/>
      <c r="L197" s="371"/>
      <c r="M197" s="590"/>
      <c r="N197" s="484">
        <f t="array" ref="N197">SUM(IF(ISNA(INDEX('приложение 7.2 2 квартал'!R:R,MATCH(B197,'приложение 7.2 2 квартал'!B:B,0))),0,INDEX('приложение 7.2 2 квартал'!R:R,MATCH(B197,'приложение 7.2 2 квартал'!B:B,0))),IF(ISNA(INDEX('приложение 7.2 1 квартал'!R:R,MATCH(B197,'приложение 7.2 1 квартал'!B:B,0))),0,INDEX('приложение 7.2 1 квартал'!R:R,MATCH(B197,'приложение 7.2 1 квартал'!B:B,0))))</f>
        <v>0.65541211999999993</v>
      </c>
      <c r="O197" s="484">
        <f t="array" ref="O197">IF(ISNA(INDEX('приложение 7.2 2 квартал'!R:R,MATCH(B197,'приложение 7.2 2 квартал'!B:B,0))),0,INDEX('приложение 7.2 2 квартал'!R:R,MATCH(B197,'приложение 7.2 2 квартал'!B:B,0)))</f>
        <v>0</v>
      </c>
      <c r="P197" s="484">
        <f t="array" ref="P197">N197/1.18</f>
        <v>0.55543399999999998</v>
      </c>
      <c r="Q197" s="484">
        <f t="array" ref="Q197">O197/1.18</f>
        <v>0</v>
      </c>
      <c r="R197" s="31"/>
      <c r="S197" s="32"/>
      <c r="T197" s="32"/>
      <c r="U197" s="32"/>
      <c r="V197" s="32"/>
      <c r="W197" s="627"/>
      <c r="X197" s="39"/>
      <c r="Y197" s="39"/>
      <c r="Z197" s="39"/>
      <c r="AA197" s="39"/>
      <c r="AB197" s="39"/>
      <c r="AC197" s="39"/>
    </row>
    <row r="198" spans="1:29" ht="47.25" x14ac:dyDescent="0.25">
      <c r="A198" s="595">
        <v>22</v>
      </c>
      <c r="B198" s="554" t="s">
        <v>274</v>
      </c>
      <c r="C198" s="32"/>
      <c r="D198" s="23"/>
      <c r="E198" s="484">
        <f t="shared" si="6"/>
        <v>0.88202049999999999</v>
      </c>
      <c r="F198" s="590"/>
      <c r="G198" s="484">
        <f t="array" ref="G198">IF(ISNA(INDEX('приложение 7.2 1 квартал'!H:H,MATCH(B198,'приложение 7.2 1 квартал'!B:B,0))),0,INDEX('приложение 7.2 1 квартал'!H:H,MATCH(B198,'приложение 7.2 1 квартал'!B:B,0)))</f>
        <v>0</v>
      </c>
      <c r="H198" s="590"/>
      <c r="I198" s="484">
        <f t="array" ref="I198">IF(ISNA(INDEX('приложение 7.2 2 квартал'!H:H,MATCH(B198,'приложение 7.2 2 квартал'!B:B,0))),0,INDEX('приложение 7.2 2 квартал'!H:H,MATCH(B198,'приложение 7.2 2 квартал'!B:B,0)))</f>
        <v>0.88202049999999999</v>
      </c>
      <c r="J198" s="634"/>
      <c r="K198" s="591"/>
      <c r="L198" s="371"/>
      <c r="M198" s="590"/>
      <c r="N198" s="484">
        <f t="array" ref="N198">SUM(IF(ISNA(INDEX('приложение 7.2 2 квартал'!R:R,MATCH(B198,'приложение 7.2 2 квартал'!B:B,0))),0,INDEX('приложение 7.2 2 квартал'!R:R,MATCH(B198,'приложение 7.2 2 квартал'!B:B,0))),IF(ISNA(INDEX('приложение 7.2 1 квартал'!R:R,MATCH(B198,'приложение 7.2 1 квартал'!B:B,0))),0,INDEX('приложение 7.2 1 квартал'!R:R,MATCH(B198,'приложение 7.2 1 квартал'!B:B,0))))</f>
        <v>0.88202049999999999</v>
      </c>
      <c r="O198" s="484">
        <f t="array" ref="O198">IF(ISNA(INDEX('приложение 7.2 2 квартал'!R:R,MATCH(B198,'приложение 7.2 2 квартал'!B:B,0))),0,INDEX('приложение 7.2 2 квартал'!R:R,MATCH(B198,'приложение 7.2 2 квартал'!B:B,0)))</f>
        <v>0</v>
      </c>
      <c r="P198" s="484">
        <f t="array" ref="P198">N198/1.18</f>
        <v>0.747475</v>
      </c>
      <c r="Q198" s="484">
        <f t="array" ref="Q198">O198/1.18</f>
        <v>0</v>
      </c>
      <c r="R198" s="31"/>
      <c r="S198" s="32"/>
      <c r="T198" s="32"/>
      <c r="U198" s="32"/>
      <c r="V198" s="32"/>
      <c r="W198" s="627"/>
      <c r="X198" s="39"/>
      <c r="Y198" s="39"/>
      <c r="Z198" s="39"/>
      <c r="AA198" s="39"/>
      <c r="AB198" s="39"/>
      <c r="AC198" s="39"/>
    </row>
    <row r="199" spans="1:29" ht="63" x14ac:dyDescent="0.25">
      <c r="A199" s="595">
        <v>23</v>
      </c>
      <c r="B199" s="554" t="s">
        <v>275</v>
      </c>
      <c r="C199" s="32"/>
      <c r="D199" s="23"/>
      <c r="E199" s="484">
        <f t="shared" si="6"/>
        <v>0.51841294000000004</v>
      </c>
      <c r="F199" s="590"/>
      <c r="G199" s="484">
        <f t="array" ref="G199">IF(ISNA(INDEX('приложение 7.2 1 квартал'!H:H,MATCH(B199,'приложение 7.2 1 квартал'!B:B,0))),0,INDEX('приложение 7.2 1 квартал'!H:H,MATCH(B199,'приложение 7.2 1 квартал'!B:B,0)))</f>
        <v>0.51841294000000004</v>
      </c>
      <c r="H199" s="590"/>
      <c r="I199" s="484">
        <f t="array" ref="I199">IF(ISNA(INDEX('приложение 7.2 2 квартал'!H:H,MATCH(B199,'приложение 7.2 2 квартал'!B:B,0))),0,INDEX('приложение 7.2 2 квартал'!H:H,MATCH(B199,'приложение 7.2 2 квартал'!B:B,0)))</f>
        <v>0</v>
      </c>
      <c r="J199" s="634"/>
      <c r="K199" s="591"/>
      <c r="L199" s="371"/>
      <c r="M199" s="590"/>
      <c r="N199" s="484">
        <f t="array" ref="N199">SUM(IF(ISNA(INDEX('приложение 7.2 2 квартал'!R:R,MATCH(B199,'приложение 7.2 2 квартал'!B:B,0))),0,INDEX('приложение 7.2 2 квартал'!R:R,MATCH(B199,'приложение 7.2 2 квартал'!B:B,0))),IF(ISNA(INDEX('приложение 7.2 1 квартал'!R:R,MATCH(B199,'приложение 7.2 1 квартал'!B:B,0))),0,INDEX('приложение 7.2 1 квартал'!R:R,MATCH(B199,'приложение 7.2 1 квартал'!B:B,0))))</f>
        <v>0.51841293999999993</v>
      </c>
      <c r="O199" s="484">
        <f t="array" ref="O199">IF(ISNA(INDEX('приложение 7.2 2 квартал'!R:R,MATCH(B199,'приложение 7.2 2 квартал'!B:B,0))),0,INDEX('приложение 7.2 2 квартал'!R:R,MATCH(B199,'приложение 7.2 2 квартал'!B:B,0)))</f>
        <v>0</v>
      </c>
      <c r="P199" s="484">
        <f t="array" ref="P199">N199/1.18</f>
        <v>0.43933299999999997</v>
      </c>
      <c r="Q199" s="484">
        <f t="array" ref="Q199">O199/1.18</f>
        <v>0</v>
      </c>
      <c r="R199" s="31"/>
      <c r="S199" s="32"/>
      <c r="T199" s="32"/>
      <c r="U199" s="32"/>
      <c r="V199" s="32"/>
      <c r="W199" s="627"/>
      <c r="X199" s="39"/>
      <c r="Y199" s="39"/>
      <c r="Z199" s="39"/>
      <c r="AA199" s="39"/>
      <c r="AB199" s="39"/>
      <c r="AC199" s="39"/>
    </row>
    <row r="200" spans="1:29" ht="63" x14ac:dyDescent="0.25">
      <c r="A200" s="595">
        <v>24</v>
      </c>
      <c r="B200" s="554" t="s">
        <v>276</v>
      </c>
      <c r="C200" s="32"/>
      <c r="D200" s="23"/>
      <c r="E200" s="484">
        <f t="shared" si="6"/>
        <v>0.64180200000000009</v>
      </c>
      <c r="F200" s="590"/>
      <c r="G200" s="484">
        <f t="array" ref="G200">IF(ISNA(INDEX('приложение 7.2 1 квартал'!H:H,MATCH(B200,'приложение 7.2 1 квартал'!B:B,0))),0,INDEX('приложение 7.2 1 квартал'!H:H,MATCH(B200,'приложение 7.2 1 квартал'!B:B,0)))</f>
        <v>0.64180200000000009</v>
      </c>
      <c r="H200" s="590"/>
      <c r="I200" s="484">
        <f t="array" ref="I200">IF(ISNA(INDEX('приложение 7.2 2 квартал'!H:H,MATCH(B200,'приложение 7.2 2 квартал'!B:B,0))),0,INDEX('приложение 7.2 2 квартал'!H:H,MATCH(B200,'приложение 7.2 2 квартал'!B:B,0)))</f>
        <v>0</v>
      </c>
      <c r="J200" s="634"/>
      <c r="K200" s="591"/>
      <c r="L200" s="371"/>
      <c r="M200" s="590"/>
      <c r="N200" s="484">
        <f t="array" ref="N200">SUM(IF(ISNA(INDEX('приложение 7.2 2 квартал'!R:R,MATCH(B200,'приложение 7.2 2 квартал'!B:B,0))),0,INDEX('приложение 7.2 2 квартал'!R:R,MATCH(B200,'приложение 7.2 2 квартал'!B:B,0))),IF(ISNA(INDEX('приложение 7.2 1 квартал'!R:R,MATCH(B200,'приложение 7.2 1 квартал'!B:B,0))),0,INDEX('приложение 7.2 1 квартал'!R:R,MATCH(B200,'приложение 7.2 1 квартал'!B:B,0))))</f>
        <v>0.64180199999999998</v>
      </c>
      <c r="O200" s="484">
        <f t="array" ref="O200">IF(ISNA(INDEX('приложение 7.2 2 квартал'!R:R,MATCH(B200,'приложение 7.2 2 квартал'!B:B,0))),0,INDEX('приложение 7.2 2 квартал'!R:R,MATCH(B200,'приложение 7.2 2 квартал'!B:B,0)))</f>
        <v>0</v>
      </c>
      <c r="P200" s="484">
        <f t="array" ref="P200">N200/1.18</f>
        <v>0.54390000000000005</v>
      </c>
      <c r="Q200" s="484">
        <f t="array" ref="Q200">O200/1.18</f>
        <v>0</v>
      </c>
      <c r="R200" s="31"/>
      <c r="S200" s="32"/>
      <c r="T200" s="32"/>
      <c r="U200" s="32"/>
      <c r="V200" s="32"/>
      <c r="W200" s="627"/>
      <c r="X200" s="39"/>
      <c r="Y200" s="39"/>
      <c r="Z200" s="39"/>
      <c r="AA200" s="39"/>
      <c r="AB200" s="39"/>
      <c r="AC200" s="39"/>
    </row>
    <row r="201" spans="1:29" ht="63" x14ac:dyDescent="0.25">
      <c r="A201" s="595">
        <v>25</v>
      </c>
      <c r="B201" s="554" t="s">
        <v>335</v>
      </c>
      <c r="C201" s="32"/>
      <c r="D201" s="23"/>
      <c r="E201" s="484">
        <f t="shared" si="6"/>
        <v>0.78666351999999995</v>
      </c>
      <c r="F201" s="590"/>
      <c r="G201" s="484">
        <f t="array" ref="G201">IF(ISNA(INDEX('приложение 7.2 1 квартал'!H:H,MATCH(B201,'приложение 7.2 1 квартал'!B:B,0))),0,INDEX('приложение 7.2 1 квартал'!H:H,MATCH(B201,'приложение 7.2 1 квартал'!B:B,0)))</f>
        <v>0</v>
      </c>
      <c r="H201" s="590"/>
      <c r="I201" s="484">
        <f t="array" ref="I201">IF(ISNA(INDEX('приложение 7.2 2 квартал'!H:H,MATCH(B201,'приложение 7.2 2 квартал'!B:B,0))),0,INDEX('приложение 7.2 2 квартал'!H:H,MATCH(B201,'приложение 7.2 2 квартал'!B:B,0)))</f>
        <v>0.78666351999999995</v>
      </c>
      <c r="J201" s="634"/>
      <c r="K201" s="591"/>
      <c r="L201" s="371"/>
      <c r="M201" s="590"/>
      <c r="N201" s="484">
        <f t="array" ref="N201">SUM(IF(ISNA(INDEX('приложение 7.2 2 квартал'!R:R,MATCH(B201,'приложение 7.2 2 квартал'!B:B,0))),0,INDEX('приложение 7.2 2 квартал'!R:R,MATCH(B201,'приложение 7.2 2 квартал'!B:B,0))),IF(ISNA(INDEX('приложение 7.2 1 квартал'!R:R,MATCH(B201,'приложение 7.2 1 квартал'!B:B,0))),0,INDEX('приложение 7.2 1 квартал'!R:R,MATCH(B201,'приложение 7.2 1 квартал'!B:B,0))))</f>
        <v>0.78666351999999984</v>
      </c>
      <c r="O201" s="484">
        <f t="array" ref="O201">IF(ISNA(INDEX('приложение 7.2 2 квартал'!R:R,MATCH(B201,'приложение 7.2 2 квартал'!B:B,0))),0,INDEX('приложение 7.2 2 квартал'!R:R,MATCH(B201,'приложение 7.2 2 квартал'!B:B,0)))</f>
        <v>0</v>
      </c>
      <c r="P201" s="484">
        <f t="array" ref="P201">N201/1.18</f>
        <v>0.66666399999999992</v>
      </c>
      <c r="Q201" s="484">
        <f t="array" ref="Q201">O201/1.18</f>
        <v>0</v>
      </c>
      <c r="R201" s="31"/>
      <c r="S201" s="32"/>
      <c r="T201" s="32"/>
      <c r="U201" s="32"/>
      <c r="V201" s="32"/>
      <c r="W201" s="627"/>
      <c r="X201" s="39"/>
      <c r="Y201" s="39"/>
      <c r="Z201" s="39"/>
      <c r="AA201" s="39"/>
      <c r="AB201" s="39"/>
      <c r="AC201" s="39"/>
    </row>
    <row r="202" spans="1:29" ht="47.25" x14ac:dyDescent="0.25">
      <c r="A202" s="595">
        <v>26</v>
      </c>
      <c r="B202" s="554" t="s">
        <v>277</v>
      </c>
      <c r="C202" s="32"/>
      <c r="D202" s="32"/>
      <c r="E202" s="484">
        <f t="shared" si="6"/>
        <v>8.1422359999999999E-2</v>
      </c>
      <c r="F202" s="590"/>
      <c r="G202" s="484">
        <f t="array" ref="G202">IF(ISNA(INDEX('приложение 7.2 1 квартал'!H:H,MATCH(B202,'приложение 7.2 1 квартал'!B:B,0))),0,INDEX('приложение 7.2 1 квартал'!H:H,MATCH(B202,'приложение 7.2 1 квартал'!B:B,0)))</f>
        <v>8.1422359999999999E-2</v>
      </c>
      <c r="H202" s="590"/>
      <c r="I202" s="484">
        <f t="array" ref="I202">IF(ISNA(INDEX('приложение 7.2 2 квартал'!H:H,MATCH(B202,'приложение 7.2 2 квартал'!B:B,0))),0,INDEX('приложение 7.2 2 квартал'!H:H,MATCH(B202,'приложение 7.2 2 квартал'!B:B,0)))</f>
        <v>0</v>
      </c>
      <c r="J202" s="634"/>
      <c r="K202" s="591"/>
      <c r="L202" s="371"/>
      <c r="M202" s="590"/>
      <c r="N202" s="484">
        <f t="array" ref="N202">SUM(IF(ISNA(INDEX('приложение 7.2 2 квартал'!R:R,MATCH(B202,'приложение 7.2 2 квартал'!B:B,0))),0,INDEX('приложение 7.2 2 квартал'!R:R,MATCH(B202,'приложение 7.2 2 квартал'!B:B,0))),IF(ISNA(INDEX('приложение 7.2 1 квартал'!R:R,MATCH(B202,'приложение 7.2 1 квартал'!B:B,0))),0,INDEX('приложение 7.2 1 квартал'!R:R,MATCH(B202,'приложение 7.2 1 квартал'!B:B,0))))</f>
        <v>8.1422359999999999E-2</v>
      </c>
      <c r="O202" s="484">
        <f t="array" ref="O202">IF(ISNA(INDEX('приложение 7.2 2 квартал'!R:R,MATCH(B202,'приложение 7.2 2 квартал'!B:B,0))),0,INDEX('приложение 7.2 2 квартал'!R:R,MATCH(B202,'приложение 7.2 2 квартал'!B:B,0)))</f>
        <v>0</v>
      </c>
      <c r="P202" s="484">
        <f t="array" ref="P202">N202/1.18</f>
        <v>6.9002000000000008E-2</v>
      </c>
      <c r="Q202" s="484">
        <f t="array" ref="Q202">O202/1.18</f>
        <v>0</v>
      </c>
      <c r="R202" s="32"/>
      <c r="S202" s="32"/>
      <c r="T202" s="32"/>
      <c r="U202" s="32"/>
      <c r="V202" s="32"/>
      <c r="W202" s="627"/>
      <c r="X202" s="39"/>
      <c r="Y202" s="39"/>
      <c r="Z202" s="39"/>
      <c r="AA202" s="39"/>
      <c r="AB202" s="39"/>
      <c r="AC202" s="39"/>
    </row>
    <row r="203" spans="1:29" ht="63" x14ac:dyDescent="0.25">
      <c r="A203" s="595">
        <v>27</v>
      </c>
      <c r="B203" s="554" t="s">
        <v>278</v>
      </c>
      <c r="C203" s="32"/>
      <c r="D203" s="23"/>
      <c r="E203" s="484">
        <f t="shared" si="6"/>
        <v>0.44301565999999998</v>
      </c>
      <c r="F203" s="590"/>
      <c r="G203" s="484">
        <f t="array" ref="G203">IF(ISNA(INDEX('приложение 7.2 1 квартал'!H:H,MATCH(B203,'приложение 7.2 1 квартал'!B:B,0))),0,INDEX('приложение 7.2 1 квартал'!H:H,MATCH(B203,'приложение 7.2 1 квартал'!B:B,0)))</f>
        <v>0.44301565999999998</v>
      </c>
      <c r="H203" s="590"/>
      <c r="I203" s="484">
        <f t="array" ref="I203">IF(ISNA(INDEX('приложение 7.2 2 квартал'!H:H,MATCH(B203,'приложение 7.2 2 квартал'!B:B,0))),0,INDEX('приложение 7.2 2 квартал'!H:H,MATCH(B203,'приложение 7.2 2 квартал'!B:B,0)))</f>
        <v>0</v>
      </c>
      <c r="J203" s="634"/>
      <c r="K203" s="591"/>
      <c r="L203" s="371"/>
      <c r="M203" s="590"/>
      <c r="N203" s="484">
        <f t="array" ref="N203">SUM(IF(ISNA(INDEX('приложение 7.2 2 квартал'!R:R,MATCH(B203,'приложение 7.2 2 квартал'!B:B,0))),0,INDEX('приложение 7.2 2 квартал'!R:R,MATCH(B203,'приложение 7.2 2 квартал'!B:B,0))),IF(ISNA(INDEX('приложение 7.2 1 квартал'!R:R,MATCH(B203,'приложение 7.2 1 квартал'!B:B,0))),0,INDEX('приложение 7.2 1 квартал'!R:R,MATCH(B203,'приложение 7.2 1 квартал'!B:B,0))))</f>
        <v>0.44301565999999998</v>
      </c>
      <c r="O203" s="484">
        <f t="array" ref="O203">IF(ISNA(INDEX('приложение 7.2 2 квартал'!R:R,MATCH(B203,'приложение 7.2 2 квартал'!B:B,0))),0,INDEX('приложение 7.2 2 квартал'!R:R,MATCH(B203,'приложение 7.2 2 квартал'!B:B,0)))</f>
        <v>0</v>
      </c>
      <c r="P203" s="484">
        <f t="array" ref="P203">N203/1.18</f>
        <v>0.37543700000000002</v>
      </c>
      <c r="Q203" s="484">
        <f t="array" ref="Q203">O203/1.18</f>
        <v>0</v>
      </c>
      <c r="R203" s="31"/>
      <c r="S203" s="32"/>
      <c r="T203" s="32"/>
      <c r="U203" s="32"/>
      <c r="V203" s="32"/>
      <c r="W203" s="627"/>
      <c r="X203" s="39"/>
      <c r="Y203" s="39"/>
      <c r="Z203" s="39"/>
      <c r="AA203" s="39"/>
      <c r="AB203" s="39"/>
      <c r="AC203" s="39"/>
    </row>
    <row r="204" spans="1:29" ht="63" x14ac:dyDescent="0.25">
      <c r="A204" s="595">
        <v>28</v>
      </c>
      <c r="B204" s="554" t="s">
        <v>279</v>
      </c>
      <c r="C204" s="32"/>
      <c r="D204" s="32"/>
      <c r="E204" s="484">
        <f t="shared" si="6"/>
        <v>0.13981584</v>
      </c>
      <c r="F204" s="590"/>
      <c r="G204" s="484">
        <f t="array" ref="G204">IF(ISNA(INDEX('приложение 7.2 1 квартал'!H:H,MATCH(B204,'приложение 7.2 1 квартал'!B:B,0))),0,INDEX('приложение 7.2 1 квартал'!H:H,MATCH(B204,'приложение 7.2 1 квартал'!B:B,0)))</f>
        <v>0.13981584</v>
      </c>
      <c r="H204" s="590"/>
      <c r="I204" s="484">
        <f t="array" ref="I204">IF(ISNA(INDEX('приложение 7.2 2 квартал'!H:H,MATCH(B204,'приложение 7.2 2 квартал'!B:B,0))),0,INDEX('приложение 7.2 2 квартал'!H:H,MATCH(B204,'приложение 7.2 2 квартал'!B:B,0)))</f>
        <v>0</v>
      </c>
      <c r="J204" s="634"/>
      <c r="K204" s="591"/>
      <c r="L204" s="371"/>
      <c r="M204" s="590"/>
      <c r="N204" s="484">
        <f t="array" ref="N204">SUM(IF(ISNA(INDEX('приложение 7.2 2 квартал'!R:R,MATCH(B204,'приложение 7.2 2 квартал'!B:B,0))),0,INDEX('приложение 7.2 2 квартал'!R:R,MATCH(B204,'приложение 7.2 2 квартал'!B:B,0))),IF(ISNA(INDEX('приложение 7.2 1 квартал'!R:R,MATCH(B204,'приложение 7.2 1 квартал'!B:B,0))),0,INDEX('приложение 7.2 1 квартал'!R:R,MATCH(B204,'приложение 7.2 1 квартал'!B:B,0))))</f>
        <v>0.13981584</v>
      </c>
      <c r="O204" s="484">
        <f t="array" ref="O204">IF(ISNA(INDEX('приложение 7.2 2 квартал'!R:R,MATCH(B204,'приложение 7.2 2 квартал'!B:B,0))),0,INDEX('приложение 7.2 2 квартал'!R:R,MATCH(B204,'приложение 7.2 2 квартал'!B:B,0)))</f>
        <v>0</v>
      </c>
      <c r="P204" s="484">
        <f t="array" ref="P204">N204/1.18</f>
        <v>0.11848800000000001</v>
      </c>
      <c r="Q204" s="484">
        <f t="array" ref="Q204">O204/1.18</f>
        <v>0</v>
      </c>
      <c r="R204" s="31"/>
      <c r="S204" s="32"/>
      <c r="T204" s="32"/>
      <c r="U204" s="32"/>
      <c r="V204" s="32"/>
      <c r="W204" s="627"/>
      <c r="X204" s="39"/>
      <c r="Y204" s="39"/>
      <c r="Z204" s="39"/>
      <c r="AA204" s="39"/>
      <c r="AB204" s="39"/>
      <c r="AC204" s="39"/>
    </row>
    <row r="205" spans="1:29" ht="78.75" x14ac:dyDescent="0.25">
      <c r="A205" s="595">
        <v>29</v>
      </c>
      <c r="B205" s="554" t="s">
        <v>280</v>
      </c>
      <c r="C205" s="32"/>
      <c r="D205" s="23"/>
      <c r="E205" s="484">
        <f t="shared" si="6"/>
        <v>0.28988587999999998</v>
      </c>
      <c r="F205" s="590"/>
      <c r="G205" s="484">
        <f t="array" ref="G205">IF(ISNA(INDEX('приложение 7.2 1 квартал'!H:H,MATCH(B205,'приложение 7.2 1 квартал'!B:B,0))),0,INDEX('приложение 7.2 1 квартал'!H:H,MATCH(B205,'приложение 7.2 1 квартал'!B:B,0)))</f>
        <v>0.28988587999999998</v>
      </c>
      <c r="H205" s="590"/>
      <c r="I205" s="484">
        <f t="array" ref="I205">IF(ISNA(INDEX('приложение 7.2 2 квартал'!H:H,MATCH(B205,'приложение 7.2 2 квартал'!B:B,0))),0,INDEX('приложение 7.2 2 квартал'!H:H,MATCH(B205,'приложение 7.2 2 квартал'!B:B,0)))</f>
        <v>0</v>
      </c>
      <c r="J205" s="634"/>
      <c r="K205" s="591"/>
      <c r="L205" s="371"/>
      <c r="M205" s="590"/>
      <c r="N205" s="484">
        <f t="array" ref="N205">SUM(IF(ISNA(INDEX('приложение 7.2 2 квартал'!R:R,MATCH(B205,'приложение 7.2 2 квартал'!B:B,0))),0,INDEX('приложение 7.2 2 квартал'!R:R,MATCH(B205,'приложение 7.2 2 квартал'!B:B,0))),IF(ISNA(INDEX('приложение 7.2 1 квартал'!R:R,MATCH(B205,'приложение 7.2 1 квартал'!B:B,0))),0,INDEX('приложение 7.2 1 квартал'!R:R,MATCH(B205,'приложение 7.2 1 квартал'!B:B,0))))</f>
        <v>0.28988587999999998</v>
      </c>
      <c r="O205" s="484">
        <f t="array" ref="O205">IF(ISNA(INDEX('приложение 7.2 2 квартал'!R:R,MATCH(B205,'приложение 7.2 2 квартал'!B:B,0))),0,INDEX('приложение 7.2 2 квартал'!R:R,MATCH(B205,'приложение 7.2 2 квартал'!B:B,0)))</f>
        <v>0</v>
      </c>
      <c r="P205" s="484">
        <f t="array" ref="P205">N205/1.18</f>
        <v>0.245666</v>
      </c>
      <c r="Q205" s="484">
        <f t="array" ref="Q205">O205/1.18</f>
        <v>0</v>
      </c>
      <c r="R205" s="31"/>
      <c r="S205" s="32"/>
      <c r="T205" s="32"/>
      <c r="U205" s="32"/>
      <c r="V205" s="32"/>
      <c r="W205" s="627"/>
      <c r="X205" s="39"/>
      <c r="Y205" s="39"/>
      <c r="Z205" s="39"/>
      <c r="AA205" s="39"/>
      <c r="AB205" s="39"/>
      <c r="AC205" s="39"/>
    </row>
    <row r="206" spans="1:29" ht="47.25" x14ac:dyDescent="0.25">
      <c r="A206" s="595">
        <v>30</v>
      </c>
      <c r="B206" s="554" t="s">
        <v>281</v>
      </c>
      <c r="C206" s="32"/>
      <c r="D206" s="23"/>
      <c r="E206" s="484">
        <f t="shared" si="6"/>
        <v>0.35677535999999999</v>
      </c>
      <c r="F206" s="590"/>
      <c r="G206" s="484">
        <f t="array" ref="G206">IF(ISNA(INDEX('приложение 7.2 1 квартал'!H:H,MATCH(B206,'приложение 7.2 1 квартал'!B:B,0))),0,INDEX('приложение 7.2 1 квартал'!H:H,MATCH(B206,'приложение 7.2 1 квартал'!B:B,0)))</f>
        <v>0.35677535999999999</v>
      </c>
      <c r="H206" s="590"/>
      <c r="I206" s="484">
        <f t="array" ref="I206">IF(ISNA(INDEX('приложение 7.2 2 квартал'!H:H,MATCH(B206,'приложение 7.2 2 квартал'!B:B,0))),0,INDEX('приложение 7.2 2 квартал'!H:H,MATCH(B206,'приложение 7.2 2 квартал'!B:B,0)))</f>
        <v>0</v>
      </c>
      <c r="J206" s="634"/>
      <c r="K206" s="591"/>
      <c r="L206" s="371"/>
      <c r="M206" s="590"/>
      <c r="N206" s="484">
        <f t="array" ref="N206">SUM(IF(ISNA(INDEX('приложение 7.2 2 квартал'!R:R,MATCH(B206,'приложение 7.2 2 квартал'!B:B,0))),0,INDEX('приложение 7.2 2 квартал'!R:R,MATCH(B206,'приложение 7.2 2 квартал'!B:B,0))),IF(ISNA(INDEX('приложение 7.2 1 квартал'!R:R,MATCH(B206,'приложение 7.2 1 квартал'!B:B,0))),0,INDEX('приложение 7.2 1 квартал'!R:R,MATCH(B206,'приложение 7.2 1 квартал'!B:B,0))))</f>
        <v>0.35677535999999999</v>
      </c>
      <c r="O206" s="484">
        <f t="array" ref="O206">IF(ISNA(INDEX('приложение 7.2 2 квартал'!R:R,MATCH(B206,'приложение 7.2 2 квартал'!B:B,0))),0,INDEX('приложение 7.2 2 квартал'!R:R,MATCH(B206,'приложение 7.2 2 квартал'!B:B,0)))</f>
        <v>0</v>
      </c>
      <c r="P206" s="484">
        <f t="array" ref="P206">N206/1.18</f>
        <v>0.30235200000000001</v>
      </c>
      <c r="Q206" s="484">
        <f t="array" ref="Q206">O206/1.18</f>
        <v>0</v>
      </c>
      <c r="R206" s="31"/>
      <c r="S206" s="32"/>
      <c r="T206" s="32"/>
      <c r="U206" s="32"/>
      <c r="V206" s="32"/>
      <c r="W206" s="627"/>
      <c r="X206" s="39"/>
      <c r="Y206" s="39"/>
      <c r="Z206" s="39"/>
      <c r="AA206" s="39"/>
      <c r="AB206" s="39"/>
      <c r="AC206" s="39"/>
    </row>
    <row r="207" spans="1:29" ht="63" x14ac:dyDescent="0.25">
      <c r="A207" s="595">
        <v>31</v>
      </c>
      <c r="B207" s="554" t="s">
        <v>282</v>
      </c>
      <c r="C207" s="32"/>
      <c r="D207" s="23"/>
      <c r="E207" s="484">
        <f t="shared" si="6"/>
        <v>0.21489570000000002</v>
      </c>
      <c r="F207" s="590"/>
      <c r="G207" s="484">
        <f t="array" ref="G207">IF(ISNA(INDEX('приложение 7.2 1 квартал'!H:H,MATCH(B207,'приложение 7.2 1 квартал'!B:B,0))),0,INDEX('приложение 7.2 1 квартал'!H:H,MATCH(B207,'приложение 7.2 1 квартал'!B:B,0)))</f>
        <v>0.21489570000000002</v>
      </c>
      <c r="H207" s="590"/>
      <c r="I207" s="484">
        <f t="array" ref="I207">IF(ISNA(INDEX('приложение 7.2 2 квартал'!H:H,MATCH(B207,'приложение 7.2 2 квартал'!B:B,0))),0,INDEX('приложение 7.2 2 квартал'!H:H,MATCH(B207,'приложение 7.2 2 квартал'!B:B,0)))</f>
        <v>0</v>
      </c>
      <c r="J207" s="634"/>
      <c r="K207" s="591"/>
      <c r="L207" s="371"/>
      <c r="M207" s="590"/>
      <c r="N207" s="484">
        <f t="array" ref="N207">SUM(IF(ISNA(INDEX('приложение 7.2 2 квартал'!R:R,MATCH(B207,'приложение 7.2 2 квартал'!B:B,0))),0,INDEX('приложение 7.2 2 квартал'!R:R,MATCH(B207,'приложение 7.2 2 квартал'!B:B,0))),IF(ISNA(INDEX('приложение 7.2 1 квартал'!R:R,MATCH(B207,'приложение 7.2 1 квартал'!B:B,0))),0,INDEX('приложение 7.2 1 квартал'!R:R,MATCH(B207,'приложение 7.2 1 квартал'!B:B,0))))</f>
        <v>0.21489569999999997</v>
      </c>
      <c r="O207" s="484">
        <f t="array" ref="O207">IF(ISNA(INDEX('приложение 7.2 2 квартал'!R:R,MATCH(B207,'приложение 7.2 2 квартал'!B:B,0))),0,INDEX('приложение 7.2 2 квартал'!R:R,MATCH(B207,'приложение 7.2 2 квартал'!B:B,0)))</f>
        <v>0</v>
      </c>
      <c r="P207" s="484">
        <f t="array" ref="P207">N207/1.18</f>
        <v>0.18211499999999997</v>
      </c>
      <c r="Q207" s="484">
        <f t="array" ref="Q207">O207/1.18</f>
        <v>0</v>
      </c>
      <c r="R207" s="31"/>
      <c r="S207" s="32"/>
      <c r="T207" s="32"/>
      <c r="U207" s="32"/>
      <c r="V207" s="32"/>
      <c r="W207" s="627"/>
      <c r="X207" s="39"/>
      <c r="Y207" s="39"/>
      <c r="Z207" s="39"/>
      <c r="AA207" s="39"/>
      <c r="AB207" s="39"/>
      <c r="AC207" s="39"/>
    </row>
    <row r="208" spans="1:29" ht="63" x14ac:dyDescent="0.25">
      <c r="A208" s="595">
        <v>32</v>
      </c>
      <c r="B208" s="554" t="s">
        <v>283</v>
      </c>
      <c r="C208" s="32"/>
      <c r="D208" s="23"/>
      <c r="E208" s="484">
        <f t="shared" si="6"/>
        <v>0.45581748</v>
      </c>
      <c r="F208" s="590"/>
      <c r="G208" s="484">
        <f t="array" ref="G208">IF(ISNA(INDEX('приложение 7.2 1 квартал'!H:H,MATCH(B208,'приложение 7.2 1 квартал'!B:B,0))),0,INDEX('приложение 7.2 1 квартал'!H:H,MATCH(B208,'приложение 7.2 1 квартал'!B:B,0)))</f>
        <v>0.45581748</v>
      </c>
      <c r="H208" s="590"/>
      <c r="I208" s="484">
        <f t="array" ref="I208">IF(ISNA(INDEX('приложение 7.2 2 квартал'!H:H,MATCH(B208,'приложение 7.2 2 квартал'!B:B,0))),0,INDEX('приложение 7.2 2 квартал'!H:H,MATCH(B208,'приложение 7.2 2 квартал'!B:B,0)))</f>
        <v>0</v>
      </c>
      <c r="J208" s="634"/>
      <c r="K208" s="591"/>
      <c r="L208" s="371"/>
      <c r="M208" s="590"/>
      <c r="N208" s="484">
        <f t="array" ref="N208">SUM(IF(ISNA(INDEX('приложение 7.2 2 квартал'!R:R,MATCH(B208,'приложение 7.2 2 квартал'!B:B,0))),0,INDEX('приложение 7.2 2 квартал'!R:R,MATCH(B208,'приложение 7.2 2 квартал'!B:B,0))),IF(ISNA(INDEX('приложение 7.2 1 квартал'!R:R,MATCH(B208,'приложение 7.2 1 квартал'!B:B,0))),0,INDEX('приложение 7.2 1 квартал'!R:R,MATCH(B208,'приложение 7.2 1 квартал'!B:B,0))))</f>
        <v>0.45581747999999994</v>
      </c>
      <c r="O208" s="484">
        <f t="array" ref="O208">IF(ISNA(INDEX('приложение 7.2 2 квартал'!R:R,MATCH(B208,'приложение 7.2 2 квартал'!B:B,0))),0,INDEX('приложение 7.2 2 квартал'!R:R,MATCH(B208,'приложение 7.2 2 квартал'!B:B,0)))</f>
        <v>0</v>
      </c>
      <c r="P208" s="484">
        <f t="array" ref="P208">N208/1.18</f>
        <v>0.38628599999999996</v>
      </c>
      <c r="Q208" s="484">
        <f t="array" ref="Q208">O208/1.18</f>
        <v>0</v>
      </c>
      <c r="R208" s="31"/>
      <c r="S208" s="32"/>
      <c r="T208" s="32"/>
      <c r="U208" s="32"/>
      <c r="V208" s="32"/>
      <c r="W208" s="627"/>
      <c r="X208" s="39"/>
      <c r="Y208" s="39"/>
      <c r="Z208" s="39"/>
      <c r="AA208" s="39"/>
      <c r="AB208" s="39"/>
      <c r="AC208" s="39"/>
    </row>
    <row r="209" spans="1:29" ht="63" x14ac:dyDescent="0.25">
      <c r="A209" s="595">
        <v>33</v>
      </c>
      <c r="B209" s="554" t="s">
        <v>284</v>
      </c>
      <c r="C209" s="32"/>
      <c r="D209" s="23"/>
      <c r="E209" s="484">
        <f t="shared" si="6"/>
        <v>0.19968195999999999</v>
      </c>
      <c r="F209" s="590"/>
      <c r="G209" s="484">
        <f t="array" ref="G209">IF(ISNA(INDEX('приложение 7.2 1 квартал'!H:H,MATCH(B209,'приложение 7.2 1 квартал'!B:B,0))),0,INDEX('приложение 7.2 1 квартал'!H:H,MATCH(B209,'приложение 7.2 1 квартал'!B:B,0)))</f>
        <v>0.19968195999999999</v>
      </c>
      <c r="H209" s="590"/>
      <c r="I209" s="484">
        <f t="array" ref="I209">IF(ISNA(INDEX('приложение 7.2 2 квартал'!H:H,MATCH(B209,'приложение 7.2 2 квартал'!B:B,0))),0,INDEX('приложение 7.2 2 квартал'!H:H,MATCH(B209,'приложение 7.2 2 квартал'!B:B,0)))</f>
        <v>0</v>
      </c>
      <c r="J209" s="634"/>
      <c r="K209" s="591"/>
      <c r="L209" s="371"/>
      <c r="M209" s="590"/>
      <c r="N209" s="484">
        <f t="array" ref="N209">SUM(IF(ISNA(INDEX('приложение 7.2 2 квартал'!R:R,MATCH(B209,'приложение 7.2 2 квартал'!B:B,0))),0,INDEX('приложение 7.2 2 квартал'!R:R,MATCH(B209,'приложение 7.2 2 квартал'!B:B,0))),IF(ISNA(INDEX('приложение 7.2 1 квартал'!R:R,MATCH(B209,'приложение 7.2 1 квартал'!B:B,0))),0,INDEX('приложение 7.2 1 квартал'!R:R,MATCH(B209,'приложение 7.2 1 квартал'!B:B,0))))</f>
        <v>0.19968195999999999</v>
      </c>
      <c r="O209" s="484">
        <f t="array" ref="O209">IF(ISNA(INDEX('приложение 7.2 2 квартал'!R:R,MATCH(B209,'приложение 7.2 2 квартал'!B:B,0))),0,INDEX('приложение 7.2 2 квартал'!R:R,MATCH(B209,'приложение 7.2 2 квартал'!B:B,0)))</f>
        <v>0</v>
      </c>
      <c r="P209" s="484">
        <f t="array" ref="P209">N209/1.18</f>
        <v>0.16922200000000001</v>
      </c>
      <c r="Q209" s="484">
        <f t="array" ref="Q209">O209/1.18</f>
        <v>0</v>
      </c>
      <c r="R209" s="31"/>
      <c r="S209" s="32"/>
      <c r="T209" s="32"/>
      <c r="U209" s="32"/>
      <c r="V209" s="32"/>
      <c r="W209" s="627"/>
      <c r="X209" s="39"/>
      <c r="Y209" s="39"/>
      <c r="Z209" s="39"/>
      <c r="AA209" s="39"/>
      <c r="AB209" s="39"/>
      <c r="AC209" s="39"/>
    </row>
    <row r="210" spans="1:29" ht="78.75" x14ac:dyDescent="0.25">
      <c r="A210" s="595">
        <v>34</v>
      </c>
      <c r="B210" s="554" t="s">
        <v>285</v>
      </c>
      <c r="C210" s="32"/>
      <c r="D210" s="23"/>
      <c r="E210" s="484">
        <f t="shared" si="6"/>
        <v>0.97896930000000004</v>
      </c>
      <c r="F210" s="590"/>
      <c r="G210" s="484">
        <f t="array" ref="G210">IF(ISNA(INDEX('приложение 7.2 1 квартал'!H:H,MATCH(B210,'приложение 7.2 1 квартал'!B:B,0))),0,INDEX('приложение 7.2 1 квартал'!H:H,MATCH(B210,'приложение 7.2 1 квартал'!B:B,0)))</f>
        <v>0.97896930000000004</v>
      </c>
      <c r="H210" s="590"/>
      <c r="I210" s="484">
        <f t="array" ref="I210">IF(ISNA(INDEX('приложение 7.2 2 квартал'!H:H,MATCH(B210,'приложение 7.2 2 квартал'!B:B,0))),0,INDEX('приложение 7.2 2 квартал'!H:H,MATCH(B210,'приложение 7.2 2 квартал'!B:B,0)))</f>
        <v>0</v>
      </c>
      <c r="J210" s="634"/>
      <c r="K210" s="591"/>
      <c r="L210" s="371"/>
      <c r="M210" s="590"/>
      <c r="N210" s="484">
        <f t="array" ref="N210">SUM(IF(ISNA(INDEX('приложение 7.2 2 квартал'!R:R,MATCH(B210,'приложение 7.2 2 квартал'!B:B,0))),0,INDEX('приложение 7.2 2 квартал'!R:R,MATCH(B210,'приложение 7.2 2 квартал'!B:B,0))),IF(ISNA(INDEX('приложение 7.2 1 квартал'!R:R,MATCH(B210,'приложение 7.2 1 квартал'!B:B,0))),0,INDEX('приложение 7.2 1 квартал'!R:R,MATCH(B210,'приложение 7.2 1 квартал'!B:B,0))))</f>
        <v>0.97896929999999993</v>
      </c>
      <c r="O210" s="484">
        <f t="array" ref="O210">IF(ISNA(INDEX('приложение 7.2 2 квартал'!R:R,MATCH(B210,'приложение 7.2 2 квартал'!B:B,0))),0,INDEX('приложение 7.2 2 квартал'!R:R,MATCH(B210,'приложение 7.2 2 квартал'!B:B,0)))</f>
        <v>0</v>
      </c>
      <c r="P210" s="484">
        <f t="array" ref="P210">N210/1.18</f>
        <v>0.82963500000000001</v>
      </c>
      <c r="Q210" s="484">
        <f t="array" ref="Q210">O210/1.18</f>
        <v>0</v>
      </c>
      <c r="R210" s="31"/>
      <c r="S210" s="32"/>
      <c r="T210" s="32"/>
      <c r="U210" s="32"/>
      <c r="V210" s="32"/>
      <c r="W210" s="627"/>
      <c r="X210" s="39"/>
      <c r="Y210" s="39"/>
      <c r="Z210" s="39"/>
      <c r="AA210" s="39"/>
      <c r="AB210" s="39"/>
      <c r="AC210" s="39"/>
    </row>
    <row r="211" spans="1:29" ht="63" x14ac:dyDescent="0.25">
      <c r="A211" s="595">
        <v>35</v>
      </c>
      <c r="B211" s="554" t="s">
        <v>286</v>
      </c>
      <c r="C211" s="32"/>
      <c r="D211" s="23"/>
      <c r="E211" s="484">
        <f t="shared" si="6"/>
        <v>0.34688499999999994</v>
      </c>
      <c r="F211" s="590"/>
      <c r="G211" s="484">
        <f t="array" ref="G211">IF(ISNA(INDEX('приложение 7.2 1 квартал'!H:H,MATCH(B211,'приложение 7.2 1 квартал'!B:B,0))),0,INDEX('приложение 7.2 1 квартал'!H:H,MATCH(B211,'приложение 7.2 1 квартал'!B:B,0)))</f>
        <v>0</v>
      </c>
      <c r="H211" s="590"/>
      <c r="I211" s="484">
        <f t="array" ref="I211">IF(ISNA(INDEX('приложение 7.2 2 квартал'!H:H,MATCH(B211,'приложение 7.2 2 квартал'!B:B,0))),0,INDEX('приложение 7.2 2 квартал'!H:H,MATCH(B211,'приложение 7.2 2 квартал'!B:B,0)))</f>
        <v>0.34688499999999994</v>
      </c>
      <c r="J211" s="634"/>
      <c r="K211" s="591"/>
      <c r="L211" s="371"/>
      <c r="M211" s="590"/>
      <c r="N211" s="484">
        <f t="array" ref="N211">SUM(IF(ISNA(INDEX('приложение 7.2 2 квартал'!R:R,MATCH(B211,'приложение 7.2 2 квартал'!B:B,0))),0,INDEX('приложение 7.2 2 квартал'!R:R,MATCH(B211,'приложение 7.2 2 квартал'!B:B,0))),IF(ISNA(INDEX('приложение 7.2 1 квартал'!R:R,MATCH(B211,'приложение 7.2 1 квартал'!B:B,0))),0,INDEX('приложение 7.2 1 квартал'!R:R,MATCH(B211,'приложение 7.2 1 квартал'!B:B,0))))</f>
        <v>0.34688577999999998</v>
      </c>
      <c r="O211" s="484">
        <f t="array" ref="O211">IF(ISNA(INDEX('приложение 7.2 2 квартал'!R:R,MATCH(B211,'приложение 7.2 2 квартал'!B:B,0))),0,INDEX('приложение 7.2 2 квартал'!R:R,MATCH(B211,'приложение 7.2 2 квартал'!B:B,0)))</f>
        <v>0</v>
      </c>
      <c r="P211" s="484">
        <f t="array" ref="P211">N211/1.18</f>
        <v>0.29397099999999998</v>
      </c>
      <c r="Q211" s="484">
        <f t="array" ref="Q211">O211/1.18</f>
        <v>0</v>
      </c>
      <c r="R211" s="31"/>
      <c r="S211" s="32"/>
      <c r="T211" s="32"/>
      <c r="U211" s="32"/>
      <c r="V211" s="32"/>
      <c r="W211" s="627"/>
      <c r="X211" s="39"/>
      <c r="Y211" s="39"/>
      <c r="Z211" s="39"/>
      <c r="AA211" s="39"/>
      <c r="AB211" s="39"/>
      <c r="AC211" s="39"/>
    </row>
    <row r="212" spans="1:29" ht="63" x14ac:dyDescent="0.25">
      <c r="A212" s="595">
        <v>36</v>
      </c>
      <c r="B212" s="554" t="s">
        <v>287</v>
      </c>
      <c r="C212" s="32"/>
      <c r="D212" s="23"/>
      <c r="E212" s="484">
        <f t="shared" si="6"/>
        <v>0.18533079999999999</v>
      </c>
      <c r="F212" s="590"/>
      <c r="G212" s="484">
        <f t="array" ref="G212">IF(ISNA(INDEX('приложение 7.2 1 квартал'!H:H,MATCH(B212,'приложение 7.2 1 квартал'!B:B,0))),0,INDEX('приложение 7.2 1 квартал'!H:H,MATCH(B212,'приложение 7.2 1 квартал'!B:B,0)))</f>
        <v>0</v>
      </c>
      <c r="H212" s="590"/>
      <c r="I212" s="484">
        <f t="array" ref="I212">IF(ISNA(INDEX('приложение 7.2 2 квартал'!H:H,MATCH(B212,'приложение 7.2 2 квартал'!B:B,0))),0,INDEX('приложение 7.2 2 квартал'!H:H,MATCH(B212,'приложение 7.2 2 квартал'!B:B,0)))</f>
        <v>0.18533079999999999</v>
      </c>
      <c r="J212" s="634"/>
      <c r="K212" s="591"/>
      <c r="L212" s="371"/>
      <c r="M212" s="590"/>
      <c r="N212" s="484">
        <f t="array" ref="N212">SUM(IF(ISNA(INDEX('приложение 7.2 2 квартал'!R:R,MATCH(B212,'приложение 7.2 2 квартал'!B:B,0))),0,INDEX('приложение 7.2 2 квартал'!R:R,MATCH(B212,'приложение 7.2 2 квартал'!B:B,0))),IF(ISNA(INDEX('приложение 7.2 1 квартал'!R:R,MATCH(B212,'приложение 7.2 1 квартал'!B:B,0))),0,INDEX('приложение 7.2 1 квартал'!R:R,MATCH(B212,'приложение 7.2 1 квартал'!B:B,0))))</f>
        <v>0.18533079999999999</v>
      </c>
      <c r="O212" s="484">
        <f t="array" ref="O212">IF(ISNA(INDEX('приложение 7.2 2 квартал'!R:R,MATCH(B212,'приложение 7.2 2 квартал'!B:B,0))),0,INDEX('приложение 7.2 2 квартал'!R:R,MATCH(B212,'приложение 7.2 2 квартал'!B:B,0)))</f>
        <v>0</v>
      </c>
      <c r="P212" s="484">
        <f t="array" ref="P212">N212/1.18</f>
        <v>0.15706000000000001</v>
      </c>
      <c r="Q212" s="484">
        <f t="array" ref="Q212">O212/1.18</f>
        <v>0</v>
      </c>
      <c r="R212" s="31"/>
      <c r="S212" s="32"/>
      <c r="T212" s="32"/>
      <c r="U212" s="32"/>
      <c r="V212" s="32"/>
      <c r="W212" s="627"/>
      <c r="X212" s="39"/>
      <c r="Y212" s="39"/>
      <c r="Z212" s="39"/>
      <c r="AA212" s="39"/>
      <c r="AB212" s="39"/>
      <c r="AC212" s="39"/>
    </row>
    <row r="213" spans="1:29" ht="63" x14ac:dyDescent="0.25">
      <c r="A213" s="595">
        <v>37</v>
      </c>
      <c r="B213" s="554" t="s">
        <v>288</v>
      </c>
      <c r="C213" s="32"/>
      <c r="D213" s="23"/>
      <c r="E213" s="484">
        <f t="shared" si="6"/>
        <v>0.32079099999999999</v>
      </c>
      <c r="F213" s="590"/>
      <c r="G213" s="484">
        <f t="array" ref="G213">IF(ISNA(INDEX('приложение 7.2 1 квартал'!H:H,MATCH(B213,'приложение 7.2 1 квартал'!B:B,0))),0,INDEX('приложение 7.2 1 квартал'!H:H,MATCH(B213,'приложение 7.2 1 квартал'!B:B,0)))</f>
        <v>0</v>
      </c>
      <c r="H213" s="590"/>
      <c r="I213" s="484">
        <f t="array" ref="I213">IF(ISNA(INDEX('приложение 7.2 2 квартал'!H:H,MATCH(B213,'приложение 7.2 2 квартал'!B:B,0))),0,INDEX('приложение 7.2 2 квартал'!H:H,MATCH(B213,'приложение 7.2 2 квартал'!B:B,0)))</f>
        <v>0.32079099999999999</v>
      </c>
      <c r="J213" s="634"/>
      <c r="K213" s="591"/>
      <c r="L213" s="371"/>
      <c r="M213" s="590"/>
      <c r="N213" s="484">
        <f t="array" ref="N213">SUM(IF(ISNA(INDEX('приложение 7.2 2 квартал'!R:R,MATCH(B213,'приложение 7.2 2 квартал'!B:B,0))),0,INDEX('приложение 7.2 2 квартал'!R:R,MATCH(B213,'приложение 7.2 2 квартал'!B:B,0))),IF(ISNA(INDEX('приложение 7.2 1 квартал'!R:R,MATCH(B213,'приложение 7.2 1 квартал'!B:B,0))),0,INDEX('приложение 7.2 1 квартал'!R:R,MATCH(B213,'приложение 7.2 1 квартал'!B:B,0))))</f>
        <v>0.32079126000000002</v>
      </c>
      <c r="O213" s="484">
        <f t="array" ref="O213">IF(ISNA(INDEX('приложение 7.2 2 квартал'!R:R,MATCH(B213,'приложение 7.2 2 квартал'!B:B,0))),0,INDEX('приложение 7.2 2 квартал'!R:R,MATCH(B213,'приложение 7.2 2 квартал'!B:B,0)))</f>
        <v>0</v>
      </c>
      <c r="P213" s="484">
        <f t="array" ref="P213">N213/1.18</f>
        <v>0.27185700000000002</v>
      </c>
      <c r="Q213" s="484">
        <f t="array" ref="Q213">O213/1.18</f>
        <v>0</v>
      </c>
      <c r="R213" s="31"/>
      <c r="S213" s="32"/>
      <c r="T213" s="32"/>
      <c r="U213" s="32"/>
      <c r="V213" s="32"/>
      <c r="W213" s="627"/>
      <c r="X213" s="39"/>
      <c r="Y213" s="39"/>
      <c r="Z213" s="39"/>
      <c r="AA213" s="39"/>
      <c r="AB213" s="39"/>
      <c r="AC213" s="39"/>
    </row>
    <row r="214" spans="1:29" ht="63" x14ac:dyDescent="0.25">
      <c r="A214" s="595">
        <v>38</v>
      </c>
      <c r="B214" s="554" t="s">
        <v>289</v>
      </c>
      <c r="C214" s="32"/>
      <c r="D214" s="23"/>
      <c r="E214" s="484">
        <f t="shared" si="6"/>
        <v>0.68669037999999993</v>
      </c>
      <c r="F214" s="590"/>
      <c r="G214" s="484">
        <f t="array" ref="G214">IF(ISNA(INDEX('приложение 7.2 1 квартал'!H:H,MATCH(B214,'приложение 7.2 1 квартал'!B:B,0))),0,INDEX('приложение 7.2 1 квартал'!H:H,MATCH(B214,'приложение 7.2 1 квартал'!B:B,0)))</f>
        <v>0.68669037999999993</v>
      </c>
      <c r="H214" s="590"/>
      <c r="I214" s="484">
        <f t="array" ref="I214">IF(ISNA(INDEX('приложение 7.2 2 квартал'!H:H,MATCH(B214,'приложение 7.2 2 квартал'!B:B,0))),0,INDEX('приложение 7.2 2 квартал'!H:H,MATCH(B214,'приложение 7.2 2 квартал'!B:B,0)))</f>
        <v>0</v>
      </c>
      <c r="J214" s="634"/>
      <c r="K214" s="591"/>
      <c r="L214" s="371"/>
      <c r="M214" s="590"/>
      <c r="N214" s="484">
        <f t="array" ref="N214">SUM(IF(ISNA(INDEX('приложение 7.2 2 квартал'!R:R,MATCH(B214,'приложение 7.2 2 квартал'!B:B,0))),0,INDEX('приложение 7.2 2 квартал'!R:R,MATCH(B214,'приложение 7.2 2 квартал'!B:B,0))),IF(ISNA(INDEX('приложение 7.2 1 квартал'!R:R,MATCH(B214,'приложение 7.2 1 квартал'!B:B,0))),0,INDEX('приложение 7.2 1 квартал'!R:R,MATCH(B214,'приложение 7.2 1 квартал'!B:B,0))))</f>
        <v>0.68669037999999993</v>
      </c>
      <c r="O214" s="484">
        <f t="array" ref="O214">IF(ISNA(INDEX('приложение 7.2 2 квартал'!R:R,MATCH(B214,'приложение 7.2 2 квартал'!B:B,0))),0,INDEX('приложение 7.2 2 квартал'!R:R,MATCH(B214,'приложение 7.2 2 квартал'!B:B,0)))</f>
        <v>0</v>
      </c>
      <c r="P214" s="484">
        <f t="array" ref="P214">N214/1.18</f>
        <v>0.58194099999999993</v>
      </c>
      <c r="Q214" s="484">
        <f t="array" ref="Q214">O214/1.18</f>
        <v>0</v>
      </c>
      <c r="R214" s="31"/>
      <c r="S214" s="32"/>
      <c r="T214" s="32"/>
      <c r="U214" s="32"/>
      <c r="V214" s="32"/>
      <c r="W214" s="627"/>
      <c r="X214" s="39"/>
      <c r="Y214" s="39"/>
      <c r="Z214" s="39"/>
      <c r="AA214" s="39"/>
      <c r="AB214" s="39"/>
      <c r="AC214" s="39"/>
    </row>
    <row r="215" spans="1:29" ht="78.75" x14ac:dyDescent="0.25">
      <c r="A215" s="595">
        <v>39</v>
      </c>
      <c r="B215" s="554" t="s">
        <v>290</v>
      </c>
      <c r="C215" s="32"/>
      <c r="D215" s="23"/>
      <c r="E215" s="484">
        <f t="shared" si="6"/>
        <v>0.32307200000000003</v>
      </c>
      <c r="F215" s="590"/>
      <c r="G215" s="484">
        <f t="array" ref="G215">IF(ISNA(INDEX('приложение 7.2 1 квартал'!H:H,MATCH(B215,'приложение 7.2 1 квартал'!B:B,0))),0,INDEX('приложение 7.2 1 квартал'!H:H,MATCH(B215,'приложение 7.2 1 квартал'!B:B,0)))</f>
        <v>0</v>
      </c>
      <c r="H215" s="590"/>
      <c r="I215" s="484">
        <f t="array" ref="I215">IF(ISNA(INDEX('приложение 7.2 2 квартал'!H:H,MATCH(B215,'приложение 7.2 2 квартал'!B:B,0))),0,INDEX('приложение 7.2 2 квартал'!H:H,MATCH(B215,'приложение 7.2 2 квартал'!B:B,0)))</f>
        <v>0.32307200000000003</v>
      </c>
      <c r="J215" s="634"/>
      <c r="K215" s="591"/>
      <c r="L215" s="371"/>
      <c r="M215" s="590"/>
      <c r="N215" s="484">
        <f t="array" ref="N215">SUM(IF(ISNA(INDEX('приложение 7.2 2 квартал'!R:R,MATCH(B215,'приложение 7.2 2 квартал'!B:B,0))),0,INDEX('приложение 7.2 2 квартал'!R:R,MATCH(B215,'приложение 7.2 2 квартал'!B:B,0))),IF(ISNA(INDEX('приложение 7.2 1 квартал'!R:R,MATCH(B215,'приложение 7.2 1 квартал'!B:B,0))),0,INDEX('приложение 7.2 1 квартал'!R:R,MATCH(B215,'приложение 7.2 1 квартал'!B:B,0))))</f>
        <v>0.32307219999999998</v>
      </c>
      <c r="O215" s="484">
        <f t="array" ref="O215">IF(ISNA(INDEX('приложение 7.2 2 квартал'!R:R,MATCH(B215,'приложение 7.2 2 квартал'!B:B,0))),0,INDEX('приложение 7.2 2 квартал'!R:R,MATCH(B215,'приложение 7.2 2 квартал'!B:B,0)))</f>
        <v>0</v>
      </c>
      <c r="P215" s="484">
        <f t="array" ref="P215">N215/1.18</f>
        <v>0.27378999999999998</v>
      </c>
      <c r="Q215" s="484">
        <f t="array" ref="Q215">O215/1.18</f>
        <v>0</v>
      </c>
      <c r="R215" s="31"/>
      <c r="S215" s="32"/>
      <c r="T215" s="32"/>
      <c r="U215" s="32"/>
      <c r="V215" s="32"/>
      <c r="W215" s="627"/>
      <c r="X215" s="39"/>
      <c r="Y215" s="39"/>
      <c r="Z215" s="39"/>
      <c r="AA215" s="39"/>
      <c r="AB215" s="39"/>
      <c r="AC215" s="39"/>
    </row>
    <row r="216" spans="1:29" ht="78.75" x14ac:dyDescent="0.25">
      <c r="A216" s="595">
        <v>40</v>
      </c>
      <c r="B216" s="554" t="s">
        <v>291</v>
      </c>
      <c r="C216" s="32"/>
      <c r="D216" s="23"/>
      <c r="E216" s="484">
        <f t="shared" si="6"/>
        <v>0.43717111999999997</v>
      </c>
      <c r="F216" s="590"/>
      <c r="G216" s="484">
        <f t="array" ref="G216">IF(ISNA(INDEX('приложение 7.2 1 квартал'!H:H,MATCH(B216,'приложение 7.2 1 квартал'!B:B,0))),0,INDEX('приложение 7.2 1 квартал'!H:H,MATCH(B216,'приложение 7.2 1 квартал'!B:B,0)))</f>
        <v>0</v>
      </c>
      <c r="H216" s="590"/>
      <c r="I216" s="484">
        <f t="array" ref="I216">IF(ISNA(INDEX('приложение 7.2 2 квартал'!H:H,MATCH(B216,'приложение 7.2 2 квартал'!B:B,0))),0,INDEX('приложение 7.2 2 квартал'!H:H,MATCH(B216,'приложение 7.2 2 квартал'!B:B,0)))</f>
        <v>0.43717111999999997</v>
      </c>
      <c r="J216" s="634"/>
      <c r="K216" s="591"/>
      <c r="L216" s="371"/>
      <c r="M216" s="590"/>
      <c r="N216" s="484">
        <f t="array" ref="N216">SUM(IF(ISNA(INDEX('приложение 7.2 2 квартал'!R:R,MATCH(B216,'приложение 7.2 2 квартал'!B:B,0))),0,INDEX('приложение 7.2 2 квартал'!R:R,MATCH(B216,'приложение 7.2 2 квартал'!B:B,0))),IF(ISNA(INDEX('приложение 7.2 1 квартал'!R:R,MATCH(B216,'приложение 7.2 1 квартал'!B:B,0))),0,INDEX('приложение 7.2 1 квартал'!R:R,MATCH(B216,'приложение 7.2 1 квартал'!B:B,0))))</f>
        <v>0.43717111999999997</v>
      </c>
      <c r="O216" s="484">
        <f t="array" ref="O216">IF(ISNA(INDEX('приложение 7.2 2 квартал'!R:R,MATCH(B216,'приложение 7.2 2 квартал'!B:B,0))),0,INDEX('приложение 7.2 2 квартал'!R:R,MATCH(B216,'приложение 7.2 2 квартал'!B:B,0)))</f>
        <v>0</v>
      </c>
      <c r="P216" s="484">
        <f t="array" ref="P216">N216/1.18</f>
        <v>0.37048399999999998</v>
      </c>
      <c r="Q216" s="484">
        <f t="array" ref="Q216">O216/1.18</f>
        <v>0</v>
      </c>
      <c r="R216" s="31"/>
      <c r="S216" s="32"/>
      <c r="T216" s="32"/>
      <c r="U216" s="32"/>
      <c r="V216" s="32"/>
      <c r="W216" s="627"/>
      <c r="X216" s="39"/>
      <c r="Y216" s="39"/>
      <c r="Z216" s="39"/>
      <c r="AA216" s="39"/>
      <c r="AB216" s="39"/>
      <c r="AC216" s="39"/>
    </row>
    <row r="217" spans="1:29" ht="94.5" x14ac:dyDescent="0.25">
      <c r="A217" s="595">
        <v>41</v>
      </c>
      <c r="B217" s="554" t="s">
        <v>292</v>
      </c>
      <c r="C217" s="32"/>
      <c r="D217" s="23"/>
      <c r="E217" s="484">
        <f t="shared" si="6"/>
        <v>0.46986600000000001</v>
      </c>
      <c r="F217" s="590"/>
      <c r="G217" s="484">
        <f t="array" ref="G217">IF(ISNA(INDEX('приложение 7.2 1 квартал'!H:H,MATCH(B217,'приложение 7.2 1 квартал'!B:B,0))),0,INDEX('приложение 7.2 1 квартал'!H:H,MATCH(B217,'приложение 7.2 1 квартал'!B:B,0)))</f>
        <v>0</v>
      </c>
      <c r="H217" s="590"/>
      <c r="I217" s="484">
        <f t="array" ref="I217">IF(ISNA(INDEX('приложение 7.2 2 квартал'!H:H,MATCH(B217,'приложение 7.2 2 квартал'!B:B,0))),0,INDEX('приложение 7.2 2 квартал'!H:H,MATCH(B217,'приложение 7.2 2 квартал'!B:B,0)))</f>
        <v>0.46986600000000001</v>
      </c>
      <c r="J217" s="634"/>
      <c r="K217" s="591"/>
      <c r="L217" s="371"/>
      <c r="M217" s="590"/>
      <c r="N217" s="484">
        <f t="array" ref="N217">SUM(IF(ISNA(INDEX('приложение 7.2 2 квартал'!R:R,MATCH(B217,'приложение 7.2 2 квартал'!B:B,0))),0,INDEX('приложение 7.2 2 квартал'!R:R,MATCH(B217,'приложение 7.2 2 квартал'!B:B,0))),IF(ISNA(INDEX('приложение 7.2 1 квартал'!R:R,MATCH(B217,'приложение 7.2 1 квартал'!B:B,0))),0,INDEX('приложение 7.2 1 квартал'!R:R,MATCH(B217,'приложение 7.2 1 квартал'!B:B,0))))</f>
        <v>1.2888302199999999</v>
      </c>
      <c r="O217" s="484">
        <f t="array" ref="O217">IF(ISNA(INDEX('приложение 7.2 2 квартал'!R:R,MATCH(B217,'приложение 7.2 2 квартал'!B:B,0))),0,INDEX('приложение 7.2 2 квартал'!R:R,MATCH(B217,'приложение 7.2 2 квартал'!B:B,0)))</f>
        <v>0</v>
      </c>
      <c r="P217" s="484">
        <f t="array" ref="P217">N217/1.18</f>
        <v>1.0922289999999999</v>
      </c>
      <c r="Q217" s="484">
        <f t="array" ref="Q217">O217/1.18</f>
        <v>0</v>
      </c>
      <c r="R217" s="31"/>
      <c r="S217" s="32"/>
      <c r="T217" s="32"/>
      <c r="U217" s="32"/>
      <c r="V217" s="32"/>
      <c r="W217" s="627"/>
      <c r="X217" s="39"/>
      <c r="Y217" s="39"/>
      <c r="Z217" s="39"/>
      <c r="AA217" s="39"/>
      <c r="AB217" s="39"/>
      <c r="AC217" s="39"/>
    </row>
    <row r="218" spans="1:29" ht="110.25" x14ac:dyDescent="0.25">
      <c r="A218" s="595">
        <v>42</v>
      </c>
      <c r="B218" s="554" t="s">
        <v>293</v>
      </c>
      <c r="C218" s="32"/>
      <c r="D218" s="23"/>
      <c r="E218" s="484">
        <f t="shared" si="6"/>
        <v>0</v>
      </c>
      <c r="F218" s="590"/>
      <c r="G218" s="484">
        <f t="array" ref="G218">IF(ISNA(INDEX('приложение 7.2 1 квартал'!H:H,MATCH(B218,'приложение 7.2 1 квартал'!B:B,0))),0,INDEX('приложение 7.2 1 квартал'!H:H,MATCH(B218,'приложение 7.2 1 квартал'!B:B,0)))</f>
        <v>0</v>
      </c>
      <c r="H218" s="590"/>
      <c r="I218" s="484">
        <f t="array" ref="I218">IF(ISNA(INDEX('приложение 7.2 2 квартал'!H:H,MATCH(B218,'приложение 7.2 2 квартал'!B:B,0))),0,INDEX('приложение 7.2 2 квартал'!H:H,MATCH(B218,'приложение 7.2 2 квартал'!B:B,0)))</f>
        <v>0</v>
      </c>
      <c r="J218" s="634"/>
      <c r="K218" s="591"/>
      <c r="L218" s="371"/>
      <c r="M218" s="590"/>
      <c r="N218" s="484">
        <f t="array" ref="N218">SUM(IF(ISNA(INDEX('приложение 7.2 2 квартал'!R:R,MATCH(B218,'приложение 7.2 2 квартал'!B:B,0))),0,INDEX('приложение 7.2 2 квартал'!R:R,MATCH(B218,'приложение 7.2 2 квартал'!B:B,0))),IF(ISNA(INDEX('приложение 7.2 1 квартал'!R:R,MATCH(B218,'приложение 7.2 1 квартал'!B:B,0))),0,INDEX('приложение 7.2 1 квартал'!R:R,MATCH(B218,'приложение 7.2 1 квартал'!B:B,0))))</f>
        <v>1.5249375999999999</v>
      </c>
      <c r="O218" s="484">
        <f t="array" ref="O218">IF(ISNA(INDEX('приложение 7.2 2 квартал'!R:R,MATCH(B218,'приложение 7.2 2 квартал'!B:B,0))),0,INDEX('приложение 7.2 2 квартал'!R:R,MATCH(B218,'приложение 7.2 2 квартал'!B:B,0)))</f>
        <v>0</v>
      </c>
      <c r="P218" s="484">
        <f t="array" ref="P218">N218/1.18</f>
        <v>1.2923199999999999</v>
      </c>
      <c r="Q218" s="484">
        <f t="array" ref="Q218">O218/1.18</f>
        <v>0</v>
      </c>
      <c r="R218" s="31"/>
      <c r="S218" s="32"/>
      <c r="T218" s="32"/>
      <c r="U218" s="32"/>
      <c r="V218" s="32"/>
      <c r="W218" s="627"/>
      <c r="X218" s="39"/>
      <c r="Y218" s="39"/>
      <c r="Z218" s="39"/>
      <c r="AA218" s="39"/>
      <c r="AB218" s="39"/>
      <c r="AC218" s="39"/>
    </row>
    <row r="219" spans="1:29" ht="94.5" x14ac:dyDescent="0.25">
      <c r="A219" s="595">
        <v>43</v>
      </c>
      <c r="B219" s="554" t="s">
        <v>294</v>
      </c>
      <c r="C219" s="32"/>
      <c r="D219" s="23"/>
      <c r="E219" s="484">
        <f t="shared" si="6"/>
        <v>0</v>
      </c>
      <c r="F219" s="590"/>
      <c r="G219" s="484">
        <f t="array" ref="G219">IF(ISNA(INDEX('приложение 7.2 1 квартал'!H:H,MATCH(B219,'приложение 7.2 1 квартал'!B:B,0))),0,INDEX('приложение 7.2 1 квартал'!H:H,MATCH(B219,'приложение 7.2 1 квартал'!B:B,0)))</f>
        <v>0</v>
      </c>
      <c r="H219" s="590"/>
      <c r="I219" s="484">
        <f t="array" ref="I219">IF(ISNA(INDEX('приложение 7.2 2 квартал'!H:H,MATCH(B219,'приложение 7.2 2 квартал'!B:B,0))),0,INDEX('приложение 7.2 2 квартал'!H:H,MATCH(B219,'приложение 7.2 2 квартал'!B:B,0)))</f>
        <v>0</v>
      </c>
      <c r="J219" s="634"/>
      <c r="K219" s="591"/>
      <c r="L219" s="371"/>
      <c r="M219" s="590"/>
      <c r="N219" s="484">
        <f t="array" ref="N219">SUM(IF(ISNA(INDEX('приложение 7.2 2 квартал'!R:R,MATCH(B219,'приложение 7.2 2 квартал'!B:B,0))),0,INDEX('приложение 7.2 2 квартал'!R:R,MATCH(B219,'приложение 7.2 2 квартал'!B:B,0))),IF(ISNA(INDEX('приложение 7.2 1 квартал'!R:R,MATCH(B219,'приложение 7.2 1 квартал'!B:B,0))),0,INDEX('приложение 7.2 1 квартал'!R:R,MATCH(B219,'приложение 7.2 1 квартал'!B:B,0))))</f>
        <v>1.4479874399999999</v>
      </c>
      <c r="O219" s="484">
        <f t="array" ref="O219">IF(ISNA(INDEX('приложение 7.2 2 квартал'!R:R,MATCH(B219,'приложение 7.2 2 квартал'!B:B,0))),0,INDEX('приложение 7.2 2 квартал'!R:R,MATCH(B219,'приложение 7.2 2 квартал'!B:B,0)))</f>
        <v>0</v>
      </c>
      <c r="P219" s="484">
        <f t="array" ref="P219">N219/1.18</f>
        <v>1.2271080000000001</v>
      </c>
      <c r="Q219" s="484">
        <f t="array" ref="Q219">O219/1.18</f>
        <v>0</v>
      </c>
      <c r="R219" s="31"/>
      <c r="S219" s="32"/>
      <c r="T219" s="32"/>
      <c r="U219" s="32"/>
      <c r="V219" s="32"/>
      <c r="W219" s="627"/>
      <c r="X219" s="39"/>
      <c r="Y219" s="39"/>
      <c r="Z219" s="39"/>
      <c r="AA219" s="39"/>
      <c r="AB219" s="39"/>
      <c r="AC219" s="39"/>
    </row>
    <row r="220" spans="1:29" ht="78.75" x14ac:dyDescent="0.25">
      <c r="A220" s="595">
        <v>44</v>
      </c>
      <c r="B220" s="582" t="s">
        <v>336</v>
      </c>
      <c r="C220" s="32"/>
      <c r="D220" s="23"/>
      <c r="E220" s="484">
        <f t="shared" si="6"/>
        <v>2.9144489599999996</v>
      </c>
      <c r="F220" s="590"/>
      <c r="G220" s="484">
        <f t="array" ref="G220">IF(ISNA(INDEX('приложение 7.2 1 квартал'!H:H,MATCH(B220,'приложение 7.2 1 квартал'!B:B,0))),0,INDEX('приложение 7.2 1 квартал'!H:H,MATCH(B220,'приложение 7.2 1 квартал'!B:B,0)))</f>
        <v>0</v>
      </c>
      <c r="H220" s="590"/>
      <c r="I220" s="484">
        <f t="array" ref="I220">IF(ISNA(INDEX('приложение 7.2 2 квартал'!H:H,MATCH(B220,'приложение 7.2 2 квартал'!B:B,0))),0,INDEX('приложение 7.2 2 квартал'!H:H,MATCH(B220,'приложение 7.2 2 квартал'!B:B,0)))</f>
        <v>2.9144489599999996</v>
      </c>
      <c r="J220" s="634"/>
      <c r="K220" s="591"/>
      <c r="L220" s="371"/>
      <c r="M220" s="590"/>
      <c r="N220" s="484">
        <f t="array" ref="N220">SUM(IF(ISNA(INDEX('приложение 7.2 2 квартал'!R:R,MATCH(B220,'приложение 7.2 2 квартал'!B:B,0))),0,INDEX('приложение 7.2 2 квартал'!R:R,MATCH(B220,'приложение 7.2 2 квартал'!B:B,0))),IF(ISNA(INDEX('приложение 7.2 1 квартал'!R:R,MATCH(B220,'приложение 7.2 1 квартал'!B:B,0))),0,INDEX('приложение 7.2 1 квартал'!R:R,MATCH(B220,'приложение 7.2 1 квартал'!B:B,0))))</f>
        <v>2.9144489599999996</v>
      </c>
      <c r="O220" s="484">
        <f t="array" ref="O220">IF(ISNA(INDEX('приложение 7.2 2 квартал'!R:R,MATCH(B220,'приложение 7.2 2 квартал'!B:B,0))),0,INDEX('приложение 7.2 2 квартал'!R:R,MATCH(B220,'приложение 7.2 2 квартал'!B:B,0)))</f>
        <v>0</v>
      </c>
      <c r="P220" s="484">
        <f t="array" ref="P220">N220/1.18</f>
        <v>2.4698719999999996</v>
      </c>
      <c r="Q220" s="484">
        <f t="array" ref="Q220">O220/1.18</f>
        <v>0</v>
      </c>
      <c r="R220" s="31"/>
      <c r="S220" s="32"/>
      <c r="T220" s="32"/>
      <c r="U220" s="32"/>
      <c r="V220" s="32"/>
      <c r="W220" s="627"/>
      <c r="X220" s="39"/>
      <c r="Y220" s="39"/>
      <c r="Z220" s="39"/>
      <c r="AA220" s="39"/>
      <c r="AB220" s="39"/>
      <c r="AC220" s="39"/>
    </row>
    <row r="221" spans="1:29" ht="94.5" x14ac:dyDescent="0.25">
      <c r="A221" s="595">
        <v>45</v>
      </c>
      <c r="B221" s="582" t="s">
        <v>337</v>
      </c>
      <c r="C221" s="32"/>
      <c r="D221" s="23"/>
      <c r="E221" s="484">
        <f t="shared" si="6"/>
        <v>0</v>
      </c>
      <c r="F221" s="590"/>
      <c r="G221" s="484">
        <f t="array" ref="G221">IF(ISNA(INDEX('приложение 7.2 1 квартал'!H:H,MATCH(B221,'приложение 7.2 1 квартал'!B:B,0))),0,INDEX('приложение 7.2 1 квартал'!H:H,MATCH(B221,'приложение 7.2 1 квартал'!B:B,0)))</f>
        <v>0</v>
      </c>
      <c r="H221" s="590"/>
      <c r="I221" s="484">
        <f t="array" ref="I221">IF(ISNA(INDEX('приложение 7.2 2 квартал'!H:H,MATCH(B221,'приложение 7.2 2 квартал'!B:B,0))),0,INDEX('приложение 7.2 2 квартал'!H:H,MATCH(B221,'приложение 7.2 2 квартал'!B:B,0)))</f>
        <v>0</v>
      </c>
      <c r="J221" s="634"/>
      <c r="K221" s="591"/>
      <c r="L221" s="371"/>
      <c r="M221" s="590"/>
      <c r="N221" s="484">
        <f t="array" ref="N221">SUM(IF(ISNA(INDEX('приложение 7.2 2 квартал'!R:R,MATCH(B221,'приложение 7.2 2 квартал'!B:B,0))),0,INDEX('приложение 7.2 2 квартал'!R:R,MATCH(B221,'приложение 7.2 2 квартал'!B:B,0))),IF(ISNA(INDEX('приложение 7.2 1 квартал'!R:R,MATCH(B221,'приложение 7.2 1 квартал'!B:B,0))),0,INDEX('приложение 7.2 1 квартал'!R:R,MATCH(B221,'приложение 7.2 1 квартал'!B:B,0))))</f>
        <v>1.8803748399999998</v>
      </c>
      <c r="O221" s="484">
        <f t="array" ref="O221">IF(ISNA(INDEX('приложение 7.2 2 квартал'!R:R,MATCH(B221,'приложение 7.2 2 квартал'!B:B,0))),0,INDEX('приложение 7.2 2 квартал'!R:R,MATCH(B221,'приложение 7.2 2 квартал'!B:B,0)))</f>
        <v>0</v>
      </c>
      <c r="P221" s="484">
        <f t="array" ref="P221">N221/1.18</f>
        <v>1.5935379999999999</v>
      </c>
      <c r="Q221" s="484">
        <f t="array" ref="Q221">O221/1.18</f>
        <v>0</v>
      </c>
      <c r="R221" s="31"/>
      <c r="S221" s="32"/>
      <c r="T221" s="32"/>
      <c r="U221" s="32"/>
      <c r="V221" s="32"/>
      <c r="W221" s="627"/>
      <c r="X221" s="39"/>
      <c r="Y221" s="39"/>
      <c r="Z221" s="39"/>
      <c r="AA221" s="39"/>
      <c r="AB221" s="39"/>
      <c r="AC221" s="39"/>
    </row>
    <row r="222" spans="1:29" ht="63" x14ac:dyDescent="0.25">
      <c r="A222" s="595">
        <v>46</v>
      </c>
      <c r="B222" s="554" t="s">
        <v>295</v>
      </c>
      <c r="C222" s="32"/>
      <c r="D222" s="23"/>
      <c r="E222" s="484">
        <f t="shared" si="6"/>
        <v>0</v>
      </c>
      <c r="F222" s="590"/>
      <c r="G222" s="484">
        <f t="array" ref="G222">IF(ISNA(INDEX('приложение 7.2 1 квартал'!H:H,MATCH(B222,'приложение 7.2 1 квартал'!B:B,0))),0,INDEX('приложение 7.2 1 квартал'!H:H,MATCH(B222,'приложение 7.2 1 квартал'!B:B,0)))</f>
        <v>0</v>
      </c>
      <c r="H222" s="590"/>
      <c r="I222" s="484">
        <f t="array" ref="I222">IF(ISNA(INDEX('приложение 7.2 2 квартал'!H:H,MATCH(B222,'приложение 7.2 2 квартал'!B:B,0))),0,INDEX('приложение 7.2 2 квартал'!H:H,MATCH(B222,'приложение 7.2 2 квартал'!B:B,0)))</f>
        <v>0</v>
      </c>
      <c r="J222" s="634"/>
      <c r="K222" s="591"/>
      <c r="L222" s="371"/>
      <c r="M222" s="590"/>
      <c r="N222" s="484">
        <f t="array" ref="N222">SUM(IF(ISNA(INDEX('приложение 7.2 2 квартал'!R:R,MATCH(B222,'приложение 7.2 2 квартал'!B:B,0))),0,INDEX('приложение 7.2 2 квартал'!R:R,MATCH(B222,'приложение 7.2 2 квартал'!B:B,0))),IF(ISNA(INDEX('приложение 7.2 1 квартал'!R:R,MATCH(B222,'приложение 7.2 1 квартал'!B:B,0))),0,INDEX('приложение 7.2 1 квартал'!R:R,MATCH(B222,'приложение 7.2 1 квартал'!B:B,0))))</f>
        <v>0.17833575999999998</v>
      </c>
      <c r="O222" s="484">
        <f t="array" ref="O222">IF(ISNA(INDEX('приложение 7.2 2 квартал'!R:R,MATCH(B222,'приложение 7.2 2 квартал'!B:B,0))),0,INDEX('приложение 7.2 2 квартал'!R:R,MATCH(B222,'приложение 7.2 2 квартал'!B:B,0)))</f>
        <v>0</v>
      </c>
      <c r="P222" s="484">
        <f t="array" ref="P222">N222/1.18</f>
        <v>0.15113199999999999</v>
      </c>
      <c r="Q222" s="484">
        <f t="array" ref="Q222">O222/1.18</f>
        <v>0</v>
      </c>
      <c r="R222" s="31"/>
      <c r="S222" s="32"/>
      <c r="T222" s="32"/>
      <c r="U222" s="32"/>
      <c r="V222" s="32"/>
      <c r="W222" s="627"/>
      <c r="X222" s="39"/>
      <c r="Y222" s="39"/>
      <c r="Z222" s="39"/>
      <c r="AA222" s="39"/>
      <c r="AB222" s="39"/>
      <c r="AC222" s="39"/>
    </row>
    <row r="223" spans="1:29" ht="94.5" x14ac:dyDescent="0.25">
      <c r="A223" s="595">
        <v>47</v>
      </c>
      <c r="B223" s="554" t="s">
        <v>296</v>
      </c>
      <c r="C223" s="32"/>
      <c r="D223" s="23"/>
      <c r="E223" s="484">
        <f t="shared" si="6"/>
        <v>0</v>
      </c>
      <c r="F223" s="590"/>
      <c r="G223" s="484">
        <f t="array" ref="G223">IF(ISNA(INDEX('приложение 7.2 1 квартал'!H:H,MATCH(B223,'приложение 7.2 1 квартал'!B:B,0))),0,INDEX('приложение 7.2 1 квартал'!H:H,MATCH(B223,'приложение 7.2 1 квартал'!B:B,0)))</f>
        <v>0</v>
      </c>
      <c r="H223" s="590"/>
      <c r="I223" s="484">
        <f t="array" ref="I223">IF(ISNA(INDEX('приложение 7.2 2 квартал'!H:H,MATCH(B223,'приложение 7.2 2 квартал'!B:B,0))),0,INDEX('приложение 7.2 2 квартал'!H:H,MATCH(B223,'приложение 7.2 2 квартал'!B:B,0)))</f>
        <v>0</v>
      </c>
      <c r="J223" s="634"/>
      <c r="K223" s="591"/>
      <c r="L223" s="371"/>
      <c r="M223" s="590"/>
      <c r="N223" s="484">
        <f t="array" ref="N223">SUM(IF(ISNA(INDEX('приложение 7.2 2 квартал'!R:R,MATCH(B223,'приложение 7.2 2 квартал'!B:B,0))),0,INDEX('приложение 7.2 2 квартал'!R:R,MATCH(B223,'приложение 7.2 2 квартал'!B:B,0))),IF(ISNA(INDEX('приложение 7.2 1 квартал'!R:R,MATCH(B223,'приложение 7.2 1 квартал'!B:B,0))),0,INDEX('приложение 7.2 1 квартал'!R:R,MATCH(B223,'приложение 7.2 1 квартал'!B:B,0))))</f>
        <v>1.4816374999999999</v>
      </c>
      <c r="O223" s="484">
        <f t="array" ref="O223">IF(ISNA(INDEX('приложение 7.2 2 квартал'!R:R,MATCH(B223,'приложение 7.2 2 квартал'!B:B,0))),0,INDEX('приложение 7.2 2 квартал'!R:R,MATCH(B223,'приложение 7.2 2 квартал'!B:B,0)))</f>
        <v>0</v>
      </c>
      <c r="P223" s="484">
        <f t="array" ref="P223">N223/1.18</f>
        <v>1.255625</v>
      </c>
      <c r="Q223" s="484">
        <f t="array" ref="Q223">O223/1.18</f>
        <v>0</v>
      </c>
      <c r="R223" s="31"/>
      <c r="S223" s="32"/>
      <c r="T223" s="32"/>
      <c r="U223" s="32"/>
      <c r="V223" s="32"/>
      <c r="W223" s="627"/>
      <c r="X223" s="39"/>
      <c r="Y223" s="39"/>
      <c r="Z223" s="39"/>
      <c r="AA223" s="39"/>
      <c r="AB223" s="39"/>
      <c r="AC223" s="39"/>
    </row>
    <row r="224" spans="1:29" ht="78.75" x14ac:dyDescent="0.25">
      <c r="A224" s="595">
        <v>48</v>
      </c>
      <c r="B224" s="554" t="s">
        <v>297</v>
      </c>
      <c r="C224" s="32"/>
      <c r="D224" s="23"/>
      <c r="E224" s="484">
        <f t="shared" si="6"/>
        <v>0.23296032</v>
      </c>
      <c r="F224" s="590"/>
      <c r="G224" s="484">
        <f t="array" ref="G224">IF(ISNA(INDEX('приложение 7.2 1 квартал'!H:H,MATCH(B224,'приложение 7.2 1 квартал'!B:B,0))),0,INDEX('приложение 7.2 1 квартал'!H:H,MATCH(B224,'приложение 7.2 1 квартал'!B:B,0)))</f>
        <v>0.23296032</v>
      </c>
      <c r="H224" s="590"/>
      <c r="I224" s="484">
        <f t="array" ref="I224">IF(ISNA(INDEX('приложение 7.2 2 квартал'!H:H,MATCH(B224,'приложение 7.2 2 квартал'!B:B,0))),0,INDEX('приложение 7.2 2 квартал'!H:H,MATCH(B224,'приложение 7.2 2 квартал'!B:B,0)))</f>
        <v>0</v>
      </c>
      <c r="J224" s="634"/>
      <c r="K224" s="591"/>
      <c r="L224" s="371"/>
      <c r="M224" s="590"/>
      <c r="N224" s="484">
        <f t="array" ref="N224">SUM(IF(ISNA(INDEX('приложение 7.2 2 квартал'!R:R,MATCH(B224,'приложение 7.2 2 квартал'!B:B,0))),0,INDEX('приложение 7.2 2 квартал'!R:R,MATCH(B224,'приложение 7.2 2 квартал'!B:B,0))),IF(ISNA(INDEX('приложение 7.2 1 квартал'!R:R,MATCH(B224,'приложение 7.2 1 квартал'!B:B,0))),0,INDEX('приложение 7.2 1 квартал'!R:R,MATCH(B224,'приложение 7.2 1 квартал'!B:B,0))))</f>
        <v>0.23296031999999997</v>
      </c>
      <c r="O224" s="484">
        <f t="array" ref="O224">IF(ISNA(INDEX('приложение 7.2 2 квартал'!R:R,MATCH(B224,'приложение 7.2 2 квартал'!B:B,0))),0,INDEX('приложение 7.2 2 квартал'!R:R,MATCH(B224,'приложение 7.2 2 квартал'!B:B,0)))</f>
        <v>0</v>
      </c>
      <c r="P224" s="484">
        <f t="array" ref="P224">N224/1.18</f>
        <v>0.19742399999999999</v>
      </c>
      <c r="Q224" s="484">
        <f t="array" ref="Q224">O224/1.18</f>
        <v>0</v>
      </c>
      <c r="R224" s="31"/>
      <c r="S224" s="32"/>
      <c r="T224" s="32"/>
      <c r="U224" s="32"/>
      <c r="V224" s="32"/>
      <c r="W224" s="627"/>
      <c r="X224" s="39"/>
      <c r="Y224" s="39"/>
      <c r="Z224" s="39"/>
      <c r="AA224" s="39"/>
      <c r="AB224" s="39"/>
      <c r="AC224" s="39"/>
    </row>
    <row r="225" spans="1:29" ht="63" x14ac:dyDescent="0.25">
      <c r="A225" s="595">
        <v>49</v>
      </c>
      <c r="B225" s="554" t="s">
        <v>298</v>
      </c>
      <c r="C225" s="32"/>
      <c r="D225" s="23"/>
      <c r="E225" s="484">
        <f t="shared" si="6"/>
        <v>0.21281771999999996</v>
      </c>
      <c r="F225" s="590"/>
      <c r="G225" s="484">
        <f t="array" ref="G225">IF(ISNA(INDEX('приложение 7.2 1 квартал'!H:H,MATCH(B225,'приложение 7.2 1 квартал'!B:B,0))),0,INDEX('приложение 7.2 1 квартал'!H:H,MATCH(B225,'приложение 7.2 1 квартал'!B:B,0)))</f>
        <v>0.21281771999999996</v>
      </c>
      <c r="H225" s="590"/>
      <c r="I225" s="484">
        <f t="array" ref="I225">IF(ISNA(INDEX('приложение 7.2 2 квартал'!H:H,MATCH(B225,'приложение 7.2 2 квартал'!B:B,0))),0,INDEX('приложение 7.2 2 квартал'!H:H,MATCH(B225,'приложение 7.2 2 квартал'!B:B,0)))</f>
        <v>0</v>
      </c>
      <c r="J225" s="634"/>
      <c r="K225" s="591"/>
      <c r="L225" s="371"/>
      <c r="M225" s="590"/>
      <c r="N225" s="484">
        <f t="array" ref="N225">SUM(IF(ISNA(INDEX('приложение 7.2 2 квартал'!R:R,MATCH(B225,'приложение 7.2 2 квартал'!B:B,0))),0,INDEX('приложение 7.2 2 квартал'!R:R,MATCH(B225,'приложение 7.2 2 квартал'!B:B,0))),IF(ISNA(INDEX('приложение 7.2 1 квартал'!R:R,MATCH(B225,'приложение 7.2 1 квартал'!B:B,0))),0,INDEX('приложение 7.2 1 квартал'!R:R,MATCH(B225,'приложение 7.2 1 квартал'!B:B,0))))</f>
        <v>0.21281771999999999</v>
      </c>
      <c r="O225" s="484">
        <f t="array" ref="O225">IF(ISNA(INDEX('приложение 7.2 2 квартал'!R:R,MATCH(B225,'приложение 7.2 2 квартал'!B:B,0))),0,INDEX('приложение 7.2 2 квартал'!R:R,MATCH(B225,'приложение 7.2 2 квартал'!B:B,0)))</f>
        <v>0</v>
      </c>
      <c r="P225" s="484">
        <f t="array" ref="P225">N225/1.18</f>
        <v>0.18035399999999999</v>
      </c>
      <c r="Q225" s="484">
        <f t="array" ref="Q225">O225/1.18</f>
        <v>0</v>
      </c>
      <c r="R225" s="31"/>
      <c r="S225" s="32"/>
      <c r="T225" s="32"/>
      <c r="U225" s="32"/>
      <c r="V225" s="32"/>
      <c r="W225" s="627"/>
      <c r="X225" s="39"/>
      <c r="Y225" s="39"/>
      <c r="Z225" s="39"/>
      <c r="AA225" s="39"/>
      <c r="AB225" s="39"/>
      <c r="AC225" s="39"/>
    </row>
    <row r="226" spans="1:29" ht="47.25" x14ac:dyDescent="0.25">
      <c r="A226" s="595">
        <v>50</v>
      </c>
      <c r="B226" s="554" t="s">
        <v>299</v>
      </c>
      <c r="C226" s="32"/>
      <c r="D226" s="23"/>
      <c r="E226" s="484">
        <f t="shared" si="6"/>
        <v>0.78462566000000011</v>
      </c>
      <c r="F226" s="590"/>
      <c r="G226" s="484">
        <f t="array" ref="G226">IF(ISNA(INDEX('приложение 7.2 1 квартал'!H:H,MATCH(B226,'приложение 7.2 1 квартал'!B:B,0))),0,INDEX('приложение 7.2 1 квартал'!H:H,MATCH(B226,'приложение 7.2 1 квартал'!B:B,0)))</f>
        <v>0</v>
      </c>
      <c r="H226" s="590"/>
      <c r="I226" s="484">
        <f t="array" ref="I226">IF(ISNA(INDEX('приложение 7.2 2 квартал'!H:H,MATCH(B226,'приложение 7.2 2 квартал'!B:B,0))),0,INDEX('приложение 7.2 2 квартал'!H:H,MATCH(B226,'приложение 7.2 2 квартал'!B:B,0)))</f>
        <v>0.78462566000000011</v>
      </c>
      <c r="J226" s="634"/>
      <c r="K226" s="591"/>
      <c r="L226" s="371"/>
      <c r="M226" s="590"/>
      <c r="N226" s="484">
        <f t="array" ref="N226">SUM(IF(ISNA(INDEX('приложение 7.2 2 квартал'!R:R,MATCH(B226,'приложение 7.2 2 квартал'!B:B,0))),0,INDEX('приложение 7.2 2 квартал'!R:R,MATCH(B226,'приложение 7.2 2 квартал'!B:B,0))),IF(ISNA(INDEX('приложение 7.2 1 квартал'!R:R,MATCH(B226,'приложение 7.2 1 квартал'!B:B,0))),0,INDEX('приложение 7.2 1 квартал'!R:R,MATCH(B226,'приложение 7.2 1 квартал'!B:B,0))))</f>
        <v>0.78462565999999989</v>
      </c>
      <c r="O226" s="484">
        <f t="array" ref="O226">IF(ISNA(INDEX('приложение 7.2 2 квартал'!R:R,MATCH(B226,'приложение 7.2 2 квартал'!B:B,0))),0,INDEX('приложение 7.2 2 квартал'!R:R,MATCH(B226,'приложение 7.2 2 квартал'!B:B,0)))</f>
        <v>0</v>
      </c>
      <c r="P226" s="484">
        <f t="array" ref="P226">N226/1.18</f>
        <v>0.66493699999999989</v>
      </c>
      <c r="Q226" s="484">
        <f t="array" ref="Q226">O226/1.18</f>
        <v>0</v>
      </c>
      <c r="R226" s="31"/>
      <c r="S226" s="32"/>
      <c r="T226" s="32"/>
      <c r="U226" s="32"/>
      <c r="V226" s="32"/>
      <c r="W226" s="627"/>
      <c r="X226" s="39"/>
      <c r="Y226" s="39"/>
      <c r="Z226" s="39"/>
      <c r="AA226" s="39"/>
      <c r="AB226" s="39"/>
      <c r="AC226" s="39"/>
    </row>
    <row r="227" spans="1:29" ht="63" x14ac:dyDescent="0.25">
      <c r="A227" s="595">
        <v>51</v>
      </c>
      <c r="B227" s="554" t="s">
        <v>300</v>
      </c>
      <c r="C227" s="32"/>
      <c r="D227" s="23"/>
      <c r="E227" s="484">
        <f t="shared" si="6"/>
        <v>0.29300579999999993</v>
      </c>
      <c r="F227" s="590"/>
      <c r="G227" s="484">
        <f t="array" ref="G227">IF(ISNA(INDEX('приложение 7.2 1 квартал'!H:H,MATCH(B227,'приложение 7.2 1 квартал'!B:B,0))),0,INDEX('приложение 7.2 1 квартал'!H:H,MATCH(B227,'приложение 7.2 1 квартал'!B:B,0)))</f>
        <v>0.29300579999999993</v>
      </c>
      <c r="H227" s="590"/>
      <c r="I227" s="484">
        <f t="array" ref="I227">IF(ISNA(INDEX('приложение 7.2 2 квартал'!H:H,MATCH(B227,'приложение 7.2 2 квартал'!B:B,0))),0,INDEX('приложение 7.2 2 квартал'!H:H,MATCH(B227,'приложение 7.2 2 квартал'!B:B,0)))</f>
        <v>0</v>
      </c>
      <c r="J227" s="634"/>
      <c r="K227" s="591"/>
      <c r="L227" s="371"/>
      <c r="M227" s="590"/>
      <c r="N227" s="484">
        <f t="array" ref="N227">SUM(IF(ISNA(INDEX('приложение 7.2 2 квартал'!R:R,MATCH(B227,'приложение 7.2 2 квартал'!B:B,0))),0,INDEX('приложение 7.2 2 квартал'!R:R,MATCH(B227,'приложение 7.2 2 квартал'!B:B,0))),IF(ISNA(INDEX('приложение 7.2 1 квартал'!R:R,MATCH(B227,'приложение 7.2 1 квартал'!B:B,0))),0,INDEX('приложение 7.2 1 квартал'!R:R,MATCH(B227,'приложение 7.2 1 квартал'!B:B,0))))</f>
        <v>0.29300579999999998</v>
      </c>
      <c r="O227" s="484">
        <f t="array" ref="O227">IF(ISNA(INDEX('приложение 7.2 2 квартал'!R:R,MATCH(B227,'приложение 7.2 2 квартал'!B:B,0))),0,INDEX('приложение 7.2 2 квартал'!R:R,MATCH(B227,'приложение 7.2 2 квартал'!B:B,0)))</f>
        <v>0</v>
      </c>
      <c r="P227" s="484">
        <f t="array" ref="P227">N227/1.18</f>
        <v>0.24831</v>
      </c>
      <c r="Q227" s="484">
        <f t="array" ref="Q227">O227/1.18</f>
        <v>0</v>
      </c>
      <c r="R227" s="31"/>
      <c r="S227" s="32"/>
      <c r="T227" s="32"/>
      <c r="U227" s="32"/>
      <c r="V227" s="32"/>
      <c r="W227" s="627"/>
      <c r="X227" s="39"/>
      <c r="Y227" s="39"/>
      <c r="Z227" s="39"/>
      <c r="AA227" s="39"/>
      <c r="AB227" s="39"/>
      <c r="AC227" s="39"/>
    </row>
    <row r="228" spans="1:29" ht="63" x14ac:dyDescent="0.25">
      <c r="A228" s="595">
        <v>52</v>
      </c>
      <c r="B228" s="554" t="s">
        <v>301</v>
      </c>
      <c r="C228" s="32"/>
      <c r="D228" s="23"/>
      <c r="E228" s="484">
        <f t="shared" si="6"/>
        <v>0.42138744000000006</v>
      </c>
      <c r="F228" s="590"/>
      <c r="G228" s="484">
        <f t="array" ref="G228">IF(ISNA(INDEX('приложение 7.2 1 квартал'!H:H,MATCH(B228,'приложение 7.2 1 квартал'!B:B,0))),0,INDEX('приложение 7.2 1 квартал'!H:H,MATCH(B228,'приложение 7.2 1 квартал'!B:B,0)))</f>
        <v>0.42138744000000006</v>
      </c>
      <c r="H228" s="590"/>
      <c r="I228" s="484">
        <f t="array" ref="I228">IF(ISNA(INDEX('приложение 7.2 2 квартал'!H:H,MATCH(B228,'приложение 7.2 2 квартал'!B:B,0))),0,INDEX('приложение 7.2 2 квартал'!H:H,MATCH(B228,'приложение 7.2 2 квартал'!B:B,0)))</f>
        <v>0</v>
      </c>
      <c r="J228" s="634"/>
      <c r="K228" s="591"/>
      <c r="L228" s="371"/>
      <c r="M228" s="590"/>
      <c r="N228" s="484">
        <f t="array" ref="N228">SUM(IF(ISNA(INDEX('приложение 7.2 2 квартал'!R:R,MATCH(B228,'приложение 7.2 2 квартал'!B:B,0))),0,INDEX('приложение 7.2 2 квартал'!R:R,MATCH(B228,'приложение 7.2 2 квартал'!B:B,0))),IF(ISNA(INDEX('приложение 7.2 1 квартал'!R:R,MATCH(B228,'приложение 7.2 1 квартал'!B:B,0))),0,INDEX('приложение 7.2 1 квартал'!R:R,MATCH(B228,'приложение 7.2 1 квартал'!B:B,0))))</f>
        <v>0.42138744</v>
      </c>
      <c r="O228" s="484">
        <f t="array" ref="O228">IF(ISNA(INDEX('приложение 7.2 2 квартал'!R:R,MATCH(B228,'приложение 7.2 2 квартал'!B:B,0))),0,INDEX('приложение 7.2 2 квартал'!R:R,MATCH(B228,'приложение 7.2 2 квартал'!B:B,0)))</f>
        <v>0</v>
      </c>
      <c r="P228" s="484">
        <f t="array" ref="P228">N228/1.18</f>
        <v>0.35710800000000004</v>
      </c>
      <c r="Q228" s="484">
        <f t="array" ref="Q228">O228/1.18</f>
        <v>0</v>
      </c>
      <c r="R228" s="31"/>
      <c r="S228" s="32"/>
      <c r="T228" s="32"/>
      <c r="U228" s="32"/>
      <c r="V228" s="32"/>
      <c r="W228" s="627"/>
      <c r="X228" s="39"/>
      <c r="Y228" s="39"/>
      <c r="Z228" s="39"/>
      <c r="AA228" s="39"/>
      <c r="AB228" s="39"/>
      <c r="AC228" s="39"/>
    </row>
    <row r="229" spans="1:29" ht="63" x14ac:dyDescent="0.25">
      <c r="A229" s="595">
        <v>53</v>
      </c>
      <c r="B229" s="554" t="s">
        <v>302</v>
      </c>
      <c r="C229" s="32"/>
      <c r="D229" s="23"/>
      <c r="E229" s="484">
        <f t="shared" si="6"/>
        <v>0.38134400000000002</v>
      </c>
      <c r="F229" s="590"/>
      <c r="G229" s="484">
        <f t="array" ref="G229">IF(ISNA(INDEX('приложение 7.2 1 квартал'!H:H,MATCH(B229,'приложение 7.2 1 квартал'!B:B,0))),0,INDEX('приложение 7.2 1 квартал'!H:H,MATCH(B229,'приложение 7.2 1 квартал'!B:B,0)))</f>
        <v>0.38134400000000002</v>
      </c>
      <c r="H229" s="590"/>
      <c r="I229" s="484">
        <f t="array" ref="I229">IF(ISNA(INDEX('приложение 7.2 2 квартал'!H:H,MATCH(B229,'приложение 7.2 2 квартал'!B:B,0))),0,INDEX('приложение 7.2 2 квартал'!H:H,MATCH(B229,'приложение 7.2 2 квартал'!B:B,0)))</f>
        <v>0</v>
      </c>
      <c r="J229" s="634"/>
      <c r="K229" s="591"/>
      <c r="L229" s="371"/>
      <c r="M229" s="590"/>
      <c r="N229" s="484">
        <f t="array" ref="N229">SUM(IF(ISNA(INDEX('приложение 7.2 2 квартал'!R:R,MATCH(B229,'приложение 7.2 2 квартал'!B:B,0))),0,INDEX('приложение 7.2 2 квартал'!R:R,MATCH(B229,'приложение 7.2 2 квартал'!B:B,0))),IF(ISNA(INDEX('приложение 7.2 1 квартал'!R:R,MATCH(B229,'приложение 7.2 1 квартал'!B:B,0))),0,INDEX('приложение 7.2 1 квартал'!R:R,MATCH(B229,'приложение 7.2 1 квартал'!B:B,0))))</f>
        <v>0.38134413999999994</v>
      </c>
      <c r="O229" s="484">
        <f t="array" ref="O229">IF(ISNA(INDEX('приложение 7.2 2 квартал'!R:R,MATCH(B229,'приложение 7.2 2 квартал'!B:B,0))),0,INDEX('приложение 7.2 2 квартал'!R:R,MATCH(B229,'приложение 7.2 2 квартал'!B:B,0)))</f>
        <v>0</v>
      </c>
      <c r="P229" s="484">
        <f t="array" ref="P229">N229/1.18</f>
        <v>0.32317299999999999</v>
      </c>
      <c r="Q229" s="484">
        <f t="array" ref="Q229">O229/1.18</f>
        <v>0</v>
      </c>
      <c r="R229" s="31"/>
      <c r="S229" s="32"/>
      <c r="T229" s="32"/>
      <c r="U229" s="32"/>
      <c r="V229" s="32"/>
      <c r="W229" s="627"/>
      <c r="X229" s="39"/>
      <c r="Y229" s="39"/>
      <c r="Z229" s="39"/>
      <c r="AA229" s="39"/>
      <c r="AB229" s="39"/>
      <c r="AC229" s="39"/>
    </row>
    <row r="230" spans="1:29" ht="63" x14ac:dyDescent="0.25">
      <c r="A230" s="595">
        <v>54</v>
      </c>
      <c r="B230" s="554" t="s">
        <v>303</v>
      </c>
      <c r="C230" s="32"/>
      <c r="D230" s="23"/>
      <c r="E230" s="484">
        <f t="shared" si="6"/>
        <v>0.45163673999999998</v>
      </c>
      <c r="F230" s="590"/>
      <c r="G230" s="484">
        <f t="array" ref="G230">IF(ISNA(INDEX('приложение 7.2 1 квартал'!H:H,MATCH(B230,'приложение 7.2 1 квартал'!B:B,0))),0,INDEX('приложение 7.2 1 квартал'!H:H,MATCH(B230,'приложение 7.2 1 квартал'!B:B,0)))</f>
        <v>0.45163673999999998</v>
      </c>
      <c r="H230" s="590"/>
      <c r="I230" s="484">
        <f t="array" ref="I230">IF(ISNA(INDEX('приложение 7.2 2 квартал'!H:H,MATCH(B230,'приложение 7.2 2 квартал'!B:B,0))),0,INDEX('приложение 7.2 2 квартал'!H:H,MATCH(B230,'приложение 7.2 2 квартал'!B:B,0)))</f>
        <v>0</v>
      </c>
      <c r="J230" s="634"/>
      <c r="K230" s="591"/>
      <c r="L230" s="371"/>
      <c r="M230" s="590"/>
      <c r="N230" s="484">
        <f t="array" ref="N230">SUM(IF(ISNA(INDEX('приложение 7.2 2 квартал'!R:R,MATCH(B230,'приложение 7.2 2 квартал'!B:B,0))),0,INDEX('приложение 7.2 2 квартал'!R:R,MATCH(B230,'приложение 7.2 2 квартал'!B:B,0))),IF(ISNA(INDEX('приложение 7.2 1 квартал'!R:R,MATCH(B230,'приложение 7.2 1 квартал'!B:B,0))),0,INDEX('приложение 7.2 1 квартал'!R:R,MATCH(B230,'приложение 7.2 1 квартал'!B:B,0))))</f>
        <v>0.45163673999999998</v>
      </c>
      <c r="O230" s="484">
        <f t="array" ref="O230">IF(ISNA(INDEX('приложение 7.2 2 квартал'!R:R,MATCH(B230,'приложение 7.2 2 квартал'!B:B,0))),0,INDEX('приложение 7.2 2 квартал'!R:R,MATCH(B230,'приложение 7.2 2 квартал'!B:B,0)))</f>
        <v>0</v>
      </c>
      <c r="P230" s="484">
        <f t="array" ref="P230">N230/1.18</f>
        <v>0.382743</v>
      </c>
      <c r="Q230" s="484">
        <f t="array" ref="Q230">O230/1.18</f>
        <v>0</v>
      </c>
      <c r="R230" s="31"/>
      <c r="S230" s="32"/>
      <c r="T230" s="32"/>
      <c r="U230" s="32"/>
      <c r="V230" s="32"/>
      <c r="W230" s="627"/>
      <c r="X230" s="39"/>
      <c r="Y230" s="39"/>
      <c r="Z230" s="39"/>
      <c r="AA230" s="39"/>
      <c r="AB230" s="39"/>
      <c r="AC230" s="39"/>
    </row>
    <row r="231" spans="1:29" ht="63" x14ac:dyDescent="0.25">
      <c r="A231" s="595">
        <v>55</v>
      </c>
      <c r="B231" s="554" t="s">
        <v>304</v>
      </c>
      <c r="C231" s="32"/>
      <c r="D231" s="23"/>
      <c r="E231" s="484">
        <f t="shared" si="6"/>
        <v>0.10992054</v>
      </c>
      <c r="F231" s="590"/>
      <c r="G231" s="484">
        <f t="array" ref="G231">IF(ISNA(INDEX('приложение 7.2 1 квартал'!H:H,MATCH(B231,'приложение 7.2 1 квартал'!B:B,0))),0,INDEX('приложение 7.2 1 квартал'!H:H,MATCH(B231,'приложение 7.2 1 квартал'!B:B,0)))</f>
        <v>0.10992054</v>
      </c>
      <c r="H231" s="590"/>
      <c r="I231" s="484">
        <f t="array" ref="I231">IF(ISNA(INDEX('приложение 7.2 2 квартал'!H:H,MATCH(B231,'приложение 7.2 2 квартал'!B:B,0))),0,INDEX('приложение 7.2 2 квартал'!H:H,MATCH(B231,'приложение 7.2 2 квартал'!B:B,0)))</f>
        <v>0</v>
      </c>
      <c r="J231" s="634"/>
      <c r="K231" s="591"/>
      <c r="L231" s="371"/>
      <c r="M231" s="590"/>
      <c r="N231" s="484">
        <f t="array" ref="N231">SUM(IF(ISNA(INDEX('приложение 7.2 2 квартал'!R:R,MATCH(B231,'приложение 7.2 2 квартал'!B:B,0))),0,INDEX('приложение 7.2 2 квартал'!R:R,MATCH(B231,'приложение 7.2 2 квартал'!B:B,0))),IF(ISNA(INDEX('приложение 7.2 1 квартал'!R:R,MATCH(B231,'приложение 7.2 1 квартал'!B:B,0))),0,INDEX('приложение 7.2 1 квартал'!R:R,MATCH(B231,'приложение 7.2 1 квартал'!B:B,0))))</f>
        <v>0.10992053999999998</v>
      </c>
      <c r="O231" s="484">
        <f t="array" ref="O231">IF(ISNA(INDEX('приложение 7.2 2 квартал'!R:R,MATCH(B231,'приложение 7.2 2 квартал'!B:B,0))),0,INDEX('приложение 7.2 2 квартал'!R:R,MATCH(B231,'приложение 7.2 2 квартал'!B:B,0)))</f>
        <v>0</v>
      </c>
      <c r="P231" s="484">
        <f t="array" ref="P231">N231/1.18</f>
        <v>9.3152999999999986E-2</v>
      </c>
      <c r="Q231" s="484">
        <f t="array" ref="Q231">O231/1.18</f>
        <v>0</v>
      </c>
      <c r="R231" s="31"/>
      <c r="S231" s="32"/>
      <c r="T231" s="32"/>
      <c r="U231" s="32"/>
      <c r="V231" s="32"/>
      <c r="W231" s="627"/>
      <c r="X231" s="39"/>
      <c r="Y231" s="39"/>
      <c r="Z231" s="39"/>
      <c r="AA231" s="39"/>
      <c r="AB231" s="39"/>
      <c r="AC231" s="39"/>
    </row>
    <row r="232" spans="1:29" ht="47.25" x14ac:dyDescent="0.25">
      <c r="A232" s="595">
        <v>56</v>
      </c>
      <c r="B232" s="554" t="s">
        <v>305</v>
      </c>
      <c r="C232" s="32"/>
      <c r="D232" s="23"/>
      <c r="E232" s="484">
        <f t="shared" si="6"/>
        <v>0.23973116</v>
      </c>
      <c r="F232" s="590"/>
      <c r="G232" s="484">
        <f t="array" ref="G232">IF(ISNA(INDEX('приложение 7.2 1 квартал'!H:H,MATCH(B232,'приложение 7.2 1 квартал'!B:B,0))),0,INDEX('приложение 7.2 1 квартал'!H:H,MATCH(B232,'приложение 7.2 1 квартал'!B:B,0)))</f>
        <v>0.23973116</v>
      </c>
      <c r="H232" s="590"/>
      <c r="I232" s="484">
        <f t="array" ref="I232">IF(ISNA(INDEX('приложение 7.2 2 квартал'!H:H,MATCH(B232,'приложение 7.2 2 квартал'!B:B,0))),0,INDEX('приложение 7.2 2 квартал'!H:H,MATCH(B232,'приложение 7.2 2 квартал'!B:B,0)))</f>
        <v>0</v>
      </c>
      <c r="J232" s="634"/>
      <c r="K232" s="591"/>
      <c r="L232" s="371"/>
      <c r="M232" s="590"/>
      <c r="N232" s="484">
        <f t="array" ref="N232">SUM(IF(ISNA(INDEX('приложение 7.2 2 квартал'!R:R,MATCH(B232,'приложение 7.2 2 квартал'!B:B,0))),0,INDEX('приложение 7.2 2 квартал'!R:R,MATCH(B232,'приложение 7.2 2 квартал'!B:B,0))),IF(ISNA(INDEX('приложение 7.2 1 квартал'!R:R,MATCH(B232,'приложение 7.2 1 квартал'!B:B,0))),0,INDEX('приложение 7.2 1 квартал'!R:R,MATCH(B232,'приложение 7.2 1 квартал'!B:B,0))))</f>
        <v>0.23973115999999997</v>
      </c>
      <c r="O232" s="484">
        <f t="array" ref="O232">IF(ISNA(INDEX('приложение 7.2 2 квартал'!R:R,MATCH(B232,'приложение 7.2 2 квартал'!B:B,0))),0,INDEX('приложение 7.2 2 квартал'!R:R,MATCH(B232,'приложение 7.2 2 квартал'!B:B,0)))</f>
        <v>0</v>
      </c>
      <c r="P232" s="484">
        <f t="array" ref="P232">N232/1.18</f>
        <v>0.20316199999999998</v>
      </c>
      <c r="Q232" s="484">
        <f t="array" ref="Q232">O232/1.18</f>
        <v>0</v>
      </c>
      <c r="R232" s="31"/>
      <c r="S232" s="32"/>
      <c r="T232" s="32"/>
      <c r="U232" s="32"/>
      <c r="V232" s="32"/>
      <c r="W232" s="627"/>
      <c r="X232" s="39"/>
      <c r="Y232" s="39"/>
      <c r="Z232" s="39"/>
      <c r="AA232" s="39"/>
      <c r="AB232" s="39"/>
      <c r="AC232" s="39"/>
    </row>
    <row r="233" spans="1:29" ht="63" x14ac:dyDescent="0.25">
      <c r="A233" s="595">
        <v>57</v>
      </c>
      <c r="B233" s="554" t="s">
        <v>306</v>
      </c>
      <c r="C233" s="32"/>
      <c r="D233" s="23"/>
      <c r="E233" s="484">
        <f t="shared" si="6"/>
        <v>0.29111308000000002</v>
      </c>
      <c r="F233" s="590"/>
      <c r="G233" s="484">
        <f t="array" ref="G233">IF(ISNA(INDEX('приложение 7.2 1 квартал'!H:H,MATCH(B233,'приложение 7.2 1 квартал'!B:B,0))),0,INDEX('приложение 7.2 1 квартал'!H:H,MATCH(B233,'приложение 7.2 1 квартал'!B:B,0)))</f>
        <v>0.29111308000000002</v>
      </c>
      <c r="H233" s="590"/>
      <c r="I233" s="484">
        <f t="array" ref="I233">IF(ISNA(INDEX('приложение 7.2 2 квартал'!H:H,MATCH(B233,'приложение 7.2 2 квартал'!B:B,0))),0,INDEX('приложение 7.2 2 квартал'!H:H,MATCH(B233,'приложение 7.2 2 квартал'!B:B,0)))</f>
        <v>0</v>
      </c>
      <c r="J233" s="634"/>
      <c r="K233" s="591"/>
      <c r="L233" s="371"/>
      <c r="M233" s="590"/>
      <c r="N233" s="484">
        <f t="array" ref="N233">SUM(IF(ISNA(INDEX('приложение 7.2 2 квартал'!R:R,MATCH(B233,'приложение 7.2 2 квартал'!B:B,0))),0,INDEX('приложение 7.2 2 квартал'!R:R,MATCH(B233,'приложение 7.2 2 квартал'!B:B,0))),IF(ISNA(INDEX('приложение 7.2 1 квартал'!R:R,MATCH(B233,'приложение 7.2 1 квартал'!B:B,0))),0,INDEX('приложение 7.2 1 квартал'!R:R,MATCH(B233,'приложение 7.2 1 квартал'!B:B,0))))</f>
        <v>0.29111307999999997</v>
      </c>
      <c r="O233" s="484">
        <f t="array" ref="O233">IF(ISNA(INDEX('приложение 7.2 2 квартал'!R:R,MATCH(B233,'приложение 7.2 2 квартал'!B:B,0))),0,INDEX('приложение 7.2 2 квартал'!R:R,MATCH(B233,'приложение 7.2 2 квартал'!B:B,0)))</f>
        <v>0</v>
      </c>
      <c r="P233" s="484">
        <f t="array" ref="P233">N233/1.18</f>
        <v>0.24670599999999998</v>
      </c>
      <c r="Q233" s="484">
        <f t="array" ref="Q233">O233/1.18</f>
        <v>0</v>
      </c>
      <c r="R233" s="31"/>
      <c r="S233" s="32"/>
      <c r="T233" s="32"/>
      <c r="U233" s="32"/>
      <c r="V233" s="32"/>
      <c r="W233" s="627"/>
      <c r="X233" s="39"/>
      <c r="Y233" s="39"/>
      <c r="Z233" s="39"/>
      <c r="AA233" s="39"/>
      <c r="AB233" s="39"/>
      <c r="AC233" s="39"/>
    </row>
    <row r="234" spans="1:29" ht="63" x14ac:dyDescent="0.25">
      <c r="A234" s="595">
        <v>58</v>
      </c>
      <c r="B234" s="554" t="s">
        <v>307</v>
      </c>
      <c r="C234" s="32"/>
      <c r="D234" s="23"/>
      <c r="E234" s="484">
        <f t="shared" si="6"/>
        <v>0.32948432000000005</v>
      </c>
      <c r="F234" s="590"/>
      <c r="G234" s="484">
        <f t="array" ref="G234">IF(ISNA(INDEX('приложение 7.2 1 квартал'!H:H,MATCH(B234,'приложение 7.2 1 квартал'!B:B,0))),0,INDEX('приложение 7.2 1 квартал'!H:H,MATCH(B234,'приложение 7.2 1 квартал'!B:B,0)))</f>
        <v>0.32948432000000005</v>
      </c>
      <c r="H234" s="590"/>
      <c r="I234" s="484">
        <f t="array" ref="I234">IF(ISNA(INDEX('приложение 7.2 2 квартал'!H:H,MATCH(B234,'приложение 7.2 2 квартал'!B:B,0))),0,INDEX('приложение 7.2 2 квартал'!H:H,MATCH(B234,'приложение 7.2 2 квартал'!B:B,0)))</f>
        <v>0</v>
      </c>
      <c r="J234" s="634"/>
      <c r="K234" s="591"/>
      <c r="L234" s="371"/>
      <c r="M234" s="590"/>
      <c r="N234" s="484">
        <f t="array" ref="N234">SUM(IF(ISNA(INDEX('приложение 7.2 2 квартал'!R:R,MATCH(B234,'приложение 7.2 2 квартал'!B:B,0))),0,INDEX('приложение 7.2 2 квартал'!R:R,MATCH(B234,'приложение 7.2 2 квартал'!B:B,0))),IF(ISNA(INDEX('приложение 7.2 1 квартал'!R:R,MATCH(B234,'приложение 7.2 1 квартал'!B:B,0))),0,INDEX('приложение 7.2 1 квартал'!R:R,MATCH(B234,'приложение 7.2 1 квартал'!B:B,0))))</f>
        <v>0.32948432</v>
      </c>
      <c r="O234" s="484">
        <f t="array" ref="O234">IF(ISNA(INDEX('приложение 7.2 2 квартал'!R:R,MATCH(B234,'приложение 7.2 2 квартал'!B:B,0))),0,INDEX('приложение 7.2 2 квартал'!R:R,MATCH(B234,'приложение 7.2 2 квартал'!B:B,0)))</f>
        <v>0</v>
      </c>
      <c r="P234" s="484">
        <f t="array" ref="P234">N234/1.18</f>
        <v>0.27922400000000003</v>
      </c>
      <c r="Q234" s="484">
        <f t="array" ref="Q234">O234/1.18</f>
        <v>0</v>
      </c>
      <c r="R234" s="31"/>
      <c r="S234" s="32"/>
      <c r="T234" s="32"/>
      <c r="U234" s="32"/>
      <c r="V234" s="32"/>
      <c r="W234" s="627"/>
      <c r="X234" s="39"/>
      <c r="Y234" s="39"/>
      <c r="Z234" s="39"/>
      <c r="AA234" s="39"/>
      <c r="AB234" s="39"/>
      <c r="AC234" s="39"/>
    </row>
    <row r="235" spans="1:29" ht="63" x14ac:dyDescent="0.25">
      <c r="A235" s="595">
        <v>59</v>
      </c>
      <c r="B235" s="554" t="s">
        <v>308</v>
      </c>
      <c r="C235" s="32"/>
      <c r="D235" s="23"/>
      <c r="E235" s="484">
        <f t="shared" si="6"/>
        <v>0.35447199999999995</v>
      </c>
      <c r="F235" s="590"/>
      <c r="G235" s="484">
        <f t="array" ref="G235">IF(ISNA(INDEX('приложение 7.2 1 квартал'!H:H,MATCH(B235,'приложение 7.2 1 квартал'!B:B,0))),0,INDEX('приложение 7.2 1 квартал'!H:H,MATCH(B235,'приложение 7.2 1 квартал'!B:B,0)))</f>
        <v>0</v>
      </c>
      <c r="H235" s="590"/>
      <c r="I235" s="484">
        <f t="array" ref="I235">IF(ISNA(INDEX('приложение 7.2 2 квартал'!H:H,MATCH(B235,'приложение 7.2 2 квартал'!B:B,0))),0,INDEX('приложение 7.2 2 квартал'!H:H,MATCH(B235,'приложение 7.2 2 квартал'!B:B,0)))</f>
        <v>0.35447199999999995</v>
      </c>
      <c r="J235" s="634"/>
      <c r="K235" s="591"/>
      <c r="L235" s="371"/>
      <c r="M235" s="590"/>
      <c r="N235" s="484">
        <f t="array" ref="N235">SUM(IF(ISNA(INDEX('приложение 7.2 2 квартал'!R:R,MATCH(B235,'приложение 7.2 2 квартал'!B:B,0))),0,INDEX('приложение 7.2 2 квартал'!R:R,MATCH(B235,'приложение 7.2 2 квартал'!B:B,0))),IF(ISNA(INDEX('приложение 7.2 1 квартал'!R:R,MATCH(B235,'приложение 7.2 1 квартал'!B:B,0))),0,INDEX('приложение 7.2 1 квартал'!R:R,MATCH(B235,'приложение 7.2 1 квартал'!B:B,0))))</f>
        <v>0.35447200000000001</v>
      </c>
      <c r="O235" s="484">
        <f t="array" ref="O235">IF(ISNA(INDEX('приложение 7.2 2 квартал'!R:R,MATCH(B235,'приложение 7.2 2 квартал'!B:B,0))),0,INDEX('приложение 7.2 2 квартал'!R:R,MATCH(B235,'приложение 7.2 2 квартал'!B:B,0)))</f>
        <v>0</v>
      </c>
      <c r="P235" s="484">
        <f t="array" ref="P235">N235/1.18</f>
        <v>0.3004</v>
      </c>
      <c r="Q235" s="484">
        <f t="array" ref="Q235">O235/1.18</f>
        <v>0</v>
      </c>
      <c r="R235" s="31"/>
      <c r="S235" s="32"/>
      <c r="T235" s="32"/>
      <c r="U235" s="32"/>
      <c r="V235" s="32"/>
      <c r="W235" s="627"/>
      <c r="X235" s="39"/>
      <c r="Y235" s="39"/>
      <c r="Z235" s="39"/>
      <c r="AA235" s="39"/>
      <c r="AB235" s="39"/>
      <c r="AC235" s="39"/>
    </row>
    <row r="236" spans="1:29" ht="63" x14ac:dyDescent="0.25">
      <c r="A236" s="595">
        <v>60</v>
      </c>
      <c r="B236" s="554" t="s">
        <v>309</v>
      </c>
      <c r="C236" s="32"/>
      <c r="D236" s="23"/>
      <c r="E236" s="484">
        <f t="shared" si="6"/>
        <v>0.56118086</v>
      </c>
      <c r="F236" s="590"/>
      <c r="G236" s="484">
        <f t="array" ref="G236">IF(ISNA(INDEX('приложение 7.2 1 квартал'!H:H,MATCH(B236,'приложение 7.2 1 квартал'!B:B,0))),0,INDEX('приложение 7.2 1 квартал'!H:H,MATCH(B236,'приложение 7.2 1 квартал'!B:B,0)))</f>
        <v>0</v>
      </c>
      <c r="H236" s="590"/>
      <c r="I236" s="484">
        <f t="array" ref="I236">IF(ISNA(INDEX('приложение 7.2 2 квартал'!H:H,MATCH(B236,'приложение 7.2 2 квартал'!B:B,0))),0,INDEX('приложение 7.2 2 квартал'!H:H,MATCH(B236,'приложение 7.2 2 квартал'!B:B,0)))</f>
        <v>0.56118086</v>
      </c>
      <c r="J236" s="634"/>
      <c r="K236" s="591"/>
      <c r="L236" s="371"/>
      <c r="M236" s="590"/>
      <c r="N236" s="484">
        <f t="array" ref="N236">SUM(IF(ISNA(INDEX('приложение 7.2 2 квартал'!R:R,MATCH(B236,'приложение 7.2 2 квартал'!B:B,0))),0,INDEX('приложение 7.2 2 квартал'!R:R,MATCH(B236,'приложение 7.2 2 квартал'!B:B,0))),IF(ISNA(INDEX('приложение 7.2 1 квартал'!R:R,MATCH(B236,'приложение 7.2 1 квартал'!B:B,0))),0,INDEX('приложение 7.2 1 квартал'!R:R,MATCH(B236,'приложение 7.2 1 квартал'!B:B,0))))</f>
        <v>0.56118086</v>
      </c>
      <c r="O236" s="484">
        <f t="array" ref="O236">IF(ISNA(INDEX('приложение 7.2 2 квартал'!R:R,MATCH(B236,'приложение 7.2 2 квартал'!B:B,0))),0,INDEX('приложение 7.2 2 квартал'!R:R,MATCH(B236,'приложение 7.2 2 квартал'!B:B,0)))</f>
        <v>0</v>
      </c>
      <c r="P236" s="484">
        <f t="array" ref="P236">N236/1.18</f>
        <v>0.47557700000000003</v>
      </c>
      <c r="Q236" s="484">
        <f t="array" ref="Q236">O236/1.18</f>
        <v>0</v>
      </c>
      <c r="R236" s="31"/>
      <c r="S236" s="32"/>
      <c r="T236" s="32"/>
      <c r="U236" s="32"/>
      <c r="V236" s="32"/>
      <c r="W236" s="627"/>
      <c r="X236" s="39"/>
      <c r="Y236" s="39"/>
      <c r="Z236" s="39"/>
      <c r="AA236" s="39"/>
      <c r="AB236" s="39"/>
      <c r="AC236" s="39"/>
    </row>
    <row r="237" spans="1:29" ht="78.75" x14ac:dyDescent="0.25">
      <c r="A237" s="595">
        <v>61</v>
      </c>
      <c r="B237" s="554" t="s">
        <v>310</v>
      </c>
      <c r="C237" s="32"/>
      <c r="D237" s="23"/>
      <c r="E237" s="484">
        <f t="shared" si="6"/>
        <v>1.5482591200000002</v>
      </c>
      <c r="F237" s="590"/>
      <c r="G237" s="484">
        <f t="array" ref="G237">IF(ISNA(INDEX('приложение 7.2 1 квартал'!H:H,MATCH(B237,'приложение 7.2 1 квартал'!B:B,0))),0,INDEX('приложение 7.2 1 квартал'!H:H,MATCH(B237,'приложение 7.2 1 квартал'!B:B,0)))</f>
        <v>1.5482591200000002</v>
      </c>
      <c r="H237" s="590"/>
      <c r="I237" s="484">
        <f t="array" ref="I237">IF(ISNA(INDEX('приложение 7.2 2 квартал'!H:H,MATCH(B237,'приложение 7.2 2 квартал'!B:B,0))),0,INDEX('приложение 7.2 2 квартал'!H:H,MATCH(B237,'приложение 7.2 2 квартал'!B:B,0)))</f>
        <v>0</v>
      </c>
      <c r="J237" s="634"/>
      <c r="K237" s="591"/>
      <c r="L237" s="371"/>
      <c r="M237" s="590"/>
      <c r="N237" s="484">
        <f t="array" ref="N237">SUM(IF(ISNA(INDEX('приложение 7.2 2 квартал'!R:R,MATCH(B237,'приложение 7.2 2 квартал'!B:B,0))),0,INDEX('приложение 7.2 2 квартал'!R:R,MATCH(B237,'приложение 7.2 2 квартал'!B:B,0))),IF(ISNA(INDEX('приложение 7.2 1 квартал'!R:R,MATCH(B237,'приложение 7.2 1 квартал'!B:B,0))),0,INDEX('приложение 7.2 1 квартал'!R:R,MATCH(B237,'приложение 7.2 1 квартал'!B:B,0))))</f>
        <v>1.5482591199999998</v>
      </c>
      <c r="O237" s="484">
        <f t="array" ref="O237">IF(ISNA(INDEX('приложение 7.2 2 квартал'!R:R,MATCH(B237,'приложение 7.2 2 квартал'!B:B,0))),0,INDEX('приложение 7.2 2 квартал'!R:R,MATCH(B237,'приложение 7.2 2 квартал'!B:B,0)))</f>
        <v>0</v>
      </c>
      <c r="P237" s="484">
        <f t="array" ref="P237">N237/1.18</f>
        <v>1.3120839999999998</v>
      </c>
      <c r="Q237" s="484">
        <f t="array" ref="Q237">O237/1.18</f>
        <v>0</v>
      </c>
      <c r="R237" s="31"/>
      <c r="S237" s="32"/>
      <c r="T237" s="32"/>
      <c r="U237" s="32"/>
      <c r="V237" s="32"/>
      <c r="W237" s="627"/>
      <c r="X237" s="39"/>
      <c r="Y237" s="39"/>
      <c r="Z237" s="39"/>
      <c r="AA237" s="39"/>
      <c r="AB237" s="39"/>
      <c r="AC237" s="39"/>
    </row>
    <row r="238" spans="1:29" ht="78.75" x14ac:dyDescent="0.25">
      <c r="A238" s="595">
        <v>62</v>
      </c>
      <c r="B238" s="554" t="s">
        <v>311</v>
      </c>
      <c r="C238" s="32"/>
      <c r="D238" s="23"/>
      <c r="E238" s="484">
        <f t="shared" si="6"/>
        <v>0</v>
      </c>
      <c r="F238" s="590"/>
      <c r="G238" s="484">
        <f t="array" ref="G238">IF(ISNA(INDEX('приложение 7.2 1 квартал'!H:H,MATCH(B238,'приложение 7.2 1 квартал'!B:B,0))),0,INDEX('приложение 7.2 1 квартал'!H:H,MATCH(B238,'приложение 7.2 1 квартал'!B:B,0)))</f>
        <v>0</v>
      </c>
      <c r="H238" s="590"/>
      <c r="I238" s="484">
        <f t="array" ref="I238">IF(ISNA(INDEX('приложение 7.2 2 квартал'!H:H,MATCH(B238,'приложение 7.2 2 квартал'!B:B,0))),0,INDEX('приложение 7.2 2 квартал'!H:H,MATCH(B238,'приложение 7.2 2 квартал'!B:B,0)))</f>
        <v>0</v>
      </c>
      <c r="J238" s="634"/>
      <c r="K238" s="591"/>
      <c r="L238" s="371"/>
      <c r="M238" s="590"/>
      <c r="N238" s="484">
        <f t="array" ref="N238">SUM(IF(ISNA(INDEX('приложение 7.2 2 квартал'!R:R,MATCH(B238,'приложение 7.2 2 квартал'!B:B,0))),0,INDEX('приложение 7.2 2 квартал'!R:R,MATCH(B238,'приложение 7.2 2 квартал'!B:B,0))),IF(ISNA(INDEX('приложение 7.2 1 квартал'!R:R,MATCH(B238,'приложение 7.2 1 квартал'!B:B,0))),0,INDEX('приложение 7.2 1 квартал'!R:R,MATCH(B238,'приложение 7.2 1 квартал'!B:B,0))))</f>
        <v>0.16747267999999998</v>
      </c>
      <c r="O238" s="484">
        <f t="array" ref="O238">IF(ISNA(INDEX('приложение 7.2 2 квартал'!R:R,MATCH(B238,'приложение 7.2 2 квартал'!B:B,0))),0,INDEX('приложение 7.2 2 квартал'!R:R,MATCH(B238,'приложение 7.2 2 квартал'!B:B,0)))</f>
        <v>0</v>
      </c>
      <c r="P238" s="484">
        <f t="array" ref="P238">N238/1.18</f>
        <v>0.141926</v>
      </c>
      <c r="Q238" s="484">
        <f t="array" ref="Q238">O238/1.18</f>
        <v>0</v>
      </c>
      <c r="R238" s="31"/>
      <c r="S238" s="32"/>
      <c r="T238" s="32"/>
      <c r="U238" s="32"/>
      <c r="V238" s="32"/>
      <c r="W238" s="627"/>
      <c r="X238" s="39"/>
      <c r="Y238" s="39"/>
      <c r="Z238" s="39"/>
      <c r="AA238" s="39"/>
      <c r="AB238" s="39"/>
      <c r="AC238" s="39"/>
    </row>
    <row r="239" spans="1:29" ht="94.5" x14ac:dyDescent="0.25">
      <c r="A239" s="595">
        <v>63</v>
      </c>
      <c r="B239" s="554" t="s">
        <v>312</v>
      </c>
      <c r="C239" s="32"/>
      <c r="D239" s="23"/>
      <c r="E239" s="484">
        <f t="shared" si="6"/>
        <v>0.3230132</v>
      </c>
      <c r="F239" s="590"/>
      <c r="G239" s="484">
        <f t="array" ref="G239">IF(ISNA(INDEX('приложение 7.2 1 квартал'!H:H,MATCH(B239,'приложение 7.2 1 квартал'!B:B,0))),0,INDEX('приложение 7.2 1 квартал'!H:H,MATCH(B239,'приложение 7.2 1 квартал'!B:B,0)))</f>
        <v>0.3230132</v>
      </c>
      <c r="H239" s="590"/>
      <c r="I239" s="484">
        <f t="array" ref="I239">IF(ISNA(INDEX('приложение 7.2 2 квартал'!H:H,MATCH(B239,'приложение 7.2 2 квартал'!B:B,0))),0,INDEX('приложение 7.2 2 квартал'!H:H,MATCH(B239,'приложение 7.2 2 квартал'!B:B,0)))</f>
        <v>0</v>
      </c>
      <c r="J239" s="634"/>
      <c r="K239" s="591"/>
      <c r="L239" s="371"/>
      <c r="M239" s="590"/>
      <c r="N239" s="484">
        <f t="array" ref="N239">SUM(IF(ISNA(INDEX('приложение 7.2 2 квартал'!R:R,MATCH(B239,'приложение 7.2 2 квартал'!B:B,0))),0,INDEX('приложение 7.2 2 квартал'!R:R,MATCH(B239,'приложение 7.2 2 квартал'!B:B,0))),IF(ISNA(INDEX('приложение 7.2 1 квартал'!R:R,MATCH(B239,'приложение 7.2 1 квартал'!B:B,0))),0,INDEX('приложение 7.2 1 квартал'!R:R,MATCH(B239,'приложение 7.2 1 квартал'!B:B,0))))</f>
        <v>0.3230132</v>
      </c>
      <c r="O239" s="484">
        <f t="array" ref="O239">IF(ISNA(INDEX('приложение 7.2 2 квартал'!R:R,MATCH(B239,'приложение 7.2 2 квартал'!B:B,0))),0,INDEX('приложение 7.2 2 квартал'!R:R,MATCH(B239,'приложение 7.2 2 квартал'!B:B,0)))</f>
        <v>0</v>
      </c>
      <c r="P239" s="484">
        <f t="array" ref="P239">N239/1.18</f>
        <v>0.27374000000000004</v>
      </c>
      <c r="Q239" s="484">
        <f t="array" ref="Q239">O239/1.18</f>
        <v>0</v>
      </c>
      <c r="R239" s="31"/>
      <c r="S239" s="32"/>
      <c r="T239" s="32"/>
      <c r="U239" s="32"/>
      <c r="V239" s="32"/>
      <c r="W239" s="627"/>
      <c r="X239" s="39"/>
      <c r="Y239" s="39"/>
      <c r="Z239" s="39"/>
      <c r="AA239" s="39"/>
      <c r="AB239" s="39"/>
      <c r="AC239" s="39"/>
    </row>
    <row r="240" spans="1:29" ht="110.25" x14ac:dyDescent="0.25">
      <c r="A240" s="595">
        <v>64</v>
      </c>
      <c r="B240" s="554" t="s">
        <v>313</v>
      </c>
      <c r="C240" s="32"/>
      <c r="D240" s="23"/>
      <c r="E240" s="484">
        <f t="shared" si="6"/>
        <v>1.652547</v>
      </c>
      <c r="F240" s="590"/>
      <c r="G240" s="484">
        <f t="array" ref="G240">IF(ISNA(INDEX('приложение 7.2 1 квартал'!H:H,MATCH(B240,'приложение 7.2 1 квартал'!B:B,0))),0,INDEX('приложение 7.2 1 квартал'!H:H,MATCH(B240,'приложение 7.2 1 квартал'!B:B,0)))</f>
        <v>0</v>
      </c>
      <c r="H240" s="590"/>
      <c r="I240" s="484">
        <f t="array" ref="I240">IF(ISNA(INDEX('приложение 7.2 2 квартал'!H:H,MATCH(B240,'приложение 7.2 2 квартал'!B:B,0))),0,INDEX('приложение 7.2 2 квартал'!H:H,MATCH(B240,'приложение 7.2 2 квартал'!B:B,0)))</f>
        <v>1.652547</v>
      </c>
      <c r="J240" s="634"/>
      <c r="K240" s="591"/>
      <c r="L240" s="371"/>
      <c r="M240" s="590"/>
      <c r="N240" s="484">
        <f t="array" ref="N240">SUM(IF(ISNA(INDEX('приложение 7.2 2 квартал'!R:R,MATCH(B240,'приложение 7.2 2 квартал'!B:B,0))),0,INDEX('приложение 7.2 2 квартал'!R:R,MATCH(B240,'приложение 7.2 2 квартал'!B:B,0))),IF(ISNA(INDEX('приложение 7.2 1 квартал'!R:R,MATCH(B240,'приложение 7.2 1 квартал'!B:B,0))),0,INDEX('приложение 7.2 1 квартал'!R:R,MATCH(B240,'приложение 7.2 1 квартал'!B:B,0))))</f>
        <v>1.6525475199999999</v>
      </c>
      <c r="O240" s="484">
        <f t="array" ref="O240">IF(ISNA(INDEX('приложение 7.2 2 квартал'!R:R,MATCH(B240,'приложение 7.2 2 квартал'!B:B,0))),0,INDEX('приложение 7.2 2 квартал'!R:R,MATCH(B240,'приложение 7.2 2 квартал'!B:B,0)))</f>
        <v>0</v>
      </c>
      <c r="P240" s="484">
        <f t="array" ref="P240">N240/1.18</f>
        <v>1.4004639999999999</v>
      </c>
      <c r="Q240" s="484">
        <f t="array" ref="Q240">O240/1.18</f>
        <v>0</v>
      </c>
      <c r="R240" s="31"/>
      <c r="S240" s="32"/>
      <c r="T240" s="32"/>
      <c r="U240" s="32"/>
      <c r="V240" s="32"/>
      <c r="W240" s="627"/>
      <c r="X240" s="39"/>
      <c r="Y240" s="39"/>
      <c r="Z240" s="39"/>
      <c r="AA240" s="39"/>
      <c r="AB240" s="39"/>
      <c r="AC240" s="39"/>
    </row>
    <row r="241" spans="1:29" ht="78.75" x14ac:dyDescent="0.25">
      <c r="A241" s="595">
        <v>65</v>
      </c>
      <c r="B241" s="554" t="s">
        <v>314</v>
      </c>
      <c r="C241" s="32"/>
      <c r="D241" s="23"/>
      <c r="E241" s="484">
        <f t="shared" si="6"/>
        <v>0.49892405999999995</v>
      </c>
      <c r="F241" s="590"/>
      <c r="G241" s="484">
        <f t="array" ref="G241">IF(ISNA(INDEX('приложение 7.2 1 квартал'!H:H,MATCH(B241,'приложение 7.2 1 квартал'!B:B,0))),0,INDEX('приложение 7.2 1 квартал'!H:H,MATCH(B241,'приложение 7.2 1 квартал'!B:B,0)))</f>
        <v>0</v>
      </c>
      <c r="H241" s="590"/>
      <c r="I241" s="484">
        <f t="array" ref="I241">IF(ISNA(INDEX('приложение 7.2 2 квартал'!H:H,MATCH(B241,'приложение 7.2 2 квартал'!B:B,0))),0,INDEX('приложение 7.2 2 квартал'!H:H,MATCH(B241,'приложение 7.2 2 квартал'!B:B,0)))</f>
        <v>0.49892405999999995</v>
      </c>
      <c r="J241" s="634"/>
      <c r="K241" s="591"/>
      <c r="L241" s="371"/>
      <c r="M241" s="590"/>
      <c r="N241" s="484">
        <f t="array" ref="N241">SUM(IF(ISNA(INDEX('приложение 7.2 2 квартал'!R:R,MATCH(B241,'приложение 7.2 2 квартал'!B:B,0))),0,INDEX('приложение 7.2 2 квартал'!R:R,MATCH(B241,'приложение 7.2 2 квартал'!B:B,0))),IF(ISNA(INDEX('приложение 7.2 1 квартал'!R:R,MATCH(B241,'приложение 7.2 1 квартал'!B:B,0))),0,INDEX('приложение 7.2 1 квартал'!R:R,MATCH(B241,'приложение 7.2 1 квартал'!B:B,0))))</f>
        <v>0.49892406</v>
      </c>
      <c r="O241" s="484">
        <f t="array" ref="O241">IF(ISNA(INDEX('приложение 7.2 2 квартал'!R:R,MATCH(B241,'приложение 7.2 2 квартал'!B:B,0))),0,INDEX('приложение 7.2 2 квартал'!R:R,MATCH(B241,'приложение 7.2 2 квартал'!B:B,0)))</f>
        <v>0</v>
      </c>
      <c r="P241" s="484">
        <f t="array" ref="P241">N241/1.18</f>
        <v>0.422817</v>
      </c>
      <c r="Q241" s="484">
        <f t="array" ref="Q241">O241/1.18</f>
        <v>0</v>
      </c>
      <c r="R241" s="31"/>
      <c r="S241" s="32"/>
      <c r="T241" s="32"/>
      <c r="U241" s="32"/>
      <c r="V241" s="32"/>
      <c r="W241" s="627"/>
      <c r="X241" s="39"/>
      <c r="Y241" s="39"/>
      <c r="Z241" s="39"/>
      <c r="AA241" s="39"/>
      <c r="AB241" s="39"/>
      <c r="AC241" s="39"/>
    </row>
    <row r="242" spans="1:29" ht="63" x14ac:dyDescent="0.25">
      <c r="A242" s="595">
        <v>66</v>
      </c>
      <c r="B242" s="554" t="s">
        <v>315</v>
      </c>
      <c r="C242" s="32"/>
      <c r="D242" s="23"/>
      <c r="E242" s="484">
        <f t="shared" ref="E242:E303" si="7">G242+I242</f>
        <v>0.29380111999999997</v>
      </c>
      <c r="F242" s="590"/>
      <c r="G242" s="484">
        <f t="array" ref="G242">IF(ISNA(INDEX('приложение 7.2 1 квартал'!H:H,MATCH(B242,'приложение 7.2 1 квартал'!B:B,0))),0,INDEX('приложение 7.2 1 квартал'!H:H,MATCH(B242,'приложение 7.2 1 квартал'!B:B,0)))</f>
        <v>0</v>
      </c>
      <c r="H242" s="590"/>
      <c r="I242" s="484">
        <f t="array" ref="I242">IF(ISNA(INDEX('приложение 7.2 2 квартал'!H:H,MATCH(B242,'приложение 7.2 2 квартал'!B:B,0))),0,INDEX('приложение 7.2 2 квартал'!H:H,MATCH(B242,'приложение 7.2 2 квартал'!B:B,0)))</f>
        <v>0.29380111999999997</v>
      </c>
      <c r="J242" s="634"/>
      <c r="K242" s="591"/>
      <c r="L242" s="371"/>
      <c r="M242" s="590"/>
      <c r="N242" s="484">
        <f t="array" ref="N242">SUM(IF(ISNA(INDEX('приложение 7.2 2 квартал'!R:R,MATCH(B242,'приложение 7.2 2 квартал'!B:B,0))),0,INDEX('приложение 7.2 2 квартал'!R:R,MATCH(B242,'приложение 7.2 2 квартал'!B:B,0))),IF(ISNA(INDEX('приложение 7.2 1 квартал'!R:R,MATCH(B242,'приложение 7.2 1 квартал'!B:B,0))),0,INDEX('приложение 7.2 1 квартал'!R:R,MATCH(B242,'приложение 7.2 1 квартал'!B:B,0))))</f>
        <v>0.29380111999999997</v>
      </c>
      <c r="O242" s="484">
        <f t="array" ref="O242">IF(ISNA(INDEX('приложение 7.2 2 квартал'!R:R,MATCH(B242,'приложение 7.2 2 квартал'!B:B,0))),0,INDEX('приложение 7.2 2 квартал'!R:R,MATCH(B242,'приложение 7.2 2 квартал'!B:B,0)))</f>
        <v>0</v>
      </c>
      <c r="P242" s="484">
        <f t="array" ref="P242">N242/1.18</f>
        <v>0.24898399999999998</v>
      </c>
      <c r="Q242" s="484">
        <f t="array" ref="Q242">O242/1.18</f>
        <v>0</v>
      </c>
      <c r="R242" s="31"/>
      <c r="S242" s="32"/>
      <c r="T242" s="32"/>
      <c r="U242" s="32"/>
      <c r="V242" s="32"/>
      <c r="W242" s="627"/>
      <c r="X242" s="39"/>
      <c r="Y242" s="39"/>
      <c r="Z242" s="39"/>
      <c r="AA242" s="39"/>
      <c r="AB242" s="39"/>
      <c r="AC242" s="39"/>
    </row>
    <row r="243" spans="1:29" ht="63" x14ac:dyDescent="0.25">
      <c r="A243" s="595">
        <v>67</v>
      </c>
      <c r="B243" s="554" t="s">
        <v>316</v>
      </c>
      <c r="C243" s="32"/>
      <c r="D243" s="23"/>
      <c r="E243" s="484">
        <f t="shared" si="7"/>
        <v>0.91563397999999996</v>
      </c>
      <c r="F243" s="590"/>
      <c r="G243" s="484">
        <f t="array" ref="G243">IF(ISNA(INDEX('приложение 7.2 1 квартал'!H:H,MATCH(B243,'приложение 7.2 1 квартал'!B:B,0))),0,INDEX('приложение 7.2 1 квартал'!H:H,MATCH(B243,'приложение 7.2 1 квартал'!B:B,0)))</f>
        <v>0</v>
      </c>
      <c r="H243" s="590"/>
      <c r="I243" s="484">
        <f t="array" ref="I243">IF(ISNA(INDEX('приложение 7.2 2 квартал'!H:H,MATCH(B243,'приложение 7.2 2 квартал'!B:B,0))),0,INDEX('приложение 7.2 2 квартал'!H:H,MATCH(B243,'приложение 7.2 2 квартал'!B:B,0)))</f>
        <v>0.91563397999999996</v>
      </c>
      <c r="J243" s="634"/>
      <c r="K243" s="591"/>
      <c r="L243" s="371"/>
      <c r="M243" s="590"/>
      <c r="N243" s="484">
        <f t="array" ref="N243">SUM(IF(ISNA(INDEX('приложение 7.2 2 квартал'!R:R,MATCH(B243,'приложение 7.2 2 квартал'!B:B,0))),0,INDEX('приложение 7.2 2 квартал'!R:R,MATCH(B243,'приложение 7.2 2 квартал'!B:B,0))),IF(ISNA(INDEX('приложение 7.2 1 квартал'!R:R,MATCH(B243,'приложение 7.2 1 квартал'!B:B,0))),0,INDEX('приложение 7.2 1 квартал'!R:R,MATCH(B243,'приложение 7.2 1 квартал'!B:B,0))))</f>
        <v>0.91563397999999996</v>
      </c>
      <c r="O243" s="484">
        <f t="array" ref="O243">IF(ISNA(INDEX('приложение 7.2 2 квартал'!R:R,MATCH(B243,'приложение 7.2 2 квартал'!B:B,0))),0,INDEX('приложение 7.2 2 квартал'!R:R,MATCH(B243,'приложение 7.2 2 квартал'!B:B,0)))</f>
        <v>0</v>
      </c>
      <c r="P243" s="484">
        <f t="array" ref="P243">N243/1.18</f>
        <v>0.77596100000000001</v>
      </c>
      <c r="Q243" s="484">
        <f t="array" ref="Q243">O243/1.18</f>
        <v>0</v>
      </c>
      <c r="R243" s="31"/>
      <c r="S243" s="32"/>
      <c r="T243" s="32"/>
      <c r="U243" s="32"/>
      <c r="V243" s="32"/>
      <c r="W243" s="627"/>
      <c r="X243" s="39"/>
      <c r="Y243" s="39"/>
      <c r="Z243" s="39"/>
      <c r="AA243" s="39"/>
      <c r="AB243" s="39"/>
      <c r="AC243" s="39"/>
    </row>
    <row r="244" spans="1:29" ht="47.25" x14ac:dyDescent="0.25">
      <c r="A244" s="595">
        <v>68</v>
      </c>
      <c r="B244" s="554" t="s">
        <v>317</v>
      </c>
      <c r="C244" s="32"/>
      <c r="D244" s="23"/>
      <c r="E244" s="484">
        <f t="shared" si="7"/>
        <v>9.8731779999999991E-2</v>
      </c>
      <c r="F244" s="590"/>
      <c r="G244" s="484">
        <f t="array" ref="G244">IF(ISNA(INDEX('приложение 7.2 1 квартал'!H:H,MATCH(B244,'приложение 7.2 1 квартал'!B:B,0))),0,INDEX('приложение 7.2 1 квартал'!H:H,MATCH(B244,'приложение 7.2 1 квартал'!B:B,0)))</f>
        <v>0</v>
      </c>
      <c r="H244" s="590"/>
      <c r="I244" s="484">
        <f t="array" ref="I244">IF(ISNA(INDEX('приложение 7.2 2 квартал'!H:H,MATCH(B244,'приложение 7.2 2 квартал'!B:B,0))),0,INDEX('приложение 7.2 2 квартал'!H:H,MATCH(B244,'приложение 7.2 2 квартал'!B:B,0)))</f>
        <v>9.8731779999999991E-2</v>
      </c>
      <c r="J244" s="634"/>
      <c r="K244" s="591"/>
      <c r="L244" s="371"/>
      <c r="M244" s="590"/>
      <c r="N244" s="484">
        <f t="array" ref="N244">SUM(IF(ISNA(INDEX('приложение 7.2 2 квартал'!R:R,MATCH(B244,'приложение 7.2 2 квартал'!B:B,0))),0,INDEX('приложение 7.2 2 квартал'!R:R,MATCH(B244,'приложение 7.2 2 квартал'!B:B,0))),IF(ISNA(INDEX('приложение 7.2 1 квартал'!R:R,MATCH(B244,'приложение 7.2 1 квартал'!B:B,0))),0,INDEX('приложение 7.2 1 квартал'!R:R,MATCH(B244,'приложение 7.2 1 квартал'!B:B,0))))</f>
        <v>9.8731779999999991E-2</v>
      </c>
      <c r="O244" s="484">
        <f t="array" ref="O244">IF(ISNA(INDEX('приложение 7.2 2 квартал'!R:R,MATCH(B244,'приложение 7.2 2 квартал'!B:B,0))),0,INDEX('приложение 7.2 2 квартал'!R:R,MATCH(B244,'приложение 7.2 2 квартал'!B:B,0)))</f>
        <v>0</v>
      </c>
      <c r="P244" s="484">
        <f t="array" ref="P244">N244/1.18</f>
        <v>8.3670999999999995E-2</v>
      </c>
      <c r="Q244" s="484">
        <f t="array" ref="Q244">O244/1.18</f>
        <v>0</v>
      </c>
      <c r="R244" s="31"/>
      <c r="S244" s="32"/>
      <c r="T244" s="32"/>
      <c r="U244" s="32"/>
      <c r="V244" s="32"/>
      <c r="W244" s="627"/>
      <c r="X244" s="39"/>
      <c r="Y244" s="39"/>
      <c r="Z244" s="39"/>
      <c r="AA244" s="39"/>
      <c r="AB244" s="39"/>
      <c r="AC244" s="39"/>
    </row>
    <row r="245" spans="1:29" ht="63" x14ac:dyDescent="0.25">
      <c r="A245" s="595">
        <v>69</v>
      </c>
      <c r="B245" s="554" t="s">
        <v>318</v>
      </c>
      <c r="C245" s="32"/>
      <c r="D245" s="23"/>
      <c r="E245" s="484">
        <f t="shared" si="7"/>
        <v>0.17440164000000002</v>
      </c>
      <c r="F245" s="590"/>
      <c r="G245" s="484">
        <f t="array" ref="G245">IF(ISNA(INDEX('приложение 7.2 1 квартал'!H:H,MATCH(B245,'приложение 7.2 1 квартал'!B:B,0))),0,INDEX('приложение 7.2 1 квартал'!H:H,MATCH(B245,'приложение 7.2 1 квартал'!B:B,0)))</f>
        <v>0</v>
      </c>
      <c r="H245" s="590"/>
      <c r="I245" s="484">
        <f t="array" ref="I245">IF(ISNA(INDEX('приложение 7.2 2 квартал'!H:H,MATCH(B245,'приложение 7.2 2 квартал'!B:B,0))),0,INDEX('приложение 7.2 2 квартал'!H:H,MATCH(B245,'приложение 7.2 2 квартал'!B:B,0)))</f>
        <v>0.17440164000000002</v>
      </c>
      <c r="J245" s="634"/>
      <c r="K245" s="591"/>
      <c r="L245" s="371"/>
      <c r="M245" s="590"/>
      <c r="N245" s="484">
        <f t="array" ref="N245">SUM(IF(ISNA(INDEX('приложение 7.2 2 квартал'!R:R,MATCH(B245,'приложение 7.2 2 квартал'!B:B,0))),0,INDEX('приложение 7.2 2 квартал'!R:R,MATCH(B245,'приложение 7.2 2 квартал'!B:B,0))),IF(ISNA(INDEX('приложение 7.2 1 квартал'!R:R,MATCH(B245,'приложение 7.2 1 квартал'!B:B,0))),0,INDEX('приложение 7.2 1 квартал'!R:R,MATCH(B245,'приложение 7.2 1 квартал'!B:B,0))))</f>
        <v>0.17440163999999997</v>
      </c>
      <c r="O245" s="484">
        <f t="array" ref="O245">IF(ISNA(INDEX('приложение 7.2 2 квартал'!R:R,MATCH(B245,'приложение 7.2 2 квартал'!B:B,0))),0,INDEX('приложение 7.2 2 квартал'!R:R,MATCH(B245,'приложение 7.2 2 квартал'!B:B,0)))</f>
        <v>0</v>
      </c>
      <c r="P245" s="484">
        <f t="array" ref="P245">N245/1.18</f>
        <v>0.14779799999999998</v>
      </c>
      <c r="Q245" s="484">
        <f t="array" ref="Q245">O245/1.18</f>
        <v>0</v>
      </c>
      <c r="R245" s="31"/>
      <c r="S245" s="32"/>
      <c r="T245" s="32"/>
      <c r="U245" s="32"/>
      <c r="V245" s="32"/>
      <c r="W245" s="627"/>
      <c r="X245" s="39"/>
      <c r="Y245" s="39"/>
      <c r="Z245" s="39"/>
      <c r="AA245" s="39"/>
      <c r="AB245" s="39"/>
      <c r="AC245" s="39"/>
    </row>
    <row r="246" spans="1:29" ht="63" x14ac:dyDescent="0.25">
      <c r="A246" s="595">
        <v>70</v>
      </c>
      <c r="B246" s="554" t="s">
        <v>319</v>
      </c>
      <c r="C246" s="32"/>
      <c r="D246" s="23"/>
      <c r="E246" s="484">
        <f t="shared" si="7"/>
        <v>0.10803961999999999</v>
      </c>
      <c r="F246" s="590"/>
      <c r="G246" s="484">
        <f t="array" ref="G246">IF(ISNA(INDEX('приложение 7.2 1 квартал'!H:H,MATCH(B246,'приложение 7.2 1 квартал'!B:B,0))),0,INDEX('приложение 7.2 1 квартал'!H:H,MATCH(B246,'приложение 7.2 1 квартал'!B:B,0)))</f>
        <v>0</v>
      </c>
      <c r="H246" s="590"/>
      <c r="I246" s="484">
        <f t="array" ref="I246">IF(ISNA(INDEX('приложение 7.2 2 квартал'!H:H,MATCH(B246,'приложение 7.2 2 квартал'!B:B,0))),0,INDEX('приложение 7.2 2 квартал'!H:H,MATCH(B246,'приложение 7.2 2 квартал'!B:B,0)))</f>
        <v>0.10803961999999999</v>
      </c>
      <c r="J246" s="634"/>
      <c r="K246" s="591"/>
      <c r="L246" s="371"/>
      <c r="M246" s="590"/>
      <c r="N246" s="484">
        <f t="array" ref="N246">SUM(IF(ISNA(INDEX('приложение 7.2 2 квартал'!R:R,MATCH(B246,'приложение 7.2 2 квартал'!B:B,0))),0,INDEX('приложение 7.2 2 квартал'!R:R,MATCH(B246,'приложение 7.2 2 квартал'!B:B,0))),IF(ISNA(INDEX('приложение 7.2 1 квартал'!R:R,MATCH(B246,'приложение 7.2 1 квартал'!B:B,0))),0,INDEX('приложение 7.2 1 квартал'!R:R,MATCH(B246,'приложение 7.2 1 квартал'!B:B,0))))</f>
        <v>0.10803961999999999</v>
      </c>
      <c r="O246" s="484">
        <f t="array" ref="O246">IF(ISNA(INDEX('приложение 7.2 2 квартал'!R:R,MATCH(B246,'приложение 7.2 2 квартал'!B:B,0))),0,INDEX('приложение 7.2 2 квартал'!R:R,MATCH(B246,'приложение 7.2 2 квартал'!B:B,0)))</f>
        <v>0</v>
      </c>
      <c r="P246" s="484">
        <f t="array" ref="P246">N246/1.18</f>
        <v>9.1559000000000001E-2</v>
      </c>
      <c r="Q246" s="484">
        <f t="array" ref="Q246">O246/1.18</f>
        <v>0</v>
      </c>
      <c r="R246" s="31"/>
      <c r="S246" s="32"/>
      <c r="T246" s="32"/>
      <c r="U246" s="32"/>
      <c r="V246" s="32"/>
      <c r="W246" s="627"/>
      <c r="X246" s="39"/>
      <c r="Y246" s="39"/>
      <c r="Z246" s="39"/>
      <c r="AA246" s="39"/>
      <c r="AB246" s="39"/>
      <c r="AC246" s="39"/>
    </row>
    <row r="247" spans="1:29" ht="63" x14ac:dyDescent="0.25">
      <c r="A247" s="595">
        <v>71</v>
      </c>
      <c r="B247" s="554" t="s">
        <v>320</v>
      </c>
      <c r="C247" s="32"/>
      <c r="D247" s="23"/>
      <c r="E247" s="484">
        <f t="shared" si="7"/>
        <v>0.43892105999999997</v>
      </c>
      <c r="F247" s="590"/>
      <c r="G247" s="484">
        <f t="array" ref="G247">IF(ISNA(INDEX('приложение 7.2 1 квартал'!H:H,MATCH(B247,'приложение 7.2 1 квартал'!B:B,0))),0,INDEX('приложение 7.2 1 квартал'!H:H,MATCH(B247,'приложение 7.2 1 квартал'!B:B,0)))</f>
        <v>0</v>
      </c>
      <c r="H247" s="590"/>
      <c r="I247" s="484">
        <f t="array" ref="I247">IF(ISNA(INDEX('приложение 7.2 2 квартал'!H:H,MATCH(B247,'приложение 7.2 2 квартал'!B:B,0))),0,INDEX('приложение 7.2 2 квартал'!H:H,MATCH(B247,'приложение 7.2 2 квартал'!B:B,0)))</f>
        <v>0.43892105999999997</v>
      </c>
      <c r="J247" s="634"/>
      <c r="K247" s="591"/>
      <c r="L247" s="371"/>
      <c r="M247" s="590"/>
      <c r="N247" s="484">
        <f t="array" ref="N247">SUM(IF(ISNA(INDEX('приложение 7.2 2 квартал'!R:R,MATCH(B247,'приложение 7.2 2 квартал'!B:B,0))),0,INDEX('приложение 7.2 2 квартал'!R:R,MATCH(B247,'приложение 7.2 2 квартал'!B:B,0))),IF(ISNA(INDEX('приложение 7.2 1 квартал'!R:R,MATCH(B247,'приложение 7.2 1 квартал'!B:B,0))),0,INDEX('приложение 7.2 1 квартал'!R:R,MATCH(B247,'приложение 7.2 1 квартал'!B:B,0))))</f>
        <v>0.45177917779999999</v>
      </c>
      <c r="O247" s="484">
        <f t="array" ref="O247">IF(ISNA(INDEX('приложение 7.2 2 квартал'!R:R,MATCH(B247,'приложение 7.2 2 квартал'!B:B,0))),0,INDEX('приложение 7.2 2 квартал'!R:R,MATCH(B247,'приложение 7.2 2 квартал'!B:B,0)))</f>
        <v>0</v>
      </c>
      <c r="P247" s="484">
        <f t="array" ref="P247">N247/1.18</f>
        <v>0.38286371000000002</v>
      </c>
      <c r="Q247" s="484">
        <f t="array" ref="Q247">O247/1.18</f>
        <v>0</v>
      </c>
      <c r="R247" s="31"/>
      <c r="S247" s="32"/>
      <c r="T247" s="32"/>
      <c r="U247" s="32"/>
      <c r="V247" s="32"/>
      <c r="W247" s="627"/>
      <c r="X247" s="39"/>
      <c r="Y247" s="39"/>
      <c r="Z247" s="39"/>
      <c r="AA247" s="39"/>
      <c r="AB247" s="39"/>
      <c r="AC247" s="39"/>
    </row>
    <row r="248" spans="1:29" ht="63" x14ac:dyDescent="0.25">
      <c r="A248" s="595">
        <v>72</v>
      </c>
      <c r="B248" s="554" t="s">
        <v>321</v>
      </c>
      <c r="C248" s="32"/>
      <c r="D248" s="23"/>
      <c r="E248" s="484">
        <f t="shared" si="7"/>
        <v>0.31754153999999996</v>
      </c>
      <c r="F248" s="590"/>
      <c r="G248" s="484">
        <f t="array" ref="G248">IF(ISNA(INDEX('приложение 7.2 1 квартал'!H:H,MATCH(B248,'приложение 7.2 1 квартал'!B:B,0))),0,INDEX('приложение 7.2 1 квартал'!H:H,MATCH(B248,'приложение 7.2 1 квартал'!B:B,0)))</f>
        <v>0</v>
      </c>
      <c r="H248" s="590"/>
      <c r="I248" s="484">
        <f t="array" ref="I248">IF(ISNA(INDEX('приложение 7.2 2 квартал'!H:H,MATCH(B248,'приложение 7.2 2 квартал'!B:B,0))),0,INDEX('приложение 7.2 2 квартал'!H:H,MATCH(B248,'приложение 7.2 2 квартал'!B:B,0)))</f>
        <v>0.31754153999999996</v>
      </c>
      <c r="J248" s="634"/>
      <c r="K248" s="591"/>
      <c r="L248" s="371"/>
      <c r="M248" s="590"/>
      <c r="N248" s="484">
        <f t="array" ref="N248">SUM(IF(ISNA(INDEX('приложение 7.2 2 квартал'!R:R,MATCH(B248,'приложение 7.2 2 квартал'!B:B,0))),0,INDEX('приложение 7.2 2 квартал'!R:R,MATCH(B248,'приложение 7.2 2 квартал'!B:B,0))),IF(ISNA(INDEX('приложение 7.2 1 квартал'!R:R,MATCH(B248,'приложение 7.2 1 квартал'!B:B,0))),0,INDEX('приложение 7.2 1 квартал'!R:R,MATCH(B248,'приложение 7.2 1 квартал'!B:B,0))))</f>
        <v>0.31754153999999996</v>
      </c>
      <c r="O248" s="484">
        <f t="array" ref="O248">IF(ISNA(INDEX('приложение 7.2 2 квартал'!R:R,MATCH(B248,'приложение 7.2 2 квартал'!B:B,0))),0,INDEX('приложение 7.2 2 квартал'!R:R,MATCH(B248,'приложение 7.2 2 квартал'!B:B,0)))</f>
        <v>0</v>
      </c>
      <c r="P248" s="484">
        <f t="array" ref="P248">N248/1.18</f>
        <v>0.26910299999999998</v>
      </c>
      <c r="Q248" s="484">
        <f t="array" ref="Q248">O248/1.18</f>
        <v>0</v>
      </c>
      <c r="R248" s="31"/>
      <c r="S248" s="32"/>
      <c r="T248" s="32"/>
      <c r="U248" s="32"/>
      <c r="V248" s="32"/>
      <c r="W248" s="627"/>
      <c r="X248" s="39"/>
      <c r="Y248" s="39"/>
      <c r="Z248" s="39"/>
      <c r="AA248" s="39"/>
      <c r="AB248" s="39"/>
      <c r="AC248" s="39"/>
    </row>
    <row r="249" spans="1:29" ht="78.75" x14ac:dyDescent="0.25">
      <c r="A249" s="595">
        <v>73</v>
      </c>
      <c r="B249" s="554" t="s">
        <v>322</v>
      </c>
      <c r="C249" s="32"/>
      <c r="D249" s="23"/>
      <c r="E249" s="484">
        <f t="shared" si="7"/>
        <v>0.64573611999999991</v>
      </c>
      <c r="F249" s="590"/>
      <c r="G249" s="484">
        <f t="array" ref="G249">IF(ISNA(INDEX('приложение 7.2 1 квартал'!H:H,MATCH(B249,'приложение 7.2 1 квартал'!B:B,0))),0,INDEX('приложение 7.2 1 квартал'!H:H,MATCH(B249,'приложение 7.2 1 квартал'!B:B,0)))</f>
        <v>0</v>
      </c>
      <c r="H249" s="590"/>
      <c r="I249" s="484">
        <f t="array" ref="I249">IF(ISNA(INDEX('приложение 7.2 2 квартал'!H:H,MATCH(B249,'приложение 7.2 2 квартал'!B:B,0))),0,INDEX('приложение 7.2 2 квартал'!H:H,MATCH(B249,'приложение 7.2 2 квартал'!B:B,0)))</f>
        <v>0.64573611999999991</v>
      </c>
      <c r="J249" s="634"/>
      <c r="K249" s="591"/>
      <c r="L249" s="371"/>
      <c r="M249" s="590"/>
      <c r="N249" s="484">
        <f t="array" ref="N249">SUM(IF(ISNA(INDEX('приложение 7.2 2 квартал'!R:R,MATCH(B249,'приложение 7.2 2 квартал'!B:B,0))),0,INDEX('приложение 7.2 2 квартал'!R:R,MATCH(B249,'приложение 7.2 2 квартал'!B:B,0))),IF(ISNA(INDEX('приложение 7.2 1 квартал'!R:R,MATCH(B249,'приложение 7.2 1 квартал'!B:B,0))),0,INDEX('приложение 7.2 1 квартал'!R:R,MATCH(B249,'приложение 7.2 1 квартал'!B:B,0))))</f>
        <v>0.64573611999999991</v>
      </c>
      <c r="O249" s="484">
        <f t="array" ref="O249">IF(ISNA(INDEX('приложение 7.2 2 квартал'!R:R,MATCH(B249,'приложение 7.2 2 квартал'!B:B,0))),0,INDEX('приложение 7.2 2 квартал'!R:R,MATCH(B249,'приложение 7.2 2 квартал'!B:B,0)))</f>
        <v>0</v>
      </c>
      <c r="P249" s="484">
        <f t="array" ref="P249">N249/1.18</f>
        <v>0.547234</v>
      </c>
      <c r="Q249" s="484">
        <f t="array" ref="Q249">O249/1.18</f>
        <v>0</v>
      </c>
      <c r="R249" s="31"/>
      <c r="S249" s="32"/>
      <c r="T249" s="32"/>
      <c r="U249" s="32"/>
      <c r="V249" s="32"/>
      <c r="W249" s="627"/>
      <c r="X249" s="39"/>
      <c r="Y249" s="39"/>
      <c r="Z249" s="39"/>
      <c r="AA249" s="39"/>
      <c r="AB249" s="39"/>
      <c r="AC249" s="39"/>
    </row>
    <row r="250" spans="1:29" ht="63" x14ac:dyDescent="0.25">
      <c r="A250" s="595">
        <v>74</v>
      </c>
      <c r="B250" s="554" t="s">
        <v>323</v>
      </c>
      <c r="C250" s="32"/>
      <c r="D250" s="23"/>
      <c r="E250" s="484">
        <f t="shared" si="7"/>
        <v>0.15109664</v>
      </c>
      <c r="F250" s="590"/>
      <c r="G250" s="484">
        <f t="array" ref="G250">IF(ISNA(INDEX('приложение 7.2 1 квартал'!H:H,MATCH(B250,'приложение 7.2 1 квартал'!B:B,0))),0,INDEX('приложение 7.2 1 квартал'!H:H,MATCH(B250,'приложение 7.2 1 квартал'!B:B,0)))</f>
        <v>0</v>
      </c>
      <c r="H250" s="590"/>
      <c r="I250" s="484">
        <f t="array" ref="I250">IF(ISNA(INDEX('приложение 7.2 2 квартал'!H:H,MATCH(B250,'приложение 7.2 2 квартал'!B:B,0))),0,INDEX('приложение 7.2 2 квартал'!H:H,MATCH(B250,'приложение 7.2 2 квартал'!B:B,0)))</f>
        <v>0.15109664</v>
      </c>
      <c r="J250" s="634"/>
      <c r="K250" s="591"/>
      <c r="L250" s="371"/>
      <c r="M250" s="590"/>
      <c r="N250" s="484">
        <f t="array" ref="N250">SUM(IF(ISNA(INDEX('приложение 7.2 2 квартал'!R:R,MATCH(B250,'приложение 7.2 2 квартал'!B:B,0))),0,INDEX('приложение 7.2 2 квартал'!R:R,MATCH(B250,'приложение 7.2 2 квартал'!B:B,0))),IF(ISNA(INDEX('приложение 7.2 1 квартал'!R:R,MATCH(B250,'приложение 7.2 1 квартал'!B:B,0))),0,INDEX('приложение 7.2 1 квартал'!R:R,MATCH(B250,'приложение 7.2 1 квартал'!B:B,0))))</f>
        <v>0.15109663999999998</v>
      </c>
      <c r="O250" s="484">
        <f t="array" ref="O250">IF(ISNA(INDEX('приложение 7.2 2 квартал'!R:R,MATCH(B250,'приложение 7.2 2 квартал'!B:B,0))),0,INDEX('приложение 7.2 2 квартал'!R:R,MATCH(B250,'приложение 7.2 2 квартал'!B:B,0)))</f>
        <v>0</v>
      </c>
      <c r="P250" s="484">
        <f t="array" ref="P250">N250/1.18</f>
        <v>0.128048</v>
      </c>
      <c r="Q250" s="484">
        <f t="array" ref="Q250">O250/1.18</f>
        <v>0</v>
      </c>
      <c r="R250" s="31"/>
      <c r="S250" s="32"/>
      <c r="T250" s="32"/>
      <c r="U250" s="32"/>
      <c r="V250" s="32"/>
      <c r="W250" s="627"/>
      <c r="X250" s="39"/>
      <c r="Y250" s="39"/>
      <c r="Z250" s="39"/>
      <c r="AA250" s="39"/>
      <c r="AB250" s="39"/>
      <c r="AC250" s="39"/>
    </row>
    <row r="251" spans="1:29" ht="78.75" x14ac:dyDescent="0.25">
      <c r="A251" s="595">
        <v>75</v>
      </c>
      <c r="B251" s="554" t="s">
        <v>324</v>
      </c>
      <c r="C251" s="32"/>
      <c r="D251" s="23"/>
      <c r="E251" s="484">
        <f t="shared" si="7"/>
        <v>0.12481332000000001</v>
      </c>
      <c r="F251" s="590"/>
      <c r="G251" s="484">
        <f t="array" ref="G251">IF(ISNA(INDEX('приложение 7.2 1 квартал'!H:H,MATCH(B251,'приложение 7.2 1 квартал'!B:B,0))),0,INDEX('приложение 7.2 1 квартал'!H:H,MATCH(B251,'приложение 7.2 1 квартал'!B:B,0)))</f>
        <v>0</v>
      </c>
      <c r="H251" s="590"/>
      <c r="I251" s="484">
        <f t="array" ref="I251">IF(ISNA(INDEX('приложение 7.2 2 квартал'!H:H,MATCH(B251,'приложение 7.2 2 квартал'!B:B,0))),0,INDEX('приложение 7.2 2 квартал'!H:H,MATCH(B251,'приложение 7.2 2 квартал'!B:B,0)))</f>
        <v>0.12481332000000001</v>
      </c>
      <c r="J251" s="634"/>
      <c r="K251" s="591"/>
      <c r="L251" s="371"/>
      <c r="M251" s="590"/>
      <c r="N251" s="484">
        <f t="array" ref="N251">SUM(IF(ISNA(INDEX('приложение 7.2 2 квартал'!R:R,MATCH(B251,'приложение 7.2 2 квартал'!B:B,0))),0,INDEX('приложение 7.2 2 квартал'!R:R,MATCH(B251,'приложение 7.2 2 квартал'!B:B,0))),IF(ISNA(INDEX('приложение 7.2 1 квартал'!R:R,MATCH(B251,'приложение 7.2 1 квартал'!B:B,0))),0,INDEX('приложение 7.2 1 квартал'!R:R,MATCH(B251,'приложение 7.2 1 квартал'!B:B,0))))</f>
        <v>0.12481331999999999</v>
      </c>
      <c r="O251" s="484">
        <f t="array" ref="O251">IF(ISNA(INDEX('приложение 7.2 2 квартал'!R:R,MATCH(B251,'приложение 7.2 2 квартал'!B:B,0))),0,INDEX('приложение 7.2 2 квартал'!R:R,MATCH(B251,'приложение 7.2 2 квартал'!B:B,0)))</f>
        <v>0</v>
      </c>
      <c r="P251" s="484">
        <f t="array" ref="P251">N251/1.18</f>
        <v>0.10577399999999999</v>
      </c>
      <c r="Q251" s="484">
        <f t="array" ref="Q251">O251/1.18</f>
        <v>0</v>
      </c>
      <c r="R251" s="31"/>
      <c r="S251" s="32"/>
      <c r="T251" s="32"/>
      <c r="U251" s="32"/>
      <c r="V251" s="32"/>
      <c r="W251" s="627"/>
      <c r="X251" s="39"/>
      <c r="Y251" s="39"/>
      <c r="Z251" s="39"/>
      <c r="AA251" s="39"/>
      <c r="AB251" s="39"/>
      <c r="AC251" s="39"/>
    </row>
    <row r="252" spans="1:29" ht="63" x14ac:dyDescent="0.25">
      <c r="A252" s="595">
        <v>76</v>
      </c>
      <c r="B252" s="554" t="s">
        <v>325</v>
      </c>
      <c r="C252" s="32"/>
      <c r="D252" s="23"/>
      <c r="E252" s="484">
        <f t="shared" si="7"/>
        <v>0.25247987999999999</v>
      </c>
      <c r="F252" s="590"/>
      <c r="G252" s="484">
        <f t="array" ref="G252">IF(ISNA(INDEX('приложение 7.2 1 квартал'!H:H,MATCH(B252,'приложение 7.2 1 квартал'!B:B,0))),0,INDEX('приложение 7.2 1 квартал'!H:H,MATCH(B252,'приложение 7.2 1 квартал'!B:B,0)))</f>
        <v>0</v>
      </c>
      <c r="H252" s="590"/>
      <c r="I252" s="484">
        <f t="array" ref="I252">IF(ISNA(INDEX('приложение 7.2 2 квартал'!H:H,MATCH(B252,'приложение 7.2 2 квартал'!B:B,0))),0,INDEX('приложение 7.2 2 квартал'!H:H,MATCH(B252,'приложение 7.2 2 квартал'!B:B,0)))</f>
        <v>0.25247987999999999</v>
      </c>
      <c r="J252" s="634"/>
      <c r="K252" s="591"/>
      <c r="L252" s="371"/>
      <c r="M252" s="590"/>
      <c r="N252" s="484">
        <f t="array" ref="N252">SUM(IF(ISNA(INDEX('приложение 7.2 2 квартал'!R:R,MATCH(B252,'приложение 7.2 2 квартал'!B:B,0))),0,INDEX('приложение 7.2 2 квартал'!R:R,MATCH(B252,'приложение 7.2 2 квартал'!B:B,0))),IF(ISNA(INDEX('приложение 7.2 1 квартал'!R:R,MATCH(B252,'приложение 7.2 1 квартал'!B:B,0))),0,INDEX('приложение 7.2 1 квартал'!R:R,MATCH(B252,'приложение 7.2 1 квартал'!B:B,0))))</f>
        <v>0.25247987999999999</v>
      </c>
      <c r="O252" s="484">
        <f t="array" ref="O252">IF(ISNA(INDEX('приложение 7.2 2 квартал'!R:R,MATCH(B252,'приложение 7.2 2 квартал'!B:B,0))),0,INDEX('приложение 7.2 2 квартал'!R:R,MATCH(B252,'приложение 7.2 2 квартал'!B:B,0)))</f>
        <v>0</v>
      </c>
      <c r="P252" s="484">
        <f t="array" ref="P252">N252/1.18</f>
        <v>0.21396599999999999</v>
      </c>
      <c r="Q252" s="484">
        <f t="array" ref="Q252">O252/1.18</f>
        <v>0</v>
      </c>
      <c r="R252" s="31"/>
      <c r="S252" s="32"/>
      <c r="T252" s="32"/>
      <c r="U252" s="32"/>
      <c r="V252" s="32"/>
      <c r="W252" s="627"/>
      <c r="X252" s="39"/>
      <c r="Y252" s="39"/>
      <c r="Z252" s="39"/>
      <c r="AA252" s="39"/>
      <c r="AB252" s="39"/>
      <c r="AC252" s="39"/>
    </row>
    <row r="253" spans="1:29" ht="47.25" x14ac:dyDescent="0.25">
      <c r="A253" s="595">
        <v>77</v>
      </c>
      <c r="B253" s="554" t="s">
        <v>326</v>
      </c>
      <c r="C253" s="32"/>
      <c r="D253" s="23"/>
      <c r="E253" s="484">
        <f t="shared" si="7"/>
        <v>0.32781697999999998</v>
      </c>
      <c r="F253" s="590"/>
      <c r="G253" s="484">
        <f t="array" ref="G253">IF(ISNA(INDEX('приложение 7.2 1 квартал'!H:H,MATCH(B253,'приложение 7.2 1 квартал'!B:B,0))),0,INDEX('приложение 7.2 1 квартал'!H:H,MATCH(B253,'приложение 7.2 1 квартал'!B:B,0)))</f>
        <v>0</v>
      </c>
      <c r="H253" s="590"/>
      <c r="I253" s="484">
        <f t="array" ref="I253">IF(ISNA(INDEX('приложение 7.2 2 квартал'!H:H,MATCH(B253,'приложение 7.2 2 квартал'!B:B,0))),0,INDEX('приложение 7.2 2 квартал'!H:H,MATCH(B253,'приложение 7.2 2 квартал'!B:B,0)))</f>
        <v>0.32781697999999998</v>
      </c>
      <c r="J253" s="634"/>
      <c r="K253" s="591"/>
      <c r="L253" s="371"/>
      <c r="M253" s="590"/>
      <c r="N253" s="484">
        <f t="array" ref="N253">SUM(IF(ISNA(INDEX('приложение 7.2 2 квартал'!R:R,MATCH(B253,'приложение 7.2 2 квартал'!B:B,0))),0,INDEX('приложение 7.2 2 квартал'!R:R,MATCH(B253,'приложение 7.2 2 квартал'!B:B,0))),IF(ISNA(INDEX('приложение 7.2 1 квартал'!R:R,MATCH(B253,'приложение 7.2 1 квартал'!B:B,0))),0,INDEX('приложение 7.2 1 квартал'!R:R,MATCH(B253,'приложение 7.2 1 квартал'!B:B,0))))</f>
        <v>0.32781697999999998</v>
      </c>
      <c r="O253" s="484">
        <f t="array" ref="O253">IF(ISNA(INDEX('приложение 7.2 2 квартал'!R:R,MATCH(B253,'приложение 7.2 2 квартал'!B:B,0))),0,INDEX('приложение 7.2 2 квартал'!R:R,MATCH(B253,'приложение 7.2 2 квартал'!B:B,0)))</f>
        <v>0</v>
      </c>
      <c r="P253" s="484">
        <f t="array" ref="P253">N253/1.18</f>
        <v>0.27781099999999997</v>
      </c>
      <c r="Q253" s="484">
        <f t="array" ref="Q253">O253/1.18</f>
        <v>0</v>
      </c>
      <c r="R253" s="31"/>
      <c r="S253" s="32"/>
      <c r="T253" s="32"/>
      <c r="U253" s="32"/>
      <c r="V253" s="32"/>
      <c r="W253" s="627"/>
      <c r="X253" s="39"/>
      <c r="Y253" s="39"/>
      <c r="Z253" s="39"/>
      <c r="AA253" s="39"/>
      <c r="AB253" s="39"/>
      <c r="AC253" s="39"/>
    </row>
    <row r="254" spans="1:29" ht="63" x14ac:dyDescent="0.25">
      <c r="A254" s="595">
        <v>78</v>
      </c>
      <c r="B254" s="554" t="s">
        <v>327</v>
      </c>
      <c r="C254" s="32"/>
      <c r="D254" s="23"/>
      <c r="E254" s="484">
        <f t="shared" si="7"/>
        <v>0.21302185999999998</v>
      </c>
      <c r="F254" s="590"/>
      <c r="G254" s="484">
        <f t="array" ref="G254">IF(ISNA(INDEX('приложение 7.2 1 квартал'!H:H,MATCH(B254,'приложение 7.2 1 квартал'!B:B,0))),0,INDEX('приложение 7.2 1 квартал'!H:H,MATCH(B254,'приложение 7.2 1 квартал'!B:B,0)))</f>
        <v>0</v>
      </c>
      <c r="H254" s="590"/>
      <c r="I254" s="484">
        <f t="array" ref="I254">IF(ISNA(INDEX('приложение 7.2 2 квартал'!H:H,MATCH(B254,'приложение 7.2 2 квартал'!B:B,0))),0,INDEX('приложение 7.2 2 квартал'!H:H,MATCH(B254,'приложение 7.2 2 квартал'!B:B,0)))</f>
        <v>0.21302185999999998</v>
      </c>
      <c r="J254" s="634"/>
      <c r="K254" s="591"/>
      <c r="L254" s="371"/>
      <c r="M254" s="590"/>
      <c r="N254" s="484">
        <f t="array" ref="N254">SUM(IF(ISNA(INDEX('приложение 7.2 2 квартал'!R:R,MATCH(B254,'приложение 7.2 2 квартал'!B:B,0))),0,INDEX('приложение 7.2 2 квартал'!R:R,MATCH(B254,'приложение 7.2 2 квартал'!B:B,0))),IF(ISNA(INDEX('приложение 7.2 1 квартал'!R:R,MATCH(B254,'приложение 7.2 1 квартал'!B:B,0))),0,INDEX('приложение 7.2 1 квартал'!R:R,MATCH(B254,'приложение 7.2 1 квартал'!B:B,0))))</f>
        <v>0.21302185999999998</v>
      </c>
      <c r="O254" s="484">
        <f t="array" ref="O254">IF(ISNA(INDEX('приложение 7.2 2 квартал'!R:R,MATCH(B254,'приложение 7.2 2 квартал'!B:B,0))),0,INDEX('приложение 7.2 2 квартал'!R:R,MATCH(B254,'приложение 7.2 2 квартал'!B:B,0)))</f>
        <v>0</v>
      </c>
      <c r="P254" s="484">
        <f t="array" ref="P254">N254/1.18</f>
        <v>0.18052699999999999</v>
      </c>
      <c r="Q254" s="484">
        <f t="array" ref="Q254">O254/1.18</f>
        <v>0</v>
      </c>
      <c r="R254" s="31"/>
      <c r="S254" s="32"/>
      <c r="T254" s="32"/>
      <c r="U254" s="32"/>
      <c r="V254" s="32"/>
      <c r="W254" s="627"/>
      <c r="X254" s="39"/>
      <c r="Y254" s="39"/>
      <c r="Z254" s="39"/>
      <c r="AA254" s="39"/>
      <c r="AB254" s="39"/>
      <c r="AC254" s="39"/>
    </row>
    <row r="255" spans="1:29" ht="63" x14ac:dyDescent="0.25">
      <c r="A255" s="595">
        <v>79</v>
      </c>
      <c r="B255" s="554" t="s">
        <v>328</v>
      </c>
      <c r="C255" s="32"/>
      <c r="D255" s="23"/>
      <c r="E255" s="484">
        <f t="shared" si="7"/>
        <v>0.26027260000000002</v>
      </c>
      <c r="F255" s="590"/>
      <c r="G255" s="484">
        <f t="array" ref="G255">IF(ISNA(INDEX('приложение 7.2 1 квартал'!H:H,MATCH(B255,'приложение 7.2 1 квартал'!B:B,0))),0,INDEX('приложение 7.2 1 квартал'!H:H,MATCH(B255,'приложение 7.2 1 квартал'!B:B,0)))</f>
        <v>0</v>
      </c>
      <c r="H255" s="590"/>
      <c r="I255" s="484">
        <f t="array" ref="I255">IF(ISNA(INDEX('приложение 7.2 2 квартал'!H:H,MATCH(B255,'приложение 7.2 2 квартал'!B:B,0))),0,INDEX('приложение 7.2 2 квартал'!H:H,MATCH(B255,'приложение 7.2 2 квартал'!B:B,0)))</f>
        <v>0.26027260000000002</v>
      </c>
      <c r="J255" s="634"/>
      <c r="K255" s="591"/>
      <c r="L255" s="371"/>
      <c r="M255" s="590"/>
      <c r="N255" s="484">
        <f t="array" ref="N255">SUM(IF(ISNA(INDEX('приложение 7.2 2 квартал'!R:R,MATCH(B255,'приложение 7.2 2 квартал'!B:B,0))),0,INDEX('приложение 7.2 2 квартал'!R:R,MATCH(B255,'приложение 7.2 2 квартал'!B:B,0))),IF(ISNA(INDEX('приложение 7.2 1 квартал'!R:R,MATCH(B255,'приложение 7.2 1 квартал'!B:B,0))),0,INDEX('приложение 7.2 1 квартал'!R:R,MATCH(B255,'приложение 7.2 1 квартал'!B:B,0))))</f>
        <v>0.26027259999999997</v>
      </c>
      <c r="O255" s="484">
        <f t="array" ref="O255">IF(ISNA(INDEX('приложение 7.2 2 квартал'!R:R,MATCH(B255,'приложение 7.2 2 квартал'!B:B,0))),0,INDEX('приложение 7.2 2 квартал'!R:R,MATCH(B255,'приложение 7.2 2 квартал'!B:B,0)))</f>
        <v>0</v>
      </c>
      <c r="P255" s="484">
        <f t="array" ref="P255">N255/1.18</f>
        <v>0.22056999999999999</v>
      </c>
      <c r="Q255" s="484">
        <f t="array" ref="Q255">O255/1.18</f>
        <v>0</v>
      </c>
      <c r="R255" s="31"/>
      <c r="S255" s="32"/>
      <c r="T255" s="32"/>
      <c r="U255" s="32"/>
      <c r="V255" s="32"/>
      <c r="W255" s="627"/>
      <c r="X255" s="39"/>
      <c r="Y255" s="39"/>
      <c r="Z255" s="39"/>
      <c r="AA255" s="39"/>
      <c r="AB255" s="39"/>
      <c r="AC255" s="39"/>
    </row>
    <row r="256" spans="1:29" ht="47.25" x14ac:dyDescent="0.25">
      <c r="A256" s="595">
        <v>80</v>
      </c>
      <c r="B256" s="554" t="s">
        <v>329</v>
      </c>
      <c r="C256" s="32"/>
      <c r="D256" s="23"/>
      <c r="E256" s="484">
        <f t="shared" si="7"/>
        <v>0.28903628000000003</v>
      </c>
      <c r="F256" s="590"/>
      <c r="G256" s="484">
        <f t="array" ref="G256">IF(ISNA(INDEX('приложение 7.2 1 квартал'!H:H,MATCH(B256,'приложение 7.2 1 квартал'!B:B,0))),0,INDEX('приложение 7.2 1 квартал'!H:H,MATCH(B256,'приложение 7.2 1 квартал'!B:B,0)))</f>
        <v>0</v>
      </c>
      <c r="H256" s="590"/>
      <c r="I256" s="484">
        <f t="array" ref="I256">IF(ISNA(INDEX('приложение 7.2 2 квартал'!H:H,MATCH(B256,'приложение 7.2 2 квартал'!B:B,0))),0,INDEX('приложение 7.2 2 квартал'!H:H,MATCH(B256,'приложение 7.2 2 квартал'!B:B,0)))</f>
        <v>0.28903628000000003</v>
      </c>
      <c r="J256" s="634"/>
      <c r="K256" s="591"/>
      <c r="L256" s="371"/>
      <c r="M256" s="590"/>
      <c r="N256" s="484">
        <f t="array" ref="N256">SUM(IF(ISNA(INDEX('приложение 7.2 2 квартал'!R:R,MATCH(B256,'приложение 7.2 2 квартал'!B:B,0))),0,INDEX('приложение 7.2 2 квартал'!R:R,MATCH(B256,'приложение 7.2 2 квартал'!B:B,0))),IF(ISNA(INDEX('приложение 7.2 1 квартал'!R:R,MATCH(B256,'приложение 7.2 1 квартал'!B:B,0))),0,INDEX('приложение 7.2 1 квартал'!R:R,MATCH(B256,'приложение 7.2 1 квартал'!B:B,0))))</f>
        <v>0.28903627999999998</v>
      </c>
      <c r="O256" s="484">
        <f t="array" ref="O256">IF(ISNA(INDEX('приложение 7.2 2 квартал'!R:R,MATCH(B256,'приложение 7.2 2 квартал'!B:B,0))),0,INDEX('приложение 7.2 2 квартал'!R:R,MATCH(B256,'приложение 7.2 2 квартал'!B:B,0)))</f>
        <v>0</v>
      </c>
      <c r="P256" s="484">
        <f t="array" ref="P256">N256/1.18</f>
        <v>0.244946</v>
      </c>
      <c r="Q256" s="484">
        <f t="array" ref="Q256">O256/1.18</f>
        <v>0</v>
      </c>
      <c r="R256" s="31"/>
      <c r="S256" s="32"/>
      <c r="T256" s="32"/>
      <c r="U256" s="32"/>
      <c r="V256" s="32"/>
      <c r="W256" s="627"/>
      <c r="X256" s="39"/>
      <c r="Y256" s="39"/>
      <c r="Z256" s="39"/>
      <c r="AA256" s="39"/>
      <c r="AB256" s="39"/>
      <c r="AC256" s="39"/>
    </row>
    <row r="257" spans="1:29" ht="78.75" x14ac:dyDescent="0.25">
      <c r="A257" s="595">
        <v>81</v>
      </c>
      <c r="B257" s="554" t="s">
        <v>330</v>
      </c>
      <c r="C257" s="32"/>
      <c r="D257" s="23"/>
      <c r="E257" s="484">
        <f t="shared" si="7"/>
        <v>0.36615635999999996</v>
      </c>
      <c r="F257" s="590"/>
      <c r="G257" s="484">
        <f t="array" ref="G257">IF(ISNA(INDEX('приложение 7.2 1 квартал'!H:H,MATCH(B257,'приложение 7.2 1 квартал'!B:B,0))),0,INDEX('приложение 7.2 1 квартал'!H:H,MATCH(B257,'приложение 7.2 1 квартал'!B:B,0)))</f>
        <v>0</v>
      </c>
      <c r="H257" s="590"/>
      <c r="I257" s="484">
        <f t="array" ref="I257">IF(ISNA(INDEX('приложение 7.2 2 квартал'!H:H,MATCH(B257,'приложение 7.2 2 квартал'!B:B,0))),0,INDEX('приложение 7.2 2 квартал'!H:H,MATCH(B257,'приложение 7.2 2 квартал'!B:B,0)))</f>
        <v>0.36615635999999996</v>
      </c>
      <c r="J257" s="634"/>
      <c r="K257" s="591"/>
      <c r="L257" s="371"/>
      <c r="M257" s="590"/>
      <c r="N257" s="484">
        <f t="array" ref="N257">SUM(IF(ISNA(INDEX('приложение 7.2 2 квартал'!R:R,MATCH(B257,'приложение 7.2 2 квартал'!B:B,0))),0,INDEX('приложение 7.2 2 квартал'!R:R,MATCH(B257,'приложение 7.2 2 квартал'!B:B,0))),IF(ISNA(INDEX('приложение 7.2 1 квартал'!R:R,MATCH(B257,'приложение 7.2 1 квартал'!B:B,0))),0,INDEX('приложение 7.2 1 квартал'!R:R,MATCH(B257,'приложение 7.2 1 квартал'!B:B,0))))</f>
        <v>0.36615635999999996</v>
      </c>
      <c r="O257" s="484">
        <f t="array" ref="O257">IF(ISNA(INDEX('приложение 7.2 2 квартал'!R:R,MATCH(B257,'приложение 7.2 2 квартал'!B:B,0))),0,INDEX('приложение 7.2 2 квартал'!R:R,MATCH(B257,'приложение 7.2 2 квартал'!B:B,0)))</f>
        <v>0</v>
      </c>
      <c r="P257" s="484">
        <f t="array" ref="P257">N257/1.18</f>
        <v>0.31030199999999997</v>
      </c>
      <c r="Q257" s="484">
        <f t="array" ref="Q257">O257/1.18</f>
        <v>0</v>
      </c>
      <c r="R257" s="31"/>
      <c r="S257" s="32"/>
      <c r="T257" s="32"/>
      <c r="U257" s="32"/>
      <c r="V257" s="32"/>
      <c r="W257" s="627"/>
      <c r="X257" s="39"/>
      <c r="Y257" s="39"/>
      <c r="Z257" s="39"/>
      <c r="AA257" s="39"/>
      <c r="AB257" s="39"/>
      <c r="AC257" s="39"/>
    </row>
    <row r="258" spans="1:29" ht="78.75" x14ac:dyDescent="0.25">
      <c r="A258" s="595">
        <v>82</v>
      </c>
      <c r="B258" s="554" t="s">
        <v>331</v>
      </c>
      <c r="C258" s="32"/>
      <c r="D258" s="23"/>
      <c r="E258" s="484">
        <f t="shared" si="7"/>
        <v>0.82015192000000003</v>
      </c>
      <c r="F258" s="590"/>
      <c r="G258" s="484">
        <f t="array" ref="G258">IF(ISNA(INDEX('приложение 7.2 1 квартал'!H:H,MATCH(B258,'приложение 7.2 1 квартал'!B:B,0))),0,INDEX('приложение 7.2 1 квартал'!H:H,MATCH(B258,'приложение 7.2 1 квартал'!B:B,0)))</f>
        <v>0</v>
      </c>
      <c r="H258" s="590"/>
      <c r="I258" s="484">
        <f t="array" ref="I258">IF(ISNA(INDEX('приложение 7.2 2 квартал'!H:H,MATCH(B258,'приложение 7.2 2 квартал'!B:B,0))),0,INDEX('приложение 7.2 2 квартал'!H:H,MATCH(B258,'приложение 7.2 2 квартал'!B:B,0)))</f>
        <v>0.82015192000000003</v>
      </c>
      <c r="J258" s="634"/>
      <c r="K258" s="591"/>
      <c r="L258" s="371"/>
      <c r="M258" s="590"/>
      <c r="N258" s="484">
        <f t="array" ref="N258">SUM(IF(ISNA(INDEX('приложение 7.2 2 квартал'!R:R,MATCH(B258,'приложение 7.2 2 квартал'!B:B,0))),0,INDEX('приложение 7.2 2 квартал'!R:R,MATCH(B258,'приложение 7.2 2 квартал'!B:B,0))),IF(ISNA(INDEX('приложение 7.2 1 квартал'!R:R,MATCH(B258,'приложение 7.2 1 квартал'!B:B,0))),0,INDEX('приложение 7.2 1 квартал'!R:R,MATCH(B258,'приложение 7.2 1 квартал'!B:B,0))))</f>
        <v>0.82015191999999992</v>
      </c>
      <c r="O258" s="484">
        <f t="array" ref="O258">IF(ISNA(INDEX('приложение 7.2 2 квартал'!R:R,MATCH(B258,'приложение 7.2 2 квартал'!B:B,0))),0,INDEX('приложение 7.2 2 квартал'!R:R,MATCH(B258,'приложение 7.2 2 квартал'!B:B,0)))</f>
        <v>0</v>
      </c>
      <c r="P258" s="484">
        <f t="array" ref="P258">N258/1.18</f>
        <v>0.695044</v>
      </c>
      <c r="Q258" s="484">
        <f t="array" ref="Q258">O258/1.18</f>
        <v>0</v>
      </c>
      <c r="R258" s="31"/>
      <c r="S258" s="32"/>
      <c r="T258" s="32"/>
      <c r="U258" s="32"/>
      <c r="V258" s="32"/>
      <c r="W258" s="627"/>
      <c r="X258" s="39"/>
      <c r="Y258" s="39"/>
      <c r="Z258" s="39"/>
      <c r="AA258" s="39"/>
      <c r="AB258" s="39"/>
      <c r="AC258" s="39"/>
    </row>
    <row r="259" spans="1:29" ht="63" x14ac:dyDescent="0.25">
      <c r="A259" s="595">
        <v>83</v>
      </c>
      <c r="B259" s="554" t="s">
        <v>332</v>
      </c>
      <c r="C259" s="32"/>
      <c r="D259" s="23"/>
      <c r="E259" s="484">
        <f t="shared" si="7"/>
        <v>0.60459069999999993</v>
      </c>
      <c r="F259" s="590"/>
      <c r="G259" s="484">
        <f t="array" ref="G259">IF(ISNA(INDEX('приложение 7.2 1 квартал'!H:H,MATCH(B259,'приложение 7.2 1 квартал'!B:B,0))),0,INDEX('приложение 7.2 1 квартал'!H:H,MATCH(B259,'приложение 7.2 1 квартал'!B:B,0)))</f>
        <v>0</v>
      </c>
      <c r="H259" s="590"/>
      <c r="I259" s="484">
        <f t="array" ref="I259">IF(ISNA(INDEX('приложение 7.2 2 квартал'!H:H,MATCH(B259,'приложение 7.2 2 квартал'!B:B,0))),0,INDEX('приложение 7.2 2 квартал'!H:H,MATCH(B259,'приложение 7.2 2 квартал'!B:B,0)))</f>
        <v>0.60459069999999993</v>
      </c>
      <c r="J259" s="634"/>
      <c r="K259" s="591"/>
      <c r="L259" s="371"/>
      <c r="M259" s="590"/>
      <c r="N259" s="484">
        <f t="array" ref="N259">SUM(IF(ISNA(INDEX('приложение 7.2 2 квартал'!R:R,MATCH(B259,'приложение 7.2 2 квартал'!B:B,0))),0,INDEX('приложение 7.2 2 квартал'!R:R,MATCH(B259,'приложение 7.2 2 квартал'!B:B,0))),IF(ISNA(INDEX('приложение 7.2 1 квартал'!R:R,MATCH(B259,'приложение 7.2 1 квартал'!B:B,0))),0,INDEX('приложение 7.2 1 квартал'!R:R,MATCH(B259,'приложение 7.2 1 квартал'!B:B,0))))</f>
        <v>0.60459069999999993</v>
      </c>
      <c r="O259" s="484">
        <f t="array" ref="O259">IF(ISNA(INDEX('приложение 7.2 2 квартал'!R:R,MATCH(B259,'приложение 7.2 2 квартал'!B:B,0))),0,INDEX('приложение 7.2 2 квартал'!R:R,MATCH(B259,'приложение 7.2 2 квартал'!B:B,0)))</f>
        <v>0</v>
      </c>
      <c r="P259" s="484">
        <f t="array" ref="P259">N259/1.18</f>
        <v>0.51236499999999996</v>
      </c>
      <c r="Q259" s="484">
        <f t="array" ref="Q259">O259/1.18</f>
        <v>0</v>
      </c>
      <c r="R259" s="31"/>
      <c r="S259" s="32"/>
      <c r="T259" s="32"/>
      <c r="U259" s="32"/>
      <c r="V259" s="32"/>
      <c r="W259" s="627"/>
      <c r="X259" s="39"/>
      <c r="Y259" s="39"/>
      <c r="Z259" s="39"/>
      <c r="AA259" s="39"/>
      <c r="AB259" s="39"/>
      <c r="AC259" s="39"/>
    </row>
    <row r="260" spans="1:29" ht="63" x14ac:dyDescent="0.25">
      <c r="A260" s="595">
        <v>84</v>
      </c>
      <c r="B260" s="554" t="s">
        <v>333</v>
      </c>
      <c r="C260" s="32"/>
      <c r="D260" s="23"/>
      <c r="E260" s="484">
        <f t="shared" si="7"/>
        <v>0.48677241999999998</v>
      </c>
      <c r="F260" s="590"/>
      <c r="G260" s="484">
        <f t="array" ref="G260">IF(ISNA(INDEX('приложение 7.2 1 квартал'!H:H,MATCH(B260,'приложение 7.2 1 квартал'!B:B,0))),0,INDEX('приложение 7.2 1 квартал'!H:H,MATCH(B260,'приложение 7.2 1 квартал'!B:B,0)))</f>
        <v>0</v>
      </c>
      <c r="H260" s="590"/>
      <c r="I260" s="484">
        <f t="array" ref="I260">IF(ISNA(INDEX('приложение 7.2 2 квартал'!H:H,MATCH(B260,'приложение 7.2 2 квартал'!B:B,0))),0,INDEX('приложение 7.2 2 квартал'!H:H,MATCH(B260,'приложение 7.2 2 квартал'!B:B,0)))</f>
        <v>0.48677241999999998</v>
      </c>
      <c r="J260" s="634"/>
      <c r="K260" s="591"/>
      <c r="L260" s="371"/>
      <c r="M260" s="590"/>
      <c r="N260" s="484">
        <f t="array" ref="N260">SUM(IF(ISNA(INDEX('приложение 7.2 2 квартал'!R:R,MATCH(B260,'приложение 7.2 2 квартал'!B:B,0))),0,INDEX('приложение 7.2 2 квартал'!R:R,MATCH(B260,'приложение 7.2 2 квартал'!B:B,0))),IF(ISNA(INDEX('приложение 7.2 1 квартал'!R:R,MATCH(B260,'приложение 7.2 1 квартал'!B:B,0))),0,INDEX('приложение 7.2 1 квартал'!R:R,MATCH(B260,'приложение 7.2 1 квартал'!B:B,0))))</f>
        <v>0.48677241999999998</v>
      </c>
      <c r="O260" s="484">
        <f t="array" ref="O260">IF(ISNA(INDEX('приложение 7.2 2 квартал'!R:R,MATCH(B260,'приложение 7.2 2 квартал'!B:B,0))),0,INDEX('приложение 7.2 2 квартал'!R:R,MATCH(B260,'приложение 7.2 2 квартал'!B:B,0)))</f>
        <v>0</v>
      </c>
      <c r="P260" s="484">
        <f t="array" ref="P260">N260/1.18</f>
        <v>0.41251900000000002</v>
      </c>
      <c r="Q260" s="484">
        <f t="array" ref="Q260">O260/1.18</f>
        <v>0</v>
      </c>
      <c r="R260" s="31"/>
      <c r="S260" s="32"/>
      <c r="T260" s="32"/>
      <c r="U260" s="32"/>
      <c r="V260" s="32"/>
      <c r="W260" s="627"/>
      <c r="X260" s="39"/>
      <c r="Y260" s="39"/>
      <c r="Z260" s="39"/>
      <c r="AA260" s="39"/>
      <c r="AB260" s="39"/>
      <c r="AC260" s="39"/>
    </row>
    <row r="261" spans="1:29" ht="78.75" x14ac:dyDescent="0.25">
      <c r="A261" s="595">
        <v>85</v>
      </c>
      <c r="B261" s="554" t="s">
        <v>334</v>
      </c>
      <c r="C261" s="32"/>
      <c r="D261" s="23"/>
      <c r="E261" s="484">
        <f t="shared" si="7"/>
        <v>0.19292292000000003</v>
      </c>
      <c r="F261" s="590"/>
      <c r="G261" s="484">
        <f t="array" ref="G261">IF(ISNA(INDEX('приложение 7.2 1 квартал'!H:H,MATCH(B261,'приложение 7.2 1 квартал'!B:B,0))),0,INDEX('приложение 7.2 1 квартал'!H:H,MATCH(B261,'приложение 7.2 1 квартал'!B:B,0)))</f>
        <v>0</v>
      </c>
      <c r="H261" s="590"/>
      <c r="I261" s="484">
        <f t="array" ref="I261">IF(ISNA(INDEX('приложение 7.2 2 квартал'!H:H,MATCH(B261,'приложение 7.2 2 квартал'!B:B,0))),0,INDEX('приложение 7.2 2 квартал'!H:H,MATCH(B261,'приложение 7.2 2 квартал'!B:B,0)))</f>
        <v>0.19292292000000003</v>
      </c>
      <c r="J261" s="634"/>
      <c r="K261" s="591"/>
      <c r="L261" s="371"/>
      <c r="M261" s="590"/>
      <c r="N261" s="484">
        <f t="array" ref="N261">SUM(IF(ISNA(INDEX('приложение 7.2 2 квартал'!R:R,MATCH(B261,'приложение 7.2 2 квартал'!B:B,0))),0,INDEX('приложение 7.2 2 квартал'!R:R,MATCH(B261,'приложение 7.2 2 квартал'!B:B,0))),IF(ISNA(INDEX('приложение 7.2 1 квартал'!R:R,MATCH(B261,'приложение 7.2 1 квартал'!B:B,0))),0,INDEX('приложение 7.2 1 квартал'!R:R,MATCH(B261,'приложение 7.2 1 квартал'!B:B,0))))</f>
        <v>0.19292291999999997</v>
      </c>
      <c r="O261" s="484">
        <f t="array" ref="O261">IF(ISNA(INDEX('приложение 7.2 2 квартал'!R:R,MATCH(B261,'приложение 7.2 2 квартал'!B:B,0))),0,INDEX('приложение 7.2 2 квартал'!R:R,MATCH(B261,'приложение 7.2 2 квартал'!B:B,0)))</f>
        <v>0</v>
      </c>
      <c r="P261" s="484">
        <f t="array" ref="P261">N261/1.18</f>
        <v>0.16349399999999997</v>
      </c>
      <c r="Q261" s="484">
        <f t="array" ref="Q261">O261/1.18</f>
        <v>0</v>
      </c>
      <c r="R261" s="31"/>
      <c r="S261" s="32"/>
      <c r="T261" s="32"/>
      <c r="U261" s="32"/>
      <c r="V261" s="32"/>
      <c r="W261" s="627"/>
      <c r="X261" s="39"/>
      <c r="Y261" s="39"/>
      <c r="Z261" s="39"/>
      <c r="AA261" s="39"/>
      <c r="AB261" s="39"/>
      <c r="AC261" s="39"/>
    </row>
    <row r="262" spans="1:29" ht="94.5" x14ac:dyDescent="0.3">
      <c r="A262" s="606">
        <v>1</v>
      </c>
      <c r="B262" s="675" t="s">
        <v>344</v>
      </c>
      <c r="C262" s="707" t="s">
        <v>447</v>
      </c>
      <c r="D262" s="23"/>
      <c r="E262" s="484">
        <f t="shared" si="7"/>
        <v>0.13539084000000001</v>
      </c>
      <c r="F262" s="590"/>
      <c r="G262" s="484">
        <f t="array" ref="G262">IF(ISNA(INDEX('приложение 7.2 1 квартал'!H:H,MATCH(B262,'приложение 7.2 1 квартал'!B:B,0))),0,INDEX('приложение 7.2 1 квартал'!H:H,MATCH(B262,'приложение 7.2 1 квартал'!B:B,0)))</f>
        <v>0</v>
      </c>
      <c r="H262" s="590"/>
      <c r="I262" s="484">
        <f t="array" ref="I262">IF(ISNA(INDEX('приложение 7.2 2 квартал'!H:H,MATCH(B262,'приложение 7.2 2 квартал'!B:B,0))),0,INDEX('приложение 7.2 2 квартал'!H:H,MATCH(B262,'приложение 7.2 2 квартал'!B:B,0)))</f>
        <v>0.13539084000000001</v>
      </c>
      <c r="J262" s="590"/>
      <c r="K262" s="591"/>
      <c r="L262" s="371"/>
      <c r="M262" s="590"/>
      <c r="N262" s="484">
        <f t="array" ref="N262">SUM(IF(ISNA(INDEX('приложение 7.2 2 квартал'!R:R,MATCH(B262,'приложение 7.2 2 квартал'!B:B,0))),0,INDEX('приложение 7.2 2 квартал'!R:R,MATCH(B262,'приложение 7.2 2 квартал'!B:B,0))),IF(ISNA(INDEX('приложение 7.2 1 квартал'!R:R,MATCH(B262,'приложение 7.2 1 квартал'!B:B,0))),0,INDEX('приложение 7.2 1 квартал'!R:R,MATCH(B262,'приложение 7.2 1 квартал'!B:B,0))))</f>
        <v>0.13539083999999998</v>
      </c>
      <c r="O262" s="484">
        <f t="array" ref="O262">IF(ISNA(INDEX('приложение 7.2 2 квартал'!R:R,MATCH(B262,'приложение 7.2 2 квартал'!B:B,0))),0,INDEX('приложение 7.2 2 квартал'!R:R,MATCH(B262,'приложение 7.2 2 квартал'!B:B,0)))</f>
        <v>0.13539083999999998</v>
      </c>
      <c r="P262" s="484">
        <f t="array" ref="P262">N262/1.18</f>
        <v>0.11473799999999999</v>
      </c>
      <c r="Q262" s="484">
        <f t="array" ref="Q262">O262/1.18</f>
        <v>0.11473799999999999</v>
      </c>
      <c r="R262" s="31"/>
      <c r="S262" s="32"/>
      <c r="T262" s="32"/>
      <c r="U262" s="32"/>
      <c r="V262" s="32"/>
      <c r="W262" s="627"/>
      <c r="X262" s="39"/>
      <c r="Y262" s="39"/>
      <c r="Z262" s="39"/>
      <c r="AA262" s="39"/>
      <c r="AB262" s="39"/>
      <c r="AC262" s="39"/>
    </row>
    <row r="263" spans="1:29" ht="63" x14ac:dyDescent="0.25">
      <c r="A263" s="596">
        <v>2</v>
      </c>
      <c r="B263" s="676" t="s">
        <v>345</v>
      </c>
      <c r="C263" s="32"/>
      <c r="D263" s="23"/>
      <c r="E263" s="484">
        <f t="shared" si="7"/>
        <v>0.139129</v>
      </c>
      <c r="F263" s="590"/>
      <c r="G263" s="484">
        <f t="array" ref="G263">IF(ISNA(INDEX('приложение 7.2 1 квартал'!H:H,MATCH(B263,'приложение 7.2 1 квартал'!B:B,0))),0,INDEX('приложение 7.2 1 квартал'!H:H,MATCH(B263,'приложение 7.2 1 квартал'!B:B,0)))</f>
        <v>0</v>
      </c>
      <c r="H263" s="590"/>
      <c r="I263" s="484">
        <f t="array" ref="I263">IF(ISNA(INDEX('приложение 7.2 2 квартал'!H:H,MATCH(B263,'приложение 7.2 2 квартал'!B:B,0))),0,INDEX('приложение 7.2 2 квартал'!H:H,MATCH(B263,'приложение 7.2 2 квартал'!B:B,0)))</f>
        <v>0.139129</v>
      </c>
      <c r="J263" s="590"/>
      <c r="K263" s="591"/>
      <c r="L263" s="371"/>
      <c r="M263" s="590"/>
      <c r="N263" s="484">
        <f t="array" ref="N263">SUM(IF(ISNA(INDEX('приложение 7.2 2 квартал'!R:R,MATCH(B263,'приложение 7.2 2 квартал'!B:B,0))),0,INDEX('приложение 7.2 2 квартал'!R:R,MATCH(B263,'приложение 7.2 2 квартал'!B:B,0))),IF(ISNA(INDEX('приложение 7.2 1 квартал'!R:R,MATCH(B263,'приложение 7.2 1 квартал'!B:B,0))),0,INDEX('приложение 7.2 1 квартал'!R:R,MATCH(B263,'приложение 7.2 1 квартал'!B:B,0))))</f>
        <v>0.13912907999999999</v>
      </c>
      <c r="O263" s="484">
        <f t="array" ref="O263">IF(ISNA(INDEX('приложение 7.2 2 квартал'!R:R,MATCH(B263,'приложение 7.2 2 квартал'!B:B,0))),0,INDEX('приложение 7.2 2 квартал'!R:R,MATCH(B263,'приложение 7.2 2 квартал'!B:B,0)))</f>
        <v>0.13912907999999999</v>
      </c>
      <c r="P263" s="484">
        <f t="array" ref="P263">N263/1.18</f>
        <v>0.117906</v>
      </c>
      <c r="Q263" s="484">
        <f t="array" ref="Q263">O263/1.18</f>
        <v>0.117906</v>
      </c>
      <c r="R263" s="31"/>
      <c r="S263" s="32"/>
      <c r="T263" s="32"/>
      <c r="U263" s="32"/>
      <c r="V263" s="32"/>
      <c r="W263" s="627"/>
      <c r="X263" s="39"/>
      <c r="Y263" s="39"/>
      <c r="Z263" s="39"/>
      <c r="AA263" s="39"/>
      <c r="AB263" s="39"/>
      <c r="AC263" s="39"/>
    </row>
    <row r="264" spans="1:29" ht="78.75" x14ac:dyDescent="0.25">
      <c r="A264" s="596">
        <v>3</v>
      </c>
      <c r="B264" s="676" t="s">
        <v>346</v>
      </c>
      <c r="C264" s="32"/>
      <c r="D264" s="23"/>
      <c r="E264" s="484">
        <f t="shared" si="7"/>
        <v>0.374585</v>
      </c>
      <c r="F264" s="590"/>
      <c r="G264" s="484">
        <f t="array" ref="G264">IF(ISNA(INDEX('приложение 7.2 1 квартал'!H:H,MATCH(B264,'приложение 7.2 1 квартал'!B:B,0))),0,INDEX('приложение 7.2 1 квартал'!H:H,MATCH(B264,'приложение 7.2 1 квартал'!B:B,0)))</f>
        <v>0</v>
      </c>
      <c r="H264" s="590"/>
      <c r="I264" s="484">
        <f t="array" ref="I264">IF(ISNA(INDEX('приложение 7.2 2 квартал'!H:H,MATCH(B264,'приложение 7.2 2 квартал'!B:B,0))),0,INDEX('приложение 7.2 2 квартал'!H:H,MATCH(B264,'приложение 7.2 2 квартал'!B:B,0)))</f>
        <v>0.374585</v>
      </c>
      <c r="J264" s="590"/>
      <c r="K264" s="591"/>
      <c r="L264" s="371"/>
      <c r="M264" s="590"/>
      <c r="N264" s="484">
        <f t="array" ref="N264">SUM(IF(ISNA(INDEX('приложение 7.2 2 квартал'!R:R,MATCH(B264,'приложение 7.2 2 квартал'!B:B,0))),0,INDEX('приложение 7.2 2 квартал'!R:R,MATCH(B264,'приложение 7.2 2 квартал'!B:B,0))),IF(ISNA(INDEX('приложение 7.2 1 квартал'!R:R,MATCH(B264,'приложение 7.2 1 квартал'!B:B,0))),0,INDEX('приложение 7.2 1 квартал'!R:R,MATCH(B264,'приложение 7.2 1 квартал'!B:B,0))))</f>
        <v>0.37458509999999995</v>
      </c>
      <c r="O264" s="484">
        <f t="array" ref="O264">IF(ISNA(INDEX('приложение 7.2 2 квартал'!R:R,MATCH(B264,'приложение 7.2 2 квартал'!B:B,0))),0,INDEX('приложение 7.2 2 квартал'!R:R,MATCH(B264,'приложение 7.2 2 квартал'!B:B,0)))</f>
        <v>0.37458509999999995</v>
      </c>
      <c r="P264" s="484">
        <f t="array" ref="P264">N264/1.18</f>
        <v>0.31744499999999998</v>
      </c>
      <c r="Q264" s="484">
        <f t="array" ref="Q264">O264/1.18</f>
        <v>0.31744499999999998</v>
      </c>
      <c r="R264" s="31"/>
      <c r="S264" s="32"/>
      <c r="T264" s="32"/>
      <c r="U264" s="32"/>
      <c r="V264" s="32"/>
      <c r="W264" s="627"/>
      <c r="X264" s="39"/>
      <c r="Y264" s="39"/>
      <c r="Z264" s="39"/>
      <c r="AA264" s="39"/>
      <c r="AB264" s="39"/>
      <c r="AC264" s="39"/>
    </row>
    <row r="265" spans="1:29" ht="78.75" x14ac:dyDescent="0.25">
      <c r="A265" s="596">
        <v>4</v>
      </c>
      <c r="B265" s="676" t="s">
        <v>347</v>
      </c>
      <c r="C265" s="32"/>
      <c r="D265" s="23"/>
      <c r="E265" s="484">
        <f t="shared" si="7"/>
        <v>0.28018199999999999</v>
      </c>
      <c r="F265" s="590"/>
      <c r="G265" s="484">
        <f t="array" ref="G265">IF(ISNA(INDEX('приложение 7.2 1 квартал'!H:H,MATCH(B265,'приложение 7.2 1 квартал'!B:B,0))),0,INDEX('приложение 7.2 1 квартал'!H:H,MATCH(B265,'приложение 7.2 1 квартал'!B:B,0)))</f>
        <v>0</v>
      </c>
      <c r="H265" s="590"/>
      <c r="I265" s="484">
        <f t="array" ref="I265">IF(ISNA(INDEX('приложение 7.2 2 квартал'!H:H,MATCH(B265,'приложение 7.2 2 квартал'!B:B,0))),0,INDEX('приложение 7.2 2 квартал'!H:H,MATCH(B265,'приложение 7.2 2 квартал'!B:B,0)))</f>
        <v>0.28018199999999999</v>
      </c>
      <c r="J265" s="590"/>
      <c r="K265" s="591"/>
      <c r="L265" s="371"/>
      <c r="M265" s="590"/>
      <c r="N265" s="484">
        <f t="array" ref="N265">SUM(IF(ISNA(INDEX('приложение 7.2 2 квартал'!R:R,MATCH(B265,'приложение 7.2 2 квартал'!B:B,0))),0,INDEX('приложение 7.2 2 квартал'!R:R,MATCH(B265,'приложение 7.2 2 квартал'!B:B,0))),IF(ISNA(INDEX('приложение 7.2 1 квартал'!R:R,MATCH(B265,'приложение 7.2 1 квартал'!B:B,0))),0,INDEX('приложение 7.2 1 квартал'!R:R,MATCH(B265,'приложение 7.2 1 квартал'!B:B,0))))</f>
        <v>0.28018273999999999</v>
      </c>
      <c r="O265" s="484">
        <f t="array" ref="O265">IF(ISNA(INDEX('приложение 7.2 2 квартал'!R:R,MATCH(B265,'приложение 7.2 2 квартал'!B:B,0))),0,INDEX('приложение 7.2 2 квартал'!R:R,MATCH(B265,'приложение 7.2 2 квартал'!B:B,0)))</f>
        <v>0.28018273999999999</v>
      </c>
      <c r="P265" s="484">
        <f t="array" ref="P265">N265/1.18</f>
        <v>0.23744299999999999</v>
      </c>
      <c r="Q265" s="484">
        <f t="array" ref="Q265">O265/1.18</f>
        <v>0.23744299999999999</v>
      </c>
      <c r="R265" s="31"/>
      <c r="S265" s="32"/>
      <c r="T265" s="32"/>
      <c r="U265" s="32"/>
      <c r="V265" s="32"/>
      <c r="W265" s="627"/>
      <c r="X265" s="39"/>
      <c r="Y265" s="39"/>
      <c r="Z265" s="39"/>
      <c r="AA265" s="39"/>
      <c r="AB265" s="39"/>
      <c r="AC265" s="39"/>
    </row>
    <row r="266" spans="1:29" ht="63" x14ac:dyDescent="0.25">
      <c r="A266" s="597">
        <v>5</v>
      </c>
      <c r="B266" s="676" t="s">
        <v>348</v>
      </c>
      <c r="C266" s="32"/>
      <c r="D266" s="23"/>
      <c r="E266" s="484">
        <f t="shared" si="7"/>
        <v>0.43518399999999996</v>
      </c>
      <c r="F266" s="590"/>
      <c r="G266" s="484">
        <f t="array" ref="G266">IF(ISNA(INDEX('приложение 7.2 1 квартал'!H:H,MATCH(B266,'приложение 7.2 1 квартал'!B:B,0))),0,INDEX('приложение 7.2 1 квартал'!H:H,MATCH(B266,'приложение 7.2 1 квартал'!B:B,0)))</f>
        <v>0</v>
      </c>
      <c r="H266" s="590"/>
      <c r="I266" s="484">
        <f t="array" ref="I266">IF(ISNA(INDEX('приложение 7.2 2 квартал'!H:H,MATCH(B266,'приложение 7.2 2 квартал'!B:B,0))),0,INDEX('приложение 7.2 2 квартал'!H:H,MATCH(B266,'приложение 7.2 2 квартал'!B:B,0)))</f>
        <v>0.43518399999999996</v>
      </c>
      <c r="J266" s="590"/>
      <c r="K266" s="591"/>
      <c r="L266" s="371"/>
      <c r="M266" s="590"/>
      <c r="N266" s="484">
        <f t="array" ref="N266">SUM(IF(ISNA(INDEX('приложение 7.2 2 квартал'!R:R,MATCH(B266,'приложение 7.2 2 квартал'!B:B,0))),0,INDEX('приложение 7.2 2 квартал'!R:R,MATCH(B266,'приложение 7.2 2 квартал'!B:B,0))),IF(ISNA(INDEX('приложение 7.2 1 квартал'!R:R,MATCH(B266,'приложение 7.2 1 квартал'!B:B,0))),0,INDEX('приложение 7.2 1 квартал'!R:R,MATCH(B266,'приложение 7.2 1 квартал'!B:B,0))))</f>
        <v>0.43518399999999996</v>
      </c>
      <c r="O266" s="484">
        <f t="array" ref="O266">IF(ISNA(INDEX('приложение 7.2 2 квартал'!R:R,MATCH(B266,'приложение 7.2 2 квартал'!B:B,0))),0,INDEX('приложение 7.2 2 квартал'!R:R,MATCH(B266,'приложение 7.2 2 квартал'!B:B,0)))</f>
        <v>0.43518399999999996</v>
      </c>
      <c r="P266" s="484">
        <f t="array" ref="P266">N266/1.18</f>
        <v>0.36879999999999996</v>
      </c>
      <c r="Q266" s="484">
        <f t="array" ref="Q266">O266/1.18</f>
        <v>0.36879999999999996</v>
      </c>
      <c r="R266" s="31"/>
      <c r="S266" s="32"/>
      <c r="T266" s="31"/>
      <c r="U266" s="32"/>
      <c r="V266" s="31"/>
      <c r="W266" s="33"/>
      <c r="X266" s="117"/>
      <c r="Y266" s="117"/>
      <c r="Z266" s="117"/>
      <c r="AA266" s="117"/>
      <c r="AB266" s="117"/>
      <c r="AC266" s="117"/>
    </row>
    <row r="267" spans="1:29" ht="78.75" x14ac:dyDescent="0.25">
      <c r="A267" s="597">
        <v>6</v>
      </c>
      <c r="B267" s="676" t="s">
        <v>349</v>
      </c>
      <c r="C267" s="32"/>
      <c r="D267" s="23"/>
      <c r="E267" s="484">
        <f t="shared" si="7"/>
        <v>0.19647399999999998</v>
      </c>
      <c r="F267" s="590"/>
      <c r="G267" s="484">
        <f t="array" ref="G267">IF(ISNA(INDEX('приложение 7.2 1 квартал'!H:H,MATCH(B267,'приложение 7.2 1 квартал'!B:B,0))),0,INDEX('приложение 7.2 1 квартал'!H:H,MATCH(B267,'приложение 7.2 1 квартал'!B:B,0)))</f>
        <v>0</v>
      </c>
      <c r="H267" s="590"/>
      <c r="I267" s="484">
        <f t="array" ref="I267">IF(ISNA(INDEX('приложение 7.2 2 квартал'!H:H,MATCH(B267,'приложение 7.2 2 квартал'!B:B,0))),0,INDEX('приложение 7.2 2 квартал'!H:H,MATCH(B267,'приложение 7.2 2 квартал'!B:B,0)))</f>
        <v>0.19647399999999998</v>
      </c>
      <c r="J267" s="590"/>
      <c r="K267" s="591"/>
      <c r="L267" s="371"/>
      <c r="M267" s="590"/>
      <c r="N267" s="484">
        <f t="array" ref="N267">SUM(IF(ISNA(INDEX('приложение 7.2 2 квартал'!R:R,MATCH(B267,'приложение 7.2 2 квартал'!B:B,0))),0,INDEX('приложение 7.2 2 квартал'!R:R,MATCH(B267,'приложение 7.2 2 квартал'!B:B,0))),IF(ISNA(INDEX('приложение 7.2 1 квартал'!R:R,MATCH(B267,'приложение 7.2 1 квартал'!B:B,0))),0,INDEX('приложение 7.2 1 квартал'!R:R,MATCH(B267,'приложение 7.2 1 квартал'!B:B,0))))</f>
        <v>0.19647471999999999</v>
      </c>
      <c r="O267" s="484">
        <f t="array" ref="O267">IF(ISNA(INDEX('приложение 7.2 2 квартал'!R:R,MATCH(B267,'приложение 7.2 2 квартал'!B:B,0))),0,INDEX('приложение 7.2 2 квартал'!R:R,MATCH(B267,'приложение 7.2 2 квартал'!B:B,0)))</f>
        <v>0.19647471999999999</v>
      </c>
      <c r="P267" s="484">
        <f t="array" ref="P267">N267/1.18</f>
        <v>0.16650400000000001</v>
      </c>
      <c r="Q267" s="484">
        <f t="array" ref="Q267">O267/1.18</f>
        <v>0.16650400000000001</v>
      </c>
      <c r="R267" s="31"/>
      <c r="S267" s="32"/>
      <c r="T267" s="32"/>
      <c r="U267" s="32"/>
      <c r="V267" s="32"/>
      <c r="W267" s="627"/>
      <c r="X267" s="39"/>
      <c r="Y267" s="39"/>
      <c r="Z267" s="39"/>
      <c r="AA267" s="39"/>
      <c r="AB267" s="39"/>
      <c r="AC267" s="39"/>
    </row>
    <row r="268" spans="1:29" ht="110.25" x14ac:dyDescent="0.25">
      <c r="A268" s="597">
        <v>7</v>
      </c>
      <c r="B268" s="675" t="s">
        <v>350</v>
      </c>
      <c r="C268" s="32"/>
      <c r="D268" s="23"/>
      <c r="E268" s="484">
        <f t="shared" si="7"/>
        <v>0.15016208</v>
      </c>
      <c r="F268" s="590"/>
      <c r="G268" s="484">
        <f t="array" ref="G268">IF(ISNA(INDEX('приложение 7.2 1 квартал'!H:H,MATCH(B268,'приложение 7.2 1 квартал'!B:B,0))),0,INDEX('приложение 7.2 1 квартал'!H:H,MATCH(B268,'приложение 7.2 1 квартал'!B:B,0)))</f>
        <v>0</v>
      </c>
      <c r="H268" s="590"/>
      <c r="I268" s="484">
        <f t="array" ref="I268">IF(ISNA(INDEX('приложение 7.2 2 квартал'!H:H,MATCH(B268,'приложение 7.2 2 квартал'!B:B,0))),0,INDEX('приложение 7.2 2 квартал'!H:H,MATCH(B268,'приложение 7.2 2 квартал'!B:B,0)))</f>
        <v>0.15016208</v>
      </c>
      <c r="J268" s="590"/>
      <c r="K268" s="591"/>
      <c r="L268" s="371"/>
      <c r="M268" s="590"/>
      <c r="N268" s="484">
        <f t="array" ref="N268">SUM(IF(ISNA(INDEX('приложение 7.2 2 квартал'!R:R,MATCH(B268,'приложение 7.2 2 квартал'!B:B,0))),0,INDEX('приложение 7.2 2 квартал'!R:R,MATCH(B268,'приложение 7.2 2 квартал'!B:B,0))),IF(ISNA(INDEX('приложение 7.2 1 квартал'!R:R,MATCH(B268,'приложение 7.2 1 квартал'!B:B,0))),0,INDEX('приложение 7.2 1 квартал'!R:R,MATCH(B268,'приложение 7.2 1 квартал'!B:B,0))))</f>
        <v>0.15016208</v>
      </c>
      <c r="O268" s="484">
        <f t="array" ref="O268">IF(ISNA(INDEX('приложение 7.2 2 квартал'!R:R,MATCH(B268,'приложение 7.2 2 квартал'!B:B,0))),0,INDEX('приложение 7.2 2 квартал'!R:R,MATCH(B268,'приложение 7.2 2 квартал'!B:B,0)))</f>
        <v>0.15016208</v>
      </c>
      <c r="P268" s="484">
        <f t="array" ref="P268">N268/1.18</f>
        <v>0.12725600000000001</v>
      </c>
      <c r="Q268" s="484">
        <f t="array" ref="Q268">O268/1.18</f>
        <v>0.12725600000000001</v>
      </c>
      <c r="R268" s="31"/>
      <c r="S268" s="32"/>
      <c r="T268" s="32"/>
      <c r="U268" s="32"/>
      <c r="V268" s="32"/>
      <c r="W268" s="627"/>
      <c r="X268" s="39"/>
      <c r="Y268" s="39"/>
      <c r="Z268" s="39"/>
      <c r="AA268" s="39"/>
      <c r="AB268" s="39"/>
      <c r="AC268" s="39"/>
    </row>
    <row r="269" spans="1:29" ht="78.75" x14ac:dyDescent="0.25">
      <c r="A269" s="598">
        <v>8</v>
      </c>
      <c r="B269" s="676" t="s">
        <v>351</v>
      </c>
      <c r="C269" s="32"/>
      <c r="D269" s="23"/>
      <c r="E269" s="484">
        <f t="shared" si="7"/>
        <v>0.86061499999999991</v>
      </c>
      <c r="F269" s="590"/>
      <c r="G269" s="484">
        <f t="array" ref="G269">IF(ISNA(INDEX('приложение 7.2 1 квартал'!H:H,MATCH(B269,'приложение 7.2 1 квартал'!B:B,0))),0,INDEX('приложение 7.2 1 квартал'!H:H,MATCH(B269,'приложение 7.2 1 квартал'!B:B,0)))</f>
        <v>0</v>
      </c>
      <c r="H269" s="590"/>
      <c r="I269" s="484">
        <f t="array" ref="I269">IF(ISNA(INDEX('приложение 7.2 2 квартал'!H:H,MATCH(B269,'приложение 7.2 2 квартал'!B:B,0))),0,INDEX('приложение 7.2 2 квартал'!H:H,MATCH(B269,'приложение 7.2 2 квартал'!B:B,0)))</f>
        <v>0.86061499999999991</v>
      </c>
      <c r="J269" s="590"/>
      <c r="K269" s="591"/>
      <c r="L269" s="371"/>
      <c r="M269" s="590"/>
      <c r="N269" s="484">
        <f t="array" ref="N269">SUM(IF(ISNA(INDEX('приложение 7.2 2 квартал'!R:R,MATCH(B269,'приложение 7.2 2 квартал'!B:B,0))),0,INDEX('приложение 7.2 2 квартал'!R:R,MATCH(B269,'приложение 7.2 2 квартал'!B:B,0))),IF(ISNA(INDEX('приложение 7.2 1 квартал'!R:R,MATCH(B269,'приложение 7.2 1 квартал'!B:B,0))),0,INDEX('приложение 7.2 1 квартал'!R:R,MATCH(B269,'приложение 7.2 1 квартал'!B:B,0))))</f>
        <v>0.86061529999999997</v>
      </c>
      <c r="O269" s="484">
        <f t="array" ref="O269">IF(ISNA(INDEX('приложение 7.2 2 квартал'!R:R,MATCH(B269,'приложение 7.2 2 квартал'!B:B,0))),0,INDEX('приложение 7.2 2 квартал'!R:R,MATCH(B269,'приложение 7.2 2 квартал'!B:B,0)))</f>
        <v>0.86061529999999997</v>
      </c>
      <c r="P269" s="484">
        <f t="array" ref="P269">N269/1.18</f>
        <v>0.72933500000000007</v>
      </c>
      <c r="Q269" s="484">
        <f t="array" ref="Q269">O269/1.18</f>
        <v>0.72933500000000007</v>
      </c>
      <c r="R269" s="31"/>
      <c r="S269" s="32"/>
      <c r="T269" s="32"/>
      <c r="U269" s="32"/>
      <c r="V269" s="32"/>
      <c r="W269" s="627"/>
      <c r="X269" s="39"/>
      <c r="Y269" s="39"/>
      <c r="Z269" s="39"/>
      <c r="AA269" s="39"/>
      <c r="AB269" s="39"/>
      <c r="AC269" s="39"/>
    </row>
    <row r="270" spans="1:29" ht="63" x14ac:dyDescent="0.25">
      <c r="A270" s="597">
        <v>9</v>
      </c>
      <c r="B270" s="676" t="s">
        <v>352</v>
      </c>
      <c r="C270" s="32"/>
      <c r="D270" s="23"/>
      <c r="E270" s="484">
        <f t="shared" si="7"/>
        <v>0.403169</v>
      </c>
      <c r="F270" s="590"/>
      <c r="G270" s="484">
        <f t="array" ref="G270">IF(ISNA(INDEX('приложение 7.2 1 квартал'!H:H,MATCH(B270,'приложение 7.2 1 квартал'!B:B,0))),0,INDEX('приложение 7.2 1 квартал'!H:H,MATCH(B270,'приложение 7.2 1 квартал'!B:B,0)))</f>
        <v>0</v>
      </c>
      <c r="H270" s="590"/>
      <c r="I270" s="484">
        <f t="array" ref="I270">IF(ISNA(INDEX('приложение 7.2 2 квартал'!H:H,MATCH(B270,'приложение 7.2 2 квартал'!B:B,0))),0,INDEX('приложение 7.2 2 квартал'!H:H,MATCH(B270,'приложение 7.2 2 квартал'!B:B,0)))</f>
        <v>0.403169</v>
      </c>
      <c r="J270" s="590"/>
      <c r="K270" s="591"/>
      <c r="L270" s="371"/>
      <c r="M270" s="590"/>
      <c r="N270" s="484">
        <f t="array" ref="N270">SUM(IF(ISNA(INDEX('приложение 7.2 2 квартал'!R:R,MATCH(B270,'приложение 7.2 2 квартал'!B:B,0))),0,INDEX('приложение 7.2 2 квартал'!R:R,MATCH(B270,'приложение 7.2 2 квартал'!B:B,0))),IF(ISNA(INDEX('приложение 7.2 1 квартал'!R:R,MATCH(B270,'приложение 7.2 1 квартал'!B:B,0))),0,INDEX('приложение 7.2 1 квартал'!R:R,MATCH(B270,'приложение 7.2 1 квартал'!B:B,0))))</f>
        <v>0.40316942</v>
      </c>
      <c r="O270" s="484">
        <f t="array" ref="O270">IF(ISNA(INDEX('приложение 7.2 2 квартал'!R:R,MATCH(B270,'приложение 7.2 2 квартал'!B:B,0))),0,INDEX('приложение 7.2 2 квартал'!R:R,MATCH(B270,'приложение 7.2 2 квартал'!B:B,0)))</f>
        <v>0.40316942</v>
      </c>
      <c r="P270" s="484">
        <f t="array" ref="P270">N270/1.18</f>
        <v>0.341669</v>
      </c>
      <c r="Q270" s="484">
        <f t="array" ref="Q270">O270/1.18</f>
        <v>0.341669</v>
      </c>
      <c r="R270" s="31"/>
      <c r="S270" s="32"/>
      <c r="T270" s="32"/>
      <c r="U270" s="32"/>
      <c r="V270" s="32"/>
      <c r="W270" s="627"/>
      <c r="X270" s="39"/>
      <c r="Y270" s="39"/>
      <c r="Z270" s="39"/>
      <c r="AA270" s="39"/>
      <c r="AB270" s="39"/>
      <c r="AC270" s="39"/>
    </row>
    <row r="271" spans="1:29" ht="63" x14ac:dyDescent="0.25">
      <c r="A271" s="596">
        <v>10</v>
      </c>
      <c r="B271" s="676" t="s">
        <v>353</v>
      </c>
      <c r="C271" s="32"/>
      <c r="D271" s="23"/>
      <c r="E271" s="484">
        <f t="shared" si="7"/>
        <v>0.45569829999999995</v>
      </c>
      <c r="F271" s="590"/>
      <c r="G271" s="484">
        <f t="array" ref="G271">IF(ISNA(INDEX('приложение 7.2 1 квартал'!H:H,MATCH(B271,'приложение 7.2 1 квартал'!B:B,0))),0,INDEX('приложение 7.2 1 квартал'!H:H,MATCH(B271,'приложение 7.2 1 квартал'!B:B,0)))</f>
        <v>0</v>
      </c>
      <c r="H271" s="590"/>
      <c r="I271" s="484">
        <f t="array" ref="I271">IF(ISNA(INDEX('приложение 7.2 2 квартал'!H:H,MATCH(B271,'приложение 7.2 2 квартал'!B:B,0))),0,INDEX('приложение 7.2 2 квартал'!H:H,MATCH(B271,'приложение 7.2 2 квартал'!B:B,0)))</f>
        <v>0.45569829999999995</v>
      </c>
      <c r="J271" s="590"/>
      <c r="K271" s="591"/>
      <c r="L271" s="371"/>
      <c r="M271" s="590"/>
      <c r="N271" s="484">
        <f t="array" ref="N271">SUM(IF(ISNA(INDEX('приложение 7.2 2 квартал'!R:R,MATCH(B271,'приложение 7.2 2 квартал'!B:B,0))),0,INDEX('приложение 7.2 2 квартал'!R:R,MATCH(B271,'приложение 7.2 2 квартал'!B:B,0))),IF(ISNA(INDEX('приложение 7.2 1 квартал'!R:R,MATCH(B271,'приложение 7.2 1 квартал'!B:B,0))),0,INDEX('приложение 7.2 1 квартал'!R:R,MATCH(B271,'приложение 7.2 1 квартал'!B:B,0))))</f>
        <v>0.45569829999999995</v>
      </c>
      <c r="O271" s="484">
        <f t="array" ref="O271">IF(ISNA(INDEX('приложение 7.2 2 квартал'!R:R,MATCH(B271,'приложение 7.2 2 квартал'!B:B,0))),0,INDEX('приложение 7.2 2 квартал'!R:R,MATCH(B271,'приложение 7.2 2 квартал'!B:B,0)))</f>
        <v>0.45569829999999995</v>
      </c>
      <c r="P271" s="484">
        <f t="array" ref="P271">N271/1.18</f>
        <v>0.386185</v>
      </c>
      <c r="Q271" s="484">
        <f t="array" ref="Q271">O271/1.18</f>
        <v>0.386185</v>
      </c>
      <c r="R271" s="31"/>
      <c r="S271" s="32"/>
      <c r="T271" s="32"/>
      <c r="U271" s="32"/>
      <c r="V271" s="32"/>
      <c r="W271" s="627"/>
      <c r="X271" s="39"/>
      <c r="Y271" s="39"/>
      <c r="Z271" s="39"/>
      <c r="AA271" s="39"/>
      <c r="AB271" s="39"/>
      <c r="AC271" s="39"/>
    </row>
    <row r="272" spans="1:29" ht="63" x14ac:dyDescent="0.25">
      <c r="A272" s="596">
        <v>11</v>
      </c>
      <c r="B272" s="676" t="s">
        <v>354</v>
      </c>
      <c r="C272" s="32"/>
      <c r="D272" s="23"/>
      <c r="E272" s="484">
        <f t="shared" si="7"/>
        <v>0.193301</v>
      </c>
      <c r="F272" s="590"/>
      <c r="G272" s="484">
        <f t="array" ref="G272">IF(ISNA(INDEX('приложение 7.2 1 квартал'!H:H,MATCH(B272,'приложение 7.2 1 квартал'!B:B,0))),0,INDEX('приложение 7.2 1 квартал'!H:H,MATCH(B272,'приложение 7.2 1 квартал'!B:B,0)))</f>
        <v>0</v>
      </c>
      <c r="H272" s="590"/>
      <c r="I272" s="484">
        <f t="array" ref="I272">IF(ISNA(INDEX('приложение 7.2 2 квартал'!H:H,MATCH(B272,'приложение 7.2 2 квартал'!B:B,0))),0,INDEX('приложение 7.2 2 квартал'!H:H,MATCH(B272,'приложение 7.2 2 квартал'!B:B,0)))</f>
        <v>0.193301</v>
      </c>
      <c r="J272" s="590"/>
      <c r="K272" s="591"/>
      <c r="L272" s="371"/>
      <c r="M272" s="590"/>
      <c r="N272" s="484">
        <f t="array" ref="N272">SUM(IF(ISNA(INDEX('приложение 7.2 2 квартал'!R:R,MATCH(B272,'приложение 7.2 2 квартал'!B:B,0))),0,INDEX('приложение 7.2 2 квартал'!R:R,MATCH(B272,'приложение 7.2 2 квартал'!B:B,0))),IF(ISNA(INDEX('приложение 7.2 1 квартал'!R:R,MATCH(B272,'приложение 7.2 1 квартал'!B:B,0))),0,INDEX('приложение 7.2 1 квартал'!R:R,MATCH(B272,'приложение 7.2 1 квартал'!B:B,0))))</f>
        <v>0.19330169999999999</v>
      </c>
      <c r="O272" s="484">
        <f t="array" ref="O272">IF(ISNA(INDEX('приложение 7.2 2 квартал'!R:R,MATCH(B272,'приложение 7.2 2 квартал'!B:B,0))),0,INDEX('приложение 7.2 2 квартал'!R:R,MATCH(B272,'приложение 7.2 2 квартал'!B:B,0)))</f>
        <v>0.19330169999999999</v>
      </c>
      <c r="P272" s="484">
        <f t="array" ref="P272">N272/1.18</f>
        <v>0.16381500000000002</v>
      </c>
      <c r="Q272" s="484">
        <f t="array" ref="Q272">O272/1.18</f>
        <v>0.16381500000000002</v>
      </c>
      <c r="R272" s="31"/>
      <c r="S272" s="32"/>
      <c r="T272" s="32"/>
      <c r="U272" s="32"/>
      <c r="V272" s="32"/>
      <c r="W272" s="627"/>
      <c r="X272" s="39"/>
      <c r="Y272" s="39"/>
      <c r="Z272" s="39"/>
      <c r="AA272" s="39"/>
      <c r="AB272" s="39"/>
      <c r="AC272" s="39"/>
    </row>
    <row r="273" spans="1:29" ht="63" x14ac:dyDescent="0.25">
      <c r="A273" s="599">
        <v>12</v>
      </c>
      <c r="B273" s="676" t="s">
        <v>355</v>
      </c>
      <c r="C273" s="32"/>
      <c r="D273" s="23"/>
      <c r="E273" s="484">
        <f t="shared" si="7"/>
        <v>0.28018156</v>
      </c>
      <c r="F273" s="590"/>
      <c r="G273" s="484">
        <f t="array" ref="G273">IF(ISNA(INDEX('приложение 7.2 1 квартал'!H:H,MATCH(B273,'приложение 7.2 1 квартал'!B:B,0))),0,INDEX('приложение 7.2 1 квартал'!H:H,MATCH(B273,'приложение 7.2 1 квартал'!B:B,0)))</f>
        <v>0</v>
      </c>
      <c r="H273" s="590"/>
      <c r="I273" s="484">
        <f t="array" ref="I273">IF(ISNA(INDEX('приложение 7.2 2 квартал'!H:H,MATCH(B273,'приложение 7.2 2 квартал'!B:B,0))),0,INDEX('приложение 7.2 2 квартал'!H:H,MATCH(B273,'приложение 7.2 2 квартал'!B:B,0)))</f>
        <v>0.28018156</v>
      </c>
      <c r="J273" s="590"/>
      <c r="K273" s="591"/>
      <c r="L273" s="371"/>
      <c r="M273" s="590"/>
      <c r="N273" s="484">
        <f t="array" ref="N273">SUM(IF(ISNA(INDEX('приложение 7.2 2 квартал'!R:R,MATCH(B273,'приложение 7.2 2 квартал'!B:B,0))),0,INDEX('приложение 7.2 2 квартал'!R:R,MATCH(B273,'приложение 7.2 2 квартал'!B:B,0))),IF(ISNA(INDEX('приложение 7.2 1 квартал'!R:R,MATCH(B273,'приложение 7.2 1 квартал'!B:B,0))),0,INDEX('приложение 7.2 1 квартал'!R:R,MATCH(B273,'приложение 7.2 1 квартал'!B:B,0))))</f>
        <v>0.28018156</v>
      </c>
      <c r="O273" s="484">
        <f t="array" ref="O273">IF(ISNA(INDEX('приложение 7.2 2 квартал'!R:R,MATCH(B273,'приложение 7.2 2 квартал'!B:B,0))),0,INDEX('приложение 7.2 2 квартал'!R:R,MATCH(B273,'приложение 7.2 2 квартал'!B:B,0)))</f>
        <v>0.28018156</v>
      </c>
      <c r="P273" s="484">
        <f t="array" ref="P273">N273/1.18</f>
        <v>0.23744200000000001</v>
      </c>
      <c r="Q273" s="484">
        <f t="array" ref="Q273">O273/1.18</f>
        <v>0.23744200000000001</v>
      </c>
      <c r="R273" s="31"/>
      <c r="S273" s="32"/>
      <c r="T273" s="32"/>
      <c r="U273" s="32"/>
      <c r="V273" s="32"/>
      <c r="W273" s="627"/>
      <c r="X273" s="39"/>
      <c r="Y273" s="39"/>
      <c r="Z273" s="39"/>
      <c r="AA273" s="39"/>
      <c r="AB273" s="39"/>
      <c r="AC273" s="39"/>
    </row>
    <row r="274" spans="1:29" ht="78.75" x14ac:dyDescent="0.25">
      <c r="A274" s="599">
        <v>13</v>
      </c>
      <c r="B274" s="676" t="s">
        <v>356</v>
      </c>
      <c r="C274" s="32"/>
      <c r="D274" s="23"/>
      <c r="E274" s="484">
        <f t="shared" si="7"/>
        <v>0.53872073999999992</v>
      </c>
      <c r="F274" s="590"/>
      <c r="G274" s="484">
        <f t="array" ref="G274">IF(ISNA(INDEX('приложение 7.2 1 квартал'!H:H,MATCH(B274,'приложение 7.2 1 квартал'!B:B,0))),0,INDEX('приложение 7.2 1 квартал'!H:H,MATCH(B274,'приложение 7.2 1 квартал'!B:B,0)))</f>
        <v>0</v>
      </c>
      <c r="H274" s="590"/>
      <c r="I274" s="484">
        <f t="array" ref="I274">IF(ISNA(INDEX('приложение 7.2 2 квартал'!H:H,MATCH(B274,'приложение 7.2 2 квартал'!B:B,0))),0,INDEX('приложение 7.2 2 квартал'!H:H,MATCH(B274,'приложение 7.2 2 квартал'!B:B,0)))</f>
        <v>0.53872073999999992</v>
      </c>
      <c r="J274" s="590"/>
      <c r="K274" s="591"/>
      <c r="L274" s="371"/>
      <c r="M274" s="590"/>
      <c r="N274" s="484">
        <f t="array" ref="N274">SUM(IF(ISNA(INDEX('приложение 7.2 2 квартал'!R:R,MATCH(B274,'приложение 7.2 2 квартал'!B:B,0))),0,INDEX('приложение 7.2 2 квартал'!R:R,MATCH(B274,'приложение 7.2 2 квартал'!B:B,0))),IF(ISNA(INDEX('приложение 7.2 1 квартал'!R:R,MATCH(B274,'приложение 7.2 1 квартал'!B:B,0))),0,INDEX('приложение 7.2 1 квартал'!R:R,MATCH(B274,'приложение 7.2 1 квартал'!B:B,0))))</f>
        <v>0.53872073999999992</v>
      </c>
      <c r="O274" s="484">
        <f t="array" ref="O274">IF(ISNA(INDEX('приложение 7.2 2 квартал'!R:R,MATCH(B274,'приложение 7.2 2 квартал'!B:B,0))),0,INDEX('приложение 7.2 2 квартал'!R:R,MATCH(B274,'приложение 7.2 2 квартал'!B:B,0)))</f>
        <v>0.53872073999999992</v>
      </c>
      <c r="P274" s="484">
        <f t="array" ref="P274">N274/1.18</f>
        <v>0.45654299999999998</v>
      </c>
      <c r="Q274" s="484">
        <f t="array" ref="Q274">O274/1.18</f>
        <v>0.45654299999999998</v>
      </c>
      <c r="R274" s="31"/>
      <c r="S274" s="32"/>
      <c r="T274" s="32"/>
      <c r="U274" s="32"/>
      <c r="V274" s="32"/>
      <c r="W274" s="627"/>
      <c r="X274" s="39"/>
      <c r="Y274" s="39"/>
      <c r="Z274" s="39"/>
      <c r="AA274" s="39"/>
      <c r="AB274" s="39"/>
      <c r="AC274" s="39"/>
    </row>
    <row r="275" spans="1:29" ht="63" x14ac:dyDescent="0.25">
      <c r="A275" s="596">
        <v>14</v>
      </c>
      <c r="B275" s="676" t="s">
        <v>357</v>
      </c>
      <c r="C275" s="32"/>
      <c r="D275" s="23"/>
      <c r="E275" s="484">
        <f t="shared" si="7"/>
        <v>0.234657</v>
      </c>
      <c r="F275" s="590"/>
      <c r="G275" s="484">
        <f t="array" ref="G275">IF(ISNA(INDEX('приложение 7.2 1 квартал'!H:H,MATCH(B275,'приложение 7.2 1 квартал'!B:B,0))),0,INDEX('приложение 7.2 1 квартал'!H:H,MATCH(B275,'приложение 7.2 1 квартал'!B:B,0)))</f>
        <v>0</v>
      </c>
      <c r="H275" s="590"/>
      <c r="I275" s="484">
        <f t="array" ref="I275">IF(ISNA(INDEX('приложение 7.2 2 квартал'!H:H,MATCH(B275,'приложение 7.2 2 квартал'!B:B,0))),0,INDEX('приложение 7.2 2 квартал'!H:H,MATCH(B275,'приложение 7.2 2 квартал'!B:B,0)))</f>
        <v>0.234657</v>
      </c>
      <c r="J275" s="590"/>
      <c r="K275" s="591"/>
      <c r="L275" s="371"/>
      <c r="M275" s="590"/>
      <c r="N275" s="484">
        <f t="array" ref="N275">SUM(IF(ISNA(INDEX('приложение 7.2 2 квартал'!R:R,MATCH(B275,'приложение 7.2 2 квартал'!B:B,0))),0,INDEX('приложение 7.2 2 квартал'!R:R,MATCH(B275,'приложение 7.2 2 квартал'!B:B,0))),IF(ISNA(INDEX('приложение 7.2 1 квартал'!R:R,MATCH(B275,'приложение 7.2 1 квартал'!B:B,0))),0,INDEX('приложение 7.2 1 квартал'!R:R,MATCH(B275,'приложение 7.2 1 квартал'!B:B,0))))</f>
        <v>0.23465715999999998</v>
      </c>
      <c r="O275" s="484">
        <f t="array" ref="O275">IF(ISNA(INDEX('приложение 7.2 2 квартал'!R:R,MATCH(B275,'приложение 7.2 2 квартал'!B:B,0))),0,INDEX('приложение 7.2 2 квартал'!R:R,MATCH(B275,'приложение 7.2 2 квартал'!B:B,0)))</f>
        <v>0.23465715999999998</v>
      </c>
      <c r="P275" s="484">
        <f t="array" ref="P275">N275/1.18</f>
        <v>0.19886199999999998</v>
      </c>
      <c r="Q275" s="484">
        <f t="array" ref="Q275">O275/1.18</f>
        <v>0.19886199999999998</v>
      </c>
      <c r="R275" s="31"/>
      <c r="S275" s="32"/>
      <c r="T275" s="32"/>
      <c r="U275" s="32"/>
      <c r="V275" s="32"/>
      <c r="W275" s="627"/>
      <c r="X275" s="39"/>
      <c r="Y275" s="39"/>
      <c r="Z275" s="39"/>
      <c r="AA275" s="39"/>
      <c r="AB275" s="39"/>
      <c r="AC275" s="39"/>
    </row>
    <row r="276" spans="1:29" ht="94.5" x14ac:dyDescent="0.25">
      <c r="A276" s="599">
        <v>15</v>
      </c>
      <c r="B276" s="676" t="s">
        <v>358</v>
      </c>
      <c r="C276" s="32"/>
      <c r="D276" s="23"/>
      <c r="E276" s="484">
        <f t="shared" si="7"/>
        <v>0.29422700000000002</v>
      </c>
      <c r="F276" s="590"/>
      <c r="G276" s="484">
        <f t="array" ref="G276">IF(ISNA(INDEX('приложение 7.2 1 квартал'!H:H,MATCH(B276,'приложение 7.2 1 квартал'!B:B,0))),0,INDEX('приложение 7.2 1 квартал'!H:H,MATCH(B276,'приложение 7.2 1 квартал'!B:B,0)))</f>
        <v>0</v>
      </c>
      <c r="H276" s="590"/>
      <c r="I276" s="484">
        <f t="array" ref="I276">IF(ISNA(INDEX('приложение 7.2 2 квартал'!H:H,MATCH(B276,'приложение 7.2 2 квартал'!B:B,0))),0,INDEX('приложение 7.2 2 квартал'!H:H,MATCH(B276,'приложение 7.2 2 квартал'!B:B,0)))</f>
        <v>0.29422700000000002</v>
      </c>
      <c r="J276" s="590"/>
      <c r="K276" s="591"/>
      <c r="L276" s="371"/>
      <c r="M276" s="590"/>
      <c r="N276" s="484">
        <f t="array" ref="N276">SUM(IF(ISNA(INDEX('приложение 7.2 2 квартал'!R:R,MATCH(B276,'приложение 7.2 2 квартал'!B:B,0))),0,INDEX('приложение 7.2 2 квартал'!R:R,MATCH(B276,'приложение 7.2 2 квартал'!B:B,0))),IF(ISNA(INDEX('приложение 7.2 1 квартал'!R:R,MATCH(B276,'приложение 7.2 1 квартал'!B:B,0))),0,INDEX('приложение 7.2 1 квартал'!R:R,MATCH(B276,'приложение 7.2 1 квартал'!B:B,0))))</f>
        <v>0.29422709999999996</v>
      </c>
      <c r="O276" s="484">
        <f t="array" ref="O276">IF(ISNA(INDEX('приложение 7.2 2 квартал'!R:R,MATCH(B276,'приложение 7.2 2 квартал'!B:B,0))),0,INDEX('приложение 7.2 2 квартал'!R:R,MATCH(B276,'приложение 7.2 2 квартал'!B:B,0)))</f>
        <v>0.29422709999999996</v>
      </c>
      <c r="P276" s="484">
        <f t="array" ref="P276">N276/1.18</f>
        <v>0.24934499999999998</v>
      </c>
      <c r="Q276" s="484">
        <f t="array" ref="Q276">O276/1.18</f>
        <v>0.24934499999999998</v>
      </c>
      <c r="R276" s="31"/>
      <c r="S276" s="32"/>
      <c r="T276" s="32"/>
      <c r="U276" s="32"/>
      <c r="V276" s="32"/>
      <c r="W276" s="627"/>
      <c r="X276" s="39"/>
      <c r="Y276" s="39"/>
      <c r="Z276" s="39"/>
      <c r="AA276" s="39"/>
      <c r="AB276" s="39"/>
      <c r="AC276" s="39"/>
    </row>
    <row r="277" spans="1:29" ht="78.75" x14ac:dyDescent="0.25">
      <c r="A277" s="596">
        <v>16</v>
      </c>
      <c r="B277" s="676" t="s">
        <v>359</v>
      </c>
      <c r="C277" s="32"/>
      <c r="D277" s="23"/>
      <c r="E277" s="484">
        <f t="shared" si="7"/>
        <v>1.7360612899999999</v>
      </c>
      <c r="F277" s="590"/>
      <c r="G277" s="484">
        <f t="array" ref="G277">IF(ISNA(INDEX('приложение 7.2 1 квартал'!H:H,MATCH(B277,'приложение 7.2 1 квартал'!B:B,0))),0,INDEX('приложение 7.2 1 квартал'!H:H,MATCH(B277,'приложение 7.2 1 квартал'!B:B,0)))</f>
        <v>0</v>
      </c>
      <c r="H277" s="590"/>
      <c r="I277" s="484">
        <f t="array" ref="I277">IF(ISNA(INDEX('приложение 7.2 2 квартал'!H:H,MATCH(B277,'приложение 7.2 2 квартал'!B:B,0))),0,INDEX('приложение 7.2 2 квартал'!H:H,MATCH(B277,'приложение 7.2 2 квартал'!B:B,0)))</f>
        <v>1.7360612899999999</v>
      </c>
      <c r="J277" s="590"/>
      <c r="K277" s="591"/>
      <c r="L277" s="371"/>
      <c r="M277" s="590"/>
      <c r="N277" s="484">
        <f t="array" ref="N277">SUM(IF(ISNA(INDEX('приложение 7.2 2 квартал'!R:R,MATCH(B277,'приложение 7.2 2 квартал'!B:B,0))),0,INDEX('приложение 7.2 2 квартал'!R:R,MATCH(B277,'приложение 7.2 2 квартал'!B:B,0))),IF(ISNA(INDEX('приложение 7.2 1 квартал'!R:R,MATCH(B277,'приложение 7.2 1 квартал'!B:B,0))),0,INDEX('приложение 7.2 1 квартал'!R:R,MATCH(B277,'приложение 7.2 1 квартал'!B:B,0))))</f>
        <v>1.7360620199999999</v>
      </c>
      <c r="O277" s="484">
        <f t="array" ref="O277">IF(ISNA(INDEX('приложение 7.2 2 квартал'!R:R,MATCH(B277,'приложение 7.2 2 квартал'!B:B,0))),0,INDEX('приложение 7.2 2 квартал'!R:R,MATCH(B277,'приложение 7.2 2 квартал'!B:B,0)))</f>
        <v>1.7360620199999999</v>
      </c>
      <c r="P277" s="484">
        <f t="array" ref="P277">N277/1.18</f>
        <v>1.471239</v>
      </c>
      <c r="Q277" s="484">
        <f t="array" ref="Q277">O277/1.18</f>
        <v>1.471239</v>
      </c>
      <c r="R277" s="31"/>
      <c r="S277" s="32"/>
      <c r="T277" s="32"/>
      <c r="U277" s="32"/>
      <c r="V277" s="32"/>
      <c r="W277" s="627"/>
      <c r="X277" s="39"/>
      <c r="Y277" s="39"/>
      <c r="Z277" s="39"/>
      <c r="AA277" s="39"/>
      <c r="AB277" s="39"/>
      <c r="AC277" s="39"/>
    </row>
    <row r="278" spans="1:29" ht="63" x14ac:dyDescent="0.25">
      <c r="A278" s="596">
        <v>17</v>
      </c>
      <c r="B278" s="676" t="s">
        <v>360</v>
      </c>
      <c r="C278" s="32"/>
      <c r="D278" s="23"/>
      <c r="E278" s="484">
        <f t="shared" si="7"/>
        <v>0.50725958000000004</v>
      </c>
      <c r="F278" s="590"/>
      <c r="G278" s="484">
        <f t="array" ref="G278">IF(ISNA(INDEX('приложение 7.2 1 квартал'!H:H,MATCH(B278,'приложение 7.2 1 квартал'!B:B,0))),0,INDEX('приложение 7.2 1 квартал'!H:H,MATCH(B278,'приложение 7.2 1 квартал'!B:B,0)))</f>
        <v>0</v>
      </c>
      <c r="H278" s="590"/>
      <c r="I278" s="484">
        <f t="array" ref="I278">IF(ISNA(INDEX('приложение 7.2 2 квартал'!H:H,MATCH(B278,'приложение 7.2 2 квартал'!B:B,0))),0,INDEX('приложение 7.2 2 квартал'!H:H,MATCH(B278,'приложение 7.2 2 квартал'!B:B,0)))</f>
        <v>0.50725958000000004</v>
      </c>
      <c r="J278" s="590"/>
      <c r="K278" s="591"/>
      <c r="L278" s="371"/>
      <c r="M278" s="590"/>
      <c r="N278" s="484">
        <f t="array" ref="N278">SUM(IF(ISNA(INDEX('приложение 7.2 2 квартал'!R:R,MATCH(B278,'приложение 7.2 2 квартал'!B:B,0))),0,INDEX('приложение 7.2 2 квартал'!R:R,MATCH(B278,'приложение 7.2 2 квартал'!B:B,0))),IF(ISNA(INDEX('приложение 7.2 1 квартал'!R:R,MATCH(B278,'приложение 7.2 1 квартал'!B:B,0))),0,INDEX('приложение 7.2 1 квартал'!R:R,MATCH(B278,'приложение 7.2 1 квартал'!B:B,0))))</f>
        <v>0.50725957999999993</v>
      </c>
      <c r="O278" s="484">
        <f t="array" ref="O278">IF(ISNA(INDEX('приложение 7.2 2 квартал'!R:R,MATCH(B278,'приложение 7.2 2 квартал'!B:B,0))),0,INDEX('приложение 7.2 2 квартал'!R:R,MATCH(B278,'приложение 7.2 2 квартал'!B:B,0)))</f>
        <v>0.50725957999999993</v>
      </c>
      <c r="P278" s="484">
        <f t="array" ref="P278">N278/1.18</f>
        <v>0.42988099999999996</v>
      </c>
      <c r="Q278" s="484">
        <f t="array" ref="Q278">O278/1.18</f>
        <v>0.42988099999999996</v>
      </c>
      <c r="R278" s="31"/>
      <c r="S278" s="32"/>
      <c r="T278" s="32"/>
      <c r="U278" s="32"/>
      <c r="V278" s="32"/>
      <c r="W278" s="627"/>
      <c r="X278" s="39"/>
      <c r="Y278" s="39"/>
      <c r="Z278" s="39"/>
      <c r="AA278" s="39"/>
      <c r="AB278" s="39"/>
      <c r="AC278" s="39"/>
    </row>
    <row r="279" spans="1:29" ht="78.75" x14ac:dyDescent="0.25">
      <c r="A279" s="596">
        <v>18</v>
      </c>
      <c r="B279" s="676" t="s">
        <v>361</v>
      </c>
      <c r="C279" s="32"/>
      <c r="D279" s="23"/>
      <c r="E279" s="484">
        <f t="shared" si="7"/>
        <v>0.65323265999999991</v>
      </c>
      <c r="F279" s="590"/>
      <c r="G279" s="484">
        <f t="array" ref="G279">IF(ISNA(INDEX('приложение 7.2 1 квартал'!H:H,MATCH(B279,'приложение 7.2 1 квартал'!B:B,0))),0,INDEX('приложение 7.2 1 квартал'!H:H,MATCH(B279,'приложение 7.2 1 квартал'!B:B,0)))</f>
        <v>0</v>
      </c>
      <c r="H279" s="590"/>
      <c r="I279" s="484">
        <f t="array" ref="I279">IF(ISNA(INDEX('приложение 7.2 2 квартал'!H:H,MATCH(B279,'приложение 7.2 2 квартал'!B:B,0))),0,INDEX('приложение 7.2 2 квартал'!H:H,MATCH(B279,'приложение 7.2 2 квартал'!B:B,0)))</f>
        <v>0.65323265999999991</v>
      </c>
      <c r="J279" s="590"/>
      <c r="K279" s="591"/>
      <c r="L279" s="371"/>
      <c r="M279" s="590"/>
      <c r="N279" s="484">
        <f t="array" ref="N279">SUM(IF(ISNA(INDEX('приложение 7.2 2 квартал'!R:R,MATCH(B279,'приложение 7.2 2 квартал'!B:B,0))),0,INDEX('приложение 7.2 2 квартал'!R:R,MATCH(B279,'приложение 7.2 2 квартал'!B:B,0))),IF(ISNA(INDEX('приложение 7.2 1 квартал'!R:R,MATCH(B279,'приложение 7.2 1 квартал'!B:B,0))),0,INDEX('приложение 7.2 1 квартал'!R:R,MATCH(B279,'приложение 7.2 1 квартал'!B:B,0))))</f>
        <v>0.65323265999999991</v>
      </c>
      <c r="O279" s="484">
        <f t="array" ref="O279">IF(ISNA(INDEX('приложение 7.2 2 квартал'!R:R,MATCH(B279,'приложение 7.2 2 квартал'!B:B,0))),0,INDEX('приложение 7.2 2 квартал'!R:R,MATCH(B279,'приложение 7.2 2 квартал'!B:B,0)))</f>
        <v>0.65323265999999991</v>
      </c>
      <c r="P279" s="484">
        <f t="array" ref="P279">N279/1.18</f>
        <v>0.55358699999999994</v>
      </c>
      <c r="Q279" s="484">
        <f t="array" ref="Q279">O279/1.18</f>
        <v>0.55358699999999994</v>
      </c>
      <c r="R279" s="31"/>
      <c r="S279" s="32"/>
      <c r="T279" s="32"/>
      <c r="U279" s="32"/>
      <c r="V279" s="32"/>
      <c r="W279" s="627"/>
      <c r="X279" s="39"/>
      <c r="Y279" s="39"/>
      <c r="Z279" s="39"/>
      <c r="AA279" s="39"/>
      <c r="AB279" s="39"/>
      <c r="AC279" s="39"/>
    </row>
    <row r="280" spans="1:29" ht="63" x14ac:dyDescent="0.25">
      <c r="A280" s="596">
        <v>19</v>
      </c>
      <c r="B280" s="676" t="s">
        <v>362</v>
      </c>
      <c r="C280" s="32"/>
      <c r="D280" s="23"/>
      <c r="E280" s="484">
        <f t="shared" si="7"/>
        <v>0.31700800000000001</v>
      </c>
      <c r="F280" s="590"/>
      <c r="G280" s="484">
        <f t="array" ref="G280">IF(ISNA(INDEX('приложение 7.2 1 квартал'!H:H,MATCH(B280,'приложение 7.2 1 квартал'!B:B,0))),0,INDEX('приложение 7.2 1 квартал'!H:H,MATCH(B280,'приложение 7.2 1 квартал'!B:B,0)))</f>
        <v>0</v>
      </c>
      <c r="H280" s="590"/>
      <c r="I280" s="484">
        <f t="array" ref="I280">IF(ISNA(INDEX('приложение 7.2 2 квартал'!H:H,MATCH(B280,'приложение 7.2 2 квартал'!B:B,0))),0,INDEX('приложение 7.2 2 квартал'!H:H,MATCH(B280,'приложение 7.2 2 квартал'!B:B,0)))</f>
        <v>0.31700800000000001</v>
      </c>
      <c r="J280" s="590"/>
      <c r="K280" s="591"/>
      <c r="L280" s="371"/>
      <c r="M280" s="590"/>
      <c r="N280" s="484">
        <f t="array" ref="N280">SUM(IF(ISNA(INDEX('приложение 7.2 2 квартал'!R:R,MATCH(B280,'приложение 7.2 2 квартал'!B:B,0))),0,INDEX('приложение 7.2 2 квартал'!R:R,MATCH(B280,'приложение 7.2 2 квартал'!B:B,0))),IF(ISNA(INDEX('приложение 7.2 1 квартал'!R:R,MATCH(B280,'приложение 7.2 1 квартал'!B:B,0))),0,INDEX('приложение 7.2 1 квартал'!R:R,MATCH(B280,'приложение 7.2 1 квартал'!B:B,0))))</f>
        <v>0.31700817999999997</v>
      </c>
      <c r="O280" s="484">
        <f t="array" ref="O280">IF(ISNA(INDEX('приложение 7.2 2 квартал'!R:R,MATCH(B280,'приложение 7.2 2 квартал'!B:B,0))),0,INDEX('приложение 7.2 2 квартал'!R:R,MATCH(B280,'приложение 7.2 2 квартал'!B:B,0)))</f>
        <v>0.31700817999999997</v>
      </c>
      <c r="P280" s="484">
        <f t="array" ref="P280">N280/1.18</f>
        <v>0.26865099999999997</v>
      </c>
      <c r="Q280" s="484">
        <f t="array" ref="Q280">O280/1.18</f>
        <v>0.26865099999999997</v>
      </c>
      <c r="R280" s="31"/>
      <c r="S280" s="32"/>
      <c r="T280" s="32"/>
      <c r="U280" s="32"/>
      <c r="V280" s="32"/>
      <c r="W280" s="627"/>
      <c r="X280" s="39"/>
      <c r="Y280" s="39"/>
      <c r="Z280" s="39"/>
      <c r="AA280" s="39"/>
      <c r="AB280" s="39"/>
      <c r="AC280" s="39"/>
    </row>
    <row r="281" spans="1:29" ht="63" x14ac:dyDescent="0.25">
      <c r="A281" s="596">
        <v>20</v>
      </c>
      <c r="B281" s="676" t="s">
        <v>363</v>
      </c>
      <c r="C281" s="32"/>
      <c r="D281" s="23"/>
      <c r="E281" s="484">
        <f t="shared" si="7"/>
        <v>0.21814700000000001</v>
      </c>
      <c r="F281" s="590"/>
      <c r="G281" s="484">
        <f t="array" ref="G281">IF(ISNA(INDEX('приложение 7.2 1 квартал'!H:H,MATCH(B281,'приложение 7.2 1 квартал'!B:B,0))),0,INDEX('приложение 7.2 1 квартал'!H:H,MATCH(B281,'приложение 7.2 1 квартал'!B:B,0)))</f>
        <v>0</v>
      </c>
      <c r="H281" s="590"/>
      <c r="I281" s="484">
        <f t="array" ref="I281">IF(ISNA(INDEX('приложение 7.2 2 квартал'!H:H,MATCH(B281,'приложение 7.2 2 квартал'!B:B,0))),0,INDEX('приложение 7.2 2 квартал'!H:H,MATCH(B281,'приложение 7.2 2 квартал'!B:B,0)))</f>
        <v>0.21814700000000001</v>
      </c>
      <c r="J281" s="590"/>
      <c r="K281" s="591"/>
      <c r="L281" s="371"/>
      <c r="M281" s="590"/>
      <c r="N281" s="484">
        <f t="array" ref="N281">SUM(IF(ISNA(INDEX('приложение 7.2 2 квартал'!R:R,MATCH(B281,'приложение 7.2 2 квартал'!B:B,0))),0,INDEX('приложение 7.2 2 квартал'!R:R,MATCH(B281,'приложение 7.2 2 квартал'!B:B,0))),IF(ISNA(INDEX('приложение 7.2 1 квартал'!R:R,MATCH(B281,'приложение 7.2 1 квартал'!B:B,0))),0,INDEX('приложение 7.2 1 квартал'!R:R,MATCH(B281,'приложение 7.2 1 квартал'!B:B,0))))</f>
        <v>0.21814777999999999</v>
      </c>
      <c r="O281" s="484">
        <f t="array" ref="O281">IF(ISNA(INDEX('приложение 7.2 2 квартал'!R:R,MATCH(B281,'приложение 7.2 2 квартал'!B:B,0))),0,INDEX('приложение 7.2 2 квартал'!R:R,MATCH(B281,'приложение 7.2 2 квартал'!B:B,0)))</f>
        <v>0.21814777999999999</v>
      </c>
      <c r="P281" s="484">
        <f t="array" ref="P281">N281/1.18</f>
        <v>0.18487100000000001</v>
      </c>
      <c r="Q281" s="484">
        <f t="array" ref="Q281">O281/1.18</f>
        <v>0.18487100000000001</v>
      </c>
      <c r="R281" s="31"/>
      <c r="S281" s="32"/>
      <c r="T281" s="32"/>
      <c r="U281" s="32"/>
      <c r="V281" s="32"/>
      <c r="W281" s="627"/>
      <c r="X281" s="39"/>
      <c r="Y281" s="39"/>
      <c r="Z281" s="39"/>
      <c r="AA281" s="39"/>
      <c r="AB281" s="39"/>
      <c r="AC281" s="39"/>
    </row>
    <row r="282" spans="1:29" ht="78.75" x14ac:dyDescent="0.25">
      <c r="A282" s="596">
        <v>21</v>
      </c>
      <c r="B282" s="676" t="s">
        <v>364</v>
      </c>
      <c r="C282" s="32"/>
      <c r="D282" s="23"/>
      <c r="E282" s="484">
        <f t="shared" si="7"/>
        <v>0.42127599999999998</v>
      </c>
      <c r="F282" s="590"/>
      <c r="G282" s="484">
        <f t="array" ref="G282">IF(ISNA(INDEX('приложение 7.2 1 квартал'!H:H,MATCH(B282,'приложение 7.2 1 квартал'!B:B,0))),0,INDEX('приложение 7.2 1 квартал'!H:H,MATCH(B282,'приложение 7.2 1 квартал'!B:B,0)))</f>
        <v>0</v>
      </c>
      <c r="H282" s="590"/>
      <c r="I282" s="484">
        <f t="array" ref="I282">IF(ISNA(INDEX('приложение 7.2 2 квартал'!H:H,MATCH(B282,'приложение 7.2 2 квартал'!B:B,0))),0,INDEX('приложение 7.2 2 квартал'!H:H,MATCH(B282,'приложение 7.2 2 квартал'!B:B,0)))</f>
        <v>0.42127599999999998</v>
      </c>
      <c r="J282" s="590"/>
      <c r="K282" s="591"/>
      <c r="L282" s="371"/>
      <c r="M282" s="590"/>
      <c r="N282" s="484">
        <f t="array" ref="N282">SUM(IF(ISNA(INDEX('приложение 7.2 2 квартал'!R:R,MATCH(B282,'приложение 7.2 2 квартал'!B:B,0))),0,INDEX('приложение 7.2 2 квартал'!R:R,MATCH(B282,'приложение 7.2 2 квартал'!B:B,0))),IF(ISNA(INDEX('приложение 7.2 1 квартал'!R:R,MATCH(B282,'приложение 7.2 1 квартал'!B:B,0))),0,INDEX('приложение 7.2 1 квартал'!R:R,MATCH(B282,'приложение 7.2 1 квартал'!B:B,0))))</f>
        <v>0.42127651999999999</v>
      </c>
      <c r="O282" s="484">
        <f t="array" ref="O282">IF(ISNA(INDEX('приложение 7.2 2 квартал'!R:R,MATCH(B282,'приложение 7.2 2 квартал'!B:B,0))),0,INDEX('приложение 7.2 2 квартал'!R:R,MATCH(B282,'приложение 7.2 2 квартал'!B:B,0)))</f>
        <v>0.42127651999999999</v>
      </c>
      <c r="P282" s="484">
        <f t="array" ref="P282">N282/1.18</f>
        <v>0.357014</v>
      </c>
      <c r="Q282" s="484">
        <f t="array" ref="Q282">O282/1.18</f>
        <v>0.357014</v>
      </c>
      <c r="R282" s="31"/>
      <c r="S282" s="32"/>
      <c r="T282" s="32"/>
      <c r="U282" s="32"/>
      <c r="V282" s="32"/>
      <c r="W282" s="627"/>
      <c r="X282" s="39"/>
      <c r="Y282" s="39"/>
      <c r="Z282" s="39"/>
      <c r="AA282" s="39"/>
      <c r="AB282" s="39"/>
      <c r="AC282" s="39"/>
    </row>
    <row r="283" spans="1:29" ht="94.5" x14ac:dyDescent="0.25">
      <c r="A283" s="598">
        <v>22</v>
      </c>
      <c r="B283" s="676" t="s">
        <v>365</v>
      </c>
      <c r="C283" s="32"/>
      <c r="D283" s="23"/>
      <c r="E283" s="484">
        <f t="shared" si="7"/>
        <v>0.63371600000000006</v>
      </c>
      <c r="F283" s="590"/>
      <c r="G283" s="484">
        <f t="array" ref="G283">IF(ISNA(INDEX('приложение 7.2 1 квартал'!H:H,MATCH(B283,'приложение 7.2 1 квартал'!B:B,0))),0,INDEX('приложение 7.2 1 квартал'!H:H,MATCH(B283,'приложение 7.2 1 квартал'!B:B,0)))</f>
        <v>0</v>
      </c>
      <c r="H283" s="590"/>
      <c r="I283" s="484">
        <f t="array" ref="I283">IF(ISNA(INDEX('приложение 7.2 2 квартал'!H:H,MATCH(B283,'приложение 7.2 2 квартал'!B:B,0))),0,INDEX('приложение 7.2 2 квартал'!H:H,MATCH(B283,'приложение 7.2 2 квартал'!B:B,0)))</f>
        <v>0.63371600000000006</v>
      </c>
      <c r="J283" s="590"/>
      <c r="K283" s="591"/>
      <c r="L283" s="371"/>
      <c r="M283" s="590"/>
      <c r="N283" s="484">
        <f t="array" ref="N283">SUM(IF(ISNA(INDEX('приложение 7.2 2 квартал'!R:R,MATCH(B283,'приложение 7.2 2 квартал'!B:B,0))),0,INDEX('приложение 7.2 2 квартал'!R:R,MATCH(B283,'приложение 7.2 2 квартал'!B:B,0))),IF(ISNA(INDEX('приложение 7.2 1 квартал'!R:R,MATCH(B283,'приложение 7.2 1 квартал'!B:B,0))),0,INDEX('приложение 7.2 1 квартал'!R:R,MATCH(B283,'приложение 7.2 1 квартал'!B:B,0))))</f>
        <v>0.63371663999999994</v>
      </c>
      <c r="O283" s="484">
        <f t="array" ref="O283">IF(ISNA(INDEX('приложение 7.2 2 квартал'!R:R,MATCH(B283,'приложение 7.2 2 квартал'!B:B,0))),0,INDEX('приложение 7.2 2 квартал'!R:R,MATCH(B283,'приложение 7.2 2 квартал'!B:B,0)))</f>
        <v>0.63371663999999994</v>
      </c>
      <c r="P283" s="484">
        <f t="array" ref="P283">N283/1.18</f>
        <v>0.53704799999999997</v>
      </c>
      <c r="Q283" s="484">
        <f t="array" ref="Q283">O283/1.18</f>
        <v>0.53704799999999997</v>
      </c>
      <c r="R283" s="31"/>
      <c r="S283" s="32"/>
      <c r="T283" s="32"/>
      <c r="U283" s="32"/>
      <c r="V283" s="32"/>
      <c r="W283" s="627"/>
      <c r="X283" s="39"/>
      <c r="Y283" s="39"/>
      <c r="Z283" s="39"/>
      <c r="AA283" s="39"/>
      <c r="AB283" s="39"/>
      <c r="AC283" s="39"/>
    </row>
    <row r="284" spans="1:29" ht="63" x14ac:dyDescent="0.25">
      <c r="A284" s="596">
        <v>23</v>
      </c>
      <c r="B284" s="676" t="s">
        <v>366</v>
      </c>
      <c r="C284" s="32"/>
      <c r="D284" s="23"/>
      <c r="E284" s="484">
        <f t="shared" si="7"/>
        <v>1.1711865800000001</v>
      </c>
      <c r="F284" s="590"/>
      <c r="G284" s="484">
        <f t="array" ref="G284">IF(ISNA(INDEX('приложение 7.2 1 квартал'!H:H,MATCH(B284,'приложение 7.2 1 квартал'!B:B,0))),0,INDEX('приложение 7.2 1 квартал'!H:H,MATCH(B284,'приложение 7.2 1 квартал'!B:B,0)))</f>
        <v>0</v>
      </c>
      <c r="H284" s="590"/>
      <c r="I284" s="484">
        <f t="array" ref="I284">IF(ISNA(INDEX('приложение 7.2 2 квартал'!H:H,MATCH(B284,'приложение 7.2 2 квартал'!B:B,0))),0,INDEX('приложение 7.2 2 квартал'!H:H,MATCH(B284,'приложение 7.2 2 квартал'!B:B,0)))</f>
        <v>1.1711865800000001</v>
      </c>
      <c r="J284" s="590"/>
      <c r="K284" s="591"/>
      <c r="L284" s="371"/>
      <c r="M284" s="590"/>
      <c r="N284" s="484">
        <f t="array" ref="N284">SUM(IF(ISNA(INDEX('приложение 7.2 2 квартал'!R:R,MATCH(B284,'приложение 7.2 2 квартал'!B:B,0))),0,INDEX('приложение 7.2 2 квартал'!R:R,MATCH(B284,'приложение 7.2 2 квартал'!B:B,0))),IF(ISNA(INDEX('приложение 7.2 1 квартал'!R:R,MATCH(B284,'приложение 7.2 1 квартал'!B:B,0))),0,INDEX('приложение 7.2 1 квартал'!R:R,MATCH(B284,'приложение 7.2 1 квартал'!B:B,0))))</f>
        <v>1.1711865799999999</v>
      </c>
      <c r="O284" s="484">
        <f t="array" ref="O284">IF(ISNA(INDEX('приложение 7.2 2 квартал'!R:R,MATCH(B284,'приложение 7.2 2 квартал'!B:B,0))),0,INDEX('приложение 7.2 2 квартал'!R:R,MATCH(B284,'приложение 7.2 2 квартал'!B:B,0)))</f>
        <v>1.1711865799999999</v>
      </c>
      <c r="P284" s="484">
        <f t="array" ref="P284">N284/1.18</f>
        <v>0.99253099999999994</v>
      </c>
      <c r="Q284" s="484">
        <f t="array" ref="Q284">O284/1.18</f>
        <v>0.99253099999999994</v>
      </c>
      <c r="R284" s="31"/>
      <c r="S284" s="32"/>
      <c r="T284" s="32"/>
      <c r="U284" s="32"/>
      <c r="V284" s="32"/>
      <c r="W284" s="627"/>
      <c r="X284" s="39"/>
      <c r="Y284" s="39"/>
      <c r="Z284" s="39"/>
      <c r="AA284" s="39"/>
      <c r="AB284" s="39"/>
      <c r="AC284" s="39"/>
    </row>
    <row r="285" spans="1:29" ht="78.75" x14ac:dyDescent="0.25">
      <c r="A285" s="596">
        <v>24</v>
      </c>
      <c r="B285" s="676" t="s">
        <v>367</v>
      </c>
      <c r="C285" s="32"/>
      <c r="D285" s="23"/>
      <c r="E285" s="484">
        <f t="shared" si="7"/>
        <v>0.322934</v>
      </c>
      <c r="F285" s="590"/>
      <c r="G285" s="484">
        <f t="array" ref="G285">IF(ISNA(INDEX('приложение 7.2 1 квартал'!H:H,MATCH(B285,'приложение 7.2 1 квартал'!B:B,0))),0,INDEX('приложение 7.2 1 квартал'!H:H,MATCH(B285,'приложение 7.2 1 квартал'!B:B,0)))</f>
        <v>0</v>
      </c>
      <c r="H285" s="590"/>
      <c r="I285" s="484">
        <f t="array" ref="I285">IF(ISNA(INDEX('приложение 7.2 2 квартал'!H:H,MATCH(B285,'приложение 7.2 2 квартал'!B:B,0))),0,INDEX('приложение 7.2 2 квартал'!H:H,MATCH(B285,'приложение 7.2 2 квартал'!B:B,0)))</f>
        <v>0.322934</v>
      </c>
      <c r="J285" s="590"/>
      <c r="K285" s="591"/>
      <c r="L285" s="371"/>
      <c r="M285" s="590"/>
      <c r="N285" s="484">
        <f t="array" ref="N285">SUM(IF(ISNA(INDEX('приложение 7.2 2 квартал'!R:R,MATCH(B285,'приложение 7.2 2 квартал'!B:B,0))),0,INDEX('приложение 7.2 2 квартал'!R:R,MATCH(B285,'приложение 7.2 2 квартал'!B:B,0))),IF(ISNA(INDEX('приложение 7.2 1 квартал'!R:R,MATCH(B285,'приложение 7.2 1 квартал'!B:B,0))),0,INDEX('приложение 7.2 1 квартал'!R:R,MATCH(B285,'приложение 7.2 1 квартал'!B:B,0))))</f>
        <v>0.32293413999999998</v>
      </c>
      <c r="O285" s="484">
        <f t="array" ref="O285">IF(ISNA(INDEX('приложение 7.2 2 квартал'!R:R,MATCH(B285,'приложение 7.2 2 квартал'!B:B,0))),0,INDEX('приложение 7.2 2 квартал'!R:R,MATCH(B285,'приложение 7.2 2 квартал'!B:B,0)))</f>
        <v>0.32293413999999998</v>
      </c>
      <c r="P285" s="484">
        <f t="array" ref="P285">N285/1.18</f>
        <v>0.273673</v>
      </c>
      <c r="Q285" s="484">
        <f t="array" ref="Q285">O285/1.18</f>
        <v>0.273673</v>
      </c>
      <c r="R285" s="31"/>
      <c r="S285" s="32"/>
      <c r="T285" s="32"/>
      <c r="U285" s="32"/>
      <c r="V285" s="32"/>
      <c r="W285" s="627"/>
      <c r="X285" s="39"/>
      <c r="Y285" s="39"/>
      <c r="Z285" s="39"/>
      <c r="AA285" s="39"/>
      <c r="AB285" s="39"/>
      <c r="AC285" s="39"/>
    </row>
    <row r="286" spans="1:29" ht="63" x14ac:dyDescent="0.25">
      <c r="A286" s="596">
        <v>25</v>
      </c>
      <c r="B286" s="676" t="s">
        <v>368</v>
      </c>
      <c r="C286" s="32"/>
      <c r="D286" s="23"/>
      <c r="E286" s="484">
        <f t="shared" si="7"/>
        <v>0.24565358000000001</v>
      </c>
      <c r="F286" s="590"/>
      <c r="G286" s="484">
        <f t="array" ref="G286">IF(ISNA(INDEX('приложение 7.2 1 квартал'!H:H,MATCH(B286,'приложение 7.2 1 квартал'!B:B,0))),0,INDEX('приложение 7.2 1 квартал'!H:H,MATCH(B286,'приложение 7.2 1 квартал'!B:B,0)))</f>
        <v>0</v>
      </c>
      <c r="H286" s="590"/>
      <c r="I286" s="484">
        <f t="array" ref="I286">IF(ISNA(INDEX('приложение 7.2 2 квартал'!H:H,MATCH(B286,'приложение 7.2 2 квартал'!B:B,0))),0,INDEX('приложение 7.2 2 квартал'!H:H,MATCH(B286,'приложение 7.2 2 квартал'!B:B,0)))</f>
        <v>0.24565358000000001</v>
      </c>
      <c r="J286" s="590"/>
      <c r="K286" s="591"/>
      <c r="L286" s="371"/>
      <c r="M286" s="590"/>
      <c r="N286" s="484">
        <f t="array" ref="N286">SUM(IF(ISNA(INDEX('приложение 7.2 2 квартал'!R:R,MATCH(B286,'приложение 7.2 2 квартал'!B:B,0))),0,INDEX('приложение 7.2 2 квартал'!R:R,MATCH(B286,'приложение 7.2 2 квартал'!B:B,0))),IF(ISNA(INDEX('приложение 7.2 1 квартал'!R:R,MATCH(B286,'приложение 7.2 1 квартал'!B:B,0))),0,INDEX('приложение 7.2 1 квартал'!R:R,MATCH(B286,'приложение 7.2 1 квартал'!B:B,0))))</f>
        <v>0.24565357999999998</v>
      </c>
      <c r="O286" s="484">
        <f t="array" ref="O286">IF(ISNA(INDEX('приложение 7.2 2 квартал'!R:R,MATCH(B286,'приложение 7.2 2 квартал'!B:B,0))),0,INDEX('приложение 7.2 2 квартал'!R:R,MATCH(B286,'приложение 7.2 2 квартал'!B:B,0)))</f>
        <v>0.24565357999999998</v>
      </c>
      <c r="P286" s="484">
        <f t="array" ref="P286">N286/1.18</f>
        <v>0.208181</v>
      </c>
      <c r="Q286" s="484">
        <f t="array" ref="Q286">O286/1.18</f>
        <v>0.208181</v>
      </c>
      <c r="R286" s="31"/>
      <c r="S286" s="32"/>
      <c r="T286" s="32"/>
      <c r="U286" s="32"/>
      <c r="V286" s="32"/>
      <c r="W286" s="627"/>
      <c r="X286" s="39"/>
      <c r="Y286" s="39"/>
      <c r="Z286" s="39"/>
      <c r="AA286" s="39"/>
      <c r="AB286" s="39"/>
      <c r="AC286" s="39"/>
    </row>
    <row r="287" spans="1:29" ht="78.75" x14ac:dyDescent="0.25">
      <c r="A287" s="599">
        <v>26</v>
      </c>
      <c r="B287" s="676" t="s">
        <v>369</v>
      </c>
      <c r="C287" s="32"/>
      <c r="D287" s="23"/>
      <c r="E287" s="484">
        <f t="shared" si="7"/>
        <v>0.391874</v>
      </c>
      <c r="F287" s="590"/>
      <c r="G287" s="484">
        <f t="array" ref="G287">IF(ISNA(INDEX('приложение 7.2 1 квартал'!H:H,MATCH(B287,'приложение 7.2 1 квартал'!B:B,0))),0,INDEX('приложение 7.2 1 квартал'!H:H,MATCH(B287,'приложение 7.2 1 квартал'!B:B,0)))</f>
        <v>0</v>
      </c>
      <c r="H287" s="590"/>
      <c r="I287" s="484">
        <f t="array" ref="I287">IF(ISNA(INDEX('приложение 7.2 2 квартал'!H:H,MATCH(B287,'приложение 7.2 2 квартал'!B:B,0))),0,INDEX('приложение 7.2 2 квартал'!H:H,MATCH(B287,'приложение 7.2 2 квартал'!B:B,0)))</f>
        <v>0.391874</v>
      </c>
      <c r="J287" s="590"/>
      <c r="K287" s="591"/>
      <c r="L287" s="371"/>
      <c r="M287" s="590"/>
      <c r="N287" s="484">
        <f t="array" ref="N287">SUM(IF(ISNA(INDEX('приложение 7.2 2 квартал'!R:R,MATCH(B287,'приложение 7.2 2 квартал'!B:B,0))),0,INDEX('приложение 7.2 2 квартал'!R:R,MATCH(B287,'приложение 7.2 2 квартал'!B:B,0))),IF(ISNA(INDEX('приложение 7.2 1 квартал'!R:R,MATCH(B287,'приложение 7.2 1 квартал'!B:B,0))),0,INDEX('приложение 7.2 1 квартал'!R:R,MATCH(B287,'приложение 7.2 1 квартал'!B:B,0))))</f>
        <v>0.39187445999999998</v>
      </c>
      <c r="O287" s="484">
        <f t="array" ref="O287">IF(ISNA(INDEX('приложение 7.2 2 квартал'!R:R,MATCH(B287,'приложение 7.2 2 квартал'!B:B,0))),0,INDEX('приложение 7.2 2 квартал'!R:R,MATCH(B287,'приложение 7.2 2 квартал'!B:B,0)))</f>
        <v>0.39187445999999998</v>
      </c>
      <c r="P287" s="484">
        <f t="array" ref="P287">N287/1.18</f>
        <v>0.33209699999999998</v>
      </c>
      <c r="Q287" s="484">
        <f t="array" ref="Q287">O287/1.18</f>
        <v>0.33209699999999998</v>
      </c>
      <c r="R287" s="31"/>
      <c r="S287" s="32"/>
      <c r="T287" s="32"/>
      <c r="U287" s="32"/>
      <c r="V287" s="32"/>
      <c r="W287" s="627"/>
      <c r="X287" s="39"/>
      <c r="Y287" s="39"/>
      <c r="Z287" s="39"/>
      <c r="AA287" s="39"/>
      <c r="AB287" s="39"/>
      <c r="AC287" s="39"/>
    </row>
    <row r="288" spans="1:29" ht="78.75" x14ac:dyDescent="0.25">
      <c r="A288" s="596">
        <v>27</v>
      </c>
      <c r="B288" s="676" t="s">
        <v>370</v>
      </c>
      <c r="C288" s="23"/>
      <c r="D288" s="23"/>
      <c r="E288" s="484">
        <f t="shared" si="7"/>
        <v>0.30794900000000003</v>
      </c>
      <c r="F288" s="590"/>
      <c r="G288" s="484">
        <f t="array" ref="G288">IF(ISNA(INDEX('приложение 7.2 1 квартал'!H:H,MATCH(B288,'приложение 7.2 1 квартал'!B:B,0))),0,INDEX('приложение 7.2 1 квартал'!H:H,MATCH(B288,'приложение 7.2 1 квартал'!B:B,0)))</f>
        <v>0</v>
      </c>
      <c r="H288" s="590"/>
      <c r="I288" s="484">
        <f t="array" ref="I288">IF(ISNA(INDEX('приложение 7.2 2 квартал'!H:H,MATCH(B288,'приложение 7.2 2 квартал'!B:B,0))),0,INDEX('приложение 7.2 2 квартал'!H:H,MATCH(B288,'приложение 7.2 2 квартал'!B:B,0)))</f>
        <v>0.30794900000000003</v>
      </c>
      <c r="J288" s="590"/>
      <c r="K288" s="591"/>
      <c r="L288" s="371"/>
      <c r="M288" s="590"/>
      <c r="N288" s="484">
        <f t="array" ref="N288">SUM(IF(ISNA(INDEX('приложение 7.2 2 квартал'!R:R,MATCH(B288,'приложение 7.2 2 квартал'!B:B,0))),0,INDEX('приложение 7.2 2 квартал'!R:R,MATCH(B288,'приложение 7.2 2 квартал'!B:B,0))),IF(ISNA(INDEX('приложение 7.2 1 квартал'!R:R,MATCH(B288,'приложение 7.2 1 квартал'!B:B,0))),0,INDEX('приложение 7.2 1 квартал'!R:R,MATCH(B288,'приложение 7.2 1 квартал'!B:B,0))))</f>
        <v>0.30794931999999997</v>
      </c>
      <c r="O288" s="484">
        <f t="array" ref="O288">IF(ISNA(INDEX('приложение 7.2 2 квартал'!R:R,MATCH(B288,'приложение 7.2 2 квартал'!B:B,0))),0,INDEX('приложение 7.2 2 квартал'!R:R,MATCH(B288,'приложение 7.2 2 квартал'!B:B,0)))</f>
        <v>0.30794931999999997</v>
      </c>
      <c r="P288" s="484">
        <f t="array" ref="P288">N288/1.18</f>
        <v>0.26097399999999998</v>
      </c>
      <c r="Q288" s="484">
        <f t="array" ref="Q288">O288/1.18</f>
        <v>0.26097399999999998</v>
      </c>
      <c r="R288" s="31"/>
      <c r="S288" s="32"/>
      <c r="T288" s="32"/>
      <c r="U288" s="32"/>
      <c r="V288" s="32"/>
      <c r="W288" s="627"/>
      <c r="X288" s="39"/>
      <c r="Y288" s="39"/>
      <c r="Z288" s="39"/>
      <c r="AA288" s="39"/>
      <c r="AB288" s="39"/>
      <c r="AC288" s="39"/>
    </row>
    <row r="289" spans="1:29" ht="94.5" x14ac:dyDescent="0.25">
      <c r="A289" s="596">
        <v>28</v>
      </c>
      <c r="B289" s="676" t="s">
        <v>371</v>
      </c>
      <c r="C289" s="23"/>
      <c r="D289" s="23"/>
      <c r="E289" s="484">
        <f t="shared" si="7"/>
        <v>0.18133999999999997</v>
      </c>
      <c r="F289" s="590"/>
      <c r="G289" s="484">
        <f t="array" ref="G289">IF(ISNA(INDEX('приложение 7.2 1 квартал'!H:H,MATCH(B289,'приложение 7.2 1 квартал'!B:B,0))),0,INDEX('приложение 7.2 1 квартал'!H:H,MATCH(B289,'приложение 7.2 1 квартал'!B:B,0)))</f>
        <v>0</v>
      </c>
      <c r="H289" s="590"/>
      <c r="I289" s="484">
        <f t="array" ref="I289">IF(ISNA(INDEX('приложение 7.2 2 квартал'!H:H,MATCH(B289,'приложение 7.2 2 квартал'!B:B,0))),0,INDEX('приложение 7.2 2 квартал'!H:H,MATCH(B289,'приложение 7.2 2 квартал'!B:B,0)))</f>
        <v>0.18133999999999997</v>
      </c>
      <c r="J289" s="590"/>
      <c r="K289" s="591"/>
      <c r="L289" s="371"/>
      <c r="M289" s="590"/>
      <c r="N289" s="484">
        <f t="array" ref="N289">SUM(IF(ISNA(INDEX('приложение 7.2 2 квартал'!R:R,MATCH(B289,'приложение 7.2 2 квартал'!B:B,0))),0,INDEX('приложение 7.2 2 квартал'!R:R,MATCH(B289,'приложение 7.2 2 квартал'!B:B,0))),IF(ISNA(INDEX('приложение 7.2 1 квартал'!R:R,MATCH(B289,'приложение 7.2 1 квартал'!B:B,0))),0,INDEX('приложение 7.2 1 квартал'!R:R,MATCH(B289,'приложение 7.2 1 квартал'!B:B,0))))</f>
        <v>0.18134003999999998</v>
      </c>
      <c r="O289" s="484">
        <f t="array" ref="O289">IF(ISNA(INDEX('приложение 7.2 2 квартал'!R:R,MATCH(B289,'приложение 7.2 2 квартал'!B:B,0))),0,INDEX('приложение 7.2 2 квартал'!R:R,MATCH(B289,'приложение 7.2 2 квартал'!B:B,0)))</f>
        <v>0.18134003999999998</v>
      </c>
      <c r="P289" s="484">
        <f t="array" ref="P289">N289/1.18</f>
        <v>0.15367799999999998</v>
      </c>
      <c r="Q289" s="484">
        <f t="array" ref="Q289">O289/1.18</f>
        <v>0.15367799999999998</v>
      </c>
      <c r="R289" s="31"/>
      <c r="S289" s="32"/>
      <c r="T289" s="32"/>
      <c r="U289" s="32"/>
      <c r="V289" s="32"/>
      <c r="W289" s="627"/>
      <c r="X289" s="39"/>
      <c r="Y289" s="39"/>
      <c r="Z289" s="39"/>
      <c r="AA289" s="39"/>
      <c r="AB289" s="39"/>
      <c r="AC289" s="39"/>
    </row>
    <row r="290" spans="1:29" ht="94.5" x14ac:dyDescent="0.25">
      <c r="A290" s="596">
        <v>29</v>
      </c>
      <c r="B290" s="676" t="s">
        <v>372</v>
      </c>
      <c r="C290" s="32"/>
      <c r="D290" s="23"/>
      <c r="E290" s="484">
        <f t="shared" si="7"/>
        <v>0.22906100000000001</v>
      </c>
      <c r="F290" s="590"/>
      <c r="G290" s="484">
        <f t="array" ref="G290">IF(ISNA(INDEX('приложение 7.2 1 квартал'!H:H,MATCH(B290,'приложение 7.2 1 квартал'!B:B,0))),0,INDEX('приложение 7.2 1 квартал'!H:H,MATCH(B290,'приложение 7.2 1 квартал'!B:B,0)))</f>
        <v>0</v>
      </c>
      <c r="H290" s="590"/>
      <c r="I290" s="484">
        <f t="array" ref="I290">IF(ISNA(INDEX('приложение 7.2 2 квартал'!H:H,MATCH(B290,'приложение 7.2 2 квартал'!B:B,0))),0,INDEX('приложение 7.2 2 квартал'!H:H,MATCH(B290,'приложение 7.2 2 квартал'!B:B,0)))</f>
        <v>0.22906100000000001</v>
      </c>
      <c r="J290" s="590"/>
      <c r="K290" s="591"/>
      <c r="L290" s="371"/>
      <c r="M290" s="590"/>
      <c r="N290" s="484">
        <f t="array" ref="N290">SUM(IF(ISNA(INDEX('приложение 7.2 2 квартал'!R:R,MATCH(B290,'приложение 7.2 2 квартал'!B:B,0))),0,INDEX('приложение 7.2 2 квартал'!R:R,MATCH(B290,'приложение 7.2 2 квартал'!B:B,0))),IF(ISNA(INDEX('приложение 7.2 1 квартал'!R:R,MATCH(B290,'приложение 7.2 1 квартал'!B:B,0))),0,INDEX('приложение 7.2 1 квартал'!R:R,MATCH(B290,'приложение 7.2 1 квартал'!B:B,0))))</f>
        <v>0.22906159999999998</v>
      </c>
      <c r="O290" s="484">
        <f t="array" ref="O290">IF(ISNA(INDEX('приложение 7.2 2 квартал'!R:R,MATCH(B290,'приложение 7.2 2 квартал'!B:B,0))),0,INDEX('приложение 7.2 2 квартал'!R:R,MATCH(B290,'приложение 7.2 2 квартал'!B:B,0)))</f>
        <v>0.22906159999999998</v>
      </c>
      <c r="P290" s="484">
        <f t="array" ref="P290">N290/1.18</f>
        <v>0.19411999999999999</v>
      </c>
      <c r="Q290" s="484">
        <f t="array" ref="Q290">O290/1.18</f>
        <v>0.19411999999999999</v>
      </c>
      <c r="R290" s="31"/>
      <c r="S290" s="32"/>
      <c r="T290" s="32"/>
      <c r="U290" s="32"/>
      <c r="V290" s="32"/>
      <c r="W290" s="627"/>
      <c r="X290" s="39"/>
      <c r="Y290" s="39"/>
      <c r="Z290" s="39"/>
      <c r="AA290" s="39"/>
      <c r="AB290" s="39"/>
      <c r="AC290" s="39"/>
    </row>
    <row r="291" spans="1:29" ht="94.5" x14ac:dyDescent="0.25">
      <c r="A291" s="596">
        <v>30</v>
      </c>
      <c r="B291" s="676" t="s">
        <v>373</v>
      </c>
      <c r="C291" s="32"/>
      <c r="D291" s="23"/>
      <c r="E291" s="484">
        <f t="shared" si="7"/>
        <v>0.15163589999999999</v>
      </c>
      <c r="F291" s="590"/>
      <c r="G291" s="484">
        <f t="array" ref="G291">IF(ISNA(INDEX('приложение 7.2 1 квартал'!H:H,MATCH(B291,'приложение 7.2 1 квартал'!B:B,0))),0,INDEX('приложение 7.2 1 квартал'!H:H,MATCH(B291,'приложение 7.2 1 квартал'!B:B,0)))</f>
        <v>0</v>
      </c>
      <c r="H291" s="590"/>
      <c r="I291" s="484">
        <f t="array" ref="I291">IF(ISNA(INDEX('приложение 7.2 2 квартал'!H:H,MATCH(B291,'приложение 7.2 2 квартал'!B:B,0))),0,INDEX('приложение 7.2 2 квартал'!H:H,MATCH(B291,'приложение 7.2 2 квартал'!B:B,0)))</f>
        <v>0.15163589999999999</v>
      </c>
      <c r="J291" s="590"/>
      <c r="K291" s="591"/>
      <c r="L291" s="371"/>
      <c r="M291" s="590"/>
      <c r="N291" s="484">
        <f t="array" ref="N291">SUM(IF(ISNA(INDEX('приложение 7.2 2 квартал'!R:R,MATCH(B291,'приложение 7.2 2 квартал'!B:B,0))),0,INDEX('приложение 7.2 2 квартал'!R:R,MATCH(B291,'приложение 7.2 2 квартал'!B:B,0))),IF(ISNA(INDEX('приложение 7.2 1 квартал'!R:R,MATCH(B291,'приложение 7.2 1 квартал'!B:B,0))),0,INDEX('приложение 7.2 1 квартал'!R:R,MATCH(B291,'приложение 7.2 1 квартал'!B:B,0))))</f>
        <v>0.15163589999999999</v>
      </c>
      <c r="O291" s="484">
        <f t="array" ref="O291">IF(ISNA(INDEX('приложение 7.2 2 квартал'!R:R,MATCH(B291,'приложение 7.2 2 квартал'!B:B,0))),0,INDEX('приложение 7.2 2 квартал'!R:R,MATCH(B291,'приложение 7.2 2 квартал'!B:B,0)))</f>
        <v>0.15163589999999999</v>
      </c>
      <c r="P291" s="484">
        <f t="array" ref="P291">N291/1.18</f>
        <v>0.12850500000000001</v>
      </c>
      <c r="Q291" s="484">
        <f t="array" ref="Q291">O291/1.18</f>
        <v>0.12850500000000001</v>
      </c>
      <c r="R291" s="31"/>
      <c r="S291" s="32"/>
      <c r="T291" s="32"/>
      <c r="U291" s="32"/>
      <c r="V291" s="32"/>
      <c r="W291" s="627"/>
      <c r="X291" s="39"/>
      <c r="Y291" s="39"/>
      <c r="Z291" s="39"/>
      <c r="AA291" s="39"/>
      <c r="AB291" s="39"/>
      <c r="AC291" s="39"/>
    </row>
    <row r="292" spans="1:29" ht="78.75" x14ac:dyDescent="0.25">
      <c r="A292" s="596">
        <v>31</v>
      </c>
      <c r="B292" s="676" t="s">
        <v>374</v>
      </c>
      <c r="C292" s="32"/>
      <c r="D292" s="23"/>
      <c r="E292" s="484">
        <f t="shared" si="7"/>
        <v>0.121637</v>
      </c>
      <c r="F292" s="590"/>
      <c r="G292" s="484">
        <f t="array" ref="G292">IF(ISNA(INDEX('приложение 7.2 1 квартал'!H:H,MATCH(B292,'приложение 7.2 1 квартал'!B:B,0))),0,INDEX('приложение 7.2 1 квартал'!H:H,MATCH(B292,'приложение 7.2 1 квартал'!B:B,0)))</f>
        <v>0</v>
      </c>
      <c r="H292" s="590"/>
      <c r="I292" s="484">
        <f t="array" ref="I292">IF(ISNA(INDEX('приложение 7.2 2 квартал'!H:H,MATCH(B292,'приложение 7.2 2 квартал'!B:B,0))),0,INDEX('приложение 7.2 2 квартал'!H:H,MATCH(B292,'приложение 7.2 2 квартал'!B:B,0)))</f>
        <v>0.121637</v>
      </c>
      <c r="J292" s="590"/>
      <c r="K292" s="591"/>
      <c r="L292" s="371"/>
      <c r="M292" s="590"/>
      <c r="N292" s="484">
        <f t="array" ref="N292">SUM(IF(ISNA(INDEX('приложение 7.2 2 квартал'!R:R,MATCH(B292,'приложение 7.2 2 квартал'!B:B,0))),0,INDEX('приложение 7.2 2 квартал'!R:R,MATCH(B292,'приложение 7.2 2 квартал'!B:B,0))),IF(ISNA(INDEX('приложение 7.2 1 квартал'!R:R,MATCH(B292,'приложение 7.2 1 квартал'!B:B,0))),0,INDEX('приложение 7.2 1 квартал'!R:R,MATCH(B292,'приложение 7.2 1 квартал'!B:B,0))))</f>
        <v>0.12163793999999999</v>
      </c>
      <c r="O292" s="484">
        <f t="array" ref="O292">IF(ISNA(INDEX('приложение 7.2 2 квартал'!R:R,MATCH(B292,'приложение 7.2 2 квартал'!B:B,0))),0,INDEX('приложение 7.2 2 квартал'!R:R,MATCH(B292,'приложение 7.2 2 квартал'!B:B,0)))</f>
        <v>0.12163793999999999</v>
      </c>
      <c r="P292" s="484">
        <f t="array" ref="P292">N292/1.18</f>
        <v>0.10308299999999999</v>
      </c>
      <c r="Q292" s="484">
        <f t="array" ref="Q292">O292/1.18</f>
        <v>0.10308299999999999</v>
      </c>
      <c r="R292" s="31"/>
      <c r="S292" s="32"/>
      <c r="T292" s="32"/>
      <c r="U292" s="32"/>
      <c r="V292" s="32"/>
      <c r="W292" s="627"/>
      <c r="X292" s="39"/>
      <c r="Y292" s="39"/>
      <c r="Z292" s="39"/>
      <c r="AA292" s="39"/>
      <c r="AB292" s="39"/>
      <c r="AC292" s="39"/>
    </row>
    <row r="293" spans="1:29" ht="63" x14ac:dyDescent="0.25">
      <c r="A293" s="596">
        <v>32</v>
      </c>
      <c r="B293" s="676" t="s">
        <v>375</v>
      </c>
      <c r="C293" s="32"/>
      <c r="D293" s="23"/>
      <c r="E293" s="484">
        <f t="shared" si="7"/>
        <v>0.440799</v>
      </c>
      <c r="F293" s="590"/>
      <c r="G293" s="484">
        <f t="array" ref="G293">IF(ISNA(INDEX('приложение 7.2 1 квартал'!H:H,MATCH(B293,'приложение 7.2 1 квартал'!B:B,0))),0,INDEX('приложение 7.2 1 квартал'!H:H,MATCH(B293,'приложение 7.2 1 квартал'!B:B,0)))</f>
        <v>0</v>
      </c>
      <c r="H293" s="590"/>
      <c r="I293" s="484">
        <f t="array" ref="I293">IF(ISNA(INDEX('приложение 7.2 2 квартал'!H:H,MATCH(B293,'приложение 7.2 2 квартал'!B:B,0))),0,INDEX('приложение 7.2 2 квартал'!H:H,MATCH(B293,'приложение 7.2 2 квартал'!B:B,0)))</f>
        <v>0.440799</v>
      </c>
      <c r="J293" s="590"/>
      <c r="K293" s="591"/>
      <c r="L293" s="371"/>
      <c r="M293" s="590"/>
      <c r="N293" s="484">
        <f t="array" ref="N293">SUM(IF(ISNA(INDEX('приложение 7.2 2 квартал'!R:R,MATCH(B293,'приложение 7.2 2 квартал'!B:B,0))),0,INDEX('приложение 7.2 2 квартал'!R:R,MATCH(B293,'приложение 7.2 2 квартал'!B:B,0))),IF(ISNA(INDEX('приложение 7.2 1 квартал'!R:R,MATCH(B293,'приложение 7.2 1 квартал'!B:B,0))),0,INDEX('приложение 7.2 1 квартал'!R:R,MATCH(B293,'приложение 7.2 1 квартал'!B:B,0))))</f>
        <v>0.45507791499999994</v>
      </c>
      <c r="O293" s="484">
        <f t="array" ref="O293">IF(ISNA(INDEX('приложение 7.2 2 квартал'!R:R,MATCH(B293,'приложение 7.2 2 квартал'!B:B,0))),0,INDEX('приложение 7.2 2 квартал'!R:R,MATCH(B293,'приложение 7.2 2 квартал'!B:B,0)))</f>
        <v>0.45507791499999994</v>
      </c>
      <c r="P293" s="484">
        <f t="array" ref="P293">N293/1.18</f>
        <v>0.38565924999999995</v>
      </c>
      <c r="Q293" s="484">
        <f t="array" ref="Q293">O293/1.18</f>
        <v>0.38565924999999995</v>
      </c>
      <c r="R293" s="31"/>
      <c r="S293" s="32"/>
      <c r="T293" s="32"/>
      <c r="U293" s="32"/>
      <c r="V293" s="32"/>
      <c r="W293" s="627"/>
      <c r="X293" s="39"/>
      <c r="Y293" s="39"/>
      <c r="Z293" s="39"/>
      <c r="AA293" s="39"/>
      <c r="AB293" s="39"/>
      <c r="AC293" s="39"/>
    </row>
    <row r="294" spans="1:29" ht="63" x14ac:dyDescent="0.25">
      <c r="A294" s="596">
        <v>33</v>
      </c>
      <c r="B294" s="676" t="s">
        <v>376</v>
      </c>
      <c r="C294" s="32"/>
      <c r="D294" s="23"/>
      <c r="E294" s="484">
        <f t="shared" si="7"/>
        <v>0.146013</v>
      </c>
      <c r="F294" s="590"/>
      <c r="G294" s="484">
        <f t="array" ref="G294">IF(ISNA(INDEX('приложение 7.2 1 квартал'!H:H,MATCH(B294,'приложение 7.2 1 квартал'!B:B,0))),0,INDEX('приложение 7.2 1 квартал'!H:H,MATCH(B294,'приложение 7.2 1 квартал'!B:B,0)))</f>
        <v>0</v>
      </c>
      <c r="H294" s="590"/>
      <c r="I294" s="484">
        <f t="array" ref="I294">IF(ISNA(INDEX('приложение 7.2 2 квартал'!H:H,MATCH(B294,'приложение 7.2 2 квартал'!B:B,0))),0,INDEX('приложение 7.2 2 квартал'!H:H,MATCH(B294,'приложение 7.2 2 квартал'!B:B,0)))</f>
        <v>0.146013</v>
      </c>
      <c r="J294" s="590"/>
      <c r="K294" s="591"/>
      <c r="L294" s="371"/>
      <c r="M294" s="590"/>
      <c r="N294" s="484">
        <f t="array" ref="N294">SUM(IF(ISNA(INDEX('приложение 7.2 2 квартал'!R:R,MATCH(B294,'приложение 7.2 2 квартал'!B:B,0))),0,INDEX('приложение 7.2 2 квартал'!R:R,MATCH(B294,'приложение 7.2 2 квартал'!B:B,0))),IF(ISNA(INDEX('приложение 7.2 1 квартал'!R:R,MATCH(B294,'приложение 7.2 1 квартал'!B:B,0))),0,INDEX('приложение 7.2 1 квартал'!R:R,MATCH(B294,'приложение 7.2 1 квартал'!B:B,0))))</f>
        <v>0.14601319999999998</v>
      </c>
      <c r="O294" s="484">
        <f t="array" ref="O294">IF(ISNA(INDEX('приложение 7.2 2 квартал'!R:R,MATCH(B294,'приложение 7.2 2 квартал'!B:B,0))),0,INDEX('приложение 7.2 2 квартал'!R:R,MATCH(B294,'приложение 7.2 2 квартал'!B:B,0)))</f>
        <v>0.14601319999999998</v>
      </c>
      <c r="P294" s="484">
        <f t="array" ref="P294">N294/1.18</f>
        <v>0.12373999999999999</v>
      </c>
      <c r="Q294" s="484">
        <f t="array" ref="Q294">O294/1.18</f>
        <v>0.12373999999999999</v>
      </c>
      <c r="R294" s="31"/>
      <c r="S294" s="32"/>
      <c r="T294" s="32"/>
      <c r="U294" s="32"/>
      <c r="V294" s="32"/>
      <c r="W294" s="627"/>
      <c r="X294" s="39"/>
      <c r="Y294" s="39"/>
      <c r="Z294" s="39"/>
      <c r="AA294" s="39"/>
      <c r="AB294" s="39"/>
      <c r="AC294" s="39"/>
    </row>
    <row r="295" spans="1:29" ht="110.25" x14ac:dyDescent="0.25">
      <c r="A295" s="599">
        <v>34</v>
      </c>
      <c r="B295" s="676" t="s">
        <v>377</v>
      </c>
      <c r="C295" s="32"/>
      <c r="D295" s="23"/>
      <c r="E295" s="484">
        <f t="shared" si="7"/>
        <v>0.426315</v>
      </c>
      <c r="F295" s="590"/>
      <c r="G295" s="484">
        <f t="array" ref="G295">IF(ISNA(INDEX('приложение 7.2 1 квартал'!H:H,MATCH(B295,'приложение 7.2 1 квартал'!B:B,0))),0,INDEX('приложение 7.2 1 квартал'!H:H,MATCH(B295,'приложение 7.2 1 квартал'!B:B,0)))</f>
        <v>0</v>
      </c>
      <c r="H295" s="590"/>
      <c r="I295" s="484">
        <f t="array" ref="I295">IF(ISNA(INDEX('приложение 7.2 2 квартал'!H:H,MATCH(B295,'приложение 7.2 2 квартал'!B:B,0))),0,INDEX('приложение 7.2 2 квартал'!H:H,MATCH(B295,'приложение 7.2 2 квартал'!B:B,0)))</f>
        <v>0.426315</v>
      </c>
      <c r="J295" s="590"/>
      <c r="K295" s="591"/>
      <c r="L295" s="371"/>
      <c r="M295" s="590"/>
      <c r="N295" s="484">
        <f t="array" ref="N295">SUM(IF(ISNA(INDEX('приложение 7.2 2 квартал'!R:R,MATCH(B295,'приложение 7.2 2 квартал'!B:B,0))),0,INDEX('приложение 7.2 2 квартал'!R:R,MATCH(B295,'приложение 7.2 2 квартал'!B:B,0))),IF(ISNA(INDEX('приложение 7.2 1 квартал'!R:R,MATCH(B295,'приложение 7.2 1 квартал'!B:B,0))),0,INDEX('приложение 7.2 1 квартал'!R:R,MATCH(B295,'приложение 7.2 1 квартал'!B:B,0))))</f>
        <v>0.42631511999999999</v>
      </c>
      <c r="O295" s="484">
        <f t="array" ref="O295">IF(ISNA(INDEX('приложение 7.2 2 квартал'!R:R,MATCH(B295,'приложение 7.2 2 квартал'!B:B,0))),0,INDEX('приложение 7.2 2 квартал'!R:R,MATCH(B295,'приложение 7.2 2 квартал'!B:B,0)))</f>
        <v>0.42631511999999999</v>
      </c>
      <c r="P295" s="484">
        <f t="array" ref="P295">N295/1.18</f>
        <v>0.36128399999999999</v>
      </c>
      <c r="Q295" s="484">
        <f t="array" ref="Q295">O295/1.18</f>
        <v>0.36128399999999999</v>
      </c>
      <c r="R295" s="31"/>
      <c r="S295" s="32"/>
      <c r="T295" s="32"/>
      <c r="U295" s="32"/>
      <c r="V295" s="32"/>
      <c r="W295" s="627"/>
      <c r="X295" s="39"/>
      <c r="Y295" s="39"/>
      <c r="Z295" s="39"/>
      <c r="AA295" s="39"/>
      <c r="AB295" s="39"/>
      <c r="AC295" s="39"/>
    </row>
    <row r="296" spans="1:29" ht="78.75" x14ac:dyDescent="0.25">
      <c r="A296" s="596">
        <v>35</v>
      </c>
      <c r="B296" s="676" t="s">
        <v>378</v>
      </c>
      <c r="C296" s="32"/>
      <c r="D296" s="23"/>
      <c r="E296" s="484">
        <f t="shared" si="7"/>
        <v>0.231185</v>
      </c>
      <c r="F296" s="590"/>
      <c r="G296" s="484">
        <f t="array" ref="G296">IF(ISNA(INDEX('приложение 7.2 1 квартал'!H:H,MATCH(B296,'приложение 7.2 1 квартал'!B:B,0))),0,INDEX('приложение 7.2 1 квартал'!H:H,MATCH(B296,'приложение 7.2 1 квартал'!B:B,0)))</f>
        <v>0</v>
      </c>
      <c r="H296" s="590"/>
      <c r="I296" s="484">
        <f t="array" ref="I296">IF(ISNA(INDEX('приложение 7.2 2 квартал'!H:H,MATCH(B296,'приложение 7.2 2 квартал'!B:B,0))),0,INDEX('приложение 7.2 2 квартал'!H:H,MATCH(B296,'приложение 7.2 2 квартал'!B:B,0)))</f>
        <v>0.231185</v>
      </c>
      <c r="J296" s="590"/>
      <c r="K296" s="591"/>
      <c r="L296" s="371"/>
      <c r="M296" s="590"/>
      <c r="N296" s="484">
        <f t="array" ref="N296">SUM(IF(ISNA(INDEX('приложение 7.2 2 квартал'!R:R,MATCH(B296,'приложение 7.2 2 квартал'!B:B,0))),0,INDEX('приложение 7.2 2 квартал'!R:R,MATCH(B296,'приложение 7.2 2 квартал'!B:B,0))),IF(ISNA(INDEX('приложение 7.2 1 квартал'!R:R,MATCH(B296,'приложение 7.2 1 квартал'!B:B,0))),0,INDEX('приложение 7.2 1 квартал'!R:R,MATCH(B296,'приложение 7.2 1 квартал'!B:B,0))))</f>
        <v>0.23118559999999999</v>
      </c>
      <c r="O296" s="484">
        <f t="array" ref="O296">IF(ISNA(INDEX('приложение 7.2 2 квартал'!R:R,MATCH(B296,'приложение 7.2 2 квартал'!B:B,0))),0,INDEX('приложение 7.2 2 квартал'!R:R,MATCH(B296,'приложение 7.2 2 квартал'!B:B,0)))</f>
        <v>0.23118559999999999</v>
      </c>
      <c r="P296" s="484">
        <f t="array" ref="P296">N296/1.18</f>
        <v>0.19592000000000001</v>
      </c>
      <c r="Q296" s="484">
        <f t="array" ref="Q296">O296/1.18</f>
        <v>0.19592000000000001</v>
      </c>
      <c r="R296" s="31"/>
      <c r="S296" s="32"/>
      <c r="T296" s="32"/>
      <c r="U296" s="32"/>
      <c r="V296" s="32"/>
      <c r="W296" s="627"/>
      <c r="X296" s="39"/>
      <c r="Y296" s="39"/>
      <c r="Z296" s="39"/>
      <c r="AA296" s="39"/>
      <c r="AB296" s="39"/>
      <c r="AC296" s="39"/>
    </row>
    <row r="297" spans="1:29" ht="78.75" x14ac:dyDescent="0.25">
      <c r="A297" s="599">
        <v>36</v>
      </c>
      <c r="B297" s="676" t="s">
        <v>379</v>
      </c>
      <c r="C297" s="32"/>
      <c r="D297" s="23"/>
      <c r="E297" s="484">
        <f t="shared" si="7"/>
        <v>0.68734000000000006</v>
      </c>
      <c r="F297" s="590"/>
      <c r="G297" s="484">
        <f t="array" ref="G297">IF(ISNA(INDEX('приложение 7.2 1 квартал'!H:H,MATCH(B297,'приложение 7.2 1 квартал'!B:B,0))),0,INDEX('приложение 7.2 1 квартал'!H:H,MATCH(B297,'приложение 7.2 1 квартал'!B:B,0)))</f>
        <v>0</v>
      </c>
      <c r="H297" s="590"/>
      <c r="I297" s="484">
        <f t="array" ref="I297">IF(ISNA(INDEX('приложение 7.2 2 квартал'!H:H,MATCH(B297,'приложение 7.2 2 квартал'!B:B,0))),0,INDEX('приложение 7.2 2 квартал'!H:H,MATCH(B297,'приложение 7.2 2 квартал'!B:B,0)))</f>
        <v>0.68734000000000006</v>
      </c>
      <c r="J297" s="590"/>
      <c r="K297" s="591"/>
      <c r="L297" s="371"/>
      <c r="M297" s="590"/>
      <c r="N297" s="484">
        <f t="array" ref="N297">SUM(IF(ISNA(INDEX('приложение 7.2 2 квартал'!R:R,MATCH(B297,'приложение 7.2 2 квартал'!B:B,0))),0,INDEX('приложение 7.2 2 квартал'!R:R,MATCH(B297,'приложение 7.2 2 квартал'!B:B,0))),IF(ISNA(INDEX('приложение 7.2 1 квартал'!R:R,MATCH(B297,'приложение 7.2 1 квартал'!B:B,0))),0,INDEX('приложение 7.2 1 квартал'!R:R,MATCH(B297,'приложение 7.2 1 квартал'!B:B,0))))</f>
        <v>0.68734055999999999</v>
      </c>
      <c r="O297" s="484">
        <f t="array" ref="O297">IF(ISNA(INDEX('приложение 7.2 2 квартал'!R:R,MATCH(B297,'приложение 7.2 2 квартал'!B:B,0))),0,INDEX('приложение 7.2 2 квартал'!R:R,MATCH(B297,'приложение 7.2 2 квартал'!B:B,0)))</f>
        <v>0.68734055999999999</v>
      </c>
      <c r="P297" s="484">
        <f t="array" ref="P297">N297/1.18</f>
        <v>0.58249200000000001</v>
      </c>
      <c r="Q297" s="484">
        <f t="array" ref="Q297">O297/1.18</f>
        <v>0.58249200000000001</v>
      </c>
      <c r="R297" s="31"/>
      <c r="S297" s="32"/>
      <c r="T297" s="32"/>
      <c r="U297" s="32"/>
      <c r="V297" s="32"/>
      <c r="W297" s="627"/>
      <c r="X297" s="39"/>
      <c r="Y297" s="39"/>
      <c r="Z297" s="39"/>
      <c r="AA297" s="39"/>
      <c r="AB297" s="39"/>
      <c r="AC297" s="39"/>
    </row>
    <row r="298" spans="1:29" ht="63" x14ac:dyDescent="0.25">
      <c r="A298" s="596">
        <v>37</v>
      </c>
      <c r="B298" s="676" t="s">
        <v>380</v>
      </c>
      <c r="C298" s="32"/>
      <c r="D298" s="23"/>
      <c r="E298" s="484">
        <f t="shared" si="7"/>
        <v>0</v>
      </c>
      <c r="F298" s="590"/>
      <c r="G298" s="484">
        <f t="array" ref="G298">IF(ISNA(INDEX('приложение 7.2 1 квартал'!H:H,MATCH(B298,'приложение 7.2 1 квартал'!B:B,0))),0,INDEX('приложение 7.2 1 квартал'!H:H,MATCH(B298,'приложение 7.2 1 квартал'!B:B,0)))</f>
        <v>0</v>
      </c>
      <c r="H298" s="590"/>
      <c r="I298" s="484">
        <f t="array" ref="I298">IF(ISNA(INDEX('приложение 7.2 2 квартал'!H:H,MATCH(B298,'приложение 7.2 2 квартал'!B:B,0))),0,INDEX('приложение 7.2 2 квартал'!H:H,MATCH(B298,'приложение 7.2 2 квартал'!B:B,0)))</f>
        <v>0</v>
      </c>
      <c r="J298" s="590"/>
      <c r="K298" s="591"/>
      <c r="L298" s="371"/>
      <c r="M298" s="590"/>
      <c r="N298" s="484">
        <f t="array" ref="N298">SUM(IF(ISNA(INDEX('приложение 7.2 2 квартал'!R:R,MATCH(B298,'приложение 7.2 2 квартал'!B:B,0))),0,INDEX('приложение 7.2 2 квартал'!R:R,MATCH(B298,'приложение 7.2 2 квартал'!B:B,0))),IF(ISNA(INDEX('приложение 7.2 1 квартал'!R:R,MATCH(B298,'приложение 7.2 1 квартал'!B:B,0))),0,INDEX('приложение 7.2 1 квартал'!R:R,MATCH(B298,'приложение 7.2 1 квартал'!B:B,0))))</f>
        <v>0.39399373999999998</v>
      </c>
      <c r="O298" s="484">
        <f t="array" ref="O298">IF(ISNA(INDEX('приложение 7.2 2 квартал'!R:R,MATCH(B298,'приложение 7.2 2 квартал'!B:B,0))),0,INDEX('приложение 7.2 2 квартал'!R:R,MATCH(B298,'приложение 7.2 2 квартал'!B:B,0)))</f>
        <v>0.39399373999999998</v>
      </c>
      <c r="P298" s="484">
        <f t="array" ref="P298">N298/1.18</f>
        <v>0.333893</v>
      </c>
      <c r="Q298" s="484">
        <f t="array" ref="Q298">O298/1.18</f>
        <v>0.333893</v>
      </c>
      <c r="R298" s="31"/>
      <c r="S298" s="32"/>
      <c r="T298" s="32"/>
      <c r="U298" s="32"/>
      <c r="V298" s="32"/>
      <c r="W298" s="627"/>
      <c r="X298" s="39"/>
      <c r="Y298" s="39"/>
      <c r="Z298" s="39"/>
      <c r="AA298" s="39"/>
      <c r="AB298" s="39"/>
      <c r="AC298" s="39"/>
    </row>
    <row r="299" spans="1:29" ht="78.75" x14ac:dyDescent="0.25">
      <c r="A299" s="596">
        <v>38</v>
      </c>
      <c r="B299" s="676" t="s">
        <v>381</v>
      </c>
      <c r="C299" s="32"/>
      <c r="D299" s="23"/>
      <c r="E299" s="484">
        <f t="shared" si="7"/>
        <v>0</v>
      </c>
      <c r="F299" s="590"/>
      <c r="G299" s="484">
        <f t="array" ref="G299">IF(ISNA(INDEX('приложение 7.2 1 квартал'!H:H,MATCH(B299,'приложение 7.2 1 квартал'!B:B,0))),0,INDEX('приложение 7.2 1 квартал'!H:H,MATCH(B299,'приложение 7.2 1 квартал'!B:B,0)))</f>
        <v>0</v>
      </c>
      <c r="H299" s="590"/>
      <c r="I299" s="484">
        <f t="array" ref="I299">IF(ISNA(INDEX('приложение 7.2 2 квартал'!H:H,MATCH(B299,'приложение 7.2 2 квартал'!B:B,0))),0,INDEX('приложение 7.2 2 квартал'!H:H,MATCH(B299,'приложение 7.2 2 квартал'!B:B,0)))</f>
        <v>0</v>
      </c>
      <c r="J299" s="590"/>
      <c r="K299" s="591"/>
      <c r="L299" s="371"/>
      <c r="M299" s="590"/>
      <c r="N299" s="484">
        <f t="array" ref="N299">SUM(IF(ISNA(INDEX('приложение 7.2 2 квартал'!R:R,MATCH(B299,'приложение 7.2 2 квартал'!B:B,0))),0,INDEX('приложение 7.2 2 квартал'!R:R,MATCH(B299,'приложение 7.2 2 квартал'!B:B,0))),IF(ISNA(INDEX('приложение 7.2 1 квартал'!R:R,MATCH(B299,'приложение 7.2 1 квартал'!B:B,0))),0,INDEX('приложение 7.2 1 квартал'!R:R,MATCH(B299,'приложение 7.2 1 квартал'!B:B,0))))</f>
        <v>0.45778217999999998</v>
      </c>
      <c r="O299" s="484">
        <f t="array" ref="O299">IF(ISNA(INDEX('приложение 7.2 2 квартал'!R:R,MATCH(B299,'приложение 7.2 2 квартал'!B:B,0))),0,INDEX('приложение 7.2 2 квартал'!R:R,MATCH(B299,'приложение 7.2 2 квартал'!B:B,0)))</f>
        <v>0.45778217999999998</v>
      </c>
      <c r="P299" s="484">
        <f t="array" ref="P299">N299/1.18</f>
        <v>0.38795099999999999</v>
      </c>
      <c r="Q299" s="484">
        <f t="array" ref="Q299">O299/1.18</f>
        <v>0.38795099999999999</v>
      </c>
      <c r="R299" s="31"/>
      <c r="S299" s="32"/>
      <c r="T299" s="32"/>
      <c r="U299" s="32"/>
      <c r="V299" s="32"/>
      <c r="W299" s="627"/>
      <c r="X299" s="39"/>
      <c r="Y299" s="39"/>
      <c r="Z299" s="39"/>
      <c r="AA299" s="39"/>
      <c r="AB299" s="39"/>
      <c r="AC299" s="39"/>
    </row>
    <row r="300" spans="1:29" ht="78.75" x14ac:dyDescent="0.25">
      <c r="A300" s="596">
        <v>39</v>
      </c>
      <c r="B300" s="676" t="s">
        <v>382</v>
      </c>
      <c r="C300" s="32"/>
      <c r="D300" s="23"/>
      <c r="E300" s="484">
        <f t="shared" si="7"/>
        <v>0.36099503999999999</v>
      </c>
      <c r="F300" s="590"/>
      <c r="G300" s="484">
        <f t="array" ref="G300">IF(ISNA(INDEX('приложение 7.2 1 квартал'!H:H,MATCH(B300,'приложение 7.2 1 квартал'!B:B,0))),0,INDEX('приложение 7.2 1 квартал'!H:H,MATCH(B300,'приложение 7.2 1 квартал'!B:B,0)))</f>
        <v>0</v>
      </c>
      <c r="H300" s="590"/>
      <c r="I300" s="484">
        <f t="array" ref="I300">IF(ISNA(INDEX('приложение 7.2 2 квартал'!H:H,MATCH(B300,'приложение 7.2 2 квартал'!B:B,0))),0,INDEX('приложение 7.2 2 квартал'!H:H,MATCH(B300,'приложение 7.2 2 квартал'!B:B,0)))</f>
        <v>0.36099503999999999</v>
      </c>
      <c r="J300" s="590"/>
      <c r="K300" s="591"/>
      <c r="L300" s="371"/>
      <c r="M300" s="590"/>
      <c r="N300" s="484">
        <f t="array" ref="N300">SUM(IF(ISNA(INDEX('приложение 7.2 2 квартал'!R:R,MATCH(B300,'приложение 7.2 2 квартал'!B:B,0))),0,INDEX('приложение 7.2 2 квартал'!R:R,MATCH(B300,'приложение 7.2 2 квартал'!B:B,0))),IF(ISNA(INDEX('приложение 7.2 1 квартал'!R:R,MATCH(B300,'приложение 7.2 1 квартал'!B:B,0))),0,INDEX('приложение 7.2 1 квартал'!R:R,MATCH(B300,'приложение 7.2 1 квартал'!B:B,0))))</f>
        <v>0.36099503999999999</v>
      </c>
      <c r="O300" s="484">
        <f t="array" ref="O300">IF(ISNA(INDEX('приложение 7.2 2 квартал'!R:R,MATCH(B300,'приложение 7.2 2 квартал'!B:B,0))),0,INDEX('приложение 7.2 2 квартал'!R:R,MATCH(B300,'приложение 7.2 2 квартал'!B:B,0)))</f>
        <v>0.36099503999999999</v>
      </c>
      <c r="P300" s="484">
        <f t="array" ref="P300">N300/1.18</f>
        <v>0.30592800000000003</v>
      </c>
      <c r="Q300" s="484">
        <f t="array" ref="Q300">O300/1.18</f>
        <v>0.30592800000000003</v>
      </c>
      <c r="R300" s="31"/>
      <c r="S300" s="32"/>
      <c r="T300" s="32"/>
      <c r="U300" s="32"/>
      <c r="V300" s="32"/>
      <c r="W300" s="627"/>
      <c r="X300" s="39"/>
      <c r="Y300" s="39"/>
      <c r="Z300" s="39"/>
      <c r="AA300" s="39"/>
      <c r="AB300" s="39"/>
      <c r="AC300" s="39"/>
    </row>
    <row r="301" spans="1:29" ht="63" x14ac:dyDescent="0.25">
      <c r="A301" s="596">
        <v>40</v>
      </c>
      <c r="B301" s="676" t="s">
        <v>383</v>
      </c>
      <c r="C301" s="32"/>
      <c r="D301" s="23"/>
      <c r="E301" s="484">
        <f t="shared" si="7"/>
        <v>0</v>
      </c>
      <c r="F301" s="590"/>
      <c r="G301" s="484">
        <f t="array" ref="G301">IF(ISNA(INDEX('приложение 7.2 1 квартал'!H:H,MATCH(B301,'приложение 7.2 1 квартал'!B:B,0))),0,INDEX('приложение 7.2 1 квартал'!H:H,MATCH(B301,'приложение 7.2 1 квартал'!B:B,0)))</f>
        <v>0</v>
      </c>
      <c r="H301" s="590"/>
      <c r="I301" s="484">
        <f t="array" ref="I301">IF(ISNA(INDEX('приложение 7.2 2 квартал'!H:H,MATCH(B301,'приложение 7.2 2 квартал'!B:B,0))),0,INDEX('приложение 7.2 2 квартал'!H:H,MATCH(B301,'приложение 7.2 2 квартал'!B:B,0)))</f>
        <v>0</v>
      </c>
      <c r="J301" s="590"/>
      <c r="K301" s="591"/>
      <c r="L301" s="371"/>
      <c r="M301" s="590"/>
      <c r="N301" s="484">
        <f t="array" ref="N301">SUM(IF(ISNA(INDEX('приложение 7.2 2 квартал'!R:R,MATCH(B301,'приложение 7.2 2 квартал'!B:B,0))),0,INDEX('приложение 7.2 2 квартал'!R:R,MATCH(B301,'приложение 7.2 2 квартал'!B:B,0))),IF(ISNA(INDEX('приложение 7.2 1 квартал'!R:R,MATCH(B301,'приложение 7.2 1 квартал'!B:B,0))),0,INDEX('приложение 7.2 1 квартал'!R:R,MATCH(B301,'приложение 7.2 1 квартал'!B:B,0))))</f>
        <v>0.72950667999999996</v>
      </c>
      <c r="O301" s="484">
        <f t="array" ref="O301">IF(ISNA(INDEX('приложение 7.2 2 квартал'!R:R,MATCH(B301,'приложение 7.2 2 квартал'!B:B,0))),0,INDEX('приложение 7.2 2 квартал'!R:R,MATCH(B301,'приложение 7.2 2 квартал'!B:B,0)))</f>
        <v>0.72950667999999996</v>
      </c>
      <c r="P301" s="484">
        <f t="array" ref="P301">N301/1.18</f>
        <v>0.61822600000000005</v>
      </c>
      <c r="Q301" s="484">
        <f t="array" ref="Q301">O301/1.18</f>
        <v>0.61822600000000005</v>
      </c>
      <c r="R301" s="31"/>
      <c r="S301" s="32"/>
      <c r="T301" s="32"/>
      <c r="U301" s="32"/>
      <c r="V301" s="32"/>
      <c r="W301" s="627"/>
      <c r="X301" s="39"/>
      <c r="Y301" s="39"/>
      <c r="Z301" s="39"/>
      <c r="AA301" s="39"/>
      <c r="AB301" s="39"/>
      <c r="AC301" s="39"/>
    </row>
    <row r="302" spans="1:29" ht="94.5" x14ac:dyDescent="0.25">
      <c r="A302" s="599">
        <v>41</v>
      </c>
      <c r="B302" s="676" t="s">
        <v>384</v>
      </c>
      <c r="C302" s="32"/>
      <c r="D302" s="23"/>
      <c r="E302" s="484">
        <f t="shared" si="7"/>
        <v>0</v>
      </c>
      <c r="F302" s="590"/>
      <c r="G302" s="484">
        <f t="array" ref="G302">IF(ISNA(INDEX('приложение 7.2 1 квартал'!H:H,MATCH(B302,'приложение 7.2 1 квартал'!B:B,0))),0,INDEX('приложение 7.2 1 квартал'!H:H,MATCH(B302,'приложение 7.2 1 квартал'!B:B,0)))</f>
        <v>0</v>
      </c>
      <c r="H302" s="590"/>
      <c r="I302" s="484">
        <f t="array" ref="I302">IF(ISNA(INDEX('приложение 7.2 2 квартал'!H:H,MATCH(B302,'приложение 7.2 2 квартал'!B:B,0))),0,INDEX('приложение 7.2 2 квартал'!H:H,MATCH(B302,'приложение 7.2 2 квартал'!B:B,0)))</f>
        <v>0</v>
      </c>
      <c r="J302" s="590"/>
      <c r="K302" s="591"/>
      <c r="L302" s="371"/>
      <c r="M302" s="590"/>
      <c r="N302" s="484">
        <f t="array" ref="N302">SUM(IF(ISNA(INDEX('приложение 7.2 2 квартал'!R:R,MATCH(B302,'приложение 7.2 2 квартал'!B:B,0))),0,INDEX('приложение 7.2 2 квартал'!R:R,MATCH(B302,'приложение 7.2 2 квартал'!B:B,0))),IF(ISNA(INDEX('приложение 7.2 1 квартал'!R:R,MATCH(B302,'приложение 7.2 1 квартал'!B:B,0))),0,INDEX('приложение 7.2 1 квартал'!R:R,MATCH(B302,'приложение 7.2 1 квартал'!B:B,0))))</f>
        <v>0.90484051999999993</v>
      </c>
      <c r="O302" s="484">
        <f t="array" ref="O302">IF(ISNA(INDEX('приложение 7.2 2 квартал'!R:R,MATCH(B302,'приложение 7.2 2 квартал'!B:B,0))),0,INDEX('приложение 7.2 2 квартал'!R:R,MATCH(B302,'приложение 7.2 2 квартал'!B:B,0)))</f>
        <v>0.90484051999999993</v>
      </c>
      <c r="P302" s="484">
        <f t="array" ref="P302">N302/1.18</f>
        <v>0.766814</v>
      </c>
      <c r="Q302" s="484">
        <f t="array" ref="Q302">O302/1.18</f>
        <v>0.766814</v>
      </c>
      <c r="R302" s="31"/>
      <c r="S302" s="32"/>
      <c r="T302" s="32"/>
      <c r="U302" s="32"/>
      <c r="V302" s="32"/>
      <c r="W302" s="627"/>
      <c r="X302" s="39"/>
      <c r="Y302" s="39"/>
      <c r="Z302" s="39"/>
      <c r="AA302" s="39"/>
      <c r="AB302" s="39"/>
      <c r="AC302" s="39"/>
    </row>
    <row r="303" spans="1:29" ht="94.5" x14ac:dyDescent="0.25">
      <c r="A303" s="599">
        <v>42</v>
      </c>
      <c r="B303" s="676" t="s">
        <v>385</v>
      </c>
      <c r="C303" s="32"/>
      <c r="D303" s="23"/>
      <c r="E303" s="484">
        <f t="shared" si="7"/>
        <v>0</v>
      </c>
      <c r="F303" s="590"/>
      <c r="G303" s="484">
        <f t="array" ref="G303">IF(ISNA(INDEX('приложение 7.2 1 квартал'!H:H,MATCH(B303,'приложение 7.2 1 квартал'!B:B,0))),0,INDEX('приложение 7.2 1 квартал'!H:H,MATCH(B303,'приложение 7.2 1 квартал'!B:B,0)))</f>
        <v>0</v>
      </c>
      <c r="H303" s="590"/>
      <c r="I303" s="484">
        <f t="array" ref="I303">IF(ISNA(INDEX('приложение 7.2 2 квартал'!H:H,MATCH(B303,'приложение 7.2 2 квартал'!B:B,0))),0,INDEX('приложение 7.2 2 квартал'!H:H,MATCH(B303,'приложение 7.2 2 квартал'!B:B,0)))</f>
        <v>0</v>
      </c>
      <c r="J303" s="590"/>
      <c r="K303" s="591"/>
      <c r="L303" s="371"/>
      <c r="M303" s="590"/>
      <c r="N303" s="484">
        <f t="array" ref="N303">SUM(IF(ISNA(INDEX('приложение 7.2 2 квартал'!R:R,MATCH(B303,'приложение 7.2 2 квартал'!B:B,0))),0,INDEX('приложение 7.2 2 квартал'!R:R,MATCH(B303,'приложение 7.2 2 квартал'!B:B,0))),IF(ISNA(INDEX('приложение 7.2 1 квартал'!R:R,MATCH(B303,'приложение 7.2 1 квартал'!B:B,0))),0,INDEX('приложение 7.2 1 квартал'!R:R,MATCH(B303,'приложение 7.2 1 квартал'!B:B,0))))</f>
        <v>1.7184929999999998</v>
      </c>
      <c r="O303" s="484">
        <f t="array" ref="O303">IF(ISNA(INDEX('приложение 7.2 2 квартал'!R:R,MATCH(B303,'приложение 7.2 2 квартал'!B:B,0))),0,INDEX('приложение 7.2 2 квартал'!R:R,MATCH(B303,'приложение 7.2 2 квартал'!B:B,0)))</f>
        <v>1.7184929999999998</v>
      </c>
      <c r="P303" s="484">
        <f t="array" ref="P303">N303/1.18</f>
        <v>1.45635</v>
      </c>
      <c r="Q303" s="484">
        <f t="array" ref="Q303">O303/1.18</f>
        <v>1.45635</v>
      </c>
      <c r="R303" s="31"/>
      <c r="S303" s="32"/>
      <c r="T303" s="32"/>
      <c r="U303" s="32"/>
      <c r="V303" s="32"/>
      <c r="W303" s="627"/>
      <c r="X303" s="39"/>
      <c r="Y303" s="39"/>
      <c r="Z303" s="39"/>
      <c r="AA303" s="39"/>
      <c r="AB303" s="39"/>
      <c r="AC303" s="39"/>
    </row>
    <row r="304" spans="1:29" ht="110.25" x14ac:dyDescent="0.25">
      <c r="A304" s="599">
        <v>43</v>
      </c>
      <c r="B304" s="676" t="s">
        <v>386</v>
      </c>
      <c r="C304" s="32"/>
      <c r="D304" s="23"/>
      <c r="E304" s="484">
        <f t="shared" ref="E304:E361" si="8">G304+I304</f>
        <v>0</v>
      </c>
      <c r="F304" s="590"/>
      <c r="G304" s="484">
        <f t="array" ref="G304">IF(ISNA(INDEX('приложение 7.2 1 квартал'!H:H,MATCH(B304,'приложение 7.2 1 квартал'!B:B,0))),0,INDEX('приложение 7.2 1 квартал'!H:H,MATCH(B304,'приложение 7.2 1 квартал'!B:B,0)))</f>
        <v>0</v>
      </c>
      <c r="H304" s="590"/>
      <c r="I304" s="484">
        <f t="array" ref="I304">IF(ISNA(INDEX('приложение 7.2 2 квартал'!H:H,MATCH(B304,'приложение 7.2 2 квартал'!B:B,0))),0,INDEX('приложение 7.2 2 квартал'!H:H,MATCH(B304,'приложение 7.2 2 квартал'!B:B,0)))</f>
        <v>0</v>
      </c>
      <c r="J304" s="590"/>
      <c r="K304" s="591"/>
      <c r="L304" s="371"/>
      <c r="M304" s="590"/>
      <c r="N304" s="484">
        <f t="array" ref="N304">SUM(IF(ISNA(INDEX('приложение 7.2 2 квартал'!R:R,MATCH(B304,'приложение 7.2 2 квартал'!B:B,0))),0,INDEX('приложение 7.2 2 квартал'!R:R,MATCH(B304,'приложение 7.2 2 квартал'!B:B,0))),IF(ISNA(INDEX('приложение 7.2 1 квартал'!R:R,MATCH(B304,'приложение 7.2 1 квартал'!B:B,0))),0,INDEX('приложение 7.2 1 квартал'!R:R,MATCH(B304,'приложение 7.2 1 квартал'!B:B,0))))</f>
        <v>1.2517900199999998</v>
      </c>
      <c r="O304" s="484">
        <f t="array" ref="O304">IF(ISNA(INDEX('приложение 7.2 2 квартал'!R:R,MATCH(B304,'приложение 7.2 2 квартал'!B:B,0))),0,INDEX('приложение 7.2 2 квартал'!R:R,MATCH(B304,'приложение 7.2 2 квартал'!B:B,0)))</f>
        <v>1.2517900199999998</v>
      </c>
      <c r="P304" s="484">
        <f t="array" ref="P304">N304/1.18</f>
        <v>1.0608389999999999</v>
      </c>
      <c r="Q304" s="484">
        <f t="array" ref="Q304">O304/1.18</f>
        <v>1.0608389999999999</v>
      </c>
      <c r="R304" s="31"/>
      <c r="S304" s="32"/>
      <c r="T304" s="32"/>
      <c r="U304" s="32"/>
      <c r="V304" s="32"/>
      <c r="W304" s="627"/>
      <c r="X304" s="39"/>
      <c r="Y304" s="39"/>
      <c r="Z304" s="39"/>
      <c r="AA304" s="39"/>
      <c r="AB304" s="39"/>
      <c r="AC304" s="39"/>
    </row>
    <row r="305" spans="1:29" ht="126" x14ac:dyDescent="0.25">
      <c r="A305" s="599">
        <v>44</v>
      </c>
      <c r="B305" s="676" t="s">
        <v>387</v>
      </c>
      <c r="C305" s="32"/>
      <c r="D305" s="23"/>
      <c r="E305" s="484">
        <f t="shared" si="8"/>
        <v>0</v>
      </c>
      <c r="F305" s="590"/>
      <c r="G305" s="484">
        <f t="array" ref="G305">IF(ISNA(INDEX('приложение 7.2 1 квартал'!H:H,MATCH(B305,'приложение 7.2 1 квартал'!B:B,0))),0,INDEX('приложение 7.2 1 квартал'!H:H,MATCH(B305,'приложение 7.2 1 квартал'!B:B,0)))</f>
        <v>0</v>
      </c>
      <c r="H305" s="590"/>
      <c r="I305" s="484">
        <f t="array" ref="I305">IF(ISNA(INDEX('приложение 7.2 2 квартал'!H:H,MATCH(B305,'приложение 7.2 2 квартал'!B:B,0))),0,INDEX('приложение 7.2 2 квартал'!H:H,MATCH(B305,'приложение 7.2 2 квартал'!B:B,0)))</f>
        <v>0</v>
      </c>
      <c r="J305" s="590"/>
      <c r="K305" s="591"/>
      <c r="L305" s="371"/>
      <c r="M305" s="590"/>
      <c r="N305" s="484">
        <f t="array" ref="N305">SUM(IF(ISNA(INDEX('приложение 7.2 2 квартал'!R:R,MATCH(B305,'приложение 7.2 2 квартал'!B:B,0))),0,INDEX('приложение 7.2 2 квартал'!R:R,MATCH(B305,'приложение 7.2 2 квартал'!B:B,0))),IF(ISNA(INDEX('приложение 7.2 1 квартал'!R:R,MATCH(B305,'приложение 7.2 1 квартал'!B:B,0))),0,INDEX('приложение 7.2 1 квартал'!R:R,MATCH(B305,'приложение 7.2 1 квартал'!B:B,0))))</f>
        <v>1.2698639030000001</v>
      </c>
      <c r="O305" s="484">
        <f t="array" ref="O305">IF(ISNA(INDEX('приложение 7.2 2 квартал'!R:R,MATCH(B305,'приложение 7.2 2 квартал'!B:B,0))),0,INDEX('приложение 7.2 2 квартал'!R:R,MATCH(B305,'приложение 7.2 2 квартал'!B:B,0)))</f>
        <v>1.2698639030000001</v>
      </c>
      <c r="P305" s="484">
        <f t="array" ref="P305">N305/1.18</f>
        <v>1.0761558500000001</v>
      </c>
      <c r="Q305" s="484">
        <f t="array" ref="Q305">O305/1.18</f>
        <v>1.0761558500000001</v>
      </c>
      <c r="R305" s="31"/>
      <c r="S305" s="32"/>
      <c r="T305" s="32"/>
      <c r="U305" s="32"/>
      <c r="V305" s="32"/>
      <c r="W305" s="627"/>
      <c r="X305" s="39"/>
      <c r="Y305" s="39"/>
      <c r="Z305" s="39"/>
      <c r="AA305" s="39"/>
      <c r="AB305" s="39"/>
      <c r="AC305" s="39"/>
    </row>
    <row r="306" spans="1:29" ht="78.75" x14ac:dyDescent="0.25">
      <c r="A306" s="596">
        <v>45</v>
      </c>
      <c r="B306" s="676" t="s">
        <v>388</v>
      </c>
      <c r="C306" s="32"/>
      <c r="D306" s="23"/>
      <c r="E306" s="484">
        <f t="shared" si="8"/>
        <v>0.16320799999999999</v>
      </c>
      <c r="F306" s="590"/>
      <c r="G306" s="484">
        <f t="array" ref="G306">IF(ISNA(INDEX('приложение 7.2 1 квартал'!H:H,MATCH(B306,'приложение 7.2 1 квартал'!B:B,0))),0,INDEX('приложение 7.2 1 квартал'!H:H,MATCH(B306,'приложение 7.2 1 квартал'!B:B,0)))</f>
        <v>0</v>
      </c>
      <c r="H306" s="590"/>
      <c r="I306" s="484">
        <f t="array" ref="I306">IF(ISNA(INDEX('приложение 7.2 2 квартал'!H:H,MATCH(B306,'приложение 7.2 2 квартал'!B:B,0))),0,INDEX('приложение 7.2 2 квартал'!H:H,MATCH(B306,'приложение 7.2 2 квартал'!B:B,0)))</f>
        <v>0.16320799999999999</v>
      </c>
      <c r="J306" s="590"/>
      <c r="K306" s="591"/>
      <c r="L306" s="371"/>
      <c r="M306" s="590"/>
      <c r="N306" s="484">
        <f t="array" ref="N306">SUM(IF(ISNA(INDEX('приложение 7.2 2 квартал'!R:R,MATCH(B306,'приложение 7.2 2 квартал'!B:B,0))),0,INDEX('приложение 7.2 2 квартал'!R:R,MATCH(B306,'приложение 7.2 2 квартал'!B:B,0))),IF(ISNA(INDEX('приложение 7.2 1 квартал'!R:R,MATCH(B306,'приложение 7.2 1 квартал'!B:B,0))),0,INDEX('приложение 7.2 1 квартал'!R:R,MATCH(B306,'приложение 7.2 1 квартал'!B:B,0))))</f>
        <v>0.16320815999999999</v>
      </c>
      <c r="O306" s="484">
        <f t="array" ref="O306">IF(ISNA(INDEX('приложение 7.2 2 квартал'!R:R,MATCH(B306,'приложение 7.2 2 квартал'!B:B,0))),0,INDEX('приложение 7.2 2 квартал'!R:R,MATCH(B306,'приложение 7.2 2 квартал'!B:B,0)))</f>
        <v>0.16320815999999999</v>
      </c>
      <c r="P306" s="484">
        <f t="array" ref="P306">N306/1.18</f>
        <v>0.13831199999999999</v>
      </c>
      <c r="Q306" s="484">
        <f t="array" ref="Q306">O306/1.18</f>
        <v>0.13831199999999999</v>
      </c>
      <c r="R306" s="31"/>
      <c r="S306" s="32"/>
      <c r="T306" s="32"/>
      <c r="U306" s="32"/>
      <c r="V306" s="32"/>
      <c r="W306" s="627"/>
      <c r="X306" s="39"/>
      <c r="Y306" s="39"/>
      <c r="Z306" s="39"/>
      <c r="AA306" s="39"/>
      <c r="AB306" s="39"/>
      <c r="AC306" s="39"/>
    </row>
    <row r="307" spans="1:29" ht="78.75" x14ac:dyDescent="0.25">
      <c r="A307" s="596">
        <v>46</v>
      </c>
      <c r="B307" s="676" t="s">
        <v>389</v>
      </c>
      <c r="C307" s="32"/>
      <c r="D307" s="23"/>
      <c r="E307" s="484">
        <f t="shared" si="8"/>
        <v>0</v>
      </c>
      <c r="F307" s="590"/>
      <c r="G307" s="484">
        <f t="array" ref="G307">IF(ISNA(INDEX('приложение 7.2 1 квартал'!H:H,MATCH(B307,'приложение 7.2 1 квартал'!B:B,0))),0,INDEX('приложение 7.2 1 квартал'!H:H,MATCH(B307,'приложение 7.2 1 квартал'!B:B,0)))</f>
        <v>0</v>
      </c>
      <c r="H307" s="590"/>
      <c r="I307" s="484">
        <f t="array" ref="I307">IF(ISNA(INDEX('приложение 7.2 2 квартал'!H:H,MATCH(B307,'приложение 7.2 2 квартал'!B:B,0))),0,INDEX('приложение 7.2 2 квартал'!H:H,MATCH(B307,'приложение 7.2 2 квартал'!B:B,0)))</f>
        <v>0</v>
      </c>
      <c r="J307" s="590"/>
      <c r="K307" s="591"/>
      <c r="L307" s="371"/>
      <c r="M307" s="590"/>
      <c r="N307" s="484">
        <f t="array" ref="N307">SUM(IF(ISNA(INDEX('приложение 7.2 2 квартал'!R:R,MATCH(B307,'приложение 7.2 2 квартал'!B:B,0))),0,INDEX('приложение 7.2 2 квартал'!R:R,MATCH(B307,'приложение 7.2 2 квартал'!B:B,0))),IF(ISNA(INDEX('приложение 7.2 1 квартал'!R:R,MATCH(B307,'приложение 7.2 1 квартал'!B:B,0))),0,INDEX('приложение 7.2 1 квартал'!R:R,MATCH(B307,'приложение 7.2 1 квартал'!B:B,0))))</f>
        <v>1.35399808</v>
      </c>
      <c r="O307" s="484">
        <f t="array" ref="O307">IF(ISNA(INDEX('приложение 7.2 2 квартал'!R:R,MATCH(B307,'приложение 7.2 2 квартал'!B:B,0))),0,INDEX('приложение 7.2 2 квартал'!R:R,MATCH(B307,'приложение 7.2 2 квартал'!B:B,0)))</f>
        <v>1.35399808</v>
      </c>
      <c r="P307" s="484">
        <f t="array" ref="P307">N307/1.18</f>
        <v>1.147456</v>
      </c>
      <c r="Q307" s="484">
        <f t="array" ref="Q307">O307/1.18</f>
        <v>1.147456</v>
      </c>
      <c r="R307" s="31"/>
      <c r="S307" s="32"/>
      <c r="T307" s="32"/>
      <c r="U307" s="32"/>
      <c r="V307" s="32"/>
      <c r="W307" s="627"/>
      <c r="X307" s="39"/>
      <c r="Y307" s="39"/>
      <c r="Z307" s="39"/>
      <c r="AA307" s="39"/>
      <c r="AB307" s="39"/>
      <c r="AC307" s="39"/>
    </row>
    <row r="308" spans="1:29" ht="63" x14ac:dyDescent="0.25">
      <c r="A308" s="599">
        <v>47</v>
      </c>
      <c r="B308" s="676" t="s">
        <v>390</v>
      </c>
      <c r="C308" s="32"/>
      <c r="D308" s="23"/>
      <c r="E308" s="484">
        <f t="shared" si="8"/>
        <v>0</v>
      </c>
      <c r="F308" s="590"/>
      <c r="G308" s="484">
        <f t="array" ref="G308">IF(ISNA(INDEX('приложение 7.2 1 квартал'!H:H,MATCH(B308,'приложение 7.2 1 квартал'!B:B,0))),0,INDEX('приложение 7.2 1 квартал'!H:H,MATCH(B308,'приложение 7.2 1 квартал'!B:B,0)))</f>
        <v>0</v>
      </c>
      <c r="H308" s="590"/>
      <c r="I308" s="484">
        <f t="array" ref="I308">IF(ISNA(INDEX('приложение 7.2 2 квартал'!H:H,MATCH(B308,'приложение 7.2 2 квартал'!B:B,0))),0,INDEX('приложение 7.2 2 квартал'!H:H,MATCH(B308,'приложение 7.2 2 квартал'!B:B,0)))</f>
        <v>0</v>
      </c>
      <c r="J308" s="590"/>
      <c r="K308" s="591"/>
      <c r="L308" s="371"/>
      <c r="M308" s="590"/>
      <c r="N308" s="484">
        <f t="array" ref="N308">SUM(IF(ISNA(INDEX('приложение 7.2 2 квартал'!R:R,MATCH(B308,'приложение 7.2 2 квартал'!B:B,0))),0,INDEX('приложение 7.2 2 квартал'!R:R,MATCH(B308,'приложение 7.2 2 квартал'!B:B,0))),IF(ISNA(INDEX('приложение 7.2 1 квартал'!R:R,MATCH(B308,'приложение 7.2 1 квартал'!B:B,0))),0,INDEX('приложение 7.2 1 квартал'!R:R,MATCH(B308,'приложение 7.2 1 квартал'!B:B,0))))</f>
        <v>0.43660353999999996</v>
      </c>
      <c r="O308" s="484">
        <f t="array" ref="O308">IF(ISNA(INDEX('приложение 7.2 2 квартал'!R:R,MATCH(B308,'приложение 7.2 2 квартал'!B:B,0))),0,INDEX('приложение 7.2 2 квартал'!R:R,MATCH(B308,'приложение 7.2 2 квартал'!B:B,0)))</f>
        <v>0.43660353999999996</v>
      </c>
      <c r="P308" s="484">
        <f t="array" ref="P308">N308/1.18</f>
        <v>0.37000299999999997</v>
      </c>
      <c r="Q308" s="484">
        <f t="array" ref="Q308">O308/1.18</f>
        <v>0.37000299999999997</v>
      </c>
      <c r="R308" s="31"/>
      <c r="S308" s="32"/>
      <c r="T308" s="32"/>
      <c r="U308" s="32"/>
      <c r="V308" s="32"/>
      <c r="W308" s="627"/>
      <c r="X308" s="39"/>
      <c r="Y308" s="39"/>
      <c r="Z308" s="39"/>
      <c r="AA308" s="39"/>
      <c r="AB308" s="39"/>
      <c r="AC308" s="39"/>
    </row>
    <row r="309" spans="1:29" ht="78.75" x14ac:dyDescent="0.25">
      <c r="A309" s="596">
        <v>48</v>
      </c>
      <c r="B309" s="676" t="s">
        <v>391</v>
      </c>
      <c r="C309" s="32"/>
      <c r="D309" s="23"/>
      <c r="E309" s="484">
        <f t="shared" si="8"/>
        <v>0</v>
      </c>
      <c r="F309" s="590"/>
      <c r="G309" s="484">
        <f t="array" ref="G309">IF(ISNA(INDEX('приложение 7.2 1 квартал'!H:H,MATCH(B309,'приложение 7.2 1 квартал'!B:B,0))),0,INDEX('приложение 7.2 1 квартал'!H:H,MATCH(B309,'приложение 7.2 1 квартал'!B:B,0)))</f>
        <v>0</v>
      </c>
      <c r="H309" s="590"/>
      <c r="I309" s="484">
        <f t="array" ref="I309">IF(ISNA(INDEX('приложение 7.2 2 квартал'!H:H,MATCH(B309,'приложение 7.2 2 квартал'!B:B,0))),0,INDEX('приложение 7.2 2 квартал'!H:H,MATCH(B309,'приложение 7.2 2 квартал'!B:B,0)))</f>
        <v>0</v>
      </c>
      <c r="J309" s="590"/>
      <c r="K309" s="591"/>
      <c r="L309" s="371"/>
      <c r="M309" s="590"/>
      <c r="N309" s="484">
        <f t="array" ref="N309">SUM(IF(ISNA(INDEX('приложение 7.2 2 квартал'!R:R,MATCH(B309,'приложение 7.2 2 квартал'!B:B,0))),0,INDEX('приложение 7.2 2 квартал'!R:R,MATCH(B309,'приложение 7.2 2 квартал'!B:B,0))),IF(ISNA(INDEX('приложение 7.2 1 квартал'!R:R,MATCH(B309,'приложение 7.2 1 квартал'!B:B,0))),0,INDEX('приложение 7.2 1 квартал'!R:R,MATCH(B309,'приложение 7.2 1 квартал'!B:B,0))))</f>
        <v>0.46987127999999995</v>
      </c>
      <c r="O309" s="484">
        <f t="array" ref="O309">IF(ISNA(INDEX('приложение 7.2 2 квартал'!R:R,MATCH(B309,'приложение 7.2 2 квартал'!B:B,0))),0,INDEX('приложение 7.2 2 квартал'!R:R,MATCH(B309,'приложение 7.2 2 квартал'!B:B,0)))</f>
        <v>0.46987127999999995</v>
      </c>
      <c r="P309" s="484">
        <f t="array" ref="P309">N309/1.18</f>
        <v>0.39819599999999999</v>
      </c>
      <c r="Q309" s="484">
        <f t="array" ref="Q309">O309/1.18</f>
        <v>0.39819599999999999</v>
      </c>
      <c r="R309" s="31"/>
      <c r="S309" s="32"/>
      <c r="T309" s="32"/>
      <c r="U309" s="32"/>
      <c r="V309" s="32"/>
      <c r="W309" s="627"/>
      <c r="X309" s="39"/>
      <c r="Y309" s="39"/>
      <c r="Z309" s="39"/>
      <c r="AA309" s="39"/>
      <c r="AB309" s="39"/>
      <c r="AC309" s="39"/>
    </row>
    <row r="310" spans="1:29" ht="78.75" x14ac:dyDescent="0.25">
      <c r="A310" s="599">
        <v>49</v>
      </c>
      <c r="B310" s="676" t="s">
        <v>392</v>
      </c>
      <c r="C310" s="32"/>
      <c r="D310" s="23"/>
      <c r="E310" s="484">
        <f t="shared" si="8"/>
        <v>0</v>
      </c>
      <c r="F310" s="590"/>
      <c r="G310" s="484">
        <f t="array" ref="G310">IF(ISNA(INDEX('приложение 7.2 1 квартал'!H:H,MATCH(B310,'приложение 7.2 1 квартал'!B:B,0))),0,INDEX('приложение 7.2 1 квартал'!H:H,MATCH(B310,'приложение 7.2 1 квартал'!B:B,0)))</f>
        <v>0</v>
      </c>
      <c r="H310" s="590"/>
      <c r="I310" s="484">
        <f t="array" ref="I310">IF(ISNA(INDEX('приложение 7.2 2 квартал'!H:H,MATCH(B310,'приложение 7.2 2 квартал'!B:B,0))),0,INDEX('приложение 7.2 2 квартал'!H:H,MATCH(B310,'приложение 7.2 2 квартал'!B:B,0)))</f>
        <v>0</v>
      </c>
      <c r="J310" s="590"/>
      <c r="K310" s="591"/>
      <c r="L310" s="371"/>
      <c r="M310" s="590"/>
      <c r="N310" s="484">
        <f t="array" ref="N310">SUM(IF(ISNA(INDEX('приложение 7.2 2 квартал'!R:R,MATCH(B310,'приложение 7.2 2 квартал'!B:B,0))),0,INDEX('приложение 7.2 2 квартал'!R:R,MATCH(B310,'приложение 7.2 2 квартал'!B:B,0))),IF(ISNA(INDEX('приложение 7.2 1 квартал'!R:R,MATCH(B310,'приложение 7.2 1 квартал'!B:B,0))),0,INDEX('приложение 7.2 1 квартал'!R:R,MATCH(B310,'приложение 7.2 1 квартал'!B:B,0))))</f>
        <v>2.1124808399999999</v>
      </c>
      <c r="O310" s="484">
        <f t="array" ref="O310">IF(ISNA(INDEX('приложение 7.2 2 квартал'!R:R,MATCH(B310,'приложение 7.2 2 квартал'!B:B,0))),0,INDEX('приложение 7.2 2 квартал'!R:R,MATCH(B310,'приложение 7.2 2 квартал'!B:B,0)))</f>
        <v>2.1124808399999999</v>
      </c>
      <c r="P310" s="484">
        <f t="array" ref="P310">N310/1.18</f>
        <v>1.790238</v>
      </c>
      <c r="Q310" s="484">
        <f t="array" ref="Q310">O310/1.18</f>
        <v>1.790238</v>
      </c>
      <c r="R310" s="31"/>
      <c r="S310" s="32"/>
      <c r="T310" s="32"/>
      <c r="U310" s="32"/>
      <c r="V310" s="32"/>
      <c r="W310" s="627"/>
      <c r="X310" s="39"/>
      <c r="Y310" s="39"/>
      <c r="Z310" s="39"/>
      <c r="AA310" s="39"/>
      <c r="AB310" s="39"/>
      <c r="AC310" s="39"/>
    </row>
    <row r="311" spans="1:29" ht="63" x14ac:dyDescent="0.25">
      <c r="A311" s="596">
        <v>50</v>
      </c>
      <c r="B311" s="676" t="s">
        <v>393</v>
      </c>
      <c r="C311" s="32"/>
      <c r="D311" s="23"/>
      <c r="E311" s="484">
        <f t="shared" si="8"/>
        <v>0</v>
      </c>
      <c r="F311" s="590"/>
      <c r="G311" s="484">
        <f t="array" ref="G311">IF(ISNA(INDEX('приложение 7.2 1 квартал'!H:H,MATCH(B311,'приложение 7.2 1 квартал'!B:B,0))),0,INDEX('приложение 7.2 1 квартал'!H:H,MATCH(B311,'приложение 7.2 1 квартал'!B:B,0)))</f>
        <v>0</v>
      </c>
      <c r="H311" s="590"/>
      <c r="I311" s="484">
        <f t="array" ref="I311">IF(ISNA(INDEX('приложение 7.2 2 квартал'!H:H,MATCH(B311,'приложение 7.2 2 квартал'!B:B,0))),0,INDEX('приложение 7.2 2 квартал'!H:H,MATCH(B311,'приложение 7.2 2 квартал'!B:B,0)))</f>
        <v>0</v>
      </c>
      <c r="J311" s="590"/>
      <c r="K311" s="591"/>
      <c r="L311" s="371"/>
      <c r="M311" s="590"/>
      <c r="N311" s="484">
        <f t="array" ref="N311">SUM(IF(ISNA(INDEX('приложение 7.2 2 квартал'!R:R,MATCH(B311,'приложение 7.2 2 квартал'!B:B,0))),0,INDEX('приложение 7.2 2 квартал'!R:R,MATCH(B311,'приложение 7.2 2 квартал'!B:B,0))),IF(ISNA(INDEX('приложение 7.2 1 квартал'!R:R,MATCH(B311,'приложение 7.2 1 квартал'!B:B,0))),0,INDEX('приложение 7.2 1 квартал'!R:R,MATCH(B311,'приложение 7.2 1 квартал'!B:B,0))))</f>
        <v>0.42273381999999998</v>
      </c>
      <c r="O311" s="484">
        <f t="array" ref="O311">IF(ISNA(INDEX('приложение 7.2 2 квартал'!R:R,MATCH(B311,'приложение 7.2 2 квартал'!B:B,0))),0,INDEX('приложение 7.2 2 квартал'!R:R,MATCH(B311,'приложение 7.2 2 квартал'!B:B,0)))</f>
        <v>0.42273381999999998</v>
      </c>
      <c r="P311" s="484">
        <f t="array" ref="P311">N311/1.18</f>
        <v>0.35824899999999998</v>
      </c>
      <c r="Q311" s="484">
        <f t="array" ref="Q311">O311/1.18</f>
        <v>0.35824899999999998</v>
      </c>
      <c r="R311" s="31"/>
      <c r="S311" s="32"/>
      <c r="T311" s="32"/>
      <c r="U311" s="32"/>
      <c r="V311" s="32"/>
      <c r="W311" s="627"/>
      <c r="X311" s="39"/>
      <c r="Y311" s="39"/>
      <c r="Z311" s="39"/>
      <c r="AA311" s="39"/>
      <c r="AB311" s="39"/>
      <c r="AC311" s="39"/>
    </row>
    <row r="312" spans="1:29" ht="78.75" x14ac:dyDescent="0.25">
      <c r="A312" s="596">
        <v>51</v>
      </c>
      <c r="B312" s="676" t="s">
        <v>394</v>
      </c>
      <c r="C312" s="32"/>
      <c r="D312" s="23"/>
      <c r="E312" s="484">
        <f t="shared" si="8"/>
        <v>0</v>
      </c>
      <c r="F312" s="590"/>
      <c r="G312" s="484">
        <f t="array" ref="G312">IF(ISNA(INDEX('приложение 7.2 1 квартал'!H:H,MATCH(B312,'приложение 7.2 1 квартал'!B:B,0))),0,INDEX('приложение 7.2 1 квартал'!H:H,MATCH(B312,'приложение 7.2 1 квартал'!B:B,0)))</f>
        <v>0</v>
      </c>
      <c r="H312" s="590"/>
      <c r="I312" s="484">
        <f t="array" ref="I312">IF(ISNA(INDEX('приложение 7.2 2 квартал'!H:H,MATCH(B312,'приложение 7.2 2 квартал'!B:B,0))),0,INDEX('приложение 7.2 2 квартал'!H:H,MATCH(B312,'приложение 7.2 2 квартал'!B:B,0)))</f>
        <v>0</v>
      </c>
      <c r="J312" s="590"/>
      <c r="K312" s="591"/>
      <c r="L312" s="371"/>
      <c r="M312" s="590"/>
      <c r="N312" s="484">
        <f t="array" ref="N312">SUM(IF(ISNA(INDEX('приложение 7.2 2 квартал'!R:R,MATCH(B312,'приложение 7.2 2 квартал'!B:B,0))),0,INDEX('приложение 7.2 2 квартал'!R:R,MATCH(B312,'приложение 7.2 2 квартал'!B:B,0))),IF(ISNA(INDEX('приложение 7.2 1 квартал'!R:R,MATCH(B312,'приложение 7.2 1 квартал'!B:B,0))),0,INDEX('приложение 7.2 1 квартал'!R:R,MATCH(B312,'приложение 7.2 1 квартал'!B:B,0))))</f>
        <v>0.71306337999999991</v>
      </c>
      <c r="O312" s="484">
        <f t="array" ref="O312">IF(ISNA(INDEX('приложение 7.2 2 квартал'!R:R,MATCH(B312,'приложение 7.2 2 квартал'!B:B,0))),0,INDEX('приложение 7.2 2 квартал'!R:R,MATCH(B312,'приложение 7.2 2 квартал'!B:B,0)))</f>
        <v>0.71306337999999991</v>
      </c>
      <c r="P312" s="484">
        <f t="array" ref="P312">N312/1.18</f>
        <v>0.60429099999999991</v>
      </c>
      <c r="Q312" s="484">
        <f t="array" ref="Q312">O312/1.18</f>
        <v>0.60429099999999991</v>
      </c>
      <c r="R312" s="31"/>
      <c r="S312" s="32"/>
      <c r="T312" s="32"/>
      <c r="U312" s="32"/>
      <c r="V312" s="32"/>
      <c r="W312" s="627"/>
      <c r="X312" s="39"/>
      <c r="Y312" s="39"/>
      <c r="Z312" s="39"/>
      <c r="AA312" s="39"/>
      <c r="AB312" s="39"/>
      <c r="AC312" s="39"/>
    </row>
    <row r="313" spans="1:29" ht="78.75" x14ac:dyDescent="0.25">
      <c r="A313" s="596">
        <v>52</v>
      </c>
      <c r="B313" s="676" t="s">
        <v>395</v>
      </c>
      <c r="C313" s="32"/>
      <c r="D313" s="23"/>
      <c r="E313" s="484">
        <f t="shared" si="8"/>
        <v>0.287302</v>
      </c>
      <c r="F313" s="590"/>
      <c r="G313" s="484">
        <f t="array" ref="G313">IF(ISNA(INDEX('приложение 7.2 1 квартал'!H:H,MATCH(B313,'приложение 7.2 1 квартал'!B:B,0))),0,INDEX('приложение 7.2 1 квартал'!H:H,MATCH(B313,'приложение 7.2 1 квартал'!B:B,0)))</f>
        <v>0</v>
      </c>
      <c r="H313" s="590"/>
      <c r="I313" s="484">
        <f t="array" ref="I313">IF(ISNA(INDEX('приложение 7.2 2 квартал'!H:H,MATCH(B313,'приложение 7.2 2 квартал'!B:B,0))),0,INDEX('приложение 7.2 2 квартал'!H:H,MATCH(B313,'приложение 7.2 2 квартал'!B:B,0)))</f>
        <v>0.287302</v>
      </c>
      <c r="J313" s="590"/>
      <c r="K313" s="591"/>
      <c r="L313" s="371"/>
      <c r="M313" s="590"/>
      <c r="N313" s="484">
        <f t="array" ref="N313">SUM(IF(ISNA(INDEX('приложение 7.2 2 квартал'!R:R,MATCH(B313,'приложение 7.2 2 квартал'!B:B,0))),0,INDEX('приложение 7.2 2 квартал'!R:R,MATCH(B313,'приложение 7.2 2 квартал'!B:B,0))),IF(ISNA(INDEX('приложение 7.2 1 квартал'!R:R,MATCH(B313,'приложение 7.2 1 квартал'!B:B,0))),0,INDEX('приложение 7.2 1 квартал'!R:R,MATCH(B313,'приложение 7.2 1 квартал'!B:B,0))))</f>
        <v>0.28730285999999999</v>
      </c>
      <c r="O313" s="484">
        <f t="array" ref="O313">IF(ISNA(INDEX('приложение 7.2 2 квартал'!R:R,MATCH(B313,'приложение 7.2 2 квартал'!B:B,0))),0,INDEX('приложение 7.2 2 квартал'!R:R,MATCH(B313,'приложение 7.2 2 квартал'!B:B,0)))</f>
        <v>0.28730285999999999</v>
      </c>
      <c r="P313" s="484">
        <f t="array" ref="P313">N313/1.18</f>
        <v>0.243477</v>
      </c>
      <c r="Q313" s="484">
        <f t="array" ref="Q313">O313/1.18</f>
        <v>0.243477</v>
      </c>
      <c r="R313" s="31"/>
      <c r="S313" s="32"/>
      <c r="T313" s="32"/>
      <c r="U313" s="32"/>
      <c r="V313" s="32"/>
      <c r="W313" s="627"/>
      <c r="X313" s="39"/>
      <c r="Y313" s="39"/>
      <c r="Z313" s="39"/>
      <c r="AA313" s="39"/>
      <c r="AB313" s="39"/>
      <c r="AC313" s="39"/>
    </row>
    <row r="314" spans="1:29" ht="63" x14ac:dyDescent="0.25">
      <c r="A314" s="596">
        <v>53</v>
      </c>
      <c r="B314" s="676" t="s">
        <v>396</v>
      </c>
      <c r="C314" s="32"/>
      <c r="D314" s="23"/>
      <c r="E314" s="484">
        <f t="shared" si="8"/>
        <v>0</v>
      </c>
      <c r="F314" s="590"/>
      <c r="G314" s="484">
        <f t="array" ref="G314">IF(ISNA(INDEX('приложение 7.2 1 квартал'!H:H,MATCH(B314,'приложение 7.2 1 квартал'!B:B,0))),0,INDEX('приложение 7.2 1 квартал'!H:H,MATCH(B314,'приложение 7.2 1 квартал'!B:B,0)))</f>
        <v>0</v>
      </c>
      <c r="H314" s="590"/>
      <c r="I314" s="484">
        <f t="array" ref="I314">IF(ISNA(INDEX('приложение 7.2 2 квартал'!H:H,MATCH(B314,'приложение 7.2 2 квартал'!B:B,0))),0,INDEX('приложение 7.2 2 квартал'!H:H,MATCH(B314,'приложение 7.2 2 квартал'!B:B,0)))</f>
        <v>0</v>
      </c>
      <c r="J314" s="590"/>
      <c r="K314" s="591"/>
      <c r="L314" s="371"/>
      <c r="M314" s="590"/>
      <c r="N314" s="484">
        <f t="array" ref="N314">SUM(IF(ISNA(INDEX('приложение 7.2 2 квартал'!R:R,MATCH(B314,'приложение 7.2 2 квартал'!B:B,0))),0,INDEX('приложение 7.2 2 квартал'!R:R,MATCH(B314,'приложение 7.2 2 квартал'!B:B,0))),IF(ISNA(INDEX('приложение 7.2 1 квартал'!R:R,MATCH(B314,'приложение 7.2 1 квартал'!B:B,0))),0,INDEX('приложение 7.2 1 квартал'!R:R,MATCH(B314,'приложение 7.2 1 квартал'!B:B,0))))</f>
        <v>0.48387315999999997</v>
      </c>
      <c r="O314" s="484">
        <f t="array" ref="O314">IF(ISNA(INDEX('приложение 7.2 2 квартал'!R:R,MATCH(B314,'приложение 7.2 2 квартал'!B:B,0))),0,INDEX('приложение 7.2 2 квартал'!R:R,MATCH(B314,'приложение 7.2 2 квартал'!B:B,0)))</f>
        <v>0.48387315999999997</v>
      </c>
      <c r="P314" s="484">
        <f t="array" ref="P314">N314/1.18</f>
        <v>0.41006199999999998</v>
      </c>
      <c r="Q314" s="484">
        <f t="array" ref="Q314">O314/1.18</f>
        <v>0.41006199999999998</v>
      </c>
      <c r="R314" s="31"/>
      <c r="S314" s="32"/>
      <c r="T314" s="32"/>
      <c r="U314" s="32"/>
      <c r="V314" s="32"/>
      <c r="W314" s="627"/>
      <c r="X314" s="39"/>
      <c r="Y314" s="39"/>
      <c r="Z314" s="39"/>
      <c r="AA314" s="39"/>
      <c r="AB314" s="39"/>
      <c r="AC314" s="39"/>
    </row>
    <row r="315" spans="1:29" ht="63" x14ac:dyDescent="0.25">
      <c r="A315" s="596">
        <v>54</v>
      </c>
      <c r="B315" s="676" t="s">
        <v>397</v>
      </c>
      <c r="C315" s="32"/>
      <c r="D315" s="23"/>
      <c r="E315" s="484">
        <f t="shared" si="8"/>
        <v>0</v>
      </c>
      <c r="F315" s="590"/>
      <c r="G315" s="484">
        <f t="array" ref="G315">IF(ISNA(INDEX('приложение 7.2 1 квартал'!H:H,MATCH(B315,'приложение 7.2 1 квартал'!B:B,0))),0,INDEX('приложение 7.2 1 квартал'!H:H,MATCH(B315,'приложение 7.2 1 квартал'!B:B,0)))</f>
        <v>0</v>
      </c>
      <c r="H315" s="590"/>
      <c r="I315" s="484">
        <f t="array" ref="I315">IF(ISNA(INDEX('приложение 7.2 2 квартал'!H:H,MATCH(B315,'приложение 7.2 2 квартал'!B:B,0))),0,INDEX('приложение 7.2 2 квартал'!H:H,MATCH(B315,'приложение 7.2 2 квартал'!B:B,0)))</f>
        <v>0</v>
      </c>
      <c r="J315" s="590"/>
      <c r="K315" s="591"/>
      <c r="L315" s="371"/>
      <c r="M315" s="590"/>
      <c r="N315" s="484">
        <f t="array" ref="N315">SUM(IF(ISNA(INDEX('приложение 7.2 2 квартал'!R:R,MATCH(B315,'приложение 7.2 2 квартал'!B:B,0))),0,INDEX('приложение 7.2 2 квартал'!R:R,MATCH(B315,'приложение 7.2 2 квартал'!B:B,0))),IF(ISNA(INDEX('приложение 7.2 1 квартал'!R:R,MATCH(B315,'приложение 7.2 1 квартал'!B:B,0))),0,INDEX('приложение 7.2 1 квартал'!R:R,MATCH(B315,'приложение 7.2 1 квартал'!B:B,0))))</f>
        <v>0.56042565999999994</v>
      </c>
      <c r="O315" s="484">
        <f t="array" ref="O315">IF(ISNA(INDEX('приложение 7.2 2 квартал'!R:R,MATCH(B315,'приложение 7.2 2 квартал'!B:B,0))),0,INDEX('приложение 7.2 2 квартал'!R:R,MATCH(B315,'приложение 7.2 2 квартал'!B:B,0)))</f>
        <v>0.56042565999999994</v>
      </c>
      <c r="P315" s="484">
        <f t="array" ref="P315">N315/1.18</f>
        <v>0.474937</v>
      </c>
      <c r="Q315" s="484">
        <f t="array" ref="Q315">O315/1.18</f>
        <v>0.474937</v>
      </c>
      <c r="R315" s="31"/>
      <c r="S315" s="32"/>
      <c r="T315" s="32"/>
      <c r="U315" s="32"/>
      <c r="V315" s="32"/>
      <c r="W315" s="627"/>
      <c r="X315" s="39"/>
      <c r="Y315" s="39"/>
      <c r="Z315" s="39"/>
      <c r="AA315" s="39"/>
      <c r="AB315" s="39"/>
      <c r="AC315" s="39"/>
    </row>
    <row r="316" spans="1:29" ht="78.75" x14ac:dyDescent="0.25">
      <c r="A316" s="596">
        <v>55</v>
      </c>
      <c r="B316" s="676" t="s">
        <v>398</v>
      </c>
      <c r="C316" s="32"/>
      <c r="D316" s="23"/>
      <c r="E316" s="484">
        <f t="shared" si="8"/>
        <v>0.30733690000000002</v>
      </c>
      <c r="F316" s="590"/>
      <c r="G316" s="484">
        <f t="array" ref="G316">IF(ISNA(INDEX('приложение 7.2 1 квартал'!H:H,MATCH(B316,'приложение 7.2 1 квартал'!B:B,0))),0,INDEX('приложение 7.2 1 квартал'!H:H,MATCH(B316,'приложение 7.2 1 квартал'!B:B,0)))</f>
        <v>0</v>
      </c>
      <c r="H316" s="590"/>
      <c r="I316" s="484">
        <f t="array" ref="I316">IF(ISNA(INDEX('приложение 7.2 2 квартал'!H:H,MATCH(B316,'приложение 7.2 2 квартал'!B:B,0))),0,INDEX('приложение 7.2 2 квартал'!H:H,MATCH(B316,'приложение 7.2 2 квартал'!B:B,0)))</f>
        <v>0.30733690000000002</v>
      </c>
      <c r="J316" s="590"/>
      <c r="K316" s="591"/>
      <c r="L316" s="371"/>
      <c r="M316" s="590"/>
      <c r="N316" s="484">
        <f t="array" ref="N316">SUM(IF(ISNA(INDEX('приложение 7.2 2 квартал'!R:R,MATCH(B316,'приложение 7.2 2 квартал'!B:B,0))),0,INDEX('приложение 7.2 2 квартал'!R:R,MATCH(B316,'приложение 7.2 2 квартал'!B:B,0))),IF(ISNA(INDEX('приложение 7.2 1 квартал'!R:R,MATCH(B316,'приложение 7.2 1 квартал'!B:B,0))),0,INDEX('приложение 7.2 1 квартал'!R:R,MATCH(B316,'приложение 7.2 1 квартал'!B:B,0))))</f>
        <v>0.30733689999999997</v>
      </c>
      <c r="O316" s="484">
        <f t="array" ref="O316">IF(ISNA(INDEX('приложение 7.2 2 квартал'!R:R,MATCH(B316,'приложение 7.2 2 квартал'!B:B,0))),0,INDEX('приложение 7.2 2 квартал'!R:R,MATCH(B316,'приложение 7.2 2 квартал'!B:B,0)))</f>
        <v>0.30733689999999997</v>
      </c>
      <c r="P316" s="484">
        <f t="array" ref="P316">N316/1.18</f>
        <v>0.26045499999999999</v>
      </c>
      <c r="Q316" s="484">
        <f t="array" ref="Q316">O316/1.18</f>
        <v>0.26045499999999999</v>
      </c>
      <c r="R316" s="31"/>
      <c r="S316" s="32"/>
      <c r="T316" s="32"/>
      <c r="U316" s="32"/>
      <c r="V316" s="32"/>
      <c r="W316" s="627"/>
      <c r="X316" s="39"/>
      <c r="Y316" s="39"/>
      <c r="Z316" s="39"/>
      <c r="AA316" s="39"/>
      <c r="AB316" s="39"/>
      <c r="AC316" s="39"/>
    </row>
    <row r="317" spans="1:29" ht="126" x14ac:dyDescent="0.25">
      <c r="A317" s="599">
        <v>56</v>
      </c>
      <c r="B317" s="676" t="s">
        <v>399</v>
      </c>
      <c r="C317" s="32"/>
      <c r="D317" s="23"/>
      <c r="E317" s="484">
        <f t="shared" si="8"/>
        <v>0</v>
      </c>
      <c r="F317" s="590"/>
      <c r="G317" s="484">
        <f t="array" ref="G317">IF(ISNA(INDEX('приложение 7.2 1 квартал'!H:H,MATCH(B317,'приложение 7.2 1 квартал'!B:B,0))),0,INDEX('приложение 7.2 1 квартал'!H:H,MATCH(B317,'приложение 7.2 1 квартал'!B:B,0)))</f>
        <v>0</v>
      </c>
      <c r="H317" s="590"/>
      <c r="I317" s="484">
        <f t="array" ref="I317">IF(ISNA(INDEX('приложение 7.2 2 квартал'!H:H,MATCH(B317,'приложение 7.2 2 квартал'!B:B,0))),0,INDEX('приложение 7.2 2 квартал'!H:H,MATCH(B317,'приложение 7.2 2 квартал'!B:B,0)))</f>
        <v>0</v>
      </c>
      <c r="J317" s="590"/>
      <c r="K317" s="591"/>
      <c r="L317" s="371"/>
      <c r="M317" s="590"/>
      <c r="N317" s="484">
        <f t="array" ref="N317">SUM(IF(ISNA(INDEX('приложение 7.2 2 квартал'!R:R,MATCH(B317,'приложение 7.2 2 квартал'!B:B,0))),0,INDEX('приложение 7.2 2 квартал'!R:R,MATCH(B317,'приложение 7.2 2 квартал'!B:B,0))),IF(ISNA(INDEX('приложение 7.2 1 квартал'!R:R,MATCH(B317,'приложение 7.2 1 квартал'!B:B,0))),0,INDEX('приложение 7.2 1 квартал'!R:R,MATCH(B317,'приложение 7.2 1 квартал'!B:B,0))))</f>
        <v>3.4283129999999997</v>
      </c>
      <c r="O317" s="484">
        <f t="array" ref="O317">IF(ISNA(INDEX('приложение 7.2 2 квартал'!R:R,MATCH(B317,'приложение 7.2 2 квартал'!B:B,0))),0,INDEX('приложение 7.2 2 квартал'!R:R,MATCH(B317,'приложение 7.2 2 квартал'!B:B,0)))</f>
        <v>3.4283129999999997</v>
      </c>
      <c r="P317" s="484">
        <f t="array" ref="P317">N317/1.18</f>
        <v>2.9053499999999999</v>
      </c>
      <c r="Q317" s="484">
        <f t="array" ref="Q317">O317/1.18</f>
        <v>2.9053499999999999</v>
      </c>
      <c r="R317" s="31"/>
      <c r="S317" s="32"/>
      <c r="T317" s="32"/>
      <c r="U317" s="32"/>
      <c r="V317" s="32"/>
      <c r="W317" s="627"/>
      <c r="X317" s="39"/>
      <c r="Y317" s="39"/>
      <c r="Z317" s="39"/>
      <c r="AA317" s="39"/>
      <c r="AB317" s="39"/>
      <c r="AC317" s="39"/>
    </row>
    <row r="318" spans="1:29" ht="141.75" x14ac:dyDescent="0.25">
      <c r="A318" s="599">
        <v>57</v>
      </c>
      <c r="B318" s="675" t="s">
        <v>400</v>
      </c>
      <c r="C318" s="32"/>
      <c r="D318" s="23"/>
      <c r="E318" s="484">
        <f t="shared" si="8"/>
        <v>0</v>
      </c>
      <c r="F318" s="590"/>
      <c r="G318" s="484">
        <f t="array" ref="G318">IF(ISNA(INDEX('приложение 7.2 1 квартал'!H:H,MATCH(B318,'приложение 7.2 1 квартал'!B:B,0))),0,INDEX('приложение 7.2 1 квартал'!H:H,MATCH(B318,'приложение 7.2 1 квартал'!B:B,0)))</f>
        <v>0</v>
      </c>
      <c r="H318" s="590"/>
      <c r="I318" s="484">
        <f t="array" ref="I318">IF(ISNA(INDEX('приложение 7.2 2 квартал'!H:H,MATCH(B318,'приложение 7.2 2 квартал'!B:B,0))),0,INDEX('приложение 7.2 2 квартал'!H:H,MATCH(B318,'приложение 7.2 2 квартал'!B:B,0)))</f>
        <v>0</v>
      </c>
      <c r="J318" s="590"/>
      <c r="K318" s="591"/>
      <c r="L318" s="371"/>
      <c r="M318" s="590"/>
      <c r="N318" s="484">
        <f t="array" ref="N318">SUM(IF(ISNA(INDEX('приложение 7.2 2 квартал'!R:R,MATCH(B318,'приложение 7.2 2 квартал'!B:B,0))),0,INDEX('приложение 7.2 2 квартал'!R:R,MATCH(B318,'приложение 7.2 2 квартал'!B:B,0))),IF(ISNA(INDEX('приложение 7.2 1 квартал'!R:R,MATCH(B318,'приложение 7.2 1 квартал'!B:B,0))),0,INDEX('приложение 7.2 1 квартал'!R:R,MATCH(B318,'приложение 7.2 1 квартал'!B:B,0))))</f>
        <v>2.8267383799999997</v>
      </c>
      <c r="O318" s="484">
        <f t="array" ref="O318">IF(ISNA(INDEX('приложение 7.2 2 квартал'!R:R,MATCH(B318,'приложение 7.2 2 квартал'!B:B,0))),0,INDEX('приложение 7.2 2 квартал'!R:R,MATCH(B318,'приложение 7.2 2 квартал'!B:B,0)))</f>
        <v>2.8267383799999997</v>
      </c>
      <c r="P318" s="484">
        <f t="array" ref="P318">N318/1.18</f>
        <v>2.3955409999999997</v>
      </c>
      <c r="Q318" s="484">
        <f t="array" ref="Q318">O318/1.18</f>
        <v>2.3955409999999997</v>
      </c>
      <c r="R318" s="31"/>
      <c r="S318" s="32"/>
      <c r="T318" s="32"/>
      <c r="U318" s="32"/>
      <c r="V318" s="32"/>
      <c r="W318" s="627"/>
      <c r="X318" s="39"/>
      <c r="Y318" s="39"/>
      <c r="Z318" s="39"/>
      <c r="AA318" s="39"/>
      <c r="AB318" s="39"/>
      <c r="AC318" s="39"/>
    </row>
    <row r="319" spans="1:29" ht="63" x14ac:dyDescent="0.25">
      <c r="A319" s="596">
        <v>58</v>
      </c>
      <c r="B319" s="677" t="s">
        <v>401</v>
      </c>
      <c r="C319" s="32"/>
      <c r="D319" s="23"/>
      <c r="E319" s="484">
        <f t="shared" si="8"/>
        <v>0</v>
      </c>
      <c r="F319" s="590"/>
      <c r="G319" s="484">
        <f t="array" ref="G319">IF(ISNA(INDEX('приложение 7.2 1 квартал'!H:H,MATCH(B319,'приложение 7.2 1 квартал'!B:B,0))),0,INDEX('приложение 7.2 1 квартал'!H:H,MATCH(B319,'приложение 7.2 1 квартал'!B:B,0)))</f>
        <v>0</v>
      </c>
      <c r="H319" s="590"/>
      <c r="I319" s="484">
        <f t="array" ref="I319">IF(ISNA(INDEX('приложение 7.2 2 квартал'!H:H,MATCH(B319,'приложение 7.2 2 квартал'!B:B,0))),0,INDEX('приложение 7.2 2 квартал'!H:H,MATCH(B319,'приложение 7.2 2 квартал'!B:B,0)))</f>
        <v>0</v>
      </c>
      <c r="J319" s="590"/>
      <c r="K319" s="591"/>
      <c r="L319" s="371"/>
      <c r="M319" s="590"/>
      <c r="N319" s="484">
        <f t="array" ref="N319">SUM(IF(ISNA(INDEX('приложение 7.2 2 квартал'!R:R,MATCH(B319,'приложение 7.2 2 квартал'!B:B,0))),0,INDEX('приложение 7.2 2 квартал'!R:R,MATCH(B319,'приложение 7.2 2 квартал'!B:B,0))),IF(ISNA(INDEX('приложение 7.2 1 квартал'!R:R,MATCH(B319,'приложение 7.2 1 квартал'!B:B,0))),0,INDEX('приложение 7.2 1 квартал'!R:R,MATCH(B319,'приложение 7.2 1 квартал'!B:B,0))))</f>
        <v>0.56241401899999999</v>
      </c>
      <c r="O319" s="484">
        <f t="array" ref="O319">IF(ISNA(INDEX('приложение 7.2 2 квартал'!R:R,MATCH(B319,'приложение 7.2 2 квартал'!B:B,0))),0,INDEX('приложение 7.2 2 квартал'!R:R,MATCH(B319,'приложение 7.2 2 квартал'!B:B,0)))</f>
        <v>0.56241401899999999</v>
      </c>
      <c r="P319" s="484">
        <f t="array" ref="P319">N319/1.18</f>
        <v>0.47662205000000002</v>
      </c>
      <c r="Q319" s="484">
        <f t="array" ref="Q319">O319/1.18</f>
        <v>0.47662205000000002</v>
      </c>
      <c r="R319" s="31"/>
      <c r="S319" s="32"/>
      <c r="T319" s="32"/>
      <c r="U319" s="32"/>
      <c r="V319" s="32"/>
      <c r="W319" s="627"/>
      <c r="X319" s="39"/>
      <c r="Y319" s="39"/>
      <c r="Z319" s="39"/>
      <c r="AA319" s="39"/>
      <c r="AB319" s="39"/>
      <c r="AC319" s="39"/>
    </row>
    <row r="320" spans="1:29" ht="78.75" x14ac:dyDescent="0.25">
      <c r="A320" s="596">
        <v>59</v>
      </c>
      <c r="B320" s="676" t="s">
        <v>402</v>
      </c>
      <c r="C320" s="32"/>
      <c r="D320" s="23"/>
      <c r="E320" s="484">
        <f t="shared" si="8"/>
        <v>0.29786267999999999</v>
      </c>
      <c r="F320" s="590"/>
      <c r="G320" s="484">
        <f t="array" ref="G320">IF(ISNA(INDEX('приложение 7.2 1 квартал'!H:H,MATCH(B320,'приложение 7.2 1 квартал'!B:B,0))),0,INDEX('приложение 7.2 1 квартал'!H:H,MATCH(B320,'приложение 7.2 1 квартал'!B:B,0)))</f>
        <v>0</v>
      </c>
      <c r="H320" s="590"/>
      <c r="I320" s="484">
        <f t="array" ref="I320">IF(ISNA(INDEX('приложение 7.2 2 квартал'!H:H,MATCH(B320,'приложение 7.2 2 квартал'!B:B,0))),0,INDEX('приложение 7.2 2 квартал'!H:H,MATCH(B320,'приложение 7.2 2 квартал'!B:B,0)))</f>
        <v>0.29786267999999999</v>
      </c>
      <c r="J320" s="590"/>
      <c r="K320" s="591"/>
      <c r="L320" s="371"/>
      <c r="M320" s="590"/>
      <c r="N320" s="484">
        <f t="array" ref="N320">SUM(IF(ISNA(INDEX('приложение 7.2 2 квартал'!R:R,MATCH(B320,'приложение 7.2 2 квартал'!B:B,0))),0,INDEX('приложение 7.2 2 квартал'!R:R,MATCH(B320,'приложение 7.2 2 квартал'!B:B,0))),IF(ISNA(INDEX('приложение 7.2 1 квартал'!R:R,MATCH(B320,'приложение 7.2 1 квартал'!B:B,0))),0,INDEX('приложение 7.2 1 квартал'!R:R,MATCH(B320,'приложение 7.2 1 квартал'!B:B,0))))</f>
        <v>0.29786267999999999</v>
      </c>
      <c r="O320" s="484">
        <f t="array" ref="O320">IF(ISNA(INDEX('приложение 7.2 2 квартал'!R:R,MATCH(B320,'приложение 7.2 2 квартал'!B:B,0))),0,INDEX('приложение 7.2 2 квартал'!R:R,MATCH(B320,'приложение 7.2 2 квартал'!B:B,0)))</f>
        <v>0.29786267999999999</v>
      </c>
      <c r="P320" s="484">
        <f t="array" ref="P320">N320/1.18</f>
        <v>0.25242599999999998</v>
      </c>
      <c r="Q320" s="484">
        <f t="array" ref="Q320">O320/1.18</f>
        <v>0.25242599999999998</v>
      </c>
      <c r="R320" s="31"/>
      <c r="S320" s="32"/>
      <c r="T320" s="32"/>
      <c r="U320" s="32"/>
      <c r="V320" s="32"/>
      <c r="W320" s="627"/>
      <c r="X320" s="39"/>
      <c r="Y320" s="39"/>
      <c r="Z320" s="39"/>
      <c r="AA320" s="39"/>
      <c r="AB320" s="39"/>
      <c r="AC320" s="39"/>
    </row>
    <row r="321" spans="1:29" ht="63" x14ac:dyDescent="0.25">
      <c r="A321" s="600">
        <v>60</v>
      </c>
      <c r="B321" s="676" t="s">
        <v>403</v>
      </c>
      <c r="C321" s="32"/>
      <c r="D321" s="23"/>
      <c r="E321" s="484">
        <f t="shared" si="8"/>
        <v>0</v>
      </c>
      <c r="F321" s="590"/>
      <c r="G321" s="484">
        <f t="array" ref="G321">IF(ISNA(INDEX('приложение 7.2 1 квартал'!H:H,MATCH(B321,'приложение 7.2 1 квартал'!B:B,0))),0,INDEX('приложение 7.2 1 квартал'!H:H,MATCH(B321,'приложение 7.2 1 квартал'!B:B,0)))</f>
        <v>0</v>
      </c>
      <c r="H321" s="590"/>
      <c r="I321" s="484">
        <f t="array" ref="I321">IF(ISNA(INDEX('приложение 7.2 2 квартал'!H:H,MATCH(B321,'приложение 7.2 2 квартал'!B:B,0))),0,INDEX('приложение 7.2 2 квартал'!H:H,MATCH(B321,'приложение 7.2 2 квартал'!B:B,0)))</f>
        <v>0</v>
      </c>
      <c r="J321" s="590"/>
      <c r="K321" s="591"/>
      <c r="L321" s="371"/>
      <c r="M321" s="590"/>
      <c r="N321" s="484">
        <f t="array" ref="N321">SUM(IF(ISNA(INDEX('приложение 7.2 2 квартал'!R:R,MATCH(B321,'приложение 7.2 2 квартал'!B:B,0))),0,INDEX('приложение 7.2 2 квартал'!R:R,MATCH(B321,'приложение 7.2 2 квартал'!B:B,0))),IF(ISNA(INDEX('приложение 7.2 1 квартал'!R:R,MATCH(B321,'приложение 7.2 1 квартал'!B:B,0))),0,INDEX('приложение 7.2 1 квартал'!R:R,MATCH(B321,'приложение 7.2 1 квартал'!B:B,0))))</f>
        <v>0.81529857999999999</v>
      </c>
      <c r="O321" s="484">
        <f t="array" ref="O321">IF(ISNA(INDEX('приложение 7.2 2 квартал'!R:R,MATCH(B321,'приложение 7.2 2 квартал'!B:B,0))),0,INDEX('приложение 7.2 2 квартал'!R:R,MATCH(B321,'приложение 7.2 2 квартал'!B:B,0)))</f>
        <v>0.81529857999999999</v>
      </c>
      <c r="P321" s="484">
        <f t="array" ref="P321">N321/1.18</f>
        <v>0.69093100000000007</v>
      </c>
      <c r="Q321" s="484">
        <f t="array" ref="Q321">O321/1.18</f>
        <v>0.69093100000000007</v>
      </c>
      <c r="R321" s="31"/>
      <c r="S321" s="32"/>
      <c r="T321" s="32"/>
      <c r="U321" s="32"/>
      <c r="V321" s="32"/>
      <c r="W321" s="627"/>
      <c r="X321" s="39"/>
      <c r="Y321" s="39"/>
      <c r="Z321" s="39"/>
      <c r="AA321" s="39"/>
      <c r="AB321" s="39"/>
      <c r="AC321" s="39"/>
    </row>
    <row r="322" spans="1:29" ht="78.75" x14ac:dyDescent="0.25">
      <c r="A322" s="600">
        <v>61</v>
      </c>
      <c r="B322" s="676" t="s">
        <v>404</v>
      </c>
      <c r="C322" s="32"/>
      <c r="D322" s="23"/>
      <c r="E322" s="484">
        <f t="shared" si="8"/>
        <v>0</v>
      </c>
      <c r="F322" s="590"/>
      <c r="G322" s="484">
        <f t="array" ref="G322">IF(ISNA(INDEX('приложение 7.2 1 квартал'!H:H,MATCH(B322,'приложение 7.2 1 квартал'!B:B,0))),0,INDEX('приложение 7.2 1 квартал'!H:H,MATCH(B322,'приложение 7.2 1 квартал'!B:B,0)))</f>
        <v>0</v>
      </c>
      <c r="H322" s="590"/>
      <c r="I322" s="484">
        <f t="array" ref="I322">IF(ISNA(INDEX('приложение 7.2 2 квартал'!H:H,MATCH(B322,'приложение 7.2 2 квартал'!B:B,0))),0,INDEX('приложение 7.2 2 квартал'!H:H,MATCH(B322,'приложение 7.2 2 квартал'!B:B,0)))</f>
        <v>0</v>
      </c>
      <c r="J322" s="590"/>
      <c r="K322" s="591"/>
      <c r="L322" s="371"/>
      <c r="M322" s="590"/>
      <c r="N322" s="484">
        <f t="array" ref="N322">SUM(IF(ISNA(INDEX('приложение 7.2 2 квартал'!R:R,MATCH(B322,'приложение 7.2 2 квартал'!B:B,0))),0,INDEX('приложение 7.2 2 квартал'!R:R,MATCH(B322,'приложение 7.2 2 квартал'!B:B,0))),IF(ISNA(INDEX('приложение 7.2 1 квартал'!R:R,MATCH(B322,'приложение 7.2 1 квартал'!B:B,0))),0,INDEX('приложение 7.2 1 квартал'!R:R,MATCH(B322,'приложение 7.2 1 квартал'!B:B,0))))</f>
        <v>0.90582699999999994</v>
      </c>
      <c r="O322" s="484">
        <f t="array" ref="O322">IF(ISNA(INDEX('приложение 7.2 2 квартал'!R:R,MATCH(B322,'приложение 7.2 2 квартал'!B:B,0))),0,INDEX('приложение 7.2 2 квартал'!R:R,MATCH(B322,'приложение 7.2 2 квартал'!B:B,0)))</f>
        <v>0.90582699999999994</v>
      </c>
      <c r="P322" s="484">
        <f t="array" ref="P322">N322/1.18</f>
        <v>0.76764999999999994</v>
      </c>
      <c r="Q322" s="484">
        <f t="array" ref="Q322">O322/1.18</f>
        <v>0.76764999999999994</v>
      </c>
      <c r="R322" s="31"/>
      <c r="S322" s="32"/>
      <c r="T322" s="32"/>
      <c r="U322" s="32"/>
      <c r="V322" s="32"/>
      <c r="W322" s="627"/>
      <c r="X322" s="39"/>
      <c r="Y322" s="39"/>
      <c r="Z322" s="39"/>
      <c r="AA322" s="39"/>
      <c r="AB322" s="39"/>
      <c r="AC322" s="39"/>
    </row>
    <row r="323" spans="1:29" ht="78.75" x14ac:dyDescent="0.25">
      <c r="A323" s="600">
        <v>62</v>
      </c>
      <c r="B323" s="676" t="s">
        <v>405</v>
      </c>
      <c r="C323" s="32"/>
      <c r="D323" s="23"/>
      <c r="E323" s="484">
        <f t="shared" si="8"/>
        <v>0</v>
      </c>
      <c r="F323" s="590"/>
      <c r="G323" s="484">
        <f t="array" ref="G323">IF(ISNA(INDEX('приложение 7.2 1 квартал'!H:H,MATCH(B323,'приложение 7.2 1 квартал'!B:B,0))),0,INDEX('приложение 7.2 1 квартал'!H:H,MATCH(B323,'приложение 7.2 1 квартал'!B:B,0)))</f>
        <v>0</v>
      </c>
      <c r="H323" s="590"/>
      <c r="I323" s="484">
        <f t="array" ref="I323">IF(ISNA(INDEX('приложение 7.2 2 квартал'!H:H,MATCH(B323,'приложение 7.2 2 квартал'!B:B,0))),0,INDEX('приложение 7.2 2 квартал'!H:H,MATCH(B323,'приложение 7.2 2 квартал'!B:B,0)))</f>
        <v>0</v>
      </c>
      <c r="J323" s="590"/>
      <c r="K323" s="591"/>
      <c r="L323" s="371"/>
      <c r="M323" s="590"/>
      <c r="N323" s="484">
        <f t="array" ref="N323">SUM(IF(ISNA(INDEX('приложение 7.2 2 квартал'!R:R,MATCH(B323,'приложение 7.2 2 квартал'!B:B,0))),0,INDEX('приложение 7.2 2 квартал'!R:R,MATCH(B323,'приложение 7.2 2 квартал'!B:B,0))),IF(ISNA(INDEX('приложение 7.2 1 квартал'!R:R,MATCH(B323,'приложение 7.2 1 квартал'!B:B,0))),0,INDEX('приложение 7.2 1 квартал'!R:R,MATCH(B323,'приложение 7.2 1 квартал'!B:B,0))))</f>
        <v>0.51984663999999992</v>
      </c>
      <c r="O323" s="484">
        <f t="array" ref="O323">IF(ISNA(INDEX('приложение 7.2 2 квартал'!R:R,MATCH(B323,'приложение 7.2 2 квартал'!B:B,0))),0,INDEX('приложение 7.2 2 квартал'!R:R,MATCH(B323,'приложение 7.2 2 квартал'!B:B,0)))</f>
        <v>0.51984663999999992</v>
      </c>
      <c r="P323" s="484">
        <f t="array" ref="P323">N323/1.18</f>
        <v>0.44054799999999994</v>
      </c>
      <c r="Q323" s="484">
        <f t="array" ref="Q323">O323/1.18</f>
        <v>0.44054799999999994</v>
      </c>
      <c r="R323" s="31"/>
      <c r="S323" s="32"/>
      <c r="T323" s="32"/>
      <c r="U323" s="32"/>
      <c r="V323" s="32"/>
      <c r="W323" s="627"/>
      <c r="X323" s="39"/>
      <c r="Y323" s="39"/>
      <c r="Z323" s="39"/>
      <c r="AA323" s="39"/>
      <c r="AB323" s="39"/>
      <c r="AC323" s="39"/>
    </row>
    <row r="324" spans="1:29" ht="78.75" x14ac:dyDescent="0.25">
      <c r="A324" s="600">
        <v>63</v>
      </c>
      <c r="B324" s="676" t="s">
        <v>406</v>
      </c>
      <c r="C324" s="32"/>
      <c r="D324" s="23"/>
      <c r="E324" s="484">
        <f t="shared" si="8"/>
        <v>0</v>
      </c>
      <c r="F324" s="590"/>
      <c r="G324" s="484">
        <f t="array" ref="G324">IF(ISNA(INDEX('приложение 7.2 1 квартал'!H:H,MATCH(B324,'приложение 7.2 1 квартал'!B:B,0))),0,INDEX('приложение 7.2 1 квартал'!H:H,MATCH(B324,'приложение 7.2 1 квартал'!B:B,0)))</f>
        <v>0</v>
      </c>
      <c r="H324" s="590"/>
      <c r="I324" s="484">
        <f t="array" ref="I324">IF(ISNA(INDEX('приложение 7.2 2 квартал'!H:H,MATCH(B324,'приложение 7.2 2 квартал'!B:B,0))),0,INDEX('приложение 7.2 2 квартал'!H:H,MATCH(B324,'приложение 7.2 2 квартал'!B:B,0)))</f>
        <v>0</v>
      </c>
      <c r="J324" s="590"/>
      <c r="K324" s="591"/>
      <c r="L324" s="371"/>
      <c r="M324" s="590"/>
      <c r="N324" s="484">
        <f t="array" ref="N324">SUM(IF(ISNA(INDEX('приложение 7.2 2 квартал'!R:R,MATCH(B324,'приложение 7.2 2 квартал'!B:B,0))),0,INDEX('приложение 7.2 2 квартал'!R:R,MATCH(B324,'приложение 7.2 2 квартал'!B:B,0))),IF(ISNA(INDEX('приложение 7.2 1 квартал'!R:R,MATCH(B324,'приложение 7.2 1 квартал'!B:B,0))),0,INDEX('приложение 7.2 1 квартал'!R:R,MATCH(B324,'приложение 7.2 1 квартал'!B:B,0))))</f>
        <v>0.64361802000000001</v>
      </c>
      <c r="O324" s="484">
        <f t="array" ref="O324">IF(ISNA(INDEX('приложение 7.2 2 квартал'!R:R,MATCH(B324,'приложение 7.2 2 квартал'!B:B,0))),0,INDEX('приложение 7.2 2 квартал'!R:R,MATCH(B324,'приложение 7.2 2 квартал'!B:B,0)))</f>
        <v>0.64361802000000001</v>
      </c>
      <c r="P324" s="484">
        <f t="array" ref="P324">N324/1.18</f>
        <v>0.54543900000000001</v>
      </c>
      <c r="Q324" s="484">
        <f t="array" ref="Q324">O324/1.18</f>
        <v>0.54543900000000001</v>
      </c>
      <c r="R324" s="31"/>
      <c r="S324" s="32"/>
      <c r="T324" s="32"/>
      <c r="U324" s="32"/>
      <c r="V324" s="32"/>
      <c r="W324" s="627"/>
      <c r="X324" s="39"/>
      <c r="Y324" s="39"/>
      <c r="Z324" s="39"/>
      <c r="AA324" s="39"/>
      <c r="AB324" s="39"/>
      <c r="AC324" s="39"/>
    </row>
    <row r="325" spans="1:29" ht="78.75" x14ac:dyDescent="0.25">
      <c r="A325" s="599">
        <v>64</v>
      </c>
      <c r="B325" s="676" t="s">
        <v>407</v>
      </c>
      <c r="C325" s="32"/>
      <c r="D325" s="23"/>
      <c r="E325" s="484">
        <f t="shared" si="8"/>
        <v>0</v>
      </c>
      <c r="F325" s="590"/>
      <c r="G325" s="484">
        <f t="array" ref="G325">IF(ISNA(INDEX('приложение 7.2 1 квартал'!H:H,MATCH(B325,'приложение 7.2 1 квартал'!B:B,0))),0,INDEX('приложение 7.2 1 квартал'!H:H,MATCH(B325,'приложение 7.2 1 квартал'!B:B,0)))</f>
        <v>0</v>
      </c>
      <c r="H325" s="590"/>
      <c r="I325" s="484">
        <f t="array" ref="I325">IF(ISNA(INDEX('приложение 7.2 2 квартал'!H:H,MATCH(B325,'приложение 7.2 2 квартал'!B:B,0))),0,INDEX('приложение 7.2 2 квартал'!H:H,MATCH(B325,'приложение 7.2 2 квартал'!B:B,0)))</f>
        <v>0</v>
      </c>
      <c r="J325" s="590"/>
      <c r="K325" s="591"/>
      <c r="L325" s="371"/>
      <c r="M325" s="590"/>
      <c r="N325" s="484">
        <f t="array" ref="N325">SUM(IF(ISNA(INDEX('приложение 7.2 2 квартал'!R:R,MATCH(B325,'приложение 7.2 2 квартал'!B:B,0))),0,INDEX('приложение 7.2 2 квартал'!R:R,MATCH(B325,'приложение 7.2 2 квартал'!B:B,0))),IF(ISNA(INDEX('приложение 7.2 1 квартал'!R:R,MATCH(B325,'приложение 7.2 1 квартал'!B:B,0))),0,INDEX('приложение 7.2 1 квартал'!R:R,MATCH(B325,'приложение 7.2 1 квартал'!B:B,0))))</f>
        <v>0.91652487999999999</v>
      </c>
      <c r="O325" s="484">
        <f t="array" ref="O325">IF(ISNA(INDEX('приложение 7.2 2 квартал'!R:R,MATCH(B325,'приложение 7.2 2 квартал'!B:B,0))),0,INDEX('приложение 7.2 2 квартал'!R:R,MATCH(B325,'приложение 7.2 2 квартал'!B:B,0)))</f>
        <v>0.91652487999999999</v>
      </c>
      <c r="P325" s="484">
        <f t="array" ref="P325">N325/1.18</f>
        <v>0.77671600000000007</v>
      </c>
      <c r="Q325" s="484">
        <f t="array" ref="Q325">O325/1.18</f>
        <v>0.77671600000000007</v>
      </c>
      <c r="R325" s="31"/>
      <c r="S325" s="32"/>
      <c r="T325" s="32"/>
      <c r="U325" s="32"/>
      <c r="V325" s="32"/>
      <c r="W325" s="627"/>
      <c r="X325" s="39"/>
      <c r="Y325" s="39"/>
      <c r="Z325" s="39"/>
      <c r="AA325" s="39"/>
      <c r="AB325" s="39"/>
      <c r="AC325" s="39"/>
    </row>
    <row r="326" spans="1:29" ht="63" x14ac:dyDescent="0.25">
      <c r="A326" s="600">
        <v>65</v>
      </c>
      <c r="B326" s="676" t="s">
        <v>408</v>
      </c>
      <c r="C326" s="32"/>
      <c r="D326" s="23"/>
      <c r="E326" s="484">
        <f t="shared" si="8"/>
        <v>0</v>
      </c>
      <c r="F326" s="590"/>
      <c r="G326" s="484">
        <f t="array" ref="G326">IF(ISNA(INDEX('приложение 7.2 1 квартал'!H:H,MATCH(B326,'приложение 7.2 1 квартал'!B:B,0))),0,INDEX('приложение 7.2 1 квартал'!H:H,MATCH(B326,'приложение 7.2 1 квартал'!B:B,0)))</f>
        <v>0</v>
      </c>
      <c r="H326" s="590"/>
      <c r="I326" s="484">
        <f t="array" ref="I326">IF(ISNA(INDEX('приложение 7.2 2 квартал'!H:H,MATCH(B326,'приложение 7.2 2 квартал'!B:B,0))),0,INDEX('приложение 7.2 2 квартал'!H:H,MATCH(B326,'приложение 7.2 2 квартал'!B:B,0)))</f>
        <v>0</v>
      </c>
      <c r="J326" s="590"/>
      <c r="K326" s="591"/>
      <c r="L326" s="371"/>
      <c r="M326" s="590"/>
      <c r="N326" s="484">
        <f t="array" ref="N326">SUM(IF(ISNA(INDEX('приложение 7.2 2 квартал'!R:R,MATCH(B326,'приложение 7.2 2 квартал'!B:B,0))),0,INDEX('приложение 7.2 2 квартал'!R:R,MATCH(B326,'приложение 7.2 2 квартал'!B:B,0))),IF(ISNA(INDEX('приложение 7.2 1 квартал'!R:R,MATCH(B326,'приложение 7.2 1 квартал'!B:B,0))),0,INDEX('приложение 7.2 1 квартал'!R:R,MATCH(B326,'приложение 7.2 1 квартал'!B:B,0))))</f>
        <v>0.71442863999999995</v>
      </c>
      <c r="O326" s="484">
        <f t="array" ref="O326">IF(ISNA(INDEX('приложение 7.2 2 квартал'!R:R,MATCH(B326,'приложение 7.2 2 квартал'!B:B,0))),0,INDEX('приложение 7.2 2 квартал'!R:R,MATCH(B326,'приложение 7.2 2 квартал'!B:B,0)))</f>
        <v>0.71442863999999995</v>
      </c>
      <c r="P326" s="484">
        <f t="array" ref="P326">N326/1.18</f>
        <v>0.60544799999999999</v>
      </c>
      <c r="Q326" s="484">
        <f t="array" ref="Q326">O326/1.18</f>
        <v>0.60544799999999999</v>
      </c>
      <c r="R326" s="31"/>
      <c r="S326" s="32"/>
      <c r="T326" s="32"/>
      <c r="U326" s="32"/>
      <c r="V326" s="32"/>
      <c r="W326" s="627"/>
      <c r="X326" s="39"/>
      <c r="Y326" s="39"/>
      <c r="Z326" s="39"/>
      <c r="AA326" s="39"/>
      <c r="AB326" s="39"/>
      <c r="AC326" s="39"/>
    </row>
    <row r="327" spans="1:29" ht="110.25" x14ac:dyDescent="0.25">
      <c r="A327" s="599">
        <v>66</v>
      </c>
      <c r="B327" s="676" t="s">
        <v>409</v>
      </c>
      <c r="C327" s="32"/>
      <c r="D327" s="23"/>
      <c r="E327" s="484">
        <f t="shared" si="8"/>
        <v>0</v>
      </c>
      <c r="F327" s="590"/>
      <c r="G327" s="484">
        <f t="array" ref="G327">IF(ISNA(INDEX('приложение 7.2 1 квартал'!H:H,MATCH(B327,'приложение 7.2 1 квартал'!B:B,0))),0,INDEX('приложение 7.2 1 квартал'!H:H,MATCH(B327,'приложение 7.2 1 квартал'!B:B,0)))</f>
        <v>0</v>
      </c>
      <c r="H327" s="590"/>
      <c r="I327" s="484">
        <f t="array" ref="I327">IF(ISNA(INDEX('приложение 7.2 2 квартал'!H:H,MATCH(B327,'приложение 7.2 2 квартал'!B:B,0))),0,INDEX('приложение 7.2 2 квартал'!H:H,MATCH(B327,'приложение 7.2 2 квартал'!B:B,0)))</f>
        <v>0</v>
      </c>
      <c r="J327" s="590"/>
      <c r="K327" s="591"/>
      <c r="L327" s="371"/>
      <c r="M327" s="590"/>
      <c r="N327" s="484">
        <f t="array" ref="N327">SUM(IF(ISNA(INDEX('приложение 7.2 2 квартал'!R:R,MATCH(B327,'приложение 7.2 2 квартал'!B:B,0))),0,INDEX('приложение 7.2 2 квартал'!R:R,MATCH(B327,'приложение 7.2 2 квартал'!B:B,0))),IF(ISNA(INDEX('приложение 7.2 1 квартал'!R:R,MATCH(B327,'приложение 7.2 1 квартал'!B:B,0))),0,INDEX('приложение 7.2 1 квартал'!R:R,MATCH(B327,'приложение 7.2 1 квартал'!B:B,0))))</f>
        <v>0.69168885999999996</v>
      </c>
      <c r="O327" s="484">
        <f t="array" ref="O327">IF(ISNA(INDEX('приложение 7.2 2 квартал'!R:R,MATCH(B327,'приложение 7.2 2 квартал'!B:B,0))),0,INDEX('приложение 7.2 2 квартал'!R:R,MATCH(B327,'приложение 7.2 2 квартал'!B:B,0)))</f>
        <v>0.69168885999999996</v>
      </c>
      <c r="P327" s="484">
        <f t="array" ref="P327">N327/1.18</f>
        <v>0.58617699999999995</v>
      </c>
      <c r="Q327" s="484">
        <f t="array" ref="Q327">O327/1.18</f>
        <v>0.58617699999999995</v>
      </c>
      <c r="R327" s="31"/>
      <c r="S327" s="32"/>
      <c r="T327" s="32"/>
      <c r="U327" s="32"/>
      <c r="V327" s="32"/>
      <c r="W327" s="627"/>
      <c r="X327" s="39"/>
      <c r="Y327" s="39"/>
      <c r="Z327" s="39"/>
      <c r="AA327" s="39"/>
      <c r="AB327" s="39"/>
      <c r="AC327" s="39"/>
    </row>
    <row r="328" spans="1:29" ht="78.75" x14ac:dyDescent="0.25">
      <c r="A328" s="599">
        <v>67</v>
      </c>
      <c r="B328" s="676" t="s">
        <v>410</v>
      </c>
      <c r="C328" s="32"/>
      <c r="D328" s="23"/>
      <c r="E328" s="484">
        <f t="shared" si="8"/>
        <v>0.41250900000000001</v>
      </c>
      <c r="F328" s="590"/>
      <c r="G328" s="484">
        <f t="array" ref="G328">IF(ISNA(INDEX('приложение 7.2 1 квартал'!H:H,MATCH(B328,'приложение 7.2 1 квартал'!B:B,0))),0,INDEX('приложение 7.2 1 квартал'!H:H,MATCH(B328,'приложение 7.2 1 квартал'!B:B,0)))</f>
        <v>0</v>
      </c>
      <c r="H328" s="590"/>
      <c r="I328" s="484">
        <f t="array" ref="I328">IF(ISNA(INDEX('приложение 7.2 2 квартал'!H:H,MATCH(B328,'приложение 7.2 2 квартал'!B:B,0))),0,INDEX('приложение 7.2 2 квартал'!H:H,MATCH(B328,'приложение 7.2 2 квартал'!B:B,0)))</f>
        <v>0.41250900000000001</v>
      </c>
      <c r="J328" s="590"/>
      <c r="K328" s="591"/>
      <c r="L328" s="371"/>
      <c r="M328" s="590"/>
      <c r="N328" s="484">
        <f t="array" ref="N328">SUM(IF(ISNA(INDEX('приложение 7.2 2 квартал'!R:R,MATCH(B328,'приложение 7.2 2 квартал'!B:B,0))),0,INDEX('приложение 7.2 2 квартал'!R:R,MATCH(B328,'приложение 7.2 2 квартал'!B:B,0))),IF(ISNA(INDEX('приложение 7.2 1 квартал'!R:R,MATCH(B328,'приложение 7.2 1 квартал'!B:B,0))),0,INDEX('приложение 7.2 1 квартал'!R:R,MATCH(B328,'приложение 7.2 1 квартал'!B:B,0))))</f>
        <v>0.41250911999999995</v>
      </c>
      <c r="O328" s="484">
        <f t="array" ref="O328">IF(ISNA(INDEX('приложение 7.2 2 квартал'!R:R,MATCH(B328,'приложение 7.2 2 квартал'!B:B,0))),0,INDEX('приложение 7.2 2 квартал'!R:R,MATCH(B328,'приложение 7.2 2 квартал'!B:B,0)))</f>
        <v>0.41250911999999995</v>
      </c>
      <c r="P328" s="484">
        <f t="array" ref="P328">N328/1.18</f>
        <v>0.34958399999999995</v>
      </c>
      <c r="Q328" s="484">
        <f t="array" ref="Q328">O328/1.18</f>
        <v>0.34958399999999995</v>
      </c>
      <c r="R328" s="31"/>
      <c r="S328" s="32"/>
      <c r="T328" s="32"/>
      <c r="U328" s="32"/>
      <c r="V328" s="32"/>
      <c r="W328" s="627"/>
      <c r="X328" s="39"/>
      <c r="Y328" s="39"/>
      <c r="Z328" s="39"/>
      <c r="AA328" s="39"/>
      <c r="AB328" s="39"/>
      <c r="AC328" s="39"/>
    </row>
    <row r="329" spans="1:29" ht="78.75" x14ac:dyDescent="0.25">
      <c r="A329" s="600">
        <v>68</v>
      </c>
      <c r="B329" s="676" t="s">
        <v>411</v>
      </c>
      <c r="C329" s="32"/>
      <c r="D329" s="23"/>
      <c r="E329" s="484">
        <f t="shared" si="8"/>
        <v>0.104694</v>
      </c>
      <c r="F329" s="590"/>
      <c r="G329" s="484">
        <f t="array" ref="G329">IF(ISNA(INDEX('приложение 7.2 1 квартал'!H:H,MATCH(B329,'приложение 7.2 1 квартал'!B:B,0))),0,INDEX('приложение 7.2 1 квартал'!H:H,MATCH(B329,'приложение 7.2 1 квартал'!B:B,0)))</f>
        <v>0</v>
      </c>
      <c r="H329" s="590"/>
      <c r="I329" s="484">
        <f t="array" ref="I329">IF(ISNA(INDEX('приложение 7.2 2 квартал'!H:H,MATCH(B329,'приложение 7.2 2 квартал'!B:B,0))),0,INDEX('приложение 7.2 2 квартал'!H:H,MATCH(B329,'приложение 7.2 2 квартал'!B:B,0)))</f>
        <v>0.104694</v>
      </c>
      <c r="J329" s="590"/>
      <c r="K329" s="591"/>
      <c r="L329" s="371"/>
      <c r="M329" s="590"/>
      <c r="N329" s="484">
        <f t="array" ref="N329">SUM(IF(ISNA(INDEX('приложение 7.2 2 квартал'!R:R,MATCH(B329,'приложение 7.2 2 квартал'!B:B,0))),0,INDEX('приложение 7.2 2 квартал'!R:R,MATCH(B329,'приложение 7.2 2 квартал'!B:B,0))),IF(ISNA(INDEX('приложение 7.2 1 квартал'!R:R,MATCH(B329,'приложение 7.2 1 квартал'!B:B,0))),0,INDEX('приложение 7.2 1 квартал'!R:R,MATCH(B329,'приложение 7.2 1 квартал'!B:B,0))))</f>
        <v>0.10469431999999999</v>
      </c>
      <c r="O329" s="484">
        <f t="array" ref="O329">IF(ISNA(INDEX('приложение 7.2 2 квартал'!R:R,MATCH(B329,'приложение 7.2 2 квартал'!B:B,0))),0,INDEX('приложение 7.2 2 квартал'!R:R,MATCH(B329,'приложение 7.2 2 квартал'!B:B,0)))</f>
        <v>0.10469431999999999</v>
      </c>
      <c r="P329" s="484">
        <f t="array" ref="P329">N329/1.18</f>
        <v>8.8723999999999997E-2</v>
      </c>
      <c r="Q329" s="484">
        <f t="array" ref="Q329">O329/1.18</f>
        <v>8.8723999999999997E-2</v>
      </c>
      <c r="R329" s="31"/>
      <c r="S329" s="32"/>
      <c r="T329" s="32"/>
      <c r="U329" s="32"/>
      <c r="V329" s="32"/>
      <c r="W329" s="627"/>
      <c r="X329" s="39"/>
      <c r="Y329" s="39"/>
      <c r="Z329" s="39"/>
      <c r="AA329" s="39"/>
      <c r="AB329" s="39"/>
      <c r="AC329" s="39"/>
    </row>
    <row r="330" spans="1:29" ht="63" x14ac:dyDescent="0.25">
      <c r="A330" s="600">
        <v>69</v>
      </c>
      <c r="B330" s="676" t="s">
        <v>412</v>
      </c>
      <c r="C330" s="32"/>
      <c r="D330" s="23"/>
      <c r="E330" s="484">
        <f t="shared" si="8"/>
        <v>0.13571652000000003</v>
      </c>
      <c r="F330" s="590"/>
      <c r="G330" s="484">
        <f t="array" ref="G330">IF(ISNA(INDEX('приложение 7.2 1 квартал'!H:H,MATCH(B330,'приложение 7.2 1 квартал'!B:B,0))),0,INDEX('приложение 7.2 1 квартал'!H:H,MATCH(B330,'приложение 7.2 1 квартал'!B:B,0)))</f>
        <v>0</v>
      </c>
      <c r="H330" s="590"/>
      <c r="I330" s="484">
        <f t="array" ref="I330">IF(ISNA(INDEX('приложение 7.2 2 квартал'!H:H,MATCH(B330,'приложение 7.2 2 квартал'!B:B,0))),0,INDEX('приложение 7.2 2 квартал'!H:H,MATCH(B330,'приложение 7.2 2 квартал'!B:B,0)))</f>
        <v>0.13571652000000003</v>
      </c>
      <c r="J330" s="590"/>
      <c r="K330" s="591"/>
      <c r="L330" s="371"/>
      <c r="M330" s="590"/>
      <c r="N330" s="484">
        <f t="array" ref="N330">SUM(IF(ISNA(INDEX('приложение 7.2 2 квартал'!R:R,MATCH(B330,'приложение 7.2 2 квартал'!B:B,0))),0,INDEX('приложение 7.2 2 квартал'!R:R,MATCH(B330,'приложение 7.2 2 квартал'!B:B,0))),IF(ISNA(INDEX('приложение 7.2 1 квартал'!R:R,MATCH(B330,'приложение 7.2 1 квартал'!B:B,0))),0,INDEX('приложение 7.2 1 квартал'!R:R,MATCH(B330,'приложение 7.2 1 квартал'!B:B,0))))</f>
        <v>0.13571651999999998</v>
      </c>
      <c r="O330" s="484">
        <f t="array" ref="O330">IF(ISNA(INDEX('приложение 7.2 2 квартал'!R:R,MATCH(B330,'приложение 7.2 2 квартал'!B:B,0))),0,INDEX('приложение 7.2 2 квартал'!R:R,MATCH(B330,'приложение 7.2 2 квартал'!B:B,0)))</f>
        <v>0.13571651999999998</v>
      </c>
      <c r="P330" s="484">
        <f t="array" ref="P330">N330/1.18</f>
        <v>0.11501399999999999</v>
      </c>
      <c r="Q330" s="484">
        <f t="array" ref="Q330">O330/1.18</f>
        <v>0.11501399999999999</v>
      </c>
      <c r="R330" s="31"/>
      <c r="S330" s="32"/>
      <c r="T330" s="32"/>
      <c r="U330" s="32"/>
      <c r="V330" s="32"/>
      <c r="W330" s="627"/>
      <c r="X330" s="39"/>
      <c r="Y330" s="39"/>
      <c r="Z330" s="39"/>
      <c r="AA330" s="39"/>
      <c r="AB330" s="39"/>
      <c r="AC330" s="39"/>
    </row>
    <row r="331" spans="1:29" ht="78.75" x14ac:dyDescent="0.25">
      <c r="A331" s="600">
        <v>70</v>
      </c>
      <c r="B331" s="676" t="s">
        <v>413</v>
      </c>
      <c r="C331" s="32"/>
      <c r="D331" s="23"/>
      <c r="E331" s="484">
        <f t="shared" si="8"/>
        <v>0.32922200000000001</v>
      </c>
      <c r="F331" s="590"/>
      <c r="G331" s="484">
        <f t="array" ref="G331">IF(ISNA(INDEX('приложение 7.2 1 квартал'!H:H,MATCH(B331,'приложение 7.2 1 квартал'!B:B,0))),0,INDEX('приложение 7.2 1 квартал'!H:H,MATCH(B331,'приложение 7.2 1 квартал'!B:B,0)))</f>
        <v>0</v>
      </c>
      <c r="H331" s="590"/>
      <c r="I331" s="484">
        <f t="array" ref="I331">IF(ISNA(INDEX('приложение 7.2 2 квартал'!H:H,MATCH(B331,'приложение 7.2 2 квартал'!B:B,0))),0,INDEX('приложение 7.2 2 квартал'!H:H,MATCH(B331,'приложение 7.2 2 квартал'!B:B,0)))</f>
        <v>0.32922200000000001</v>
      </c>
      <c r="J331" s="590"/>
      <c r="K331" s="591"/>
      <c r="L331" s="371"/>
      <c r="M331" s="590"/>
      <c r="N331" s="484">
        <f t="array" ref="N331">SUM(IF(ISNA(INDEX('приложение 7.2 2 квартал'!R:R,MATCH(B331,'приложение 7.2 2 квартал'!B:B,0))),0,INDEX('приложение 7.2 2 квартал'!R:R,MATCH(B331,'приложение 7.2 2 квартал'!B:B,0))),IF(ISNA(INDEX('приложение 7.2 1 квартал'!R:R,MATCH(B331,'приложение 7.2 1 квартал'!B:B,0))),0,INDEX('приложение 7.2 1 квартал'!R:R,MATCH(B331,'приложение 7.2 1 квартал'!B:B,0))))</f>
        <v>0.32922235999999999</v>
      </c>
      <c r="O331" s="484">
        <f t="array" ref="O331">IF(ISNA(INDEX('приложение 7.2 2 квартал'!R:R,MATCH(B331,'приложение 7.2 2 квартал'!B:B,0))),0,INDEX('приложение 7.2 2 квартал'!R:R,MATCH(B331,'приложение 7.2 2 квартал'!B:B,0)))</f>
        <v>0.32922235999999999</v>
      </c>
      <c r="P331" s="484">
        <f t="array" ref="P331">N331/1.18</f>
        <v>0.27900200000000003</v>
      </c>
      <c r="Q331" s="484">
        <f t="array" ref="Q331">O331/1.18</f>
        <v>0.27900200000000003</v>
      </c>
      <c r="R331" s="31"/>
      <c r="S331" s="32"/>
      <c r="T331" s="32"/>
      <c r="U331" s="32"/>
      <c r="V331" s="32"/>
      <c r="W331" s="627"/>
      <c r="X331" s="39"/>
      <c r="Y331" s="39"/>
      <c r="Z331" s="39"/>
      <c r="AA331" s="39"/>
      <c r="AB331" s="39"/>
      <c r="AC331" s="39"/>
    </row>
    <row r="332" spans="1:29" ht="94.5" x14ac:dyDescent="0.25">
      <c r="A332" s="599">
        <v>71</v>
      </c>
      <c r="B332" s="676" t="s">
        <v>414</v>
      </c>
      <c r="C332" s="32"/>
      <c r="D332" s="23"/>
      <c r="E332" s="484">
        <f t="shared" si="8"/>
        <v>0.36973200000000001</v>
      </c>
      <c r="F332" s="590"/>
      <c r="G332" s="484">
        <f t="array" ref="G332">IF(ISNA(INDEX('приложение 7.2 1 квартал'!H:H,MATCH(B332,'приложение 7.2 1 квартал'!B:B,0))),0,INDEX('приложение 7.2 1 квартал'!H:H,MATCH(B332,'приложение 7.2 1 квартал'!B:B,0)))</f>
        <v>0</v>
      </c>
      <c r="H332" s="590"/>
      <c r="I332" s="484">
        <f t="array" ref="I332">IF(ISNA(INDEX('приложение 7.2 2 квартал'!H:H,MATCH(B332,'приложение 7.2 2 квартал'!B:B,0))),0,INDEX('приложение 7.2 2 квартал'!H:H,MATCH(B332,'приложение 7.2 2 квартал'!B:B,0)))</f>
        <v>0.36973200000000001</v>
      </c>
      <c r="J332" s="590"/>
      <c r="K332" s="591"/>
      <c r="L332" s="371"/>
      <c r="M332" s="590"/>
      <c r="N332" s="484">
        <f t="array" ref="N332">SUM(IF(ISNA(INDEX('приложение 7.2 2 квартал'!R:R,MATCH(B332,'приложение 7.2 2 квартал'!B:B,0))),0,INDEX('приложение 7.2 2 квартал'!R:R,MATCH(B332,'приложение 7.2 2 квартал'!B:B,0))),IF(ISNA(INDEX('приложение 7.2 1 квартал'!R:R,MATCH(B332,'приложение 7.2 1 квартал'!B:B,0))),0,INDEX('приложение 7.2 1 квартал'!R:R,MATCH(B332,'приложение 7.2 1 квартал'!B:B,0))))</f>
        <v>0.36973293999999995</v>
      </c>
      <c r="O332" s="484">
        <f t="array" ref="O332">IF(ISNA(INDEX('приложение 7.2 2 квартал'!R:R,MATCH(B332,'приложение 7.2 2 квартал'!B:B,0))),0,INDEX('приложение 7.2 2 квартал'!R:R,MATCH(B332,'приложение 7.2 2 квартал'!B:B,0)))</f>
        <v>0.36973293999999995</v>
      </c>
      <c r="P332" s="484">
        <f t="array" ref="P332">N332/1.18</f>
        <v>0.31333299999999997</v>
      </c>
      <c r="Q332" s="484">
        <f t="array" ref="Q332">O332/1.18</f>
        <v>0.31333299999999997</v>
      </c>
      <c r="R332" s="31"/>
      <c r="S332" s="32"/>
      <c r="T332" s="32"/>
      <c r="U332" s="32"/>
      <c r="V332" s="32"/>
      <c r="W332" s="627"/>
      <c r="X332" s="39"/>
      <c r="Y332" s="39"/>
      <c r="Z332" s="39"/>
      <c r="AA332" s="39"/>
      <c r="AB332" s="39"/>
      <c r="AC332" s="39"/>
    </row>
    <row r="333" spans="1:29" ht="94.5" x14ac:dyDescent="0.25">
      <c r="A333" s="600">
        <v>72</v>
      </c>
      <c r="B333" s="676" t="s">
        <v>415</v>
      </c>
      <c r="C333" s="32"/>
      <c r="D333" s="23"/>
      <c r="E333" s="484">
        <f t="shared" si="8"/>
        <v>0</v>
      </c>
      <c r="F333" s="590"/>
      <c r="G333" s="484">
        <f t="array" ref="G333">IF(ISNA(INDEX('приложение 7.2 1 квартал'!H:H,MATCH(B333,'приложение 7.2 1 квартал'!B:B,0))),0,INDEX('приложение 7.2 1 квартал'!H:H,MATCH(B333,'приложение 7.2 1 квартал'!B:B,0)))</f>
        <v>0</v>
      </c>
      <c r="H333" s="590"/>
      <c r="I333" s="484">
        <f t="array" ref="I333">IF(ISNA(INDEX('приложение 7.2 2 квартал'!H:H,MATCH(B333,'приложение 7.2 2 квартал'!B:B,0))),0,INDEX('приложение 7.2 2 квартал'!H:H,MATCH(B333,'приложение 7.2 2 квартал'!B:B,0)))</f>
        <v>0</v>
      </c>
      <c r="J333" s="590"/>
      <c r="K333" s="591"/>
      <c r="L333" s="371"/>
      <c r="M333" s="590"/>
      <c r="N333" s="484">
        <f t="array" ref="N333">SUM(IF(ISNA(INDEX('приложение 7.2 2 квартал'!R:R,MATCH(B333,'приложение 7.2 2 квартал'!B:B,0))),0,INDEX('приложение 7.2 2 квартал'!R:R,MATCH(B333,'приложение 7.2 2 квартал'!B:B,0))),IF(ISNA(INDEX('приложение 7.2 1 квартал'!R:R,MATCH(B333,'приложение 7.2 1 квартал'!B:B,0))),0,INDEX('приложение 7.2 1 квартал'!R:R,MATCH(B333,'приложение 7.2 1 квартал'!B:B,0))))</f>
        <v>1.2060956999999999</v>
      </c>
      <c r="O333" s="484">
        <f t="array" ref="O333">IF(ISNA(INDEX('приложение 7.2 2 квартал'!R:R,MATCH(B333,'приложение 7.2 2 квартал'!B:B,0))),0,INDEX('приложение 7.2 2 квартал'!R:R,MATCH(B333,'приложение 7.2 2 квартал'!B:B,0)))</f>
        <v>1.2060956999999999</v>
      </c>
      <c r="P333" s="484">
        <f t="array" ref="P333">N333/1.18</f>
        <v>1.0221149999999999</v>
      </c>
      <c r="Q333" s="484">
        <f t="array" ref="Q333">O333/1.18</f>
        <v>1.0221149999999999</v>
      </c>
      <c r="R333" s="31"/>
      <c r="S333" s="32"/>
      <c r="T333" s="32"/>
      <c r="U333" s="32"/>
      <c r="V333" s="32"/>
      <c r="W333" s="627"/>
      <c r="X333" s="39"/>
      <c r="Y333" s="39"/>
      <c r="Z333" s="39"/>
      <c r="AA333" s="39"/>
      <c r="AB333" s="39"/>
      <c r="AC333" s="39"/>
    </row>
    <row r="334" spans="1:29" ht="78.75" x14ac:dyDescent="0.25">
      <c r="A334" s="600">
        <v>73</v>
      </c>
      <c r="B334" s="676" t="s">
        <v>416</v>
      </c>
      <c r="C334" s="32"/>
      <c r="D334" s="23"/>
      <c r="E334" s="484">
        <f t="shared" si="8"/>
        <v>0</v>
      </c>
      <c r="F334" s="590"/>
      <c r="G334" s="484">
        <f t="array" ref="G334">IF(ISNA(INDEX('приложение 7.2 1 квартал'!H:H,MATCH(B334,'приложение 7.2 1 квартал'!B:B,0))),0,INDEX('приложение 7.2 1 квартал'!H:H,MATCH(B334,'приложение 7.2 1 квартал'!B:B,0)))</f>
        <v>0</v>
      </c>
      <c r="H334" s="590"/>
      <c r="I334" s="484">
        <f t="array" ref="I334">IF(ISNA(INDEX('приложение 7.2 2 квартал'!H:H,MATCH(B334,'приложение 7.2 2 квартал'!B:B,0))),0,INDEX('приложение 7.2 2 квартал'!H:H,MATCH(B334,'приложение 7.2 2 квартал'!B:B,0)))</f>
        <v>0</v>
      </c>
      <c r="J334" s="590"/>
      <c r="K334" s="591"/>
      <c r="L334" s="371"/>
      <c r="M334" s="590"/>
      <c r="N334" s="484">
        <f t="array" ref="N334">SUM(IF(ISNA(INDEX('приложение 7.2 2 квартал'!R:R,MATCH(B334,'приложение 7.2 2 квартал'!B:B,0))),0,INDEX('приложение 7.2 2 квартал'!R:R,MATCH(B334,'приложение 7.2 2 квартал'!B:B,0))),IF(ISNA(INDEX('приложение 7.2 1 квартал'!R:R,MATCH(B334,'приложение 7.2 1 квартал'!B:B,0))),0,INDEX('приложение 7.2 1 квартал'!R:R,MATCH(B334,'приложение 7.2 1 квартал'!B:B,0))))</f>
        <v>0.66037283999999996</v>
      </c>
      <c r="O334" s="484">
        <f t="array" ref="O334">IF(ISNA(INDEX('приложение 7.2 2 квартал'!R:R,MATCH(B334,'приложение 7.2 2 квартал'!B:B,0))),0,INDEX('приложение 7.2 2 квартал'!R:R,MATCH(B334,'приложение 7.2 2 квартал'!B:B,0)))</f>
        <v>0.66037283999999996</v>
      </c>
      <c r="P334" s="484">
        <f t="array" ref="P334">N334/1.18</f>
        <v>0.55963799999999997</v>
      </c>
      <c r="Q334" s="484">
        <f t="array" ref="Q334">O334/1.18</f>
        <v>0.55963799999999997</v>
      </c>
      <c r="R334" s="31"/>
      <c r="S334" s="32"/>
      <c r="T334" s="32"/>
      <c r="U334" s="32"/>
      <c r="V334" s="32"/>
      <c r="W334" s="627"/>
      <c r="X334" s="39"/>
      <c r="Y334" s="39"/>
      <c r="Z334" s="39"/>
      <c r="AA334" s="39"/>
      <c r="AB334" s="39"/>
      <c r="AC334" s="39"/>
    </row>
    <row r="335" spans="1:29" ht="94.5" x14ac:dyDescent="0.25">
      <c r="A335" s="600">
        <v>74</v>
      </c>
      <c r="B335" s="676" t="s">
        <v>417</v>
      </c>
      <c r="C335" s="32"/>
      <c r="D335" s="23"/>
      <c r="E335" s="484">
        <f t="shared" si="8"/>
        <v>0</v>
      </c>
      <c r="F335" s="590"/>
      <c r="G335" s="484">
        <f t="array" ref="G335">IF(ISNA(INDEX('приложение 7.2 1 квартал'!H:H,MATCH(B335,'приложение 7.2 1 квартал'!B:B,0))),0,INDEX('приложение 7.2 1 квартал'!H:H,MATCH(B335,'приложение 7.2 1 квартал'!B:B,0)))</f>
        <v>0</v>
      </c>
      <c r="H335" s="590"/>
      <c r="I335" s="484">
        <f t="array" ref="I335">IF(ISNA(INDEX('приложение 7.2 2 квартал'!H:H,MATCH(B335,'приложение 7.2 2 квартал'!B:B,0))),0,INDEX('приложение 7.2 2 квартал'!H:H,MATCH(B335,'приложение 7.2 2 квартал'!B:B,0)))</f>
        <v>0</v>
      </c>
      <c r="J335" s="590"/>
      <c r="K335" s="591"/>
      <c r="L335" s="371"/>
      <c r="M335" s="590"/>
      <c r="N335" s="484">
        <f t="array" ref="N335">SUM(IF(ISNA(INDEX('приложение 7.2 2 квартал'!R:R,MATCH(B335,'приложение 7.2 2 квартал'!B:B,0))),0,INDEX('приложение 7.2 2 квартал'!R:R,MATCH(B335,'приложение 7.2 2 квартал'!B:B,0))),IF(ISNA(INDEX('приложение 7.2 1 квартал'!R:R,MATCH(B335,'приложение 7.2 1 квартал'!B:B,0))),0,INDEX('приложение 7.2 1 квартал'!R:R,MATCH(B335,'приложение 7.2 1 квартал'!B:B,0))))</f>
        <v>3.8422558199999997</v>
      </c>
      <c r="O335" s="484">
        <f t="array" ref="O335">IF(ISNA(INDEX('приложение 7.2 2 квартал'!R:R,MATCH(B335,'приложение 7.2 2 квартал'!B:B,0))),0,INDEX('приложение 7.2 2 квартал'!R:R,MATCH(B335,'приложение 7.2 2 квартал'!B:B,0)))</f>
        <v>3.8422558199999997</v>
      </c>
      <c r="P335" s="484">
        <f t="array" ref="P335">N335/1.18</f>
        <v>3.2561489999999997</v>
      </c>
      <c r="Q335" s="484">
        <f t="array" ref="Q335">O335/1.18</f>
        <v>3.2561489999999997</v>
      </c>
      <c r="R335" s="32"/>
      <c r="S335" s="32"/>
      <c r="T335" s="32"/>
      <c r="U335" s="32"/>
      <c r="V335" s="32"/>
      <c r="W335" s="627"/>
      <c r="X335" s="39"/>
      <c r="Y335" s="39"/>
      <c r="Z335" s="39"/>
      <c r="AA335" s="39"/>
      <c r="AB335" s="39"/>
      <c r="AC335" s="39"/>
    </row>
    <row r="336" spans="1:29" ht="110.25" x14ac:dyDescent="0.25">
      <c r="A336" s="600">
        <v>75</v>
      </c>
      <c r="B336" s="676" t="s">
        <v>418</v>
      </c>
      <c r="C336" s="32"/>
      <c r="D336" s="23"/>
      <c r="E336" s="484">
        <f t="shared" si="8"/>
        <v>0</v>
      </c>
      <c r="F336" s="590"/>
      <c r="G336" s="484">
        <f t="array" ref="G336">IF(ISNA(INDEX('приложение 7.2 1 квартал'!H:H,MATCH(B336,'приложение 7.2 1 квартал'!B:B,0))),0,INDEX('приложение 7.2 1 квартал'!H:H,MATCH(B336,'приложение 7.2 1 квартал'!B:B,0)))</f>
        <v>0</v>
      </c>
      <c r="H336" s="590"/>
      <c r="I336" s="484">
        <f t="array" ref="I336">IF(ISNA(INDEX('приложение 7.2 2 квартал'!H:H,MATCH(B336,'приложение 7.2 2 квартал'!B:B,0))),0,INDEX('приложение 7.2 2 квартал'!H:H,MATCH(B336,'приложение 7.2 2 квартал'!B:B,0)))</f>
        <v>0</v>
      </c>
      <c r="J336" s="590"/>
      <c r="K336" s="591"/>
      <c r="L336" s="371"/>
      <c r="M336" s="590"/>
      <c r="N336" s="484">
        <f t="array" ref="N336">SUM(IF(ISNA(INDEX('приложение 7.2 2 квартал'!R:R,MATCH(B336,'приложение 7.2 2 квартал'!B:B,0))),0,INDEX('приложение 7.2 2 квартал'!R:R,MATCH(B336,'приложение 7.2 2 квартал'!B:B,0))),IF(ISNA(INDEX('приложение 7.2 1 квартал'!R:R,MATCH(B336,'приложение 7.2 1 квартал'!B:B,0))),0,INDEX('приложение 7.2 1 квартал'!R:R,MATCH(B336,'приложение 7.2 1 квартал'!B:B,0))))</f>
        <v>0.15241115999999999</v>
      </c>
      <c r="O336" s="484">
        <f t="array" ref="O336">IF(ISNA(INDEX('приложение 7.2 2 квартал'!R:R,MATCH(B336,'приложение 7.2 2 квартал'!B:B,0))),0,INDEX('приложение 7.2 2 квартал'!R:R,MATCH(B336,'приложение 7.2 2 квартал'!B:B,0)))</f>
        <v>0.15241115999999999</v>
      </c>
      <c r="P336" s="484">
        <f t="array" ref="P336">N336/1.18</f>
        <v>0.129162</v>
      </c>
      <c r="Q336" s="484">
        <f t="array" ref="Q336">O336/1.18</f>
        <v>0.129162</v>
      </c>
      <c r="R336" s="32"/>
      <c r="S336" s="32"/>
      <c r="T336" s="32"/>
      <c r="U336" s="32"/>
      <c r="V336" s="32"/>
      <c r="W336" s="627"/>
      <c r="X336" s="39"/>
      <c r="Y336" s="39"/>
      <c r="Z336" s="39"/>
      <c r="AA336" s="39"/>
      <c r="AB336" s="39"/>
      <c r="AC336" s="39"/>
    </row>
    <row r="337" spans="1:29" ht="94.5" x14ac:dyDescent="0.25">
      <c r="A337" s="600">
        <v>76</v>
      </c>
      <c r="B337" s="676" t="s">
        <v>419</v>
      </c>
      <c r="C337" s="32"/>
      <c r="D337" s="32"/>
      <c r="E337" s="484">
        <f t="shared" si="8"/>
        <v>0</v>
      </c>
      <c r="F337" s="590"/>
      <c r="G337" s="484">
        <f t="array" ref="G337">IF(ISNA(INDEX('приложение 7.2 1 квартал'!H:H,MATCH(B337,'приложение 7.2 1 квартал'!B:B,0))),0,INDEX('приложение 7.2 1 квартал'!H:H,MATCH(B337,'приложение 7.2 1 квартал'!B:B,0)))</f>
        <v>0</v>
      </c>
      <c r="H337" s="590"/>
      <c r="I337" s="484">
        <f t="array" ref="I337">IF(ISNA(INDEX('приложение 7.2 2 квартал'!H:H,MATCH(B337,'приложение 7.2 2 квартал'!B:B,0))),0,INDEX('приложение 7.2 2 квартал'!H:H,MATCH(B337,'приложение 7.2 2 квартал'!B:B,0)))</f>
        <v>0</v>
      </c>
      <c r="J337" s="590"/>
      <c r="K337" s="591"/>
      <c r="L337" s="371"/>
      <c r="M337" s="590"/>
      <c r="N337" s="484">
        <f t="array" ref="N337">SUM(IF(ISNA(INDEX('приложение 7.2 2 квартал'!R:R,MATCH(B337,'приложение 7.2 2 квартал'!B:B,0))),0,INDEX('приложение 7.2 2 квартал'!R:R,MATCH(B337,'приложение 7.2 2 квартал'!B:B,0))),IF(ISNA(INDEX('приложение 7.2 1 квартал'!R:R,MATCH(B337,'приложение 7.2 1 квартал'!B:B,0))),0,INDEX('приложение 7.2 1 квартал'!R:R,MATCH(B337,'приложение 7.2 1 квартал'!B:B,0))))</f>
        <v>1.24072516</v>
      </c>
      <c r="O337" s="484">
        <f t="array" ref="O337">IF(ISNA(INDEX('приложение 7.2 2 квартал'!R:R,MATCH(B337,'приложение 7.2 2 квартал'!B:B,0))),0,INDEX('приложение 7.2 2 квартал'!R:R,MATCH(B337,'приложение 7.2 2 квартал'!B:B,0)))</f>
        <v>1.24072516</v>
      </c>
      <c r="P337" s="484">
        <f t="array" ref="P337">N337/1.18</f>
        <v>1.0514620000000001</v>
      </c>
      <c r="Q337" s="484">
        <f t="array" ref="Q337">O337/1.18</f>
        <v>1.0514620000000001</v>
      </c>
      <c r="R337" s="32"/>
      <c r="S337" s="32"/>
      <c r="T337" s="32"/>
      <c r="U337" s="32"/>
      <c r="V337" s="32"/>
      <c r="W337" s="627"/>
      <c r="X337" s="39"/>
      <c r="Y337" s="39"/>
      <c r="Z337" s="39"/>
      <c r="AA337" s="39"/>
      <c r="AB337" s="39"/>
      <c r="AC337" s="39"/>
    </row>
    <row r="338" spans="1:29" ht="94.5" x14ac:dyDescent="0.25">
      <c r="A338" s="600">
        <v>77</v>
      </c>
      <c r="B338" s="676" t="s">
        <v>420</v>
      </c>
      <c r="C338" s="32"/>
      <c r="D338" s="32"/>
      <c r="E338" s="484">
        <f t="shared" si="8"/>
        <v>0</v>
      </c>
      <c r="F338" s="590"/>
      <c r="G338" s="484">
        <f t="array" ref="G338">IF(ISNA(INDEX('приложение 7.2 1 квартал'!H:H,MATCH(B338,'приложение 7.2 1 квартал'!B:B,0))),0,INDEX('приложение 7.2 1 квартал'!H:H,MATCH(B338,'приложение 7.2 1 квартал'!B:B,0)))</f>
        <v>0</v>
      </c>
      <c r="H338" s="590"/>
      <c r="I338" s="484">
        <f t="array" ref="I338">IF(ISNA(INDEX('приложение 7.2 2 квартал'!H:H,MATCH(B338,'приложение 7.2 2 квартал'!B:B,0))),0,INDEX('приложение 7.2 2 квартал'!H:H,MATCH(B338,'приложение 7.2 2 квартал'!B:B,0)))</f>
        <v>0</v>
      </c>
      <c r="J338" s="590"/>
      <c r="K338" s="591"/>
      <c r="L338" s="371"/>
      <c r="M338" s="590"/>
      <c r="N338" s="484">
        <f t="array" ref="N338">SUM(IF(ISNA(INDEX('приложение 7.2 2 квартал'!R:R,MATCH(B338,'приложение 7.2 2 квартал'!B:B,0))),0,INDEX('приложение 7.2 2 квартал'!R:R,MATCH(B338,'приложение 7.2 2 квартал'!B:B,0))),IF(ISNA(INDEX('приложение 7.2 1 квартал'!R:R,MATCH(B338,'приложение 7.2 1 квартал'!B:B,0))),0,INDEX('приложение 7.2 1 квартал'!R:R,MATCH(B338,'приложение 7.2 1 квартал'!B:B,0))))</f>
        <v>0.19591776</v>
      </c>
      <c r="O338" s="484">
        <f t="array" ref="O338">IF(ISNA(INDEX('приложение 7.2 2 квартал'!R:R,MATCH(B338,'приложение 7.2 2 квартал'!B:B,0))),0,INDEX('приложение 7.2 2 квартал'!R:R,MATCH(B338,'приложение 7.2 2 квартал'!B:B,0)))</f>
        <v>0.19591776</v>
      </c>
      <c r="P338" s="484">
        <f t="array" ref="P338">N338/1.18</f>
        <v>0.16603200000000001</v>
      </c>
      <c r="Q338" s="484">
        <f t="array" ref="Q338">O338/1.18</f>
        <v>0.16603200000000001</v>
      </c>
      <c r="R338" s="32"/>
      <c r="S338" s="32"/>
      <c r="T338" s="32"/>
      <c r="U338" s="32"/>
      <c r="V338" s="32"/>
      <c r="W338" s="627"/>
      <c r="X338" s="39"/>
      <c r="Y338" s="39"/>
      <c r="Z338" s="39"/>
      <c r="AA338" s="39"/>
      <c r="AB338" s="39"/>
      <c r="AC338" s="39"/>
    </row>
    <row r="339" spans="1:29" ht="78.75" x14ac:dyDescent="0.25">
      <c r="A339" s="600">
        <v>78</v>
      </c>
      <c r="B339" s="676" t="s">
        <v>421</v>
      </c>
      <c r="C339" s="32"/>
      <c r="D339" s="32"/>
      <c r="E339" s="484">
        <f t="shared" si="8"/>
        <v>0</v>
      </c>
      <c r="F339" s="590"/>
      <c r="G339" s="484">
        <f t="array" ref="G339">IF(ISNA(INDEX('приложение 7.2 1 квартал'!H:H,MATCH(B339,'приложение 7.2 1 квартал'!B:B,0))),0,INDEX('приложение 7.2 1 квартал'!H:H,MATCH(B339,'приложение 7.2 1 квартал'!B:B,0)))</f>
        <v>0</v>
      </c>
      <c r="H339" s="590"/>
      <c r="I339" s="484">
        <f t="array" ref="I339">IF(ISNA(INDEX('приложение 7.2 2 квартал'!H:H,MATCH(B339,'приложение 7.2 2 квартал'!B:B,0))),0,INDEX('приложение 7.2 2 квартал'!H:H,MATCH(B339,'приложение 7.2 2 квартал'!B:B,0)))</f>
        <v>0</v>
      </c>
      <c r="J339" s="590"/>
      <c r="K339" s="591"/>
      <c r="L339" s="371"/>
      <c r="M339" s="590"/>
      <c r="N339" s="484">
        <f t="array" ref="N339">SUM(IF(ISNA(INDEX('приложение 7.2 2 квартал'!R:R,MATCH(B339,'приложение 7.2 2 квартал'!B:B,0))),0,INDEX('приложение 7.2 2 квартал'!R:R,MATCH(B339,'приложение 7.2 2 квартал'!B:B,0))),IF(ISNA(INDEX('приложение 7.2 1 квартал'!R:R,MATCH(B339,'приложение 7.2 1 квартал'!B:B,0))),0,INDEX('приложение 7.2 1 квартал'!R:R,MATCH(B339,'приложение 7.2 1 квартал'!B:B,0))))</f>
        <v>1.0727108599999999</v>
      </c>
      <c r="O339" s="484">
        <f t="array" ref="O339">IF(ISNA(INDEX('приложение 7.2 2 квартал'!R:R,MATCH(B339,'приложение 7.2 2 квартал'!B:B,0))),0,INDEX('приложение 7.2 2 квартал'!R:R,MATCH(B339,'приложение 7.2 2 квартал'!B:B,0)))</f>
        <v>1.0727108599999999</v>
      </c>
      <c r="P339" s="484">
        <f t="array" ref="P339">N339/1.18</f>
        <v>0.90907700000000002</v>
      </c>
      <c r="Q339" s="484">
        <f t="array" ref="Q339">O339/1.18</f>
        <v>0.90907700000000002</v>
      </c>
      <c r="R339" s="32"/>
      <c r="S339" s="32"/>
      <c r="T339" s="32"/>
      <c r="U339" s="32"/>
      <c r="V339" s="32"/>
      <c r="W339" s="627"/>
      <c r="X339" s="39"/>
      <c r="Y339" s="39"/>
      <c r="Z339" s="39"/>
      <c r="AA339" s="39"/>
      <c r="AB339" s="39"/>
      <c r="AC339" s="39"/>
    </row>
    <row r="340" spans="1:29" ht="63" x14ac:dyDescent="0.25">
      <c r="A340" s="600">
        <v>79</v>
      </c>
      <c r="B340" s="676" t="s">
        <v>422</v>
      </c>
      <c r="C340" s="32"/>
      <c r="D340" s="32"/>
      <c r="E340" s="484">
        <f t="shared" si="8"/>
        <v>0</v>
      </c>
      <c r="F340" s="590"/>
      <c r="G340" s="484">
        <f t="array" ref="G340">IF(ISNA(INDEX('приложение 7.2 1 квартал'!H:H,MATCH(B340,'приложение 7.2 1 квартал'!B:B,0))),0,INDEX('приложение 7.2 1 квартал'!H:H,MATCH(B340,'приложение 7.2 1 квартал'!B:B,0)))</f>
        <v>0</v>
      </c>
      <c r="H340" s="590"/>
      <c r="I340" s="484">
        <f t="array" ref="I340">IF(ISNA(INDEX('приложение 7.2 2 квартал'!H:H,MATCH(B340,'приложение 7.2 2 квартал'!B:B,0))),0,INDEX('приложение 7.2 2 квартал'!H:H,MATCH(B340,'приложение 7.2 2 квартал'!B:B,0)))</f>
        <v>0</v>
      </c>
      <c r="J340" s="590"/>
      <c r="K340" s="591"/>
      <c r="L340" s="371"/>
      <c r="M340" s="590"/>
      <c r="N340" s="484">
        <f t="array" ref="N340">SUM(IF(ISNA(INDEX('приложение 7.2 2 квартал'!R:R,MATCH(B340,'приложение 7.2 2 квартал'!B:B,0))),0,INDEX('приложение 7.2 2 квартал'!R:R,MATCH(B340,'приложение 7.2 2 квартал'!B:B,0))),IF(ISNA(INDEX('приложение 7.2 1 квартал'!R:R,MATCH(B340,'приложение 7.2 1 квартал'!B:B,0))),0,INDEX('приложение 7.2 1 квартал'!R:R,MATCH(B340,'приложение 7.2 1 квартал'!B:B,0))))</f>
        <v>0.50116605999999997</v>
      </c>
      <c r="O340" s="484">
        <f t="array" ref="O340">IF(ISNA(INDEX('приложение 7.2 2 квартал'!R:R,MATCH(B340,'приложение 7.2 2 квартал'!B:B,0))),0,INDEX('приложение 7.2 2 квартал'!R:R,MATCH(B340,'приложение 7.2 2 квартал'!B:B,0)))</f>
        <v>0.50116605999999997</v>
      </c>
      <c r="P340" s="484">
        <f t="array" ref="P340">N340/1.18</f>
        <v>0.42471700000000001</v>
      </c>
      <c r="Q340" s="484">
        <f t="array" ref="Q340">O340/1.18</f>
        <v>0.42471700000000001</v>
      </c>
      <c r="R340" s="32"/>
      <c r="S340" s="32"/>
      <c r="T340" s="32"/>
      <c r="U340" s="32"/>
      <c r="V340" s="32"/>
      <c r="W340" s="627"/>
      <c r="X340" s="39"/>
      <c r="Y340" s="39"/>
      <c r="Z340" s="39"/>
      <c r="AA340" s="39"/>
      <c r="AB340" s="39"/>
      <c r="AC340" s="39"/>
    </row>
    <row r="341" spans="1:29" ht="63" x14ac:dyDescent="0.25">
      <c r="A341" s="600">
        <v>80</v>
      </c>
      <c r="B341" s="676" t="s">
        <v>423</v>
      </c>
      <c r="C341" s="32"/>
      <c r="D341" s="32"/>
      <c r="E341" s="484">
        <f t="shared" si="8"/>
        <v>0</v>
      </c>
      <c r="F341" s="590"/>
      <c r="G341" s="484">
        <f t="array" ref="G341">IF(ISNA(INDEX('приложение 7.2 1 квартал'!H:H,MATCH(B341,'приложение 7.2 1 квартал'!B:B,0))),0,INDEX('приложение 7.2 1 квартал'!H:H,MATCH(B341,'приложение 7.2 1 квартал'!B:B,0)))</f>
        <v>0</v>
      </c>
      <c r="H341" s="590"/>
      <c r="I341" s="484">
        <f t="array" ref="I341">IF(ISNA(INDEX('приложение 7.2 2 квартал'!H:H,MATCH(B341,'приложение 7.2 2 квартал'!B:B,0))),0,INDEX('приложение 7.2 2 квартал'!H:H,MATCH(B341,'приложение 7.2 2 квартал'!B:B,0)))</f>
        <v>0</v>
      </c>
      <c r="J341" s="590"/>
      <c r="K341" s="591"/>
      <c r="L341" s="371"/>
      <c r="M341" s="590"/>
      <c r="N341" s="484">
        <f t="array" ref="N341">SUM(IF(ISNA(INDEX('приложение 7.2 2 квартал'!R:R,MATCH(B341,'приложение 7.2 2 квартал'!B:B,0))),0,INDEX('приложение 7.2 2 квартал'!R:R,MATCH(B341,'приложение 7.2 2 квартал'!B:B,0))),IF(ISNA(INDEX('приложение 7.2 1 квартал'!R:R,MATCH(B341,'приложение 7.2 1 квартал'!B:B,0))),0,INDEX('приложение 7.2 1 квартал'!R:R,MATCH(B341,'приложение 7.2 1 квартал'!B:B,0))))</f>
        <v>0.58102727999999992</v>
      </c>
      <c r="O341" s="484">
        <f t="array" ref="O341">IF(ISNA(INDEX('приложение 7.2 2 квартал'!R:R,MATCH(B341,'приложение 7.2 2 квартал'!B:B,0))),0,INDEX('приложение 7.2 2 квартал'!R:R,MATCH(B341,'приложение 7.2 2 квартал'!B:B,0)))</f>
        <v>0.58102727999999992</v>
      </c>
      <c r="P341" s="484">
        <f t="array" ref="P341">N341/1.18</f>
        <v>0.49239599999999994</v>
      </c>
      <c r="Q341" s="484">
        <f t="array" ref="Q341">O341/1.18</f>
        <v>0.49239599999999994</v>
      </c>
      <c r="R341" s="32"/>
      <c r="S341" s="32"/>
      <c r="T341" s="32"/>
      <c r="U341" s="32"/>
      <c r="V341" s="32"/>
      <c r="W341" s="627"/>
      <c r="X341" s="39"/>
      <c r="Y341" s="39"/>
      <c r="Z341" s="39"/>
      <c r="AA341" s="39"/>
      <c r="AB341" s="39"/>
      <c r="AC341" s="39"/>
    </row>
    <row r="342" spans="1:29" ht="94.5" x14ac:dyDescent="0.25">
      <c r="A342" s="599">
        <v>81</v>
      </c>
      <c r="B342" s="676" t="s">
        <v>424</v>
      </c>
      <c r="C342" s="32"/>
      <c r="D342" s="32"/>
      <c r="E342" s="484">
        <f t="shared" si="8"/>
        <v>0</v>
      </c>
      <c r="F342" s="590"/>
      <c r="G342" s="484">
        <f t="array" ref="G342">IF(ISNA(INDEX('приложение 7.2 1 квартал'!H:H,MATCH(B342,'приложение 7.2 1 квартал'!B:B,0))),0,INDEX('приложение 7.2 1 квартал'!H:H,MATCH(B342,'приложение 7.2 1 квартал'!B:B,0)))</f>
        <v>0</v>
      </c>
      <c r="H342" s="590"/>
      <c r="I342" s="484">
        <f t="array" ref="I342">IF(ISNA(INDEX('приложение 7.2 2 квартал'!H:H,MATCH(B342,'приложение 7.2 2 квартал'!B:B,0))),0,INDEX('приложение 7.2 2 квартал'!H:H,MATCH(B342,'приложение 7.2 2 квартал'!B:B,0)))</f>
        <v>0</v>
      </c>
      <c r="J342" s="590"/>
      <c r="K342" s="591"/>
      <c r="L342" s="371"/>
      <c r="M342" s="590"/>
      <c r="N342" s="484">
        <f t="array" ref="N342">SUM(IF(ISNA(INDEX('приложение 7.2 2 квартал'!R:R,MATCH(B342,'приложение 7.2 2 квартал'!B:B,0))),0,INDEX('приложение 7.2 2 квартал'!R:R,MATCH(B342,'приложение 7.2 2 квартал'!B:B,0))),IF(ISNA(INDEX('приложение 7.2 1 квартал'!R:R,MATCH(B342,'приложение 7.2 1 квартал'!B:B,0))),0,INDEX('приложение 7.2 1 квартал'!R:R,MATCH(B342,'приложение 7.2 1 квартал'!B:B,0))))</f>
        <v>1.2368748199999999</v>
      </c>
      <c r="O342" s="484">
        <f t="array" ref="O342">IF(ISNA(INDEX('приложение 7.2 2 квартал'!R:R,MATCH(B342,'приложение 7.2 2 квартал'!B:B,0))),0,INDEX('приложение 7.2 2 квартал'!R:R,MATCH(B342,'приложение 7.2 2 квартал'!B:B,0)))</f>
        <v>1.2368748199999999</v>
      </c>
      <c r="P342" s="484">
        <f t="array" ref="P342">N342/1.18</f>
        <v>1.0481990000000001</v>
      </c>
      <c r="Q342" s="484">
        <f t="array" ref="Q342">O342/1.18</f>
        <v>1.0481990000000001</v>
      </c>
      <c r="R342" s="32"/>
      <c r="S342" s="32"/>
      <c r="T342" s="32"/>
      <c r="U342" s="32"/>
      <c r="V342" s="32"/>
      <c r="W342" s="627"/>
      <c r="X342" s="39"/>
      <c r="Y342" s="39"/>
      <c r="Z342" s="39"/>
      <c r="AA342" s="39"/>
      <c r="AB342" s="39"/>
      <c r="AC342" s="39"/>
    </row>
    <row r="343" spans="1:29" ht="63" x14ac:dyDescent="0.25">
      <c r="A343" s="600">
        <v>82</v>
      </c>
      <c r="B343" s="676" t="s">
        <v>425</v>
      </c>
      <c r="C343" s="32"/>
      <c r="D343" s="32"/>
      <c r="E343" s="484">
        <f t="shared" si="8"/>
        <v>0</v>
      </c>
      <c r="F343" s="590"/>
      <c r="G343" s="484">
        <f t="array" ref="G343">IF(ISNA(INDEX('приложение 7.2 1 квартал'!H:H,MATCH(B343,'приложение 7.2 1 квартал'!B:B,0))),0,INDEX('приложение 7.2 1 квартал'!H:H,MATCH(B343,'приложение 7.2 1 квартал'!B:B,0)))</f>
        <v>0</v>
      </c>
      <c r="H343" s="590"/>
      <c r="I343" s="484">
        <f t="array" ref="I343">IF(ISNA(INDEX('приложение 7.2 2 квартал'!H:H,MATCH(B343,'приложение 7.2 2 квартал'!B:B,0))),0,INDEX('приложение 7.2 2 квартал'!H:H,MATCH(B343,'приложение 7.2 2 квартал'!B:B,0)))</f>
        <v>0</v>
      </c>
      <c r="J343" s="590"/>
      <c r="K343" s="591"/>
      <c r="L343" s="371"/>
      <c r="M343" s="590"/>
      <c r="N343" s="484">
        <f t="array" ref="N343">SUM(IF(ISNA(INDEX('приложение 7.2 2 квартал'!R:R,MATCH(B343,'приложение 7.2 2 квартал'!B:B,0))),0,INDEX('приложение 7.2 2 квартал'!R:R,MATCH(B343,'приложение 7.2 2 квартал'!B:B,0))),IF(ISNA(INDEX('приложение 7.2 1 квартал'!R:R,MATCH(B343,'приложение 7.2 1 квартал'!B:B,0))),0,INDEX('приложение 7.2 1 квартал'!R:R,MATCH(B343,'приложение 7.2 1 квартал'!B:B,0))))</f>
        <v>0.70326230000000001</v>
      </c>
      <c r="O343" s="484">
        <f t="array" ref="O343">IF(ISNA(INDEX('приложение 7.2 2 квартал'!R:R,MATCH(B343,'приложение 7.2 2 квартал'!B:B,0))),0,INDEX('приложение 7.2 2 квартал'!R:R,MATCH(B343,'приложение 7.2 2 квартал'!B:B,0)))</f>
        <v>0.70326230000000001</v>
      </c>
      <c r="P343" s="484">
        <f t="array" ref="P343">N343/1.18</f>
        <v>0.59598499999999999</v>
      </c>
      <c r="Q343" s="484">
        <f t="array" ref="Q343">O343/1.18</f>
        <v>0.59598499999999999</v>
      </c>
      <c r="R343" s="32"/>
      <c r="S343" s="32"/>
      <c r="T343" s="32"/>
      <c r="U343" s="32"/>
      <c r="V343" s="32"/>
      <c r="W343" s="627"/>
      <c r="X343" s="39"/>
      <c r="Y343" s="39"/>
      <c r="Z343" s="39"/>
      <c r="AA343" s="39"/>
      <c r="AB343" s="39"/>
      <c r="AC343" s="39"/>
    </row>
    <row r="344" spans="1:29" ht="78.75" x14ac:dyDescent="0.25">
      <c r="A344" s="599">
        <v>83</v>
      </c>
      <c r="B344" s="676" t="s">
        <v>426</v>
      </c>
      <c r="C344" s="32"/>
      <c r="D344" s="32"/>
      <c r="E344" s="484">
        <f t="shared" si="8"/>
        <v>0</v>
      </c>
      <c r="F344" s="590"/>
      <c r="G344" s="484">
        <f t="array" ref="G344">IF(ISNA(INDEX('приложение 7.2 1 квартал'!H:H,MATCH(B344,'приложение 7.2 1 квартал'!B:B,0))),0,INDEX('приложение 7.2 1 квартал'!H:H,MATCH(B344,'приложение 7.2 1 квартал'!B:B,0)))</f>
        <v>0</v>
      </c>
      <c r="H344" s="590"/>
      <c r="I344" s="484">
        <f t="array" ref="I344">IF(ISNA(INDEX('приложение 7.2 2 квартал'!H:H,MATCH(B344,'приложение 7.2 2 квартал'!B:B,0))),0,INDEX('приложение 7.2 2 квартал'!H:H,MATCH(B344,'приложение 7.2 2 квартал'!B:B,0)))</f>
        <v>0</v>
      </c>
      <c r="J344" s="590"/>
      <c r="K344" s="591"/>
      <c r="L344" s="371"/>
      <c r="M344" s="590"/>
      <c r="N344" s="484">
        <f t="array" ref="N344">SUM(IF(ISNA(INDEX('приложение 7.2 2 квартал'!R:R,MATCH(B344,'приложение 7.2 2 квартал'!B:B,0))),0,INDEX('приложение 7.2 2 квартал'!R:R,MATCH(B344,'приложение 7.2 2 квартал'!B:B,0))),IF(ISNA(INDEX('приложение 7.2 1 квартал'!R:R,MATCH(B344,'приложение 7.2 1 квартал'!B:B,0))),0,INDEX('приложение 7.2 1 квартал'!R:R,MATCH(B344,'приложение 7.2 1 квартал'!B:B,0))))</f>
        <v>0.63705486</v>
      </c>
      <c r="O344" s="484">
        <f t="array" ref="O344">IF(ISNA(INDEX('приложение 7.2 2 квартал'!R:R,MATCH(B344,'приложение 7.2 2 квартал'!B:B,0))),0,INDEX('приложение 7.2 2 квартал'!R:R,MATCH(B344,'приложение 7.2 2 квартал'!B:B,0)))</f>
        <v>0.63705486</v>
      </c>
      <c r="P344" s="484">
        <f t="array" ref="P344">N344/1.18</f>
        <v>0.53987700000000005</v>
      </c>
      <c r="Q344" s="484">
        <f t="array" ref="Q344">O344/1.18</f>
        <v>0.53987700000000005</v>
      </c>
      <c r="R344" s="32"/>
      <c r="S344" s="32"/>
      <c r="T344" s="32"/>
      <c r="U344" s="32"/>
      <c r="V344" s="32"/>
      <c r="W344" s="627"/>
      <c r="X344" s="39"/>
      <c r="Y344" s="39"/>
      <c r="Z344" s="39"/>
      <c r="AA344" s="39"/>
      <c r="AB344" s="39"/>
      <c r="AC344" s="39"/>
    </row>
    <row r="345" spans="1:29" ht="78.75" x14ac:dyDescent="0.25">
      <c r="A345" s="599">
        <v>84</v>
      </c>
      <c r="B345" s="676" t="s">
        <v>427</v>
      </c>
      <c r="C345" s="32"/>
      <c r="D345" s="32"/>
      <c r="E345" s="484">
        <f t="shared" si="8"/>
        <v>0</v>
      </c>
      <c r="F345" s="590"/>
      <c r="G345" s="484">
        <f t="array" ref="G345">IF(ISNA(INDEX('приложение 7.2 1 квартал'!H:H,MATCH(B345,'приложение 7.2 1 квартал'!B:B,0))),0,INDEX('приложение 7.2 1 квартал'!H:H,MATCH(B345,'приложение 7.2 1 квартал'!B:B,0)))</f>
        <v>0</v>
      </c>
      <c r="H345" s="590"/>
      <c r="I345" s="484">
        <f t="array" ref="I345">IF(ISNA(INDEX('приложение 7.2 2 квартал'!H:H,MATCH(B345,'приложение 7.2 2 квартал'!B:B,0))),0,INDEX('приложение 7.2 2 квартал'!H:H,MATCH(B345,'приложение 7.2 2 квартал'!B:B,0)))</f>
        <v>0</v>
      </c>
      <c r="J345" s="590"/>
      <c r="K345" s="591"/>
      <c r="L345" s="371"/>
      <c r="M345" s="590"/>
      <c r="N345" s="484">
        <f t="array" ref="N345">SUM(IF(ISNA(INDEX('приложение 7.2 2 квартал'!R:R,MATCH(B345,'приложение 7.2 2 квартал'!B:B,0))),0,INDEX('приложение 7.2 2 квартал'!R:R,MATCH(B345,'приложение 7.2 2 квартал'!B:B,0))),IF(ISNA(INDEX('приложение 7.2 1 квартал'!R:R,MATCH(B345,'приложение 7.2 1 квартал'!B:B,0))),0,INDEX('приложение 7.2 1 квартал'!R:R,MATCH(B345,'приложение 7.2 1 квартал'!B:B,0))))</f>
        <v>0.42056262</v>
      </c>
      <c r="O345" s="484">
        <f t="array" ref="O345">IF(ISNA(INDEX('приложение 7.2 2 квартал'!R:R,MATCH(B345,'приложение 7.2 2 квартал'!B:B,0))),0,INDEX('приложение 7.2 2 квартал'!R:R,MATCH(B345,'приложение 7.2 2 квартал'!B:B,0)))</f>
        <v>0.42056262</v>
      </c>
      <c r="P345" s="484">
        <f t="array" ref="P345">N345/1.18</f>
        <v>0.35640900000000003</v>
      </c>
      <c r="Q345" s="484">
        <f t="array" ref="Q345">O345/1.18</f>
        <v>0.35640900000000003</v>
      </c>
      <c r="R345" s="32"/>
      <c r="S345" s="32"/>
      <c r="T345" s="32"/>
      <c r="U345" s="32"/>
      <c r="V345" s="32"/>
      <c r="W345" s="627"/>
      <c r="X345" s="39"/>
      <c r="Y345" s="39"/>
      <c r="Z345" s="39"/>
      <c r="AA345" s="39"/>
      <c r="AB345" s="39"/>
      <c r="AC345" s="39"/>
    </row>
    <row r="346" spans="1:29" ht="78.75" x14ac:dyDescent="0.25">
      <c r="A346" s="599">
        <v>85</v>
      </c>
      <c r="B346" s="676" t="s">
        <v>428</v>
      </c>
      <c r="C346" s="32"/>
      <c r="D346" s="32"/>
      <c r="E346" s="484">
        <f t="shared" si="8"/>
        <v>0</v>
      </c>
      <c r="F346" s="590"/>
      <c r="G346" s="484">
        <f t="array" ref="G346">IF(ISNA(INDEX('приложение 7.2 1 квартал'!H:H,MATCH(B346,'приложение 7.2 1 квартал'!B:B,0))),0,INDEX('приложение 7.2 1 квартал'!H:H,MATCH(B346,'приложение 7.2 1 квартал'!B:B,0)))</f>
        <v>0</v>
      </c>
      <c r="H346" s="590"/>
      <c r="I346" s="484">
        <f t="array" ref="I346">IF(ISNA(INDEX('приложение 7.2 2 квартал'!H:H,MATCH(B346,'приложение 7.2 2 квартал'!B:B,0))),0,INDEX('приложение 7.2 2 квартал'!H:H,MATCH(B346,'приложение 7.2 2 квартал'!B:B,0)))</f>
        <v>0</v>
      </c>
      <c r="J346" s="590"/>
      <c r="K346" s="591"/>
      <c r="L346" s="371"/>
      <c r="M346" s="590"/>
      <c r="N346" s="484">
        <f t="array" ref="N346">SUM(IF(ISNA(INDEX('приложение 7.2 2 квартал'!R:R,MATCH(B346,'приложение 7.2 2 квартал'!B:B,0))),0,INDEX('приложение 7.2 2 квартал'!R:R,MATCH(B346,'приложение 7.2 2 квартал'!B:B,0))),IF(ISNA(INDEX('приложение 7.2 1 квартал'!R:R,MATCH(B346,'приложение 7.2 1 квартал'!B:B,0))),0,INDEX('приложение 7.2 1 квартал'!R:R,MATCH(B346,'приложение 7.2 1 квартал'!B:B,0))))</f>
        <v>0.81896247999999994</v>
      </c>
      <c r="O346" s="484">
        <f t="array" ref="O346">IF(ISNA(INDEX('приложение 7.2 2 квартал'!R:R,MATCH(B346,'приложение 7.2 2 квартал'!B:B,0))),0,INDEX('приложение 7.2 2 квартал'!R:R,MATCH(B346,'приложение 7.2 2 квартал'!B:B,0)))</f>
        <v>0.81896247999999994</v>
      </c>
      <c r="P346" s="484">
        <f t="array" ref="P346">N346/1.18</f>
        <v>0.69403599999999999</v>
      </c>
      <c r="Q346" s="484">
        <f t="array" ref="Q346">O346/1.18</f>
        <v>0.69403599999999999</v>
      </c>
      <c r="R346" s="32"/>
      <c r="S346" s="32"/>
      <c r="T346" s="32"/>
      <c r="U346" s="32"/>
      <c r="V346" s="32"/>
      <c r="W346" s="627"/>
      <c r="X346" s="39"/>
      <c r="Y346" s="39"/>
      <c r="Z346" s="39"/>
      <c r="AA346" s="39"/>
      <c r="AB346" s="39"/>
      <c r="AC346" s="39"/>
    </row>
    <row r="347" spans="1:29" ht="63" x14ac:dyDescent="0.25">
      <c r="A347" s="599">
        <v>86</v>
      </c>
      <c r="B347" s="676" t="s">
        <v>429</v>
      </c>
      <c r="C347" s="32"/>
      <c r="D347" s="32"/>
      <c r="E347" s="484">
        <f t="shared" si="8"/>
        <v>0</v>
      </c>
      <c r="F347" s="590"/>
      <c r="G347" s="484">
        <f t="array" ref="G347">IF(ISNA(INDEX('приложение 7.2 1 квартал'!H:H,MATCH(B347,'приложение 7.2 1 квартал'!B:B,0))),0,INDEX('приложение 7.2 1 квартал'!H:H,MATCH(B347,'приложение 7.2 1 квартал'!B:B,0)))</f>
        <v>0</v>
      </c>
      <c r="H347" s="590"/>
      <c r="I347" s="484">
        <f t="array" ref="I347">IF(ISNA(INDEX('приложение 7.2 2 квартал'!H:H,MATCH(B347,'приложение 7.2 2 квартал'!B:B,0))),0,INDEX('приложение 7.2 2 квартал'!H:H,MATCH(B347,'приложение 7.2 2 квартал'!B:B,0)))</f>
        <v>0</v>
      </c>
      <c r="J347" s="590"/>
      <c r="K347" s="591"/>
      <c r="L347" s="371"/>
      <c r="M347" s="590"/>
      <c r="N347" s="484">
        <f t="array" ref="N347">SUM(IF(ISNA(INDEX('приложение 7.2 2 квартал'!R:R,MATCH(B347,'приложение 7.2 2 квартал'!B:B,0))),0,INDEX('приложение 7.2 2 квартал'!R:R,MATCH(B347,'приложение 7.2 2 квартал'!B:B,0))),IF(ISNA(INDEX('приложение 7.2 1 квартал'!R:R,MATCH(B347,'приложение 7.2 1 квартал'!B:B,0))),0,INDEX('приложение 7.2 1 квартал'!R:R,MATCH(B347,'приложение 7.2 1 квартал'!B:B,0))))</f>
        <v>1.0982189199999999</v>
      </c>
      <c r="O347" s="484">
        <f t="array" ref="O347">IF(ISNA(INDEX('приложение 7.2 2 квартал'!R:R,MATCH(B347,'приложение 7.2 2 квартал'!B:B,0))),0,INDEX('приложение 7.2 2 квартал'!R:R,MATCH(B347,'приложение 7.2 2 квартал'!B:B,0)))</f>
        <v>1.0982189199999999</v>
      </c>
      <c r="P347" s="484">
        <f t="array" ref="P347">N347/1.18</f>
        <v>0.93069399999999991</v>
      </c>
      <c r="Q347" s="484">
        <f t="array" ref="Q347">O347/1.18</f>
        <v>0.93069399999999991</v>
      </c>
      <c r="R347" s="32"/>
      <c r="S347" s="32"/>
      <c r="T347" s="32"/>
      <c r="U347" s="32"/>
      <c r="V347" s="32"/>
      <c r="W347" s="627"/>
      <c r="X347" s="39"/>
      <c r="Y347" s="39"/>
      <c r="Z347" s="39"/>
      <c r="AA347" s="39"/>
      <c r="AB347" s="39"/>
      <c r="AC347" s="39"/>
    </row>
    <row r="348" spans="1:29" ht="63" x14ac:dyDescent="0.25">
      <c r="A348" s="600">
        <v>87</v>
      </c>
      <c r="B348" s="676" t="s">
        <v>430</v>
      </c>
      <c r="C348" s="32"/>
      <c r="D348" s="32"/>
      <c r="E348" s="484">
        <f t="shared" si="8"/>
        <v>0</v>
      </c>
      <c r="F348" s="590"/>
      <c r="G348" s="484">
        <f t="array" ref="G348">IF(ISNA(INDEX('приложение 7.2 1 квартал'!H:H,MATCH(B348,'приложение 7.2 1 квартал'!B:B,0))),0,INDEX('приложение 7.2 1 квартал'!H:H,MATCH(B348,'приложение 7.2 1 квартал'!B:B,0)))</f>
        <v>0</v>
      </c>
      <c r="H348" s="590"/>
      <c r="I348" s="484">
        <f t="array" ref="I348">IF(ISNA(INDEX('приложение 7.2 2 квартал'!H:H,MATCH(B348,'приложение 7.2 2 квартал'!B:B,0))),0,INDEX('приложение 7.2 2 квартал'!H:H,MATCH(B348,'приложение 7.2 2 квартал'!B:B,0)))</f>
        <v>0</v>
      </c>
      <c r="J348" s="590"/>
      <c r="K348" s="591"/>
      <c r="L348" s="371"/>
      <c r="M348" s="590"/>
      <c r="N348" s="484">
        <f t="array" ref="N348">SUM(IF(ISNA(INDEX('приложение 7.2 2 квартал'!R:R,MATCH(B348,'приложение 7.2 2 квартал'!B:B,0))),0,INDEX('приложение 7.2 2 квартал'!R:R,MATCH(B348,'приложение 7.2 2 квартал'!B:B,0))),IF(ISNA(INDEX('приложение 7.2 1 квартал'!R:R,MATCH(B348,'приложение 7.2 1 квартал'!B:B,0))),0,INDEX('приложение 7.2 1 квартал'!R:R,MATCH(B348,'приложение 7.2 1 квартал'!B:B,0))))</f>
        <v>0.48769281999999997</v>
      </c>
      <c r="O348" s="484">
        <f t="array" ref="O348">IF(ISNA(INDEX('приложение 7.2 2 квартал'!R:R,MATCH(B348,'приложение 7.2 2 квартал'!B:B,0))),0,INDEX('приложение 7.2 2 квартал'!R:R,MATCH(B348,'приложение 7.2 2 квартал'!B:B,0)))</f>
        <v>0.48769281999999997</v>
      </c>
      <c r="P348" s="484">
        <f t="array" ref="P348">N348/1.18</f>
        <v>0.41329899999999997</v>
      </c>
      <c r="Q348" s="484">
        <f t="array" ref="Q348">O348/1.18</f>
        <v>0.41329899999999997</v>
      </c>
      <c r="R348" s="32"/>
      <c r="S348" s="32"/>
      <c r="T348" s="32"/>
      <c r="U348" s="32"/>
      <c r="V348" s="32"/>
      <c r="W348" s="627"/>
      <c r="X348" s="39"/>
      <c r="Y348" s="39"/>
      <c r="Z348" s="39"/>
      <c r="AA348" s="39"/>
      <c r="AB348" s="39"/>
      <c r="AC348" s="39"/>
    </row>
    <row r="349" spans="1:29" ht="78.75" x14ac:dyDescent="0.25">
      <c r="A349" s="599">
        <v>88</v>
      </c>
      <c r="B349" s="676" t="s">
        <v>431</v>
      </c>
      <c r="C349" s="32"/>
      <c r="D349" s="32"/>
      <c r="E349" s="484">
        <f t="shared" si="8"/>
        <v>0</v>
      </c>
      <c r="F349" s="590"/>
      <c r="G349" s="484">
        <f t="array" ref="G349">IF(ISNA(INDEX('приложение 7.2 1 квартал'!H:H,MATCH(B349,'приложение 7.2 1 квартал'!B:B,0))),0,INDEX('приложение 7.2 1 квартал'!H:H,MATCH(B349,'приложение 7.2 1 квартал'!B:B,0)))</f>
        <v>0</v>
      </c>
      <c r="H349" s="590"/>
      <c r="I349" s="484">
        <f t="array" ref="I349">IF(ISNA(INDEX('приложение 7.2 2 квартал'!H:H,MATCH(B349,'приложение 7.2 2 квартал'!B:B,0))),0,INDEX('приложение 7.2 2 квартал'!H:H,MATCH(B349,'приложение 7.2 2 квартал'!B:B,0)))</f>
        <v>0</v>
      </c>
      <c r="J349" s="590"/>
      <c r="K349" s="591"/>
      <c r="L349" s="371"/>
      <c r="M349" s="590"/>
      <c r="N349" s="484">
        <f t="array" ref="N349">SUM(IF(ISNA(INDEX('приложение 7.2 2 квартал'!R:R,MATCH(B349,'приложение 7.2 2 квартал'!B:B,0))),0,INDEX('приложение 7.2 2 квартал'!R:R,MATCH(B349,'приложение 7.2 2 квартал'!B:B,0))),IF(ISNA(INDEX('приложение 7.2 1 квартал'!R:R,MATCH(B349,'приложение 7.2 1 квартал'!B:B,0))),0,INDEX('приложение 7.2 1 квартал'!R:R,MATCH(B349,'приложение 7.2 1 квартал'!B:B,0))))</f>
        <v>0.53698495999999996</v>
      </c>
      <c r="O349" s="484">
        <f t="array" ref="O349">IF(ISNA(INDEX('приложение 7.2 2 квартал'!R:R,MATCH(B349,'приложение 7.2 2 квартал'!B:B,0))),0,INDEX('приложение 7.2 2 квартал'!R:R,MATCH(B349,'приложение 7.2 2 квартал'!B:B,0)))</f>
        <v>0.53698495999999996</v>
      </c>
      <c r="P349" s="484">
        <f t="array" ref="P349">N349/1.18</f>
        <v>0.45507199999999998</v>
      </c>
      <c r="Q349" s="484">
        <f t="array" ref="Q349">O349/1.18</f>
        <v>0.45507199999999998</v>
      </c>
      <c r="R349" s="32"/>
      <c r="S349" s="32"/>
      <c r="T349" s="32"/>
      <c r="U349" s="32"/>
      <c r="V349" s="32"/>
      <c r="W349" s="627"/>
      <c r="X349" s="39"/>
      <c r="Y349" s="39"/>
      <c r="Z349" s="39"/>
      <c r="AA349" s="39"/>
      <c r="AB349" s="39"/>
      <c r="AC349" s="39"/>
    </row>
    <row r="350" spans="1:29" ht="63" x14ac:dyDescent="0.25">
      <c r="A350" s="600">
        <v>89</v>
      </c>
      <c r="B350" s="676" t="s">
        <v>432</v>
      </c>
      <c r="C350" s="32"/>
      <c r="D350" s="32"/>
      <c r="E350" s="484">
        <f t="shared" si="8"/>
        <v>0</v>
      </c>
      <c r="F350" s="590"/>
      <c r="G350" s="484">
        <f t="array" ref="G350">IF(ISNA(INDEX('приложение 7.2 1 квартал'!H:H,MATCH(B350,'приложение 7.2 1 квартал'!B:B,0))),0,INDEX('приложение 7.2 1 квартал'!H:H,MATCH(B350,'приложение 7.2 1 квартал'!B:B,0)))</f>
        <v>0</v>
      </c>
      <c r="H350" s="590"/>
      <c r="I350" s="484">
        <f t="array" ref="I350">IF(ISNA(INDEX('приложение 7.2 2 квартал'!H:H,MATCH(B350,'приложение 7.2 2 квартал'!B:B,0))),0,INDEX('приложение 7.2 2 квартал'!H:H,MATCH(B350,'приложение 7.2 2 квартал'!B:B,0)))</f>
        <v>0</v>
      </c>
      <c r="J350" s="590"/>
      <c r="K350" s="591"/>
      <c r="L350" s="371"/>
      <c r="M350" s="590"/>
      <c r="N350" s="484">
        <f t="array" ref="N350">SUM(IF(ISNA(INDEX('приложение 7.2 2 квартал'!R:R,MATCH(B350,'приложение 7.2 2 квартал'!B:B,0))),0,INDEX('приложение 7.2 2 квартал'!R:R,MATCH(B350,'приложение 7.2 2 квартал'!B:B,0))),IF(ISNA(INDEX('приложение 7.2 1 квартал'!R:R,MATCH(B350,'приложение 7.2 1 квартал'!B:B,0))),0,INDEX('приложение 7.2 1 квартал'!R:R,MATCH(B350,'приложение 7.2 1 квартал'!B:B,0))))</f>
        <v>0.33401787999999999</v>
      </c>
      <c r="O350" s="484">
        <f t="array" ref="O350">IF(ISNA(INDEX('приложение 7.2 2 квартал'!R:R,MATCH(B350,'приложение 7.2 2 квартал'!B:B,0))),0,INDEX('приложение 7.2 2 квартал'!R:R,MATCH(B350,'приложение 7.2 2 квартал'!B:B,0)))</f>
        <v>0.33401787999999999</v>
      </c>
      <c r="P350" s="484">
        <f t="array" ref="P350">N350/1.18</f>
        <v>0.28306599999999998</v>
      </c>
      <c r="Q350" s="484">
        <f t="array" ref="Q350">O350/1.18</f>
        <v>0.28306599999999998</v>
      </c>
      <c r="R350" s="32"/>
      <c r="S350" s="32"/>
      <c r="T350" s="32"/>
      <c r="U350" s="32"/>
      <c r="V350" s="32"/>
      <c r="W350" s="627"/>
      <c r="X350" s="39"/>
      <c r="Y350" s="39"/>
      <c r="Z350" s="39"/>
      <c r="AA350" s="39"/>
      <c r="AB350" s="39"/>
      <c r="AC350" s="39"/>
    </row>
    <row r="351" spans="1:29" ht="63" x14ac:dyDescent="0.25">
      <c r="A351" s="599">
        <v>90</v>
      </c>
      <c r="B351" s="676" t="s">
        <v>433</v>
      </c>
      <c r="C351" s="32"/>
      <c r="D351" s="32"/>
      <c r="E351" s="484">
        <f t="shared" si="8"/>
        <v>0</v>
      </c>
      <c r="F351" s="590"/>
      <c r="G351" s="484">
        <f t="array" ref="G351">IF(ISNA(INDEX('приложение 7.2 1 квартал'!H:H,MATCH(B351,'приложение 7.2 1 квартал'!B:B,0))),0,INDEX('приложение 7.2 1 квартал'!H:H,MATCH(B351,'приложение 7.2 1 квартал'!B:B,0)))</f>
        <v>0</v>
      </c>
      <c r="H351" s="590"/>
      <c r="I351" s="484">
        <f t="array" ref="I351">IF(ISNA(INDEX('приложение 7.2 2 квартал'!H:H,MATCH(B351,'приложение 7.2 2 квартал'!B:B,0))),0,INDEX('приложение 7.2 2 квартал'!H:H,MATCH(B351,'приложение 7.2 2 квартал'!B:B,0)))</f>
        <v>0</v>
      </c>
      <c r="J351" s="590"/>
      <c r="K351" s="591"/>
      <c r="L351" s="371"/>
      <c r="M351" s="590"/>
      <c r="N351" s="484">
        <f t="array" ref="N351">SUM(IF(ISNA(INDEX('приложение 7.2 2 квартал'!R:R,MATCH(B351,'приложение 7.2 2 квартал'!B:B,0))),0,INDEX('приложение 7.2 2 квартал'!R:R,MATCH(B351,'приложение 7.2 2 квартал'!B:B,0))),IF(ISNA(INDEX('приложение 7.2 1 квартал'!R:R,MATCH(B351,'приложение 7.2 1 квартал'!B:B,0))),0,INDEX('приложение 7.2 1 квартал'!R:R,MATCH(B351,'приложение 7.2 1 квартал'!B:B,0))))</f>
        <v>0.68027589999999993</v>
      </c>
      <c r="O351" s="484">
        <f t="array" ref="O351">IF(ISNA(INDEX('приложение 7.2 2 квартал'!R:R,MATCH(B351,'приложение 7.2 2 квартал'!B:B,0))),0,INDEX('приложение 7.2 2 квартал'!R:R,MATCH(B351,'приложение 7.2 2 квартал'!B:B,0)))</f>
        <v>0.68027589999999993</v>
      </c>
      <c r="P351" s="484">
        <f t="array" ref="P351">N351/1.18</f>
        <v>0.57650499999999993</v>
      </c>
      <c r="Q351" s="484">
        <f t="array" ref="Q351">O351/1.18</f>
        <v>0.57650499999999993</v>
      </c>
      <c r="R351" s="32"/>
      <c r="S351" s="32"/>
      <c r="T351" s="32"/>
      <c r="U351" s="32"/>
      <c r="V351" s="32"/>
      <c r="W351" s="627"/>
      <c r="X351" s="39"/>
      <c r="Y351" s="39"/>
      <c r="Z351" s="39"/>
      <c r="AA351" s="39"/>
      <c r="AB351" s="39"/>
      <c r="AC351" s="39"/>
    </row>
    <row r="352" spans="1:29" ht="78.75" x14ac:dyDescent="0.25">
      <c r="A352" s="596">
        <v>91</v>
      </c>
      <c r="B352" s="676" t="s">
        <v>434</v>
      </c>
      <c r="C352" s="32"/>
      <c r="D352" s="32"/>
      <c r="E352" s="484">
        <f t="shared" si="8"/>
        <v>0</v>
      </c>
      <c r="F352" s="590"/>
      <c r="G352" s="484">
        <f t="array" ref="G352">IF(ISNA(INDEX('приложение 7.2 1 квартал'!H:H,MATCH(B352,'приложение 7.2 1 квартал'!B:B,0))),0,INDEX('приложение 7.2 1 квартал'!H:H,MATCH(B352,'приложение 7.2 1 квартал'!B:B,0)))</f>
        <v>0</v>
      </c>
      <c r="H352" s="590"/>
      <c r="I352" s="484">
        <f t="array" ref="I352">IF(ISNA(INDEX('приложение 7.2 2 квартал'!H:H,MATCH(B352,'приложение 7.2 2 квартал'!B:B,0))),0,INDEX('приложение 7.2 2 квартал'!H:H,MATCH(B352,'приложение 7.2 2 квартал'!B:B,0)))</f>
        <v>0</v>
      </c>
      <c r="J352" s="590"/>
      <c r="K352" s="591"/>
      <c r="L352" s="371"/>
      <c r="M352" s="590"/>
      <c r="N352" s="484">
        <f t="array" ref="N352">SUM(IF(ISNA(INDEX('приложение 7.2 2 квартал'!R:R,MATCH(B352,'приложение 7.2 2 квартал'!B:B,0))),0,INDEX('приложение 7.2 2 квартал'!R:R,MATCH(B352,'приложение 7.2 2 квартал'!B:B,0))),IF(ISNA(INDEX('приложение 7.2 1 квартал'!R:R,MATCH(B352,'приложение 7.2 1 квартал'!B:B,0))),0,INDEX('приложение 7.2 1 квартал'!R:R,MATCH(B352,'приложение 7.2 1 квартал'!B:B,0))))</f>
        <v>0.83619283999999994</v>
      </c>
      <c r="O352" s="484">
        <f t="array" ref="O352">IF(ISNA(INDEX('приложение 7.2 2 квартал'!R:R,MATCH(B352,'приложение 7.2 2 квартал'!B:B,0))),0,INDEX('приложение 7.2 2 квартал'!R:R,MATCH(B352,'приложение 7.2 2 квартал'!B:B,0)))</f>
        <v>0.83619283999999994</v>
      </c>
      <c r="P352" s="484">
        <f t="array" ref="P352">N352/1.18</f>
        <v>0.70863799999999999</v>
      </c>
      <c r="Q352" s="484">
        <f t="array" ref="Q352">O352/1.18</f>
        <v>0.70863799999999999</v>
      </c>
      <c r="R352" s="32"/>
      <c r="S352" s="32"/>
      <c r="T352" s="32"/>
      <c r="U352" s="32"/>
      <c r="V352" s="32"/>
      <c r="W352" s="627"/>
      <c r="X352" s="39"/>
      <c r="Y352" s="39"/>
      <c r="Z352" s="39"/>
      <c r="AA352" s="39"/>
      <c r="AB352" s="39"/>
      <c r="AC352" s="39"/>
    </row>
    <row r="353" spans="1:29" ht="63" x14ac:dyDescent="0.25">
      <c r="A353" s="601">
        <v>92</v>
      </c>
      <c r="B353" s="676" t="s">
        <v>435</v>
      </c>
      <c r="C353" s="32"/>
      <c r="D353" s="32"/>
      <c r="E353" s="484">
        <f t="shared" si="8"/>
        <v>0</v>
      </c>
      <c r="F353" s="590"/>
      <c r="G353" s="484">
        <f t="array" ref="G353">IF(ISNA(INDEX('приложение 7.2 1 квартал'!H:H,MATCH(B353,'приложение 7.2 1 квартал'!B:B,0))),0,INDEX('приложение 7.2 1 квартал'!H:H,MATCH(B353,'приложение 7.2 1 квартал'!B:B,0)))</f>
        <v>0</v>
      </c>
      <c r="H353" s="590"/>
      <c r="I353" s="484">
        <f t="array" ref="I353">IF(ISNA(INDEX('приложение 7.2 2 квартал'!H:H,MATCH(B353,'приложение 7.2 2 квартал'!B:B,0))),0,INDEX('приложение 7.2 2 квартал'!H:H,MATCH(B353,'приложение 7.2 2 квартал'!B:B,0)))</f>
        <v>0</v>
      </c>
      <c r="J353" s="590"/>
      <c r="K353" s="591"/>
      <c r="L353" s="371"/>
      <c r="M353" s="590"/>
      <c r="N353" s="484">
        <f t="array" ref="N353">SUM(IF(ISNA(INDEX('приложение 7.2 2 квартал'!R:R,MATCH(B353,'приложение 7.2 2 квартал'!B:B,0))),0,INDEX('приложение 7.2 2 квартал'!R:R,MATCH(B353,'приложение 7.2 2 квартал'!B:B,0))),IF(ISNA(INDEX('приложение 7.2 1 квартал'!R:R,MATCH(B353,'приложение 7.2 1 квартал'!B:B,0))),0,INDEX('приложение 7.2 1 квартал'!R:R,MATCH(B353,'приложение 7.2 1 квартал'!B:B,0))))</f>
        <v>2.7350488399999997</v>
      </c>
      <c r="O353" s="484">
        <f t="array" ref="O353">IF(ISNA(INDEX('приложение 7.2 2 квартал'!R:R,MATCH(B353,'приложение 7.2 2 квартал'!B:B,0))),0,INDEX('приложение 7.2 2 квартал'!R:R,MATCH(B353,'приложение 7.2 2 квартал'!B:B,0)))</f>
        <v>2.7350488399999997</v>
      </c>
      <c r="P353" s="484">
        <f t="array" ref="P353">N353/1.18</f>
        <v>2.3178380000000001</v>
      </c>
      <c r="Q353" s="484">
        <f t="array" ref="Q353">O353/1.18</f>
        <v>2.3178380000000001</v>
      </c>
      <c r="R353" s="32"/>
      <c r="S353" s="32"/>
      <c r="T353" s="32"/>
      <c r="U353" s="32"/>
      <c r="V353" s="32"/>
      <c r="W353" s="627"/>
      <c r="X353" s="39"/>
      <c r="Y353" s="39"/>
      <c r="Z353" s="39"/>
      <c r="AA353" s="39"/>
      <c r="AB353" s="39"/>
      <c r="AC353" s="39"/>
    </row>
    <row r="354" spans="1:29" ht="94.5" x14ac:dyDescent="0.25">
      <c r="A354" s="601">
        <v>93</v>
      </c>
      <c r="B354" s="676" t="s">
        <v>436</v>
      </c>
      <c r="C354" s="32"/>
      <c r="D354" s="32"/>
      <c r="E354" s="484">
        <f t="shared" si="8"/>
        <v>0</v>
      </c>
      <c r="F354" s="590"/>
      <c r="G354" s="484">
        <f t="array" ref="G354">IF(ISNA(INDEX('приложение 7.2 1 квартал'!H:H,MATCH(B354,'приложение 7.2 1 квартал'!B:B,0))),0,INDEX('приложение 7.2 1 квартал'!H:H,MATCH(B354,'приложение 7.2 1 квартал'!B:B,0)))</f>
        <v>0</v>
      </c>
      <c r="H354" s="590"/>
      <c r="I354" s="484">
        <f t="array" ref="I354">IF(ISNA(INDEX('приложение 7.2 2 квартал'!H:H,MATCH(B354,'приложение 7.2 2 квартал'!B:B,0))),0,INDEX('приложение 7.2 2 квартал'!H:H,MATCH(B354,'приложение 7.2 2 квартал'!B:B,0)))</f>
        <v>0</v>
      </c>
      <c r="J354" s="590"/>
      <c r="K354" s="591"/>
      <c r="L354" s="371"/>
      <c r="M354" s="590"/>
      <c r="N354" s="484">
        <f t="array" ref="N354">SUM(IF(ISNA(INDEX('приложение 7.2 2 квартал'!R:R,MATCH(B354,'приложение 7.2 2 квартал'!B:B,0))),0,INDEX('приложение 7.2 2 квартал'!R:R,MATCH(B354,'приложение 7.2 2 квартал'!B:B,0))),IF(ISNA(INDEX('приложение 7.2 1 квартал'!R:R,MATCH(B354,'приложение 7.2 1 квартал'!B:B,0))),0,INDEX('приложение 7.2 1 квартал'!R:R,MATCH(B354,'приложение 7.2 1 квартал'!B:B,0))))</f>
        <v>1.7700755199999998</v>
      </c>
      <c r="O354" s="484">
        <f t="array" ref="O354">IF(ISNA(INDEX('приложение 7.2 2 квартал'!R:R,MATCH(B354,'приложение 7.2 2 квартал'!B:B,0))),0,INDEX('приложение 7.2 2 квартал'!R:R,MATCH(B354,'приложение 7.2 2 квартал'!B:B,0)))</f>
        <v>1.7700755199999998</v>
      </c>
      <c r="P354" s="484">
        <f t="array" ref="P354">N354/1.18</f>
        <v>1.5000639999999998</v>
      </c>
      <c r="Q354" s="484">
        <f t="array" ref="Q354">O354/1.18</f>
        <v>1.5000639999999998</v>
      </c>
      <c r="R354" s="32"/>
      <c r="S354" s="32"/>
      <c r="T354" s="32"/>
      <c r="U354" s="32"/>
      <c r="V354" s="32"/>
      <c r="W354" s="627"/>
      <c r="X354" s="39"/>
      <c r="Y354" s="39"/>
      <c r="Z354" s="39"/>
      <c r="AA354" s="39"/>
      <c r="AB354" s="39"/>
      <c r="AC354" s="39"/>
    </row>
    <row r="355" spans="1:29" ht="110.25" x14ac:dyDescent="0.25">
      <c r="A355" s="602">
        <v>94</v>
      </c>
      <c r="B355" s="676" t="s">
        <v>437</v>
      </c>
      <c r="C355" s="32"/>
      <c r="D355" s="32"/>
      <c r="E355" s="484">
        <f t="shared" si="8"/>
        <v>0</v>
      </c>
      <c r="F355" s="590"/>
      <c r="G355" s="484">
        <f t="array" ref="G355">IF(ISNA(INDEX('приложение 7.2 1 квартал'!H:H,MATCH(B355,'приложение 7.2 1 квартал'!B:B,0))),0,INDEX('приложение 7.2 1 квартал'!H:H,MATCH(B355,'приложение 7.2 1 квартал'!B:B,0)))</f>
        <v>0</v>
      </c>
      <c r="H355" s="590"/>
      <c r="I355" s="484">
        <f t="array" ref="I355">IF(ISNA(INDEX('приложение 7.2 2 квартал'!H:H,MATCH(B355,'приложение 7.2 2 квартал'!B:B,0))),0,INDEX('приложение 7.2 2 квартал'!H:H,MATCH(B355,'приложение 7.2 2 квартал'!B:B,0)))</f>
        <v>0</v>
      </c>
      <c r="J355" s="590"/>
      <c r="K355" s="591"/>
      <c r="L355" s="371"/>
      <c r="M355" s="590"/>
      <c r="N355" s="484">
        <f t="array" ref="N355">SUM(IF(ISNA(INDEX('приложение 7.2 2 квартал'!R:R,MATCH(B355,'приложение 7.2 2 квартал'!B:B,0))),0,INDEX('приложение 7.2 2 квартал'!R:R,MATCH(B355,'приложение 7.2 2 квартал'!B:B,0))),IF(ISNA(INDEX('приложение 7.2 1 квартал'!R:R,MATCH(B355,'приложение 7.2 1 квартал'!B:B,0))),0,INDEX('приложение 7.2 1 квартал'!R:R,MATCH(B355,'приложение 7.2 1 квартал'!B:B,0))))</f>
        <v>2.5570222399999998</v>
      </c>
      <c r="O355" s="484">
        <f t="array" ref="O355">IF(ISNA(INDEX('приложение 7.2 2 квартал'!R:R,MATCH(B355,'приложение 7.2 2 квартал'!B:B,0))),0,INDEX('приложение 7.2 2 квартал'!R:R,MATCH(B355,'приложение 7.2 2 квартал'!B:B,0)))</f>
        <v>2.5570222399999998</v>
      </c>
      <c r="P355" s="484">
        <f t="array" ref="P355">N355/1.18</f>
        <v>2.1669679999999998</v>
      </c>
      <c r="Q355" s="484">
        <f t="array" ref="Q355">O355/1.18</f>
        <v>2.1669679999999998</v>
      </c>
      <c r="R355" s="32"/>
      <c r="S355" s="32"/>
      <c r="T355" s="32"/>
      <c r="U355" s="32"/>
      <c r="V355" s="32"/>
      <c r="W355" s="627"/>
      <c r="X355" s="39"/>
      <c r="Y355" s="39"/>
      <c r="Z355" s="39"/>
      <c r="AA355" s="39"/>
      <c r="AB355" s="39"/>
      <c r="AC355" s="39"/>
    </row>
    <row r="356" spans="1:29" ht="94.5" x14ac:dyDescent="0.25">
      <c r="A356" s="601">
        <v>95</v>
      </c>
      <c r="B356" s="676" t="s">
        <v>438</v>
      </c>
      <c r="C356" s="32"/>
      <c r="D356" s="32"/>
      <c r="E356" s="484">
        <f t="shared" si="8"/>
        <v>0.23494507999999997</v>
      </c>
      <c r="F356" s="590"/>
      <c r="G356" s="484">
        <f t="array" ref="G356">IF(ISNA(INDEX('приложение 7.2 1 квартал'!H:H,MATCH(B356,'приложение 7.2 1 квартал'!B:B,0))),0,INDEX('приложение 7.2 1 квартал'!H:H,MATCH(B356,'приложение 7.2 1 квартал'!B:B,0)))</f>
        <v>0</v>
      </c>
      <c r="H356" s="590"/>
      <c r="I356" s="484">
        <f t="array" ref="I356">IF(ISNA(INDEX('приложение 7.2 2 квартал'!H:H,MATCH(B356,'приложение 7.2 2 квартал'!B:B,0))),0,INDEX('приложение 7.2 2 квартал'!H:H,MATCH(B356,'приложение 7.2 2 квартал'!B:B,0)))</f>
        <v>0.23494507999999997</v>
      </c>
      <c r="J356" s="590"/>
      <c r="K356" s="591"/>
      <c r="L356" s="371"/>
      <c r="M356" s="590"/>
      <c r="N356" s="484">
        <f t="array" ref="N356">SUM(IF(ISNA(INDEX('приложение 7.2 2 квартал'!R:R,MATCH(B356,'приложение 7.2 2 квартал'!B:B,0))),0,INDEX('приложение 7.2 2 квартал'!R:R,MATCH(B356,'приложение 7.2 2 квартал'!B:B,0))),IF(ISNA(INDEX('приложение 7.2 1 квартал'!R:R,MATCH(B356,'приложение 7.2 1 квартал'!B:B,0))),0,INDEX('приложение 7.2 1 квартал'!R:R,MATCH(B356,'приложение 7.2 1 квартал'!B:B,0))))</f>
        <v>0.23494507999999997</v>
      </c>
      <c r="O356" s="484">
        <f t="array" ref="O356">IF(ISNA(INDEX('приложение 7.2 2 квартал'!R:R,MATCH(B356,'приложение 7.2 2 квартал'!B:B,0))),0,INDEX('приложение 7.2 2 квартал'!R:R,MATCH(B356,'приложение 7.2 2 квартал'!B:B,0)))</f>
        <v>0.23494507999999997</v>
      </c>
      <c r="P356" s="484">
        <f t="array" ref="P356">N356/1.18</f>
        <v>0.19910599999999998</v>
      </c>
      <c r="Q356" s="484">
        <f t="array" ref="Q356">O356/1.18</f>
        <v>0.19910599999999998</v>
      </c>
      <c r="R356" s="32"/>
      <c r="S356" s="32"/>
      <c r="T356" s="32"/>
      <c r="U356" s="32"/>
      <c r="V356" s="32"/>
      <c r="W356" s="627"/>
      <c r="X356" s="39"/>
      <c r="Y356" s="39"/>
      <c r="Z356" s="39"/>
      <c r="AA356" s="39"/>
      <c r="AB356" s="39"/>
      <c r="AC356" s="39"/>
    </row>
    <row r="357" spans="1:29" ht="78.75" x14ac:dyDescent="0.25">
      <c r="A357" s="601">
        <v>96</v>
      </c>
      <c r="B357" s="676" t="s">
        <v>439</v>
      </c>
      <c r="C357" s="32"/>
      <c r="D357" s="32"/>
      <c r="E357" s="484">
        <f t="shared" si="8"/>
        <v>0.31586799999999998</v>
      </c>
      <c r="F357" s="590"/>
      <c r="G357" s="484">
        <f t="array" ref="G357">IF(ISNA(INDEX('приложение 7.2 1 квартал'!H:H,MATCH(B357,'приложение 7.2 1 квартал'!B:B,0))),0,INDEX('приложение 7.2 1 квартал'!H:H,MATCH(B357,'приложение 7.2 1 квартал'!B:B,0)))</f>
        <v>0</v>
      </c>
      <c r="H357" s="590"/>
      <c r="I357" s="484">
        <f t="array" ref="I357">IF(ISNA(INDEX('приложение 7.2 2 квартал'!H:H,MATCH(B357,'приложение 7.2 2 квартал'!B:B,0))),0,INDEX('приложение 7.2 2 квартал'!H:H,MATCH(B357,'приложение 7.2 2 квартал'!B:B,0)))</f>
        <v>0.31586799999999998</v>
      </c>
      <c r="J357" s="590"/>
      <c r="K357" s="591"/>
      <c r="L357" s="371"/>
      <c r="M357" s="590"/>
      <c r="N357" s="484">
        <f t="array" ref="N357">SUM(IF(ISNA(INDEX('приложение 7.2 2 квартал'!R:R,MATCH(B357,'приложение 7.2 2 квартал'!B:B,0))),0,INDEX('приложение 7.2 2 квартал'!R:R,MATCH(B357,'приложение 7.2 2 квартал'!B:B,0))),IF(ISNA(INDEX('приложение 7.2 1 квартал'!R:R,MATCH(B357,'приложение 7.2 1 квартал'!B:B,0))),0,INDEX('приложение 7.2 1 квартал'!R:R,MATCH(B357,'приложение 7.2 1 квартал'!B:B,0))))</f>
        <v>0.31586829999999999</v>
      </c>
      <c r="O357" s="484">
        <f t="array" ref="O357">IF(ISNA(INDEX('приложение 7.2 2 квартал'!R:R,MATCH(B357,'приложение 7.2 2 квартал'!B:B,0))),0,INDEX('приложение 7.2 2 квартал'!R:R,MATCH(B357,'приложение 7.2 2 квартал'!B:B,0)))</f>
        <v>0.31586829999999999</v>
      </c>
      <c r="P357" s="484">
        <f t="array" ref="P357">N357/1.18</f>
        <v>0.26768500000000001</v>
      </c>
      <c r="Q357" s="484">
        <f t="array" ref="Q357">O357/1.18</f>
        <v>0.26768500000000001</v>
      </c>
      <c r="R357" s="32"/>
      <c r="S357" s="32"/>
      <c r="T357" s="32"/>
      <c r="U357" s="32"/>
      <c r="V357" s="32"/>
      <c r="W357" s="627"/>
      <c r="X357" s="39"/>
      <c r="Y357" s="39"/>
      <c r="Z357" s="39"/>
      <c r="AA357" s="39"/>
      <c r="AB357" s="39"/>
      <c r="AC357" s="39"/>
    </row>
    <row r="358" spans="1:29" ht="94.5" x14ac:dyDescent="0.25">
      <c r="A358" s="601">
        <v>97</v>
      </c>
      <c r="B358" s="676" t="s">
        <v>440</v>
      </c>
      <c r="C358" s="32"/>
      <c r="D358" s="32"/>
      <c r="E358" s="484">
        <f t="shared" si="8"/>
        <v>0</v>
      </c>
      <c r="F358" s="590"/>
      <c r="G358" s="484">
        <f t="array" ref="G358">IF(ISNA(INDEX('приложение 7.2 1 квартал'!H:H,MATCH(B358,'приложение 7.2 1 квартал'!B:B,0))),0,INDEX('приложение 7.2 1 квартал'!H:H,MATCH(B358,'приложение 7.2 1 квартал'!B:B,0)))</f>
        <v>0</v>
      </c>
      <c r="H358" s="590"/>
      <c r="I358" s="484">
        <f t="array" ref="I358">IF(ISNA(INDEX('приложение 7.2 2 квартал'!H:H,MATCH(B358,'приложение 7.2 2 квартал'!B:B,0))),0,INDEX('приложение 7.2 2 квартал'!H:H,MATCH(B358,'приложение 7.2 2 квартал'!B:B,0)))</f>
        <v>0</v>
      </c>
      <c r="J358" s="590"/>
      <c r="K358" s="591"/>
      <c r="L358" s="371"/>
      <c r="M358" s="590"/>
      <c r="N358" s="484">
        <f t="array" ref="N358">SUM(IF(ISNA(INDEX('приложение 7.2 2 квартал'!R:R,MATCH(B358,'приложение 7.2 2 квартал'!B:B,0))),0,INDEX('приложение 7.2 2 квартал'!R:R,MATCH(B358,'приложение 7.2 2 квартал'!B:B,0))),IF(ISNA(INDEX('приложение 7.2 1 квартал'!R:R,MATCH(B358,'приложение 7.2 1 квартал'!B:B,0))),0,INDEX('приложение 7.2 1 квартал'!R:R,MATCH(B358,'приложение 7.2 1 квартал'!B:B,0))))</f>
        <v>0.8800487199999999</v>
      </c>
      <c r="O358" s="484">
        <f t="array" ref="O358">IF(ISNA(INDEX('приложение 7.2 2 квартал'!R:R,MATCH(B358,'приложение 7.2 2 квартал'!B:B,0))),0,INDEX('приложение 7.2 2 квартал'!R:R,MATCH(B358,'приложение 7.2 2 квартал'!B:B,0)))</f>
        <v>0.8800487199999999</v>
      </c>
      <c r="P358" s="484">
        <f t="array" ref="P358">N358/1.18</f>
        <v>0.74580399999999991</v>
      </c>
      <c r="Q358" s="484">
        <f t="array" ref="Q358">O358/1.18</f>
        <v>0.74580399999999991</v>
      </c>
      <c r="R358" s="32"/>
      <c r="S358" s="32"/>
      <c r="T358" s="32"/>
      <c r="U358" s="32"/>
      <c r="V358" s="32"/>
      <c r="W358" s="627"/>
      <c r="X358" s="39"/>
      <c r="Y358" s="39"/>
      <c r="Z358" s="39"/>
      <c r="AA358" s="39"/>
      <c r="AB358" s="39"/>
      <c r="AC358" s="39"/>
    </row>
    <row r="359" spans="1:29" ht="63" x14ac:dyDescent="0.25">
      <c r="A359" s="601">
        <v>98</v>
      </c>
      <c r="B359" s="676" t="s">
        <v>441</v>
      </c>
      <c r="C359" s="32"/>
      <c r="D359" s="32"/>
      <c r="E359" s="484">
        <f t="shared" si="8"/>
        <v>0</v>
      </c>
      <c r="F359" s="590"/>
      <c r="G359" s="484">
        <f t="array" ref="G359">IF(ISNA(INDEX('приложение 7.2 1 квартал'!H:H,MATCH(B359,'приложение 7.2 1 квартал'!B:B,0))),0,INDEX('приложение 7.2 1 квартал'!H:H,MATCH(B359,'приложение 7.2 1 квартал'!B:B,0)))</f>
        <v>0</v>
      </c>
      <c r="H359" s="590"/>
      <c r="I359" s="484">
        <f t="array" ref="I359">IF(ISNA(INDEX('приложение 7.2 2 квартал'!H:H,MATCH(B359,'приложение 7.2 2 квартал'!B:B,0))),0,INDEX('приложение 7.2 2 квартал'!H:H,MATCH(B359,'приложение 7.2 2 квартал'!B:B,0)))</f>
        <v>0</v>
      </c>
      <c r="J359" s="590"/>
      <c r="K359" s="591"/>
      <c r="L359" s="371"/>
      <c r="M359" s="590"/>
      <c r="N359" s="484">
        <f t="array" ref="N359">SUM(IF(ISNA(INDEX('приложение 7.2 2 квартал'!R:R,MATCH(B359,'приложение 7.2 2 квартал'!B:B,0))),0,INDEX('приложение 7.2 2 квартал'!R:R,MATCH(B359,'приложение 7.2 2 квартал'!B:B,0))),IF(ISNA(INDEX('приложение 7.2 1 квартал'!R:R,MATCH(B359,'приложение 7.2 1 квартал'!B:B,0))),0,INDEX('приложение 7.2 1 квартал'!R:R,MATCH(B359,'приложение 7.2 1 квартал'!B:B,0))))</f>
        <v>0.36622479999999996</v>
      </c>
      <c r="O359" s="484">
        <f t="array" ref="O359">IF(ISNA(INDEX('приложение 7.2 2 квартал'!R:R,MATCH(B359,'приложение 7.2 2 квартал'!B:B,0))),0,INDEX('приложение 7.2 2 квартал'!R:R,MATCH(B359,'приложение 7.2 2 квартал'!B:B,0)))</f>
        <v>0.36622479999999996</v>
      </c>
      <c r="P359" s="484">
        <f t="array" ref="P359">N359/1.18</f>
        <v>0.31035999999999997</v>
      </c>
      <c r="Q359" s="484">
        <f t="array" ref="Q359">O359/1.18</f>
        <v>0.31035999999999997</v>
      </c>
      <c r="R359" s="32"/>
      <c r="S359" s="32"/>
      <c r="T359" s="32"/>
      <c r="U359" s="32"/>
      <c r="V359" s="32"/>
      <c r="W359" s="627"/>
      <c r="X359" s="39"/>
      <c r="Y359" s="39"/>
      <c r="Z359" s="39"/>
      <c r="AA359" s="39"/>
      <c r="AB359" s="39"/>
      <c r="AC359" s="39"/>
    </row>
    <row r="360" spans="1:29" ht="94.5" x14ac:dyDescent="0.25">
      <c r="A360" s="601">
        <v>99</v>
      </c>
      <c r="B360" s="676" t="s">
        <v>442</v>
      </c>
      <c r="C360" s="32"/>
      <c r="D360" s="32"/>
      <c r="E360" s="484">
        <f t="shared" si="8"/>
        <v>0</v>
      </c>
      <c r="F360" s="590"/>
      <c r="G360" s="484">
        <f t="array" ref="G360">IF(ISNA(INDEX('приложение 7.2 1 квартал'!H:H,MATCH(B360,'приложение 7.2 1 квартал'!B:B,0))),0,INDEX('приложение 7.2 1 квартал'!H:H,MATCH(B360,'приложение 7.2 1 квартал'!B:B,0)))</f>
        <v>0</v>
      </c>
      <c r="H360" s="590"/>
      <c r="I360" s="484">
        <f t="array" ref="I360">IF(ISNA(INDEX('приложение 7.2 2 квартал'!H:H,MATCH(B360,'приложение 7.2 2 квартал'!B:B,0))),0,INDEX('приложение 7.2 2 квартал'!H:H,MATCH(B360,'приложение 7.2 2 квартал'!B:B,0)))</f>
        <v>0</v>
      </c>
      <c r="J360" s="590"/>
      <c r="K360" s="591"/>
      <c r="L360" s="371"/>
      <c r="M360" s="590"/>
      <c r="N360" s="484">
        <f t="array" ref="N360">SUM(IF(ISNA(INDEX('приложение 7.2 2 квартал'!R:R,MATCH(B360,'приложение 7.2 2 квартал'!B:B,0))),0,INDEX('приложение 7.2 2 квартал'!R:R,MATCH(B360,'приложение 7.2 2 квартал'!B:B,0))),IF(ISNA(INDEX('приложение 7.2 1 квартал'!R:R,MATCH(B360,'приложение 7.2 1 квартал'!B:B,0))),0,INDEX('приложение 7.2 1 квартал'!R:R,MATCH(B360,'приложение 7.2 1 квартал'!B:B,0))))</f>
        <v>0.2379057</v>
      </c>
      <c r="O360" s="484">
        <f t="array" ref="O360">IF(ISNA(INDEX('приложение 7.2 2 квартал'!R:R,MATCH(B360,'приложение 7.2 2 квартал'!B:B,0))),0,INDEX('приложение 7.2 2 квартал'!R:R,MATCH(B360,'приложение 7.2 2 квартал'!B:B,0)))</f>
        <v>0.2379057</v>
      </c>
      <c r="P360" s="484">
        <f t="array" ref="P360">N360/1.18</f>
        <v>0.20161500000000002</v>
      </c>
      <c r="Q360" s="484">
        <f t="array" ref="Q360">O360/1.18</f>
        <v>0.20161500000000002</v>
      </c>
      <c r="R360" s="32"/>
      <c r="S360" s="32"/>
      <c r="T360" s="32"/>
      <c r="U360" s="32"/>
      <c r="V360" s="32"/>
      <c r="W360" s="627"/>
      <c r="X360" s="39"/>
      <c r="Y360" s="39"/>
      <c r="Z360" s="39"/>
      <c r="AA360" s="39"/>
      <c r="AB360" s="39"/>
      <c r="AC360" s="39"/>
    </row>
    <row r="361" spans="1:29" ht="47.25" x14ac:dyDescent="0.25">
      <c r="A361" s="601">
        <v>100</v>
      </c>
      <c r="B361" s="676" t="s">
        <v>443</v>
      </c>
      <c r="C361" s="32"/>
      <c r="D361" s="32"/>
      <c r="E361" s="484">
        <f t="shared" si="8"/>
        <v>0</v>
      </c>
      <c r="F361" s="590"/>
      <c r="G361" s="484">
        <f t="array" ref="G361">IF(ISNA(INDEX('приложение 7.2 1 квартал'!H:H,MATCH(B361,'приложение 7.2 1 квартал'!B:B,0))),0,INDEX('приложение 7.2 1 квартал'!H:H,MATCH(B361,'приложение 7.2 1 квартал'!B:B,0)))</f>
        <v>0</v>
      </c>
      <c r="H361" s="590"/>
      <c r="I361" s="484">
        <f t="array" ref="I361">IF(ISNA(INDEX('приложение 7.2 2 квартал'!H:H,MATCH(B361,'приложение 7.2 2 квартал'!B:B,0))),0,INDEX('приложение 7.2 2 квартал'!H:H,MATCH(B361,'приложение 7.2 2 квартал'!B:B,0)))</f>
        <v>0</v>
      </c>
      <c r="J361" s="590"/>
      <c r="K361" s="591"/>
      <c r="L361" s="371"/>
      <c r="M361" s="590"/>
      <c r="N361" s="484">
        <f t="array" ref="N361">SUM(IF(ISNA(INDEX('приложение 7.2 2 квартал'!R:R,MATCH(B361,'приложение 7.2 2 квартал'!B:B,0))),0,INDEX('приложение 7.2 2 квартал'!R:R,MATCH(B361,'приложение 7.2 2 квартал'!B:B,0))),IF(ISNA(INDEX('приложение 7.2 1 квартал'!R:R,MATCH(B361,'приложение 7.2 1 квартал'!B:B,0))),0,INDEX('приложение 7.2 1 квартал'!R:R,MATCH(B361,'приложение 7.2 1 квартал'!B:B,0))))</f>
        <v>0.14511521999999999</v>
      </c>
      <c r="O361" s="484">
        <f t="array" ref="O361">IF(ISNA(INDEX('приложение 7.2 2 квартал'!R:R,MATCH(B361,'приложение 7.2 2 квартал'!B:B,0))),0,INDEX('приложение 7.2 2 квартал'!R:R,MATCH(B361,'приложение 7.2 2 квартал'!B:B,0)))</f>
        <v>0.14511521999999999</v>
      </c>
      <c r="P361" s="484">
        <f t="array" ref="P361">N361/1.18</f>
        <v>0.12297899999999999</v>
      </c>
      <c r="Q361" s="484">
        <f t="array" ref="Q361">O361/1.18</f>
        <v>0.12297899999999999</v>
      </c>
      <c r="R361" s="32"/>
      <c r="S361" s="32"/>
      <c r="T361" s="32"/>
      <c r="U361" s="32"/>
      <c r="V361" s="32"/>
      <c r="W361" s="627"/>
      <c r="X361" s="39"/>
      <c r="Y361" s="39"/>
      <c r="Z361" s="39"/>
      <c r="AA361" s="39"/>
      <c r="AB361" s="39"/>
      <c r="AC361" s="39"/>
    </row>
    <row r="362" spans="1:29" x14ac:dyDescent="0.25">
      <c r="A362" s="600"/>
      <c r="B362" s="594"/>
      <c r="C362" s="32"/>
      <c r="D362" s="32"/>
      <c r="E362" s="32"/>
      <c r="F362" s="32"/>
      <c r="G362" s="137"/>
      <c r="H362" s="32"/>
      <c r="I362" s="137"/>
      <c r="J362" s="32"/>
      <c r="K362" s="23"/>
      <c r="L362" s="32"/>
      <c r="M362" s="32"/>
      <c r="N362" s="137"/>
      <c r="O362" s="137"/>
      <c r="P362" s="137"/>
      <c r="Q362" s="137"/>
      <c r="R362" s="32"/>
      <c r="S362" s="32"/>
      <c r="T362" s="32"/>
      <c r="U362" s="32"/>
      <c r="V362" s="32"/>
      <c r="W362" s="627"/>
      <c r="X362" s="39"/>
      <c r="Y362" s="39"/>
      <c r="Z362" s="39"/>
      <c r="AA362" s="39"/>
      <c r="AB362" s="39"/>
      <c r="AC362" s="39"/>
    </row>
    <row r="363" spans="1:29" x14ac:dyDescent="0.25">
      <c r="A363" s="600"/>
      <c r="B363" s="464"/>
      <c r="C363" s="12"/>
      <c r="D363" s="12"/>
      <c r="E363" s="12"/>
      <c r="F363" s="12"/>
      <c r="G363" s="361"/>
      <c r="H363" s="12"/>
      <c r="I363" s="361"/>
      <c r="J363" s="12"/>
      <c r="K363" s="28"/>
      <c r="L363" s="12"/>
      <c r="M363" s="12"/>
      <c r="N363" s="139"/>
      <c r="O363" s="361"/>
      <c r="P363" s="137"/>
      <c r="Q363" s="361"/>
      <c r="R363" s="12"/>
      <c r="S363" s="12"/>
      <c r="T363" s="12"/>
      <c r="U363" s="12"/>
      <c r="V363" s="12"/>
      <c r="W363" s="463"/>
      <c r="X363" s="39"/>
      <c r="Y363" s="39"/>
      <c r="Z363" s="39"/>
      <c r="AA363" s="39"/>
      <c r="AB363" s="39"/>
      <c r="AC363" s="39"/>
    </row>
    <row r="364" spans="1:29" ht="47.25" x14ac:dyDescent="0.25">
      <c r="A364" s="600"/>
      <c r="B364" s="215" t="s">
        <v>11</v>
      </c>
      <c r="C364" s="12"/>
      <c r="D364" s="12"/>
      <c r="E364" s="12"/>
      <c r="F364" s="12"/>
      <c r="G364" s="361"/>
      <c r="H364" s="12"/>
      <c r="I364" s="361"/>
      <c r="J364" s="12"/>
      <c r="K364" s="28"/>
      <c r="L364" s="12"/>
      <c r="M364" s="12"/>
      <c r="N364" s="139"/>
      <c r="O364" s="361"/>
      <c r="P364" s="137"/>
      <c r="Q364" s="361"/>
      <c r="R364" s="12"/>
      <c r="S364" s="12"/>
      <c r="T364" s="12"/>
      <c r="U364" s="12"/>
      <c r="V364" s="12"/>
      <c r="W364" s="216"/>
      <c r="X364" s="39"/>
      <c r="Y364" s="39"/>
      <c r="Z364" s="39"/>
      <c r="AA364" s="39"/>
      <c r="AB364" s="39"/>
      <c r="AC364" s="39"/>
    </row>
    <row r="365" spans="1:29" x14ac:dyDescent="0.25">
      <c r="A365" s="600"/>
      <c r="B365" s="49" t="s">
        <v>3</v>
      </c>
      <c r="C365" s="12"/>
      <c r="D365" s="12"/>
      <c r="E365" s="12"/>
      <c r="F365" s="12"/>
      <c r="G365" s="361"/>
      <c r="H365" s="12"/>
      <c r="I365" s="361"/>
      <c r="J365" s="12"/>
      <c r="K365" s="28"/>
      <c r="L365" s="12"/>
      <c r="M365" s="12"/>
      <c r="N365" s="139"/>
      <c r="O365" s="361"/>
      <c r="P365" s="137"/>
      <c r="Q365" s="361"/>
      <c r="R365" s="12"/>
      <c r="S365" s="12"/>
      <c r="T365" s="12"/>
      <c r="U365" s="12"/>
      <c r="V365" s="12"/>
      <c r="W365" s="216"/>
      <c r="X365" s="39"/>
      <c r="Y365" s="39"/>
      <c r="Z365" s="39"/>
      <c r="AA365" s="39"/>
      <c r="AB365" s="39"/>
      <c r="AC365" s="39"/>
    </row>
    <row r="366" spans="1:29" x14ac:dyDescent="0.25">
      <c r="A366" s="600"/>
      <c r="B366" s="49" t="s">
        <v>5</v>
      </c>
      <c r="C366" s="12"/>
      <c r="D366" s="12"/>
      <c r="E366" s="12"/>
      <c r="F366" s="12"/>
      <c r="G366" s="361"/>
      <c r="H366" s="12"/>
      <c r="I366" s="361"/>
      <c r="J366" s="12"/>
      <c r="K366" s="28"/>
      <c r="L366" s="12"/>
      <c r="M366" s="12"/>
      <c r="N366" s="139"/>
      <c r="O366" s="361"/>
      <c r="P366" s="137"/>
      <c r="Q366" s="361"/>
      <c r="R366" s="12"/>
      <c r="S366" s="12"/>
      <c r="T366" s="12"/>
      <c r="U366" s="12"/>
      <c r="V366" s="12"/>
      <c r="W366" s="216"/>
      <c r="X366" s="39"/>
      <c r="Y366" s="39"/>
      <c r="Z366" s="39"/>
      <c r="AA366" s="39"/>
      <c r="AB366" s="39"/>
      <c r="AC366" s="39"/>
    </row>
    <row r="367" spans="1:29" ht="16.5" thickBot="1" x14ac:dyDescent="0.3">
      <c r="A367" s="600"/>
      <c r="B367" s="15"/>
      <c r="C367" s="15"/>
      <c r="D367" s="15"/>
      <c r="E367" s="15"/>
      <c r="F367" s="15"/>
      <c r="G367" s="362"/>
      <c r="H367" s="15"/>
      <c r="I367" s="362"/>
      <c r="J367" s="15"/>
      <c r="K367" s="37"/>
      <c r="L367" s="15"/>
      <c r="M367" s="15"/>
      <c r="N367" s="146"/>
      <c r="O367" s="362"/>
      <c r="P367" s="145"/>
      <c r="Q367" s="362"/>
      <c r="R367" s="15"/>
      <c r="S367" s="15"/>
      <c r="T367" s="15"/>
      <c r="U367" s="15"/>
      <c r="V367" s="15"/>
      <c r="W367" s="38"/>
      <c r="X367" s="39"/>
      <c r="Y367" s="39"/>
      <c r="Z367" s="39"/>
      <c r="AA367" s="39"/>
      <c r="AB367" s="39"/>
      <c r="AC367" s="39"/>
    </row>
    <row r="368" spans="1:29" x14ac:dyDescent="0.25">
      <c r="C368" s="96"/>
      <c r="D368" s="83"/>
      <c r="E368" s="83"/>
      <c r="F368" s="83"/>
      <c r="G368" s="357"/>
      <c r="H368" s="83"/>
      <c r="N368" s="132"/>
      <c r="O368" s="141"/>
      <c r="P368" s="130"/>
      <c r="Q368" s="141"/>
    </row>
    <row r="369" spans="2:17" x14ac:dyDescent="0.25">
      <c r="B369" s="1053" t="s">
        <v>57</v>
      </c>
      <c r="C369" s="1053"/>
      <c r="D369" s="1053"/>
      <c r="E369" s="1053"/>
      <c r="F369" s="1053"/>
      <c r="G369" s="357"/>
      <c r="H369" s="83"/>
      <c r="N369" s="132"/>
      <c r="O369" s="141"/>
      <c r="P369" s="130"/>
      <c r="Q369" s="141"/>
    </row>
    <row r="370" spans="2:17" x14ac:dyDescent="0.25">
      <c r="B370" s="22" t="s">
        <v>78</v>
      </c>
      <c r="N370" s="132"/>
      <c r="O370" s="141"/>
      <c r="P370" s="130"/>
      <c r="Q370" s="141"/>
    </row>
    <row r="371" spans="2:17" x14ac:dyDescent="0.25">
      <c r="B371" s="1054" t="s">
        <v>58</v>
      </c>
      <c r="C371" s="1054"/>
      <c r="D371" s="1054"/>
      <c r="E371" s="1054"/>
      <c r="F371" s="1054"/>
      <c r="G371" s="1054"/>
      <c r="H371" s="1054"/>
      <c r="N371" s="132"/>
      <c r="O371" s="141"/>
      <c r="P371" s="130"/>
      <c r="Q371" s="141"/>
    </row>
    <row r="372" spans="2:17" x14ac:dyDescent="0.25">
      <c r="N372" s="132"/>
      <c r="O372" s="141"/>
      <c r="P372" s="130"/>
      <c r="Q372" s="141"/>
    </row>
    <row r="373" spans="2:17" ht="20.25" x14ac:dyDescent="0.3">
      <c r="C373" s="97"/>
      <c r="D373" s="97"/>
      <c r="E373" s="97"/>
      <c r="F373" s="97"/>
      <c r="G373" s="363"/>
      <c r="H373" s="97"/>
      <c r="I373" s="363"/>
      <c r="J373" s="97"/>
      <c r="K373" s="98"/>
      <c r="L373" s="97"/>
      <c r="M373" s="97"/>
      <c r="N373" s="365"/>
      <c r="O373" s="363"/>
      <c r="P373" s="482"/>
      <c r="Q373" s="363"/>
    </row>
    <row r="374" spans="2:17" ht="23.25" x14ac:dyDescent="0.3">
      <c r="C374" s="97"/>
      <c r="D374" s="97"/>
      <c r="E374" s="56" t="s">
        <v>20</v>
      </c>
      <c r="F374" s="17"/>
      <c r="G374" s="378"/>
      <c r="H374" s="18"/>
      <c r="I374" s="378"/>
      <c r="J374" s="20"/>
      <c r="K374" s="21"/>
      <c r="L374" s="20"/>
      <c r="M374" s="20"/>
      <c r="O374" s="359" t="s">
        <v>21</v>
      </c>
      <c r="P374" s="483"/>
      <c r="Q374" s="366"/>
    </row>
    <row r="375" spans="2:17" ht="23.25" x14ac:dyDescent="0.3">
      <c r="C375" s="99"/>
      <c r="D375" s="99"/>
      <c r="E375" s="56"/>
      <c r="F375" s="17"/>
      <c r="G375" s="378"/>
      <c r="H375" s="18"/>
      <c r="I375" s="378"/>
      <c r="J375" s="20"/>
      <c r="K375" s="21"/>
      <c r="L375" s="20"/>
      <c r="M375" s="20"/>
      <c r="O375" s="360"/>
      <c r="P375" s="483"/>
      <c r="Q375" s="366"/>
    </row>
    <row r="376" spans="2:17" ht="23.25" x14ac:dyDescent="0.3">
      <c r="C376" s="97"/>
      <c r="D376" s="97"/>
      <c r="E376" s="56"/>
      <c r="F376" s="17"/>
      <c r="G376" s="378"/>
      <c r="H376" s="18"/>
      <c r="I376" s="378"/>
      <c r="J376" s="20"/>
      <c r="K376" s="21"/>
      <c r="L376" s="20"/>
      <c r="M376" s="20"/>
      <c r="O376" s="359"/>
      <c r="P376" s="483"/>
      <c r="Q376" s="366"/>
    </row>
    <row r="377" spans="2:17" ht="23.25" x14ac:dyDescent="0.3">
      <c r="C377" s="97"/>
      <c r="D377" s="97"/>
      <c r="E377" s="56" t="s">
        <v>30</v>
      </c>
      <c r="F377" s="17"/>
      <c r="G377" s="378"/>
      <c r="H377" s="18"/>
      <c r="I377" s="378"/>
      <c r="J377" s="20"/>
      <c r="K377" s="21"/>
      <c r="L377" s="20"/>
      <c r="M377" s="20"/>
      <c r="O377" s="358" t="s">
        <v>26</v>
      </c>
      <c r="P377" s="483"/>
      <c r="Q377" s="366"/>
    </row>
    <row r="378" spans="2:17" ht="23.25" x14ac:dyDescent="0.3">
      <c r="C378" s="97"/>
      <c r="D378" s="97"/>
      <c r="E378" s="56"/>
      <c r="F378" s="17"/>
      <c r="G378" s="378"/>
      <c r="H378" s="18"/>
      <c r="I378" s="378"/>
      <c r="J378" s="20"/>
      <c r="K378" s="21"/>
      <c r="L378" s="20"/>
      <c r="M378" s="20"/>
      <c r="O378" s="359"/>
      <c r="P378" s="483"/>
      <c r="Q378" s="366"/>
    </row>
    <row r="379" spans="2:17" ht="23.25" x14ac:dyDescent="0.3">
      <c r="E379" s="56"/>
      <c r="F379" s="17"/>
      <c r="G379" s="378"/>
      <c r="H379" s="18"/>
      <c r="I379" s="378"/>
      <c r="J379" s="20"/>
      <c r="K379" s="21"/>
      <c r="L379" s="20"/>
      <c r="M379" s="20"/>
      <c r="O379" s="359"/>
      <c r="P379" s="483"/>
      <c r="Q379" s="366"/>
    </row>
    <row r="380" spans="2:17" ht="23.25" x14ac:dyDescent="0.3">
      <c r="E380" s="56" t="s">
        <v>22</v>
      </c>
      <c r="F380" s="17"/>
      <c r="G380" s="378"/>
      <c r="H380" s="18"/>
      <c r="I380" s="378"/>
      <c r="J380" s="20"/>
      <c r="K380" s="21"/>
      <c r="L380" s="20"/>
      <c r="M380" s="20"/>
      <c r="O380" s="358" t="s">
        <v>23</v>
      </c>
      <c r="P380" s="483"/>
      <c r="Q380" s="366"/>
    </row>
    <row r="381" spans="2:17" x14ac:dyDescent="0.25">
      <c r="N381" s="132"/>
      <c r="O381" s="141"/>
      <c r="P381" s="130"/>
      <c r="Q381" s="141"/>
    </row>
    <row r="382" spans="2:17" x14ac:dyDescent="0.25">
      <c r="N382" s="132"/>
      <c r="O382" s="141"/>
      <c r="P382" s="130"/>
      <c r="Q382" s="141"/>
    </row>
  </sheetData>
  <mergeCells count="22">
    <mergeCell ref="B369:F369"/>
    <mergeCell ref="B371:H371"/>
    <mergeCell ref="S16:V16"/>
    <mergeCell ref="W16:W18"/>
    <mergeCell ref="D17:E17"/>
    <mergeCell ref="F17:G17"/>
    <mergeCell ref="H17:I17"/>
    <mergeCell ref="J17:K17"/>
    <mergeCell ref="L17:M17"/>
    <mergeCell ref="S17:S18"/>
    <mergeCell ref="T17:T18"/>
    <mergeCell ref="U17:V17"/>
    <mergeCell ref="A7:W7"/>
    <mergeCell ref="D8:S8"/>
    <mergeCell ref="R9:W9"/>
    <mergeCell ref="A16:A18"/>
    <mergeCell ref="B16:B18"/>
    <mergeCell ref="C16:C18"/>
    <mergeCell ref="D16:M16"/>
    <mergeCell ref="N16:O17"/>
    <mergeCell ref="P16:Q17"/>
    <mergeCell ref="R16:R18"/>
  </mergeCells>
  <conditionalFormatting sqref="B115">
    <cfRule type="duplicateValues" dxfId="8" priority="10"/>
  </conditionalFormatting>
  <conditionalFormatting sqref="B95">
    <cfRule type="duplicateValues" dxfId="7" priority="8"/>
  </conditionalFormatting>
  <pageMargins left="0.70866141732283472" right="0.70866141732283472" top="0.74803149606299213" bottom="0.74803149606299213" header="0.31496062992125984" footer="0.31496062992125984"/>
  <pageSetup paperSize="9" scale="45" fitToHeight="0" orientation="landscape" horizontalDpi="0" verticalDpi="0"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pageSetUpPr fitToPage="1"/>
  </sheetPr>
  <dimension ref="A1:Y463"/>
  <sheetViews>
    <sheetView showZeros="0" topLeftCell="A22" zoomScale="60" zoomScaleNormal="60" zoomScaleSheetLayoutView="50" zoomScalePageLayoutView="80" workbookViewId="0">
      <selection activeCell="X18" sqref="X18"/>
    </sheetView>
  </sheetViews>
  <sheetFormatPr defaultRowHeight="15.75" x14ac:dyDescent="0.25"/>
  <cols>
    <col min="1" max="1" width="9" style="22"/>
    <col min="2" max="2" width="32.875" style="22" customWidth="1"/>
    <col min="3" max="3" width="9" style="22"/>
    <col min="4" max="4" width="11.125" style="22" customWidth="1"/>
    <col min="5" max="5" width="10" style="22" customWidth="1"/>
    <col min="6" max="6" width="9" style="22"/>
    <col min="7" max="7" width="9" style="59"/>
    <col min="8" max="8" width="9" style="22"/>
    <col min="9" max="9" width="9" style="59"/>
    <col min="10" max="10" width="9" style="22"/>
    <col min="11" max="11" width="9" style="59"/>
    <col min="12" max="12" width="8.75" style="22" customWidth="1"/>
    <col min="13" max="13" width="9" style="22"/>
    <col min="14" max="14" width="9" style="60"/>
    <col min="15" max="15" width="12.75" style="22" customWidth="1"/>
    <col min="16" max="16" width="10.25" style="25" customWidth="1"/>
    <col min="17" max="17" width="13.125" style="25" customWidth="1"/>
    <col min="18" max="18" width="11.75" style="22" customWidth="1"/>
    <col min="19" max="19" width="8.375" style="22" customWidth="1"/>
    <col min="20" max="20" width="9" style="22"/>
    <col min="21" max="21" width="15" style="22" customWidth="1"/>
    <col min="22" max="22" width="16.875" style="22" customWidth="1"/>
    <col min="23" max="23" width="20.25" style="22" customWidth="1"/>
    <col min="24" max="24" width="13" style="22" customWidth="1"/>
    <col min="25" max="16384" width="9" style="22"/>
  </cols>
  <sheetData>
    <row r="1" spans="1:24" x14ac:dyDescent="0.25">
      <c r="N1" s="469"/>
      <c r="O1" s="59"/>
      <c r="P1" s="125"/>
      <c r="Q1" s="125"/>
    </row>
    <row r="2" spans="1:24" x14ac:dyDescent="0.25">
      <c r="N2" s="469"/>
      <c r="O2" s="59"/>
      <c r="P2" s="125"/>
      <c r="Q2" s="125"/>
    </row>
    <row r="3" spans="1:24" ht="18.75" x14ac:dyDescent="0.3">
      <c r="N3" s="469"/>
      <c r="O3" s="59"/>
      <c r="P3" s="125"/>
      <c r="Q3" s="125"/>
      <c r="W3" s="837" t="s">
        <v>32</v>
      </c>
      <c r="X3" s="837"/>
    </row>
    <row r="4" spans="1:24" ht="18.75" x14ac:dyDescent="0.3">
      <c r="N4" s="469"/>
      <c r="O4" s="59"/>
      <c r="P4" s="125"/>
      <c r="Q4" s="125"/>
      <c r="W4" s="837" t="s">
        <v>14</v>
      </c>
      <c r="X4" s="837"/>
    </row>
    <row r="5" spans="1:24" ht="18.75" x14ac:dyDescent="0.3">
      <c r="N5" s="469"/>
      <c r="O5" s="59"/>
      <c r="P5" s="125"/>
      <c r="Q5" s="125"/>
      <c r="W5" s="837" t="s">
        <v>33</v>
      </c>
      <c r="X5" s="837"/>
    </row>
    <row r="6" spans="1:24" x14ac:dyDescent="0.25">
      <c r="N6" s="469"/>
      <c r="O6" s="59"/>
      <c r="P6" s="125"/>
      <c r="Q6" s="125"/>
      <c r="W6" s="29"/>
      <c r="X6" s="29"/>
    </row>
    <row r="7" spans="1:24" ht="25.5" x14ac:dyDescent="0.35">
      <c r="A7" s="1043" t="s">
        <v>34</v>
      </c>
      <c r="B7" s="1044"/>
      <c r="C7" s="1044"/>
      <c r="D7" s="1044"/>
      <c r="E7" s="1044"/>
      <c r="F7" s="1044"/>
      <c r="G7" s="1044"/>
      <c r="H7" s="1044"/>
      <c r="I7" s="1044"/>
      <c r="J7" s="1044"/>
      <c r="K7" s="1044"/>
      <c r="L7" s="1044"/>
      <c r="M7" s="1044"/>
      <c r="N7" s="1044"/>
      <c r="O7" s="1044"/>
      <c r="P7" s="1044"/>
      <c r="Q7" s="1044"/>
      <c r="R7" s="1044"/>
      <c r="S7" s="1044"/>
      <c r="T7" s="1044"/>
      <c r="U7" s="1044"/>
      <c r="V7" s="1044"/>
      <c r="W7" s="1044"/>
      <c r="X7" s="836"/>
    </row>
    <row r="8" spans="1:24" ht="25.5" x14ac:dyDescent="0.35">
      <c r="D8" s="1044" t="s">
        <v>454</v>
      </c>
      <c r="E8" s="1044"/>
      <c r="F8" s="1044"/>
      <c r="G8" s="1044"/>
      <c r="H8" s="1044"/>
      <c r="I8" s="1044"/>
      <c r="J8" s="1044"/>
      <c r="K8" s="1044"/>
      <c r="L8" s="1044"/>
      <c r="M8" s="1044"/>
      <c r="N8" s="1044"/>
      <c r="O8" s="1044"/>
      <c r="P8" s="1044"/>
      <c r="Q8" s="1044"/>
      <c r="R8" s="1044"/>
      <c r="S8" s="1044"/>
      <c r="U8" s="40"/>
      <c r="V8" s="40"/>
      <c r="W8" s="837" t="s">
        <v>15</v>
      </c>
      <c r="X8" s="837"/>
    </row>
    <row r="9" spans="1:24" ht="18.75" x14ac:dyDescent="0.3">
      <c r="N9" s="469"/>
      <c r="O9" s="59"/>
      <c r="P9" s="125"/>
      <c r="Q9" s="125"/>
      <c r="R9" s="1045" t="s">
        <v>27</v>
      </c>
      <c r="S9" s="1045"/>
      <c r="T9" s="1045"/>
      <c r="U9" s="1045"/>
      <c r="V9" s="1045"/>
      <c r="W9" s="1045"/>
      <c r="X9" s="837"/>
    </row>
    <row r="10" spans="1:24" ht="18.75" x14ac:dyDescent="0.3">
      <c r="N10" s="469"/>
      <c r="O10" s="59"/>
      <c r="P10" s="125"/>
      <c r="Q10" s="125"/>
      <c r="R10" s="837"/>
      <c r="S10" s="837"/>
      <c r="T10" s="837"/>
      <c r="U10" s="837"/>
      <c r="V10" s="837"/>
      <c r="W10" s="837" t="s">
        <v>28</v>
      </c>
      <c r="X10" s="837"/>
    </row>
    <row r="11" spans="1:24" ht="18.75" x14ac:dyDescent="0.3">
      <c r="N11" s="469"/>
      <c r="O11" s="59"/>
      <c r="P11" s="125"/>
      <c r="Q11" s="125"/>
      <c r="U11" s="40"/>
      <c r="V11" s="85"/>
      <c r="W11" s="806"/>
    </row>
    <row r="12" spans="1:24" ht="18.75" x14ac:dyDescent="0.3">
      <c r="N12" s="469"/>
      <c r="O12" s="59"/>
      <c r="P12" s="125"/>
      <c r="Q12" s="125"/>
      <c r="U12" s="40"/>
      <c r="V12" s="805"/>
      <c r="W12" s="114" t="s">
        <v>16</v>
      </c>
      <c r="X12" s="114"/>
    </row>
    <row r="13" spans="1:24" ht="18.75" x14ac:dyDescent="0.3">
      <c r="A13" s="87"/>
      <c r="I13" s="125"/>
      <c r="N13" s="469"/>
      <c r="O13" s="59"/>
      <c r="P13" s="125"/>
      <c r="Q13" s="125"/>
      <c r="U13" s="40"/>
      <c r="V13" s="40"/>
      <c r="W13" s="837" t="s">
        <v>141</v>
      </c>
      <c r="X13" s="837"/>
    </row>
    <row r="14" spans="1:24" ht="18.75" x14ac:dyDescent="0.3">
      <c r="A14" s="87"/>
      <c r="N14" s="469"/>
      <c r="O14" s="59"/>
      <c r="P14" s="125"/>
      <c r="Q14" s="125"/>
      <c r="U14" s="40"/>
      <c r="V14" s="40"/>
      <c r="W14" s="837" t="s">
        <v>17</v>
      </c>
      <c r="X14" s="837"/>
    </row>
    <row r="15" spans="1:24" ht="16.5" thickBot="1" x14ac:dyDescent="0.3">
      <c r="N15" s="469"/>
      <c r="O15" s="59"/>
      <c r="P15" s="125"/>
      <c r="Q15" s="125"/>
    </row>
    <row r="16" spans="1:24" ht="42" customHeight="1" x14ac:dyDescent="0.25">
      <c r="A16" s="1046" t="s">
        <v>35</v>
      </c>
      <c r="B16" s="1048" t="s">
        <v>59</v>
      </c>
      <c r="C16" s="1051" t="s">
        <v>36</v>
      </c>
      <c r="D16" s="1051" t="s">
        <v>80</v>
      </c>
      <c r="E16" s="1051"/>
      <c r="F16" s="1051"/>
      <c r="G16" s="1051"/>
      <c r="H16" s="1051"/>
      <c r="I16" s="1051"/>
      <c r="J16" s="1051"/>
      <c r="K16" s="1051"/>
      <c r="L16" s="1051"/>
      <c r="M16" s="1051"/>
      <c r="N16" s="1051" t="s">
        <v>81</v>
      </c>
      <c r="O16" s="1051"/>
      <c r="P16" s="1059" t="s">
        <v>37</v>
      </c>
      <c r="Q16" s="1059"/>
      <c r="R16" s="1051" t="s">
        <v>38</v>
      </c>
      <c r="S16" s="1051" t="s">
        <v>39</v>
      </c>
      <c r="T16" s="1051"/>
      <c r="U16" s="1051"/>
      <c r="V16" s="1051"/>
      <c r="W16" s="1055" t="s">
        <v>40</v>
      </c>
      <c r="X16" s="96"/>
    </row>
    <row r="17" spans="1:25" ht="60" customHeight="1" x14ac:dyDescent="0.25">
      <c r="A17" s="1047"/>
      <c r="B17" s="1049"/>
      <c r="C17" s="1052"/>
      <c r="D17" s="1052" t="s">
        <v>41</v>
      </c>
      <c r="E17" s="1052"/>
      <c r="F17" s="1052" t="s">
        <v>42</v>
      </c>
      <c r="G17" s="1052"/>
      <c r="H17" s="1052" t="s">
        <v>43</v>
      </c>
      <c r="I17" s="1052"/>
      <c r="J17" s="1052" t="s">
        <v>44</v>
      </c>
      <c r="K17" s="1052"/>
      <c r="L17" s="1052" t="s">
        <v>45</v>
      </c>
      <c r="M17" s="1052"/>
      <c r="N17" s="1052"/>
      <c r="O17" s="1052"/>
      <c r="P17" s="1060"/>
      <c r="Q17" s="1060"/>
      <c r="R17" s="1052"/>
      <c r="S17" s="1052" t="s">
        <v>46</v>
      </c>
      <c r="T17" s="1052" t="s">
        <v>47</v>
      </c>
      <c r="U17" s="1052" t="s">
        <v>48</v>
      </c>
      <c r="V17" s="1052"/>
      <c r="W17" s="1056"/>
      <c r="X17" s="39"/>
    </row>
    <row r="18" spans="1:25" ht="78.75" x14ac:dyDescent="0.25">
      <c r="A18" s="1047"/>
      <c r="B18" s="1050"/>
      <c r="C18" s="1052"/>
      <c r="D18" s="839" t="s">
        <v>49</v>
      </c>
      <c r="E18" s="839" t="s">
        <v>50</v>
      </c>
      <c r="F18" s="839" t="s">
        <v>51</v>
      </c>
      <c r="G18" s="839" t="s">
        <v>2</v>
      </c>
      <c r="H18" s="839" t="s">
        <v>51</v>
      </c>
      <c r="I18" s="839" t="s">
        <v>2</v>
      </c>
      <c r="J18" s="839" t="s">
        <v>51</v>
      </c>
      <c r="K18" s="839" t="s">
        <v>2</v>
      </c>
      <c r="L18" s="839" t="s">
        <v>51</v>
      </c>
      <c r="M18" s="839" t="s">
        <v>2</v>
      </c>
      <c r="N18" s="69" t="s">
        <v>41</v>
      </c>
      <c r="O18" s="839" t="s">
        <v>52</v>
      </c>
      <c r="P18" s="842" t="s">
        <v>41</v>
      </c>
      <c r="Q18" s="842" t="s">
        <v>53</v>
      </c>
      <c r="R18" s="1052"/>
      <c r="S18" s="1052"/>
      <c r="T18" s="1052"/>
      <c r="U18" s="839" t="s">
        <v>54</v>
      </c>
      <c r="V18" s="839" t="s">
        <v>55</v>
      </c>
      <c r="W18" s="1056"/>
      <c r="X18" s="39"/>
    </row>
    <row r="19" spans="1:25" x14ac:dyDescent="0.25">
      <c r="A19" s="838">
        <v>1</v>
      </c>
      <c r="B19" s="845">
        <v>2</v>
      </c>
      <c r="C19" s="839">
        <v>3</v>
      </c>
      <c r="D19" s="839">
        <v>4</v>
      </c>
      <c r="E19" s="839">
        <v>5</v>
      </c>
      <c r="F19" s="839">
        <v>6</v>
      </c>
      <c r="G19" s="839">
        <v>7</v>
      </c>
      <c r="H19" s="839">
        <v>8</v>
      </c>
      <c r="I19" s="839">
        <v>9</v>
      </c>
      <c r="J19" s="839">
        <v>10</v>
      </c>
      <c r="K19" s="839">
        <v>11</v>
      </c>
      <c r="L19" s="839">
        <v>12</v>
      </c>
      <c r="M19" s="839">
        <v>13</v>
      </c>
      <c r="N19" s="839">
        <v>14</v>
      </c>
      <c r="O19" s="839">
        <v>15</v>
      </c>
      <c r="P19" s="839">
        <v>16</v>
      </c>
      <c r="Q19" s="839">
        <v>17</v>
      </c>
      <c r="R19" s="839">
        <v>18</v>
      </c>
      <c r="S19" s="839">
        <v>19</v>
      </c>
      <c r="T19" s="839">
        <v>20</v>
      </c>
      <c r="U19" s="839">
        <v>21</v>
      </c>
      <c r="V19" s="839">
        <v>22</v>
      </c>
      <c r="W19" s="26">
        <v>23</v>
      </c>
      <c r="X19" s="96"/>
    </row>
    <row r="20" spans="1:25" x14ac:dyDescent="0.25">
      <c r="A20" s="838"/>
      <c r="B20" s="839" t="s">
        <v>65</v>
      </c>
      <c r="C20" s="88"/>
      <c r="D20" s="88">
        <f t="shared" ref="D20:R20" si="0">D21+D67</f>
        <v>704.95900000000006</v>
      </c>
      <c r="E20" s="88">
        <f t="shared" si="0"/>
        <v>157.12452195000003</v>
      </c>
      <c r="F20" s="88">
        <f t="shared" si="0"/>
        <v>0</v>
      </c>
      <c r="G20" s="88">
        <f t="shared" si="0"/>
        <v>14.799583460000003</v>
      </c>
      <c r="H20" s="88">
        <f t="shared" si="0"/>
        <v>0</v>
      </c>
      <c r="I20" s="88">
        <f t="shared" si="0"/>
        <v>41.619124590000013</v>
      </c>
      <c r="J20" s="88">
        <f t="shared" si="0"/>
        <v>0</v>
      </c>
      <c r="K20" s="88">
        <f t="shared" si="0"/>
        <v>100.70581390000001</v>
      </c>
      <c r="L20" s="88">
        <f t="shared" si="0"/>
        <v>704.95900000000006</v>
      </c>
      <c r="M20" s="88">
        <f t="shared" si="0"/>
        <v>0</v>
      </c>
      <c r="N20" s="88">
        <f t="shared" si="0"/>
        <v>263.21838239500011</v>
      </c>
      <c r="O20" s="88">
        <f t="shared" si="0"/>
        <v>143.38146948020017</v>
      </c>
      <c r="P20" s="88">
        <f t="shared" si="0"/>
        <v>220.66109145339007</v>
      </c>
      <c r="Q20" s="88">
        <f t="shared" si="0"/>
        <v>119.10438559338999</v>
      </c>
      <c r="R20" s="88">
        <f t="shared" si="0"/>
        <v>0</v>
      </c>
      <c r="S20" s="89"/>
      <c r="T20" s="89"/>
      <c r="U20" s="89"/>
      <c r="V20" s="89"/>
      <c r="W20" s="78"/>
      <c r="X20" s="83"/>
    </row>
    <row r="21" spans="1:25" ht="31.5" x14ac:dyDescent="0.25">
      <c r="A21" s="839" t="s">
        <v>56</v>
      </c>
      <c r="B21" s="839" t="s">
        <v>13</v>
      </c>
      <c r="C21" s="842"/>
      <c r="D21" s="842">
        <f>SUM(D23:D51)</f>
        <v>431.06900000000002</v>
      </c>
      <c r="E21" s="842">
        <f t="shared" ref="E21:R21" si="1">E22</f>
        <v>66.44870229</v>
      </c>
      <c r="F21" s="842">
        <f t="shared" si="1"/>
        <v>0</v>
      </c>
      <c r="G21" s="842">
        <f t="shared" si="1"/>
        <v>0</v>
      </c>
      <c r="H21" s="842">
        <f t="shared" si="1"/>
        <v>0</v>
      </c>
      <c r="I21" s="842">
        <f t="shared" si="1"/>
        <v>0</v>
      </c>
      <c r="J21" s="842">
        <f t="shared" si="1"/>
        <v>0</v>
      </c>
      <c r="K21" s="842">
        <f t="shared" si="1"/>
        <v>66.44870229</v>
      </c>
      <c r="L21" s="842">
        <f>SUM(L23:L51)</f>
        <v>431.06900000000002</v>
      </c>
      <c r="M21" s="842">
        <f t="shared" si="1"/>
        <v>0</v>
      </c>
      <c r="N21" s="863">
        <f>SUM(N23:N51)</f>
        <v>59.047594480000001</v>
      </c>
      <c r="O21" s="863">
        <f>SUM(O23:O51)</f>
        <v>59.047594480000001</v>
      </c>
      <c r="P21" s="863">
        <f t="shared" ref="P21:Q21" si="2">SUM(P23:P51)</f>
        <v>47.634999999999998</v>
      </c>
      <c r="Q21" s="863">
        <f t="shared" si="2"/>
        <v>47.634999999999998</v>
      </c>
      <c r="R21" s="842">
        <f t="shared" si="1"/>
        <v>0</v>
      </c>
      <c r="S21" s="69"/>
      <c r="T21" s="69"/>
      <c r="U21" s="69"/>
      <c r="V21" s="69"/>
      <c r="W21" s="90"/>
      <c r="X21" s="115"/>
    </row>
    <row r="22" spans="1:25" ht="31.5" x14ac:dyDescent="0.25">
      <c r="A22" s="808" t="s">
        <v>1</v>
      </c>
      <c r="B22" s="839" t="s">
        <v>12</v>
      </c>
      <c r="C22" s="842"/>
      <c r="D22" s="842">
        <f>SUM(D24:D51)</f>
        <v>431.06900000000002</v>
      </c>
      <c r="E22" s="842">
        <f t="shared" ref="E22:K22" si="3">SUM(E24:E64)</f>
        <v>66.44870229</v>
      </c>
      <c r="F22" s="842">
        <f t="shared" si="3"/>
        <v>0</v>
      </c>
      <c r="G22" s="842">
        <f t="shared" si="3"/>
        <v>0</v>
      </c>
      <c r="H22" s="842">
        <f t="shared" si="3"/>
        <v>0</v>
      </c>
      <c r="I22" s="842">
        <f t="shared" si="3"/>
        <v>0</v>
      </c>
      <c r="J22" s="842">
        <f t="shared" si="3"/>
        <v>0</v>
      </c>
      <c r="K22" s="842">
        <f t="shared" si="3"/>
        <v>66.44870229</v>
      </c>
      <c r="L22" s="842">
        <f>SUM(L24:L51)</f>
        <v>431.06900000000002</v>
      </c>
      <c r="M22" s="842">
        <f t="shared" ref="M22:R22" si="4">SUM(M24:M64)</f>
        <v>0</v>
      </c>
      <c r="N22" s="842">
        <f>SUM(N24:N50)</f>
        <v>5.5535944800000001</v>
      </c>
      <c r="O22" s="842">
        <f>SUM(O24:O50)</f>
        <v>5.5535944800000001</v>
      </c>
      <c r="P22" s="863">
        <f t="shared" ref="P22:Q22" si="5">SUM(P24:P50)</f>
        <v>0</v>
      </c>
      <c r="Q22" s="863">
        <f t="shared" si="5"/>
        <v>0</v>
      </c>
      <c r="R22" s="842">
        <f t="shared" si="4"/>
        <v>0</v>
      </c>
      <c r="S22" s="69"/>
      <c r="T22" s="69"/>
      <c r="U22" s="69"/>
      <c r="V22" s="69"/>
      <c r="W22" s="90"/>
      <c r="X22" s="824">
        <f>D22/1.18</f>
        <v>365.31271186440682</v>
      </c>
      <c r="Y22" s="825" t="s">
        <v>97</v>
      </c>
    </row>
    <row r="23" spans="1:25" x14ac:dyDescent="0.25">
      <c r="A23" s="821">
        <v>1</v>
      </c>
      <c r="B23" s="43" t="s">
        <v>122</v>
      </c>
      <c r="C23" s="839"/>
      <c r="D23" s="848"/>
      <c r="E23" s="12"/>
      <c r="F23" s="839"/>
      <c r="G23" s="28"/>
      <c r="H23" s="839"/>
      <c r="I23" s="839"/>
      <c r="J23" s="839"/>
      <c r="K23" s="839"/>
      <c r="L23" s="24"/>
      <c r="M23" s="839"/>
      <c r="N23" s="69"/>
      <c r="O23" s="839"/>
      <c r="P23" s="842"/>
      <c r="Q23" s="842"/>
      <c r="R23" s="839"/>
      <c r="S23" s="839"/>
      <c r="T23" s="839"/>
      <c r="U23" s="839"/>
      <c r="V23" s="839"/>
      <c r="W23" s="26"/>
      <c r="X23" s="96"/>
    </row>
    <row r="24" spans="1:25" ht="31.5" x14ac:dyDescent="0.25">
      <c r="A24" s="821">
        <v>2</v>
      </c>
      <c r="B24" s="509" t="s">
        <v>123</v>
      </c>
      <c r="C24" s="69"/>
      <c r="D24" s="848">
        <v>64.881</v>
      </c>
      <c r="E24" s="31"/>
      <c r="F24" s="31"/>
      <c r="G24" s="72"/>
      <c r="H24" s="31"/>
      <c r="I24" s="31"/>
      <c r="J24" s="31"/>
      <c r="K24" s="23"/>
      <c r="L24" s="655">
        <f>D24</f>
        <v>64.881</v>
      </c>
      <c r="M24" s="72"/>
      <c r="N24" s="34"/>
      <c r="O24" s="72"/>
      <c r="P24" s="31"/>
      <c r="Q24" s="31"/>
      <c r="R24" s="72"/>
      <c r="S24" s="72"/>
      <c r="T24" s="74"/>
      <c r="U24" s="74"/>
      <c r="V24" s="74"/>
      <c r="W24" s="78"/>
      <c r="X24" s="122">
        <f>E24-I24</f>
        <v>0</v>
      </c>
    </row>
    <row r="25" spans="1:25" ht="31.5" x14ac:dyDescent="0.25">
      <c r="A25" s="821">
        <v>3</v>
      </c>
      <c r="B25" s="509" t="s">
        <v>594</v>
      </c>
      <c r="C25" s="69"/>
      <c r="D25" s="848">
        <v>10.65</v>
      </c>
      <c r="E25" s="31"/>
      <c r="F25" s="31"/>
      <c r="G25" s="72"/>
      <c r="H25" s="31"/>
      <c r="I25" s="31"/>
      <c r="J25" s="31"/>
      <c r="K25" s="23"/>
      <c r="L25" s="655">
        <f t="shared" ref="L25:L51" si="6">D25</f>
        <v>10.65</v>
      </c>
      <c r="M25" s="72"/>
      <c r="N25" s="34"/>
      <c r="O25" s="72"/>
      <c r="P25" s="31"/>
      <c r="Q25" s="31"/>
      <c r="R25" s="72"/>
      <c r="S25" s="72"/>
      <c r="T25" s="74"/>
      <c r="U25" s="74"/>
      <c r="V25" s="74"/>
      <c r="W25" s="78"/>
      <c r="X25" s="122"/>
    </row>
    <row r="26" spans="1:25" x14ac:dyDescent="0.25">
      <c r="A26" s="821">
        <v>4</v>
      </c>
      <c r="B26" s="849" t="s">
        <v>127</v>
      </c>
      <c r="C26" s="69"/>
      <c r="D26" s="848"/>
      <c r="E26" s="31"/>
      <c r="F26" s="31"/>
      <c r="G26" s="72"/>
      <c r="H26" s="31"/>
      <c r="I26" s="31"/>
      <c r="J26" s="31"/>
      <c r="K26" s="23"/>
      <c r="L26" s="655">
        <f t="shared" si="6"/>
        <v>0</v>
      </c>
      <c r="M26" s="72"/>
      <c r="N26" s="34"/>
      <c r="O26" s="72"/>
      <c r="P26" s="31"/>
      <c r="Q26" s="31"/>
      <c r="R26" s="72"/>
      <c r="S26" s="72"/>
      <c r="T26" s="74"/>
      <c r="U26" s="74"/>
      <c r="V26" s="74"/>
      <c r="W26" s="78"/>
      <c r="X26" s="122"/>
    </row>
    <row r="27" spans="1:25" ht="45" x14ac:dyDescent="0.25">
      <c r="A27" s="821">
        <v>5</v>
      </c>
      <c r="B27" s="850" t="s">
        <v>588</v>
      </c>
      <c r="C27" s="69"/>
      <c r="D27" s="848">
        <v>19.702000000000002</v>
      </c>
      <c r="E27" s="31"/>
      <c r="F27" s="31"/>
      <c r="G27" s="72"/>
      <c r="H27" s="31"/>
      <c r="I27" s="31"/>
      <c r="J27" s="31"/>
      <c r="K27" s="23"/>
      <c r="L27" s="655">
        <f t="shared" si="6"/>
        <v>19.702000000000002</v>
      </c>
      <c r="M27" s="72"/>
      <c r="N27" s="34"/>
      <c r="O27" s="72"/>
      <c r="P27" s="31"/>
      <c r="Q27" s="31"/>
      <c r="R27" s="72"/>
      <c r="S27" s="72"/>
      <c r="T27" s="74"/>
      <c r="U27" s="74"/>
      <c r="V27" s="74"/>
      <c r="W27" s="78"/>
      <c r="X27" s="122"/>
    </row>
    <row r="28" spans="1:25" ht="45" x14ac:dyDescent="0.25">
      <c r="A28" s="821">
        <v>6</v>
      </c>
      <c r="B28" s="850" t="s">
        <v>581</v>
      </c>
      <c r="C28" s="69"/>
      <c r="D28" s="848">
        <v>13.343</v>
      </c>
      <c r="E28" s="31"/>
      <c r="F28" s="31"/>
      <c r="G28" s="72"/>
      <c r="H28" s="31"/>
      <c r="I28" s="31"/>
      <c r="J28" s="31"/>
      <c r="K28" s="23"/>
      <c r="L28" s="655">
        <f t="shared" si="6"/>
        <v>13.343</v>
      </c>
      <c r="M28" s="72"/>
      <c r="N28" s="34"/>
      <c r="O28" s="72"/>
      <c r="P28" s="31"/>
      <c r="Q28" s="31"/>
      <c r="R28" s="72"/>
      <c r="S28" s="72"/>
      <c r="T28" s="74"/>
      <c r="U28" s="74"/>
      <c r="V28" s="74"/>
      <c r="W28" s="78"/>
      <c r="X28" s="122"/>
    </row>
    <row r="29" spans="1:25" ht="30" x14ac:dyDescent="0.25">
      <c r="A29" s="821">
        <v>7</v>
      </c>
      <c r="B29" s="850" t="s">
        <v>582</v>
      </c>
      <c r="C29" s="69"/>
      <c r="D29" s="848">
        <v>13.909000000000001</v>
      </c>
      <c r="E29" s="31"/>
      <c r="F29" s="31"/>
      <c r="G29" s="72"/>
      <c r="H29" s="31"/>
      <c r="I29" s="31"/>
      <c r="J29" s="31"/>
      <c r="K29" s="23"/>
      <c r="L29" s="655">
        <f t="shared" si="6"/>
        <v>13.909000000000001</v>
      </c>
      <c r="M29" s="72"/>
      <c r="N29" s="34"/>
      <c r="O29" s="72"/>
      <c r="P29" s="31"/>
      <c r="Q29" s="31"/>
      <c r="R29" s="72"/>
      <c r="S29" s="72"/>
      <c r="T29" s="74"/>
      <c r="U29" s="74"/>
      <c r="V29" s="74"/>
      <c r="W29" s="78"/>
      <c r="X29" s="122"/>
    </row>
    <row r="30" spans="1:25" ht="31.5" x14ac:dyDescent="0.25">
      <c r="A30" s="821">
        <v>8</v>
      </c>
      <c r="B30" s="465" t="s">
        <v>583</v>
      </c>
      <c r="C30" s="69"/>
      <c r="D30" s="848">
        <v>18.251999999999999</v>
      </c>
      <c r="E30" s="31"/>
      <c r="F30" s="31"/>
      <c r="G30" s="72"/>
      <c r="H30" s="31"/>
      <c r="I30" s="31"/>
      <c r="J30" s="31"/>
      <c r="K30" s="23"/>
      <c r="L30" s="655">
        <f t="shared" si="6"/>
        <v>18.251999999999999</v>
      </c>
      <c r="M30" s="72"/>
      <c r="N30" s="34"/>
      <c r="O30" s="34"/>
      <c r="P30" s="31"/>
      <c r="Q30" s="31"/>
      <c r="R30" s="72"/>
      <c r="S30" s="72"/>
      <c r="T30" s="74"/>
      <c r="U30" s="74"/>
      <c r="V30" s="74"/>
      <c r="W30" s="78"/>
      <c r="X30" s="122"/>
    </row>
    <row r="31" spans="1:25" ht="78.75" x14ac:dyDescent="0.25">
      <c r="A31" s="821">
        <v>9</v>
      </c>
      <c r="B31" s="509" t="s">
        <v>595</v>
      </c>
      <c r="C31" s="69"/>
      <c r="D31" s="848">
        <v>26.719000000000001</v>
      </c>
      <c r="E31" s="31"/>
      <c r="F31" s="31"/>
      <c r="G31" s="72"/>
      <c r="H31" s="31"/>
      <c r="I31" s="31"/>
      <c r="J31" s="31"/>
      <c r="K31" s="23"/>
      <c r="L31" s="655">
        <f t="shared" si="6"/>
        <v>26.719000000000001</v>
      </c>
      <c r="M31" s="72"/>
      <c r="N31" s="34"/>
      <c r="O31" s="34"/>
      <c r="P31" s="31"/>
      <c r="Q31" s="31"/>
      <c r="R31" s="72"/>
      <c r="S31" s="72"/>
      <c r="T31" s="74"/>
      <c r="U31" s="74"/>
      <c r="V31" s="74"/>
      <c r="W31" s="78"/>
      <c r="X31" s="122"/>
    </row>
    <row r="32" spans="1:25" ht="45" x14ac:dyDescent="0.25">
      <c r="A32" s="821">
        <v>10</v>
      </c>
      <c r="B32" s="850" t="s">
        <v>581</v>
      </c>
      <c r="C32" s="69"/>
      <c r="D32" s="654"/>
      <c r="E32" s="654">
        <f>K32</f>
        <v>3</v>
      </c>
      <c r="F32" s="654"/>
      <c r="G32" s="798"/>
      <c r="H32" s="654"/>
      <c r="I32" s="654"/>
      <c r="J32" s="654"/>
      <c r="K32" s="655">
        <v>3</v>
      </c>
      <c r="L32" s="654"/>
      <c r="M32" s="798"/>
      <c r="N32" s="679">
        <v>1.4819195199999999</v>
      </c>
      <c r="O32" s="679">
        <v>1.4819195199999999</v>
      </c>
      <c r="P32" s="31"/>
      <c r="Q32" s="31"/>
      <c r="R32" s="72"/>
      <c r="S32" s="72"/>
      <c r="T32" s="74"/>
      <c r="U32" s="74"/>
      <c r="V32" s="74"/>
      <c r="W32" s="78"/>
      <c r="X32" s="122"/>
    </row>
    <row r="33" spans="1:24" ht="30" x14ac:dyDescent="0.25">
      <c r="A33" s="821">
        <v>11</v>
      </c>
      <c r="B33" s="850" t="s">
        <v>582</v>
      </c>
      <c r="C33" s="69"/>
      <c r="D33" s="654"/>
      <c r="E33" s="654">
        <f>K33</f>
        <v>3.9547022900000002</v>
      </c>
      <c r="F33" s="654"/>
      <c r="G33" s="798"/>
      <c r="H33" s="654"/>
      <c r="I33" s="654"/>
      <c r="J33" s="654"/>
      <c r="K33" s="655">
        <v>3.9547022900000002</v>
      </c>
      <c r="L33" s="654"/>
      <c r="M33" s="798"/>
      <c r="N33" s="679">
        <v>1.5002649799999999</v>
      </c>
      <c r="O33" s="679">
        <v>1.5002649799999999</v>
      </c>
      <c r="P33" s="31"/>
      <c r="Q33" s="31"/>
      <c r="R33" s="72"/>
      <c r="S33" s="72"/>
      <c r="T33" s="74"/>
      <c r="U33" s="74"/>
      <c r="V33" s="74"/>
      <c r="W33" s="78"/>
      <c r="X33" s="122"/>
    </row>
    <row r="34" spans="1:24" ht="31.5" x14ac:dyDescent="0.25">
      <c r="A34" s="821">
        <v>12</v>
      </c>
      <c r="B34" s="465" t="s">
        <v>583</v>
      </c>
      <c r="C34" s="69"/>
      <c r="D34" s="654"/>
      <c r="E34" s="654"/>
      <c r="F34" s="654"/>
      <c r="G34" s="798"/>
      <c r="H34" s="654"/>
      <c r="I34" s="654"/>
      <c r="J34" s="654"/>
      <c r="K34" s="655"/>
      <c r="L34" s="654"/>
      <c r="M34" s="798"/>
      <c r="N34" s="679">
        <v>1.3735200000000001</v>
      </c>
      <c r="O34" s="679">
        <v>1.3735200000000001</v>
      </c>
      <c r="P34" s="31"/>
      <c r="Q34" s="31"/>
      <c r="R34" s="72"/>
      <c r="S34" s="72"/>
      <c r="T34" s="74"/>
      <c r="U34" s="74"/>
      <c r="V34" s="74"/>
      <c r="W34" s="78"/>
      <c r="X34" s="122"/>
    </row>
    <row r="35" spans="1:24" x14ac:dyDescent="0.25">
      <c r="A35" s="821">
        <v>13</v>
      </c>
      <c r="B35" s="46" t="s">
        <v>128</v>
      </c>
      <c r="C35" s="69"/>
      <c r="D35" s="848"/>
      <c r="E35" s="31"/>
      <c r="F35" s="31"/>
      <c r="G35" s="72"/>
      <c r="H35" s="31"/>
      <c r="I35" s="31"/>
      <c r="J35" s="31"/>
      <c r="K35" s="23"/>
      <c r="L35" s="655">
        <f t="shared" si="6"/>
        <v>0</v>
      </c>
      <c r="M35" s="72"/>
      <c r="N35" s="34"/>
      <c r="O35" s="34"/>
      <c r="P35" s="31"/>
      <c r="Q35" s="31"/>
      <c r="R35" s="72"/>
      <c r="S35" s="72"/>
      <c r="T35" s="74"/>
      <c r="U35" s="74"/>
      <c r="V35" s="74"/>
      <c r="W35" s="78"/>
      <c r="X35" s="122"/>
    </row>
    <row r="36" spans="1:24" ht="31.5" x14ac:dyDescent="0.25">
      <c r="A36" s="821">
        <v>14</v>
      </c>
      <c r="B36" s="465" t="s">
        <v>589</v>
      </c>
      <c r="C36" s="69"/>
      <c r="D36" s="848">
        <v>10.467000000000001</v>
      </c>
      <c r="E36" s="31"/>
      <c r="F36" s="31"/>
      <c r="G36" s="72"/>
      <c r="H36" s="31"/>
      <c r="I36" s="31"/>
      <c r="J36" s="31"/>
      <c r="K36" s="23"/>
      <c r="L36" s="655">
        <f t="shared" si="6"/>
        <v>10.467000000000001</v>
      </c>
      <c r="M36" s="72"/>
      <c r="N36" s="34"/>
      <c r="O36" s="34"/>
      <c r="P36" s="31"/>
      <c r="Q36" s="31"/>
      <c r="R36" s="72"/>
      <c r="S36" s="72"/>
      <c r="T36" s="74"/>
      <c r="U36" s="74"/>
      <c r="V36" s="74"/>
      <c r="W36" s="78"/>
      <c r="X36" s="122"/>
    </row>
    <row r="37" spans="1:24" ht="31.5" x14ac:dyDescent="0.25">
      <c r="A37" s="821">
        <v>15</v>
      </c>
      <c r="B37" s="465" t="s">
        <v>596</v>
      </c>
      <c r="C37" s="69"/>
      <c r="D37" s="848">
        <v>9.5</v>
      </c>
      <c r="E37" s="31"/>
      <c r="F37" s="31"/>
      <c r="G37" s="72"/>
      <c r="H37" s="31"/>
      <c r="I37" s="31"/>
      <c r="J37" s="31"/>
      <c r="K37" s="23"/>
      <c r="L37" s="655">
        <f t="shared" si="6"/>
        <v>9.5</v>
      </c>
      <c r="M37" s="72"/>
      <c r="N37" s="34"/>
      <c r="O37" s="34"/>
      <c r="P37" s="31"/>
      <c r="Q37" s="31"/>
      <c r="R37" s="72"/>
      <c r="S37" s="72"/>
      <c r="T37" s="74"/>
      <c r="U37" s="74"/>
      <c r="V37" s="74"/>
      <c r="W37" s="78"/>
      <c r="X37" s="122"/>
    </row>
    <row r="38" spans="1:24" x14ac:dyDescent="0.25">
      <c r="A38" s="821">
        <v>16</v>
      </c>
      <c r="B38" s="46" t="s">
        <v>131</v>
      </c>
      <c r="C38" s="69"/>
      <c r="D38" s="848"/>
      <c r="E38" s="31"/>
      <c r="F38" s="31"/>
      <c r="G38" s="72"/>
      <c r="H38" s="31"/>
      <c r="I38" s="31"/>
      <c r="J38" s="31"/>
      <c r="K38" s="23"/>
      <c r="L38" s="655">
        <f t="shared" si="6"/>
        <v>0</v>
      </c>
      <c r="M38" s="72"/>
      <c r="N38" s="34"/>
      <c r="O38" s="72"/>
      <c r="P38" s="31"/>
      <c r="Q38" s="31"/>
      <c r="R38" s="72"/>
      <c r="S38" s="72"/>
      <c r="T38" s="74"/>
      <c r="U38" s="74"/>
      <c r="V38" s="74"/>
      <c r="W38" s="78"/>
      <c r="X38" s="122"/>
    </row>
    <row r="39" spans="1:24" x14ac:dyDescent="0.25">
      <c r="A39" s="821">
        <v>17</v>
      </c>
      <c r="B39" s="525" t="s">
        <v>584</v>
      </c>
      <c r="C39" s="69"/>
      <c r="D39" s="848">
        <v>20.885000000000002</v>
      </c>
      <c r="E39" s="31"/>
      <c r="F39" s="31"/>
      <c r="G39" s="72"/>
      <c r="H39" s="31"/>
      <c r="I39" s="31"/>
      <c r="J39" s="31"/>
      <c r="K39" s="23"/>
      <c r="L39" s="655">
        <f t="shared" si="6"/>
        <v>20.885000000000002</v>
      </c>
      <c r="M39" s="72"/>
      <c r="N39" s="34"/>
      <c r="O39" s="72"/>
      <c r="P39" s="31"/>
      <c r="Q39" s="31"/>
      <c r="R39" s="72"/>
      <c r="S39" s="72"/>
      <c r="T39" s="74"/>
      <c r="U39" s="74"/>
      <c r="V39" s="74"/>
      <c r="W39" s="78"/>
      <c r="X39" s="122"/>
    </row>
    <row r="40" spans="1:24" x14ac:dyDescent="0.25">
      <c r="A40" s="821">
        <v>18</v>
      </c>
      <c r="B40" s="525" t="s">
        <v>590</v>
      </c>
      <c r="C40" s="69"/>
      <c r="D40" s="848">
        <v>20.311</v>
      </c>
      <c r="E40" s="31"/>
      <c r="F40" s="31"/>
      <c r="G40" s="72"/>
      <c r="H40" s="31"/>
      <c r="I40" s="31"/>
      <c r="J40" s="31"/>
      <c r="K40" s="23"/>
      <c r="L40" s="655">
        <f t="shared" si="6"/>
        <v>20.311</v>
      </c>
      <c r="M40" s="72"/>
      <c r="N40" s="34"/>
      <c r="O40" s="72"/>
      <c r="P40" s="31"/>
      <c r="Q40" s="31"/>
      <c r="R40" s="72"/>
      <c r="S40" s="72"/>
      <c r="T40" s="74"/>
      <c r="U40" s="74"/>
      <c r="V40" s="74"/>
      <c r="W40" s="78"/>
      <c r="X40" s="122"/>
    </row>
    <row r="41" spans="1:24" x14ac:dyDescent="0.25">
      <c r="A41" s="821">
        <v>19</v>
      </c>
      <c r="B41" s="523" t="s">
        <v>584</v>
      </c>
      <c r="C41" s="69"/>
      <c r="D41" s="654"/>
      <c r="E41" s="654">
        <f>K41</f>
        <v>6</v>
      </c>
      <c r="F41" s="654"/>
      <c r="G41" s="798"/>
      <c r="H41" s="654"/>
      <c r="I41" s="654"/>
      <c r="J41" s="654"/>
      <c r="K41" s="655">
        <v>6</v>
      </c>
      <c r="L41" s="654"/>
      <c r="M41" s="798"/>
      <c r="N41" s="679">
        <v>1.19788998</v>
      </c>
      <c r="O41" s="679">
        <v>1.19788998</v>
      </c>
      <c r="P41" s="31"/>
      <c r="Q41" s="31"/>
      <c r="R41" s="72"/>
      <c r="S41" s="72"/>
      <c r="T41" s="74"/>
      <c r="U41" s="74"/>
      <c r="V41" s="74"/>
      <c r="W41" s="78"/>
      <c r="X41" s="122"/>
    </row>
    <row r="42" spans="1:24" x14ac:dyDescent="0.25">
      <c r="A42" s="821">
        <v>20</v>
      </c>
      <c r="B42" s="43" t="s">
        <v>591</v>
      </c>
      <c r="C42" s="69"/>
      <c r="D42" s="848"/>
      <c r="E42" s="31"/>
      <c r="F42" s="31"/>
      <c r="G42" s="72"/>
      <c r="H42" s="31"/>
      <c r="I42" s="31"/>
      <c r="J42" s="31"/>
      <c r="K42" s="23"/>
      <c r="L42" s="655">
        <f t="shared" si="6"/>
        <v>0</v>
      </c>
      <c r="M42" s="72"/>
      <c r="N42" s="34"/>
      <c r="O42" s="72"/>
      <c r="P42" s="31"/>
      <c r="Q42" s="31"/>
      <c r="R42" s="72"/>
      <c r="S42" s="72"/>
      <c r="T42" s="74"/>
      <c r="U42" s="74"/>
      <c r="V42" s="74"/>
      <c r="W42" s="78"/>
      <c r="X42" s="122"/>
    </row>
    <row r="43" spans="1:24" x14ac:dyDescent="0.25">
      <c r="A43" s="821">
        <v>21</v>
      </c>
      <c r="B43" s="465" t="s">
        <v>592</v>
      </c>
      <c r="C43" s="69"/>
      <c r="D43" s="848">
        <v>18.556999999999999</v>
      </c>
      <c r="E43" s="31"/>
      <c r="F43" s="31"/>
      <c r="G43" s="72"/>
      <c r="H43" s="31"/>
      <c r="I43" s="31"/>
      <c r="J43" s="31"/>
      <c r="K43" s="23"/>
      <c r="L43" s="655">
        <f t="shared" si="6"/>
        <v>18.556999999999999</v>
      </c>
      <c r="M43" s="72"/>
      <c r="N43" s="34"/>
      <c r="O43" s="72"/>
      <c r="P43" s="31"/>
      <c r="Q43" s="31"/>
      <c r="R43" s="72"/>
      <c r="S43" s="72"/>
      <c r="T43" s="74"/>
      <c r="U43" s="74"/>
      <c r="V43" s="74"/>
      <c r="W43" s="78"/>
      <c r="X43" s="122"/>
    </row>
    <row r="44" spans="1:24" x14ac:dyDescent="0.25">
      <c r="A44" s="821">
        <v>22</v>
      </c>
      <c r="B44" s="849" t="s">
        <v>136</v>
      </c>
      <c r="C44" s="69"/>
      <c r="D44" s="848"/>
      <c r="E44" s="31"/>
      <c r="F44" s="31"/>
      <c r="G44" s="72"/>
      <c r="H44" s="31"/>
      <c r="I44" s="31"/>
      <c r="J44" s="31"/>
      <c r="K44" s="23"/>
      <c r="L44" s="655">
        <f t="shared" si="6"/>
        <v>0</v>
      </c>
      <c r="M44" s="72"/>
      <c r="N44" s="34"/>
      <c r="O44" s="72"/>
      <c r="P44" s="31"/>
      <c r="Q44" s="31"/>
      <c r="R44" s="72"/>
      <c r="S44" s="72"/>
      <c r="T44" s="74"/>
      <c r="U44" s="74"/>
      <c r="V44" s="74"/>
      <c r="W44" s="78"/>
      <c r="X44" s="122"/>
    </row>
    <row r="45" spans="1:24" ht="31.5" x14ac:dyDescent="0.25">
      <c r="A45" s="821">
        <v>23</v>
      </c>
      <c r="B45" s="509" t="s">
        <v>593</v>
      </c>
      <c r="C45" s="69"/>
      <c r="D45" s="848">
        <v>15.893000000000001</v>
      </c>
      <c r="E45" s="31"/>
      <c r="F45" s="31"/>
      <c r="G45" s="72"/>
      <c r="H45" s="31"/>
      <c r="I45" s="31"/>
      <c r="J45" s="31"/>
      <c r="K45" s="23"/>
      <c r="L45" s="655">
        <f t="shared" si="6"/>
        <v>15.893000000000001</v>
      </c>
      <c r="M45" s="72"/>
      <c r="N45" s="34"/>
      <c r="O45" s="34"/>
      <c r="P45" s="31"/>
      <c r="Q45" s="31"/>
      <c r="R45" s="72"/>
      <c r="S45" s="72"/>
      <c r="T45" s="74"/>
      <c r="U45" s="74"/>
      <c r="V45" s="74"/>
      <c r="W45" s="78"/>
      <c r="X45" s="122"/>
    </row>
    <row r="46" spans="1:24" ht="63" x14ac:dyDescent="0.25">
      <c r="A46" s="821">
        <v>24</v>
      </c>
      <c r="B46" s="509" t="s">
        <v>597</v>
      </c>
      <c r="C46" s="69"/>
      <c r="D46" s="848">
        <v>27.56</v>
      </c>
      <c r="E46" s="31"/>
      <c r="F46" s="31"/>
      <c r="G46" s="72"/>
      <c r="H46" s="31"/>
      <c r="I46" s="31"/>
      <c r="J46" s="31"/>
      <c r="K46" s="23"/>
      <c r="L46" s="655">
        <f t="shared" si="6"/>
        <v>27.56</v>
      </c>
      <c r="M46" s="72"/>
      <c r="N46" s="34"/>
      <c r="O46" s="34"/>
      <c r="P46" s="31"/>
      <c r="Q46" s="31"/>
      <c r="R46" s="72"/>
      <c r="S46" s="72"/>
      <c r="T46" s="74"/>
      <c r="U46" s="74"/>
      <c r="V46" s="74"/>
      <c r="W46" s="78"/>
      <c r="X46" s="122"/>
    </row>
    <row r="47" spans="1:24" ht="31.5" x14ac:dyDescent="0.25">
      <c r="A47" s="821">
        <v>25</v>
      </c>
      <c r="B47" s="509" t="s">
        <v>598</v>
      </c>
      <c r="C47" s="69"/>
      <c r="D47" s="848">
        <v>9.9600000000000009</v>
      </c>
      <c r="E47" s="31"/>
      <c r="F47" s="31"/>
      <c r="G47" s="72"/>
      <c r="H47" s="31"/>
      <c r="I47" s="31"/>
      <c r="J47" s="31"/>
      <c r="K47" s="23"/>
      <c r="L47" s="655">
        <f t="shared" si="6"/>
        <v>9.9600000000000009</v>
      </c>
      <c r="M47" s="72"/>
      <c r="N47" s="34"/>
      <c r="O47" s="34"/>
      <c r="P47" s="31"/>
      <c r="Q47" s="31"/>
      <c r="R47" s="72"/>
      <c r="S47" s="72"/>
      <c r="T47" s="74"/>
      <c r="U47" s="74"/>
      <c r="V47" s="74"/>
      <c r="W47" s="78"/>
      <c r="X47" s="122"/>
    </row>
    <row r="48" spans="1:24" ht="31.5" x14ac:dyDescent="0.25">
      <c r="A48" s="821">
        <v>26</v>
      </c>
      <c r="B48" s="851" t="s">
        <v>599</v>
      </c>
      <c r="C48" s="69"/>
      <c r="D48" s="848">
        <v>20.16</v>
      </c>
      <c r="E48" s="31"/>
      <c r="F48" s="31"/>
      <c r="G48" s="72"/>
      <c r="H48" s="31"/>
      <c r="I48" s="31"/>
      <c r="J48" s="31"/>
      <c r="K48" s="23"/>
      <c r="L48" s="655">
        <f t="shared" si="6"/>
        <v>20.16</v>
      </c>
      <c r="M48" s="72"/>
      <c r="N48" s="34"/>
      <c r="O48" s="34"/>
      <c r="P48" s="31"/>
      <c r="Q48" s="31"/>
      <c r="R48" s="72"/>
      <c r="S48" s="72"/>
      <c r="T48" s="74"/>
      <c r="U48" s="74"/>
      <c r="V48" s="74"/>
      <c r="W48" s="78"/>
      <c r="X48" s="122"/>
    </row>
    <row r="49" spans="1:24" x14ac:dyDescent="0.25">
      <c r="A49" s="821">
        <v>27</v>
      </c>
      <c r="B49" s="849" t="s">
        <v>137</v>
      </c>
      <c r="C49" s="69"/>
      <c r="D49" s="848"/>
      <c r="E49" s="31"/>
      <c r="F49" s="31"/>
      <c r="G49" s="72"/>
      <c r="H49" s="31"/>
      <c r="I49" s="31"/>
      <c r="J49" s="31"/>
      <c r="K49" s="23"/>
      <c r="L49" s="655">
        <f t="shared" si="6"/>
        <v>0</v>
      </c>
      <c r="M49" s="72"/>
      <c r="N49" s="34"/>
      <c r="O49" s="72"/>
      <c r="P49" s="31"/>
      <c r="Q49" s="31"/>
      <c r="R49" s="72"/>
      <c r="S49" s="72"/>
      <c r="T49" s="74"/>
      <c r="U49" s="74"/>
      <c r="V49" s="74"/>
      <c r="W49" s="78"/>
      <c r="X49" s="122"/>
    </row>
    <row r="50" spans="1:24" ht="31.5" x14ac:dyDescent="0.25">
      <c r="A50" s="821">
        <v>28</v>
      </c>
      <c r="B50" s="852" t="s">
        <v>138</v>
      </c>
      <c r="C50" s="69"/>
      <c r="D50" s="853">
        <v>32.39</v>
      </c>
      <c r="E50" s="31"/>
      <c r="F50" s="31"/>
      <c r="G50" s="72"/>
      <c r="H50" s="31"/>
      <c r="I50" s="31"/>
      <c r="J50" s="31"/>
      <c r="K50" s="23"/>
      <c r="L50" s="655">
        <f t="shared" si="6"/>
        <v>32.39</v>
      </c>
      <c r="M50" s="72"/>
      <c r="N50" s="34"/>
      <c r="O50" s="72"/>
      <c r="P50" s="31"/>
      <c r="Q50" s="31"/>
      <c r="R50" s="72"/>
      <c r="S50" s="72"/>
      <c r="T50" s="74"/>
      <c r="U50" s="74"/>
      <c r="V50" s="74"/>
      <c r="W50" s="78"/>
      <c r="X50" s="122"/>
    </row>
    <row r="51" spans="1:24" ht="31.5" x14ac:dyDescent="0.25">
      <c r="A51" s="821">
        <v>29</v>
      </c>
      <c r="B51" s="43" t="s">
        <v>142</v>
      </c>
      <c r="C51" s="69"/>
      <c r="D51" s="655">
        <v>77.930000000000007</v>
      </c>
      <c r="E51" s="31">
        <v>53.494</v>
      </c>
      <c r="F51" s="31"/>
      <c r="G51" s="72"/>
      <c r="H51" s="31"/>
      <c r="I51" s="31"/>
      <c r="J51" s="31"/>
      <c r="K51" s="23">
        <v>53.494</v>
      </c>
      <c r="L51" s="655">
        <f t="shared" si="6"/>
        <v>77.930000000000007</v>
      </c>
      <c r="M51" s="72"/>
      <c r="N51" s="23">
        <v>53.494</v>
      </c>
      <c r="O51" s="23">
        <v>53.494</v>
      </c>
      <c r="P51" s="31">
        <v>47.634999999999998</v>
      </c>
      <c r="Q51" s="31">
        <v>47.634999999999998</v>
      </c>
      <c r="R51" s="72"/>
      <c r="S51" s="72"/>
      <c r="T51" s="74"/>
      <c r="U51" s="74"/>
      <c r="V51" s="74"/>
      <c r="W51" s="78"/>
      <c r="X51" s="122"/>
    </row>
    <row r="52" spans="1:24" x14ac:dyDescent="0.25">
      <c r="A52" s="76"/>
      <c r="B52" s="548" t="s">
        <v>3</v>
      </c>
      <c r="C52" s="69"/>
      <c r="D52" s="31"/>
      <c r="E52" s="31"/>
      <c r="F52" s="31"/>
      <c r="G52" s="72"/>
      <c r="H52" s="31"/>
      <c r="I52" s="31"/>
      <c r="J52" s="31"/>
      <c r="K52" s="23"/>
      <c r="L52" s="31"/>
      <c r="M52" s="72"/>
      <c r="N52" s="34"/>
      <c r="O52" s="72"/>
      <c r="P52" s="31"/>
      <c r="Q52" s="31"/>
      <c r="R52" s="72"/>
      <c r="S52" s="72"/>
      <c r="T52" s="74"/>
      <c r="U52" s="74"/>
      <c r="V52" s="74"/>
      <c r="W52" s="78"/>
      <c r="X52" s="122"/>
    </row>
    <row r="53" spans="1:24" x14ac:dyDescent="0.25">
      <c r="A53" s="76"/>
      <c r="B53" s="548" t="s">
        <v>5</v>
      </c>
      <c r="C53" s="69"/>
      <c r="D53" s="31"/>
      <c r="E53" s="31"/>
      <c r="F53" s="31"/>
      <c r="G53" s="72"/>
      <c r="H53" s="31"/>
      <c r="I53" s="31"/>
      <c r="J53" s="31"/>
      <c r="K53" s="23"/>
      <c r="L53" s="31"/>
      <c r="M53" s="72"/>
      <c r="N53" s="34"/>
      <c r="O53" s="72"/>
      <c r="P53" s="31"/>
      <c r="Q53" s="31"/>
      <c r="R53" s="72"/>
      <c r="S53" s="72"/>
      <c r="T53" s="74"/>
      <c r="U53" s="74"/>
      <c r="V53" s="74"/>
      <c r="W53" s="78"/>
      <c r="X53" s="122"/>
    </row>
    <row r="54" spans="1:24" x14ac:dyDescent="0.25">
      <c r="A54" s="76"/>
      <c r="B54" s="548" t="s">
        <v>4</v>
      </c>
      <c r="C54" s="69"/>
      <c r="D54" s="31"/>
      <c r="E54" s="31"/>
      <c r="F54" s="31"/>
      <c r="G54" s="72"/>
      <c r="H54" s="31"/>
      <c r="I54" s="31"/>
      <c r="J54" s="31"/>
      <c r="K54" s="23"/>
      <c r="L54" s="31"/>
      <c r="M54" s="72"/>
      <c r="N54" s="34"/>
      <c r="O54" s="72"/>
      <c r="P54" s="31"/>
      <c r="Q54" s="31"/>
      <c r="R54" s="72"/>
      <c r="S54" s="72"/>
      <c r="T54" s="74"/>
      <c r="U54" s="74"/>
      <c r="V54" s="74"/>
      <c r="W54" s="78"/>
      <c r="X54" s="122"/>
    </row>
    <row r="55" spans="1:24" x14ac:dyDescent="0.25">
      <c r="A55" s="76"/>
      <c r="B55" s="548"/>
      <c r="C55" s="69"/>
      <c r="D55" s="31"/>
      <c r="E55" s="31"/>
      <c r="F55" s="31"/>
      <c r="G55" s="72"/>
      <c r="H55" s="31"/>
      <c r="I55" s="31"/>
      <c r="J55" s="31"/>
      <c r="K55" s="23"/>
      <c r="L55" s="31"/>
      <c r="M55" s="72"/>
      <c r="N55" s="34"/>
      <c r="O55" s="72"/>
      <c r="P55" s="31"/>
      <c r="Q55" s="31"/>
      <c r="R55" s="72"/>
      <c r="S55" s="72"/>
      <c r="T55" s="74"/>
      <c r="U55" s="74"/>
      <c r="V55" s="74"/>
      <c r="W55" s="78"/>
      <c r="X55" s="122"/>
    </row>
    <row r="56" spans="1:24" ht="31.5" x14ac:dyDescent="0.25">
      <c r="A56" s="76"/>
      <c r="B56" s="839" t="s">
        <v>146</v>
      </c>
      <c r="C56" s="69"/>
      <c r="D56" s="31"/>
      <c r="E56" s="31"/>
      <c r="F56" s="31"/>
      <c r="G56" s="72"/>
      <c r="H56" s="31"/>
      <c r="I56" s="31"/>
      <c r="J56" s="31"/>
      <c r="K56" s="23"/>
      <c r="L56" s="31"/>
      <c r="M56" s="72"/>
      <c r="N56" s="34"/>
      <c r="O56" s="72"/>
      <c r="P56" s="31"/>
      <c r="Q56" s="31"/>
      <c r="R56" s="72"/>
      <c r="S56" s="72"/>
      <c r="T56" s="74"/>
      <c r="U56" s="74"/>
      <c r="V56" s="74"/>
      <c r="W56" s="78"/>
      <c r="X56" s="122"/>
    </row>
    <row r="57" spans="1:24" x14ac:dyDescent="0.25">
      <c r="A57" s="76"/>
      <c r="B57" s="548" t="s">
        <v>3</v>
      </c>
      <c r="C57" s="69"/>
      <c r="D57" s="31"/>
      <c r="E57" s="31"/>
      <c r="F57" s="31"/>
      <c r="G57" s="72"/>
      <c r="H57" s="31"/>
      <c r="I57" s="31"/>
      <c r="J57" s="31"/>
      <c r="K57" s="23"/>
      <c r="L57" s="31"/>
      <c r="M57" s="72"/>
      <c r="N57" s="34"/>
      <c r="O57" s="72"/>
      <c r="P57" s="31"/>
      <c r="Q57" s="31"/>
      <c r="R57" s="72"/>
      <c r="S57" s="72"/>
      <c r="T57" s="74"/>
      <c r="U57" s="74"/>
      <c r="V57" s="74"/>
      <c r="W57" s="78"/>
      <c r="X57" s="122"/>
    </row>
    <row r="58" spans="1:24" x14ac:dyDescent="0.25">
      <c r="A58" s="76"/>
      <c r="B58" s="548" t="s">
        <v>5</v>
      </c>
      <c r="C58" s="69"/>
      <c r="D58" s="31"/>
      <c r="E58" s="31"/>
      <c r="F58" s="31"/>
      <c r="G58" s="72"/>
      <c r="H58" s="31"/>
      <c r="I58" s="31"/>
      <c r="J58" s="31"/>
      <c r="K58" s="23"/>
      <c r="L58" s="31"/>
      <c r="M58" s="72"/>
      <c r="N58" s="34"/>
      <c r="O58" s="72"/>
      <c r="P58" s="31"/>
      <c r="Q58" s="31"/>
      <c r="R58" s="72"/>
      <c r="S58" s="72"/>
      <c r="T58" s="74"/>
      <c r="U58" s="74"/>
      <c r="V58" s="74"/>
      <c r="W58" s="78"/>
      <c r="X58" s="122"/>
    </row>
    <row r="59" spans="1:24" x14ac:dyDescent="0.25">
      <c r="A59" s="76"/>
      <c r="B59" s="548" t="s">
        <v>4</v>
      </c>
      <c r="C59" s="69"/>
      <c r="D59" s="31"/>
      <c r="E59" s="31"/>
      <c r="F59" s="31"/>
      <c r="G59" s="72"/>
      <c r="H59" s="31"/>
      <c r="I59" s="31"/>
      <c r="J59" s="31"/>
      <c r="K59" s="23"/>
      <c r="L59" s="31"/>
      <c r="M59" s="72"/>
      <c r="N59" s="34"/>
      <c r="O59" s="72"/>
      <c r="P59" s="31"/>
      <c r="Q59" s="31"/>
      <c r="R59" s="72"/>
      <c r="S59" s="72"/>
      <c r="T59" s="74"/>
      <c r="U59" s="74"/>
      <c r="V59" s="74"/>
      <c r="W59" s="78"/>
      <c r="X59" s="122"/>
    </row>
    <row r="60" spans="1:24" x14ac:dyDescent="0.25">
      <c r="A60" s="76"/>
      <c r="B60" s="548"/>
      <c r="C60" s="69"/>
      <c r="D60" s="31"/>
      <c r="E60" s="31"/>
      <c r="F60" s="31"/>
      <c r="G60" s="72"/>
      <c r="H60" s="31"/>
      <c r="I60" s="31"/>
      <c r="J60" s="31"/>
      <c r="K60" s="23"/>
      <c r="L60" s="31"/>
      <c r="M60" s="72"/>
      <c r="N60" s="34"/>
      <c r="O60" s="72"/>
      <c r="P60" s="31"/>
      <c r="Q60" s="31"/>
      <c r="R60" s="72"/>
      <c r="S60" s="72"/>
      <c r="T60" s="74"/>
      <c r="U60" s="74"/>
      <c r="V60" s="74"/>
      <c r="W60" s="78"/>
      <c r="X60" s="122"/>
    </row>
    <row r="61" spans="1:24" ht="63" x14ac:dyDescent="0.25">
      <c r="A61" s="76"/>
      <c r="B61" s="839" t="s">
        <v>148</v>
      </c>
      <c r="C61" s="69"/>
      <c r="D61" s="31"/>
      <c r="E61" s="31"/>
      <c r="F61" s="31"/>
      <c r="G61" s="72"/>
      <c r="H61" s="31"/>
      <c r="I61" s="31"/>
      <c r="J61" s="31"/>
      <c r="K61" s="23"/>
      <c r="L61" s="31"/>
      <c r="M61" s="72"/>
      <c r="N61" s="34"/>
      <c r="O61" s="72"/>
      <c r="P61" s="31"/>
      <c r="Q61" s="31"/>
      <c r="R61" s="72"/>
      <c r="S61" s="72"/>
      <c r="T61" s="74"/>
      <c r="U61" s="74"/>
      <c r="V61" s="74"/>
      <c r="W61" s="78"/>
      <c r="X61" s="122"/>
    </row>
    <row r="62" spans="1:24" x14ac:dyDescent="0.25">
      <c r="A62" s="76"/>
      <c r="B62" s="548" t="s">
        <v>3</v>
      </c>
      <c r="C62" s="69"/>
      <c r="D62" s="31"/>
      <c r="E62" s="31"/>
      <c r="F62" s="31"/>
      <c r="G62" s="72"/>
      <c r="H62" s="31"/>
      <c r="I62" s="31"/>
      <c r="J62" s="31"/>
      <c r="K62" s="23"/>
      <c r="L62" s="31"/>
      <c r="M62" s="72"/>
      <c r="N62" s="34"/>
      <c r="O62" s="72"/>
      <c r="P62" s="31"/>
      <c r="Q62" s="31"/>
      <c r="R62" s="72"/>
      <c r="S62" s="72"/>
      <c r="T62" s="74"/>
      <c r="U62" s="74"/>
      <c r="V62" s="74"/>
      <c r="W62" s="78"/>
      <c r="X62" s="122"/>
    </row>
    <row r="63" spans="1:24" x14ac:dyDescent="0.25">
      <c r="A63" s="76"/>
      <c r="B63" s="548" t="s">
        <v>5</v>
      </c>
      <c r="C63" s="69"/>
      <c r="D63" s="31"/>
      <c r="E63" s="31"/>
      <c r="F63" s="31"/>
      <c r="G63" s="72"/>
      <c r="H63" s="31"/>
      <c r="I63" s="31"/>
      <c r="J63" s="31"/>
      <c r="K63" s="23"/>
      <c r="L63" s="31"/>
      <c r="M63" s="72"/>
      <c r="N63" s="34"/>
      <c r="O63" s="72"/>
      <c r="P63" s="31"/>
      <c r="Q63" s="31"/>
      <c r="R63" s="72"/>
      <c r="S63" s="72"/>
      <c r="T63" s="74"/>
      <c r="U63" s="74"/>
      <c r="V63" s="74"/>
      <c r="W63" s="78"/>
      <c r="X63" s="122"/>
    </row>
    <row r="64" spans="1:24" x14ac:dyDescent="0.25">
      <c r="A64" s="76"/>
      <c r="B64" s="102" t="s">
        <v>4</v>
      </c>
      <c r="C64" s="69"/>
      <c r="D64" s="31"/>
      <c r="E64" s="31"/>
      <c r="F64" s="31"/>
      <c r="G64" s="72"/>
      <c r="H64" s="31"/>
      <c r="I64" s="31"/>
      <c r="J64" s="31"/>
      <c r="K64" s="23"/>
      <c r="L64" s="31"/>
      <c r="M64" s="72"/>
      <c r="N64" s="34"/>
      <c r="O64" s="72"/>
      <c r="P64" s="31"/>
      <c r="Q64" s="31"/>
      <c r="R64" s="72"/>
      <c r="S64" s="72"/>
      <c r="T64" s="74"/>
      <c r="U64" s="74"/>
      <c r="V64" s="74"/>
      <c r="W64" s="78"/>
      <c r="X64" s="122"/>
    </row>
    <row r="65" spans="1:24" x14ac:dyDescent="0.25">
      <c r="A65" s="1"/>
      <c r="B65" s="44"/>
      <c r="C65" s="12"/>
      <c r="D65" s="23"/>
      <c r="E65" s="12"/>
      <c r="F65" s="36"/>
      <c r="G65" s="79"/>
      <c r="H65" s="36"/>
      <c r="I65" s="79"/>
      <c r="J65" s="36"/>
      <c r="K65" s="79"/>
      <c r="L65" s="23"/>
      <c r="M65" s="36"/>
      <c r="N65" s="762"/>
      <c r="O65" s="79"/>
      <c r="P65" s="113"/>
      <c r="Q65" s="113"/>
      <c r="R65" s="36"/>
      <c r="S65" s="36"/>
      <c r="T65" s="36"/>
      <c r="U65" s="36"/>
      <c r="V65" s="36"/>
      <c r="W65" s="80"/>
      <c r="X65" s="118"/>
    </row>
    <row r="66" spans="1:24" x14ac:dyDescent="0.25">
      <c r="A66" s="76"/>
      <c r="B66" s="45"/>
      <c r="C66" s="12"/>
      <c r="D66" s="28"/>
      <c r="E66" s="23"/>
      <c r="F66" s="124"/>
      <c r="G66" s="79"/>
      <c r="H66" s="36"/>
      <c r="I66" s="79"/>
      <c r="J66" s="36"/>
      <c r="K66" s="23"/>
      <c r="L66" s="23"/>
      <c r="M66" s="36"/>
      <c r="N66" s="34"/>
      <c r="O66" s="113"/>
      <c r="P66" s="786"/>
      <c r="Q66" s="786"/>
      <c r="R66" s="36"/>
      <c r="S66" s="36"/>
      <c r="T66" s="36"/>
      <c r="U66" s="36"/>
      <c r="V66" s="36"/>
      <c r="W66" s="80"/>
      <c r="X66" s="118"/>
    </row>
    <row r="67" spans="1:24" x14ac:dyDescent="0.25">
      <c r="A67" s="740" t="s">
        <v>149</v>
      </c>
      <c r="B67" s="839" t="s">
        <v>150</v>
      </c>
      <c r="C67" s="12"/>
      <c r="D67" s="24">
        <f>D72</f>
        <v>273.89000000000004</v>
      </c>
      <c r="E67" s="24">
        <f t="shared" ref="E67:Q67" si="7">E72</f>
        <v>90.675819660000016</v>
      </c>
      <c r="F67" s="24">
        <f t="shared" si="7"/>
        <v>0</v>
      </c>
      <c r="G67" s="24">
        <f t="shared" si="7"/>
        <v>14.799583460000003</v>
      </c>
      <c r="H67" s="24">
        <f t="shared" si="7"/>
        <v>0</v>
      </c>
      <c r="I67" s="24">
        <f t="shared" si="7"/>
        <v>41.619124590000013</v>
      </c>
      <c r="J67" s="24">
        <f t="shared" si="7"/>
        <v>0</v>
      </c>
      <c r="K67" s="24">
        <f t="shared" si="7"/>
        <v>34.25711161000001</v>
      </c>
      <c r="L67" s="24">
        <f t="shared" si="7"/>
        <v>273.89000000000004</v>
      </c>
      <c r="M67" s="24">
        <f t="shared" si="7"/>
        <v>0</v>
      </c>
      <c r="N67" s="24">
        <f t="shared" si="7"/>
        <v>204.17078791500012</v>
      </c>
      <c r="O67" s="24">
        <f t="shared" si="7"/>
        <v>84.33387500020018</v>
      </c>
      <c r="P67" s="24">
        <f t="shared" si="7"/>
        <v>173.02609145339008</v>
      </c>
      <c r="Q67" s="24">
        <f t="shared" si="7"/>
        <v>71.469385593390001</v>
      </c>
      <c r="R67" s="36"/>
      <c r="S67" s="36"/>
      <c r="T67" s="36"/>
      <c r="U67" s="36"/>
      <c r="V67" s="36"/>
      <c r="W67" s="80"/>
      <c r="X67" s="118"/>
    </row>
    <row r="68" spans="1:24" ht="31.5" x14ac:dyDescent="0.25">
      <c r="A68" s="740" t="s">
        <v>151</v>
      </c>
      <c r="B68" s="839" t="s">
        <v>12</v>
      </c>
      <c r="C68" s="12"/>
      <c r="D68" s="28"/>
      <c r="E68" s="23"/>
      <c r="F68" s="124"/>
      <c r="G68" s="79"/>
      <c r="H68" s="36"/>
      <c r="I68" s="79"/>
      <c r="J68" s="36"/>
      <c r="K68" s="113"/>
      <c r="L68" s="23"/>
      <c r="M68" s="36"/>
      <c r="N68" s="762"/>
      <c r="O68" s="113"/>
      <c r="P68" s="787"/>
      <c r="Q68" s="787"/>
      <c r="R68" s="36"/>
      <c r="S68" s="36"/>
      <c r="T68" s="36"/>
      <c r="U68" s="36"/>
      <c r="V68" s="36"/>
      <c r="W68" s="80"/>
      <c r="X68" s="118"/>
    </row>
    <row r="69" spans="1:24" x14ac:dyDescent="0.25">
      <c r="A69" s="741">
        <v>1</v>
      </c>
      <c r="B69" s="548" t="s">
        <v>3</v>
      </c>
      <c r="C69" s="12"/>
      <c r="D69" s="28"/>
      <c r="E69" s="23"/>
      <c r="F69" s="124"/>
      <c r="G69" s="79"/>
      <c r="H69" s="36"/>
      <c r="I69" s="79"/>
      <c r="J69" s="36"/>
      <c r="K69" s="113"/>
      <c r="L69" s="23"/>
      <c r="M69" s="36"/>
      <c r="N69" s="762"/>
      <c r="O69" s="113"/>
      <c r="P69" s="787"/>
      <c r="Q69" s="787"/>
      <c r="R69" s="36"/>
      <c r="S69" s="36"/>
      <c r="T69" s="36"/>
      <c r="U69" s="36"/>
      <c r="V69" s="36"/>
      <c r="W69" s="80"/>
      <c r="X69" s="118"/>
    </row>
    <row r="70" spans="1:24" x14ac:dyDescent="0.25">
      <c r="A70" s="741">
        <v>2</v>
      </c>
      <c r="B70" s="548" t="s">
        <v>5</v>
      </c>
      <c r="C70" s="12"/>
      <c r="D70" s="28"/>
      <c r="E70" s="23"/>
      <c r="F70" s="124"/>
      <c r="G70" s="79"/>
      <c r="H70" s="36"/>
      <c r="I70" s="79"/>
      <c r="J70" s="36"/>
      <c r="K70" s="113"/>
      <c r="L70" s="23"/>
      <c r="M70" s="36"/>
      <c r="N70" s="762"/>
      <c r="O70" s="113"/>
      <c r="P70" s="787"/>
      <c r="Q70" s="787"/>
      <c r="R70" s="36"/>
      <c r="S70" s="36"/>
      <c r="T70" s="36"/>
      <c r="U70" s="36"/>
      <c r="V70" s="36"/>
      <c r="W70" s="80"/>
      <c r="X70" s="118"/>
    </row>
    <row r="71" spans="1:24" x14ac:dyDescent="0.25">
      <c r="A71" s="741" t="s">
        <v>4</v>
      </c>
      <c r="B71" s="549"/>
      <c r="C71" s="12"/>
      <c r="D71" s="28"/>
      <c r="E71" s="23"/>
      <c r="F71" s="124"/>
      <c r="G71" s="79"/>
      <c r="H71" s="36"/>
      <c r="I71" s="79"/>
      <c r="J71" s="36"/>
      <c r="K71" s="113"/>
      <c r="L71" s="23"/>
      <c r="M71" s="36"/>
      <c r="N71" s="762"/>
      <c r="O71" s="113"/>
      <c r="P71" s="787"/>
      <c r="Q71" s="787"/>
      <c r="R71" s="36"/>
      <c r="S71" s="36"/>
      <c r="T71" s="36"/>
      <c r="U71" s="36"/>
      <c r="V71" s="36"/>
      <c r="W71" s="80"/>
      <c r="X71" s="118"/>
    </row>
    <row r="72" spans="1:24" x14ac:dyDescent="0.25">
      <c r="A72" s="740" t="s">
        <v>152</v>
      </c>
      <c r="B72" s="839" t="s">
        <v>153</v>
      </c>
      <c r="C72" s="12"/>
      <c r="D72" s="24">
        <f>SUM(D75:D437)</f>
        <v>273.89000000000004</v>
      </c>
      <c r="E72" s="24">
        <f>SUM(E75:E437)</f>
        <v>90.675819660000016</v>
      </c>
      <c r="F72" s="24">
        <f t="shared" ref="F72:Q72" si="8">SUM(F75:F437)</f>
        <v>0</v>
      </c>
      <c r="G72" s="24">
        <f>SUM(G75:G437)</f>
        <v>14.799583460000003</v>
      </c>
      <c r="H72" s="24">
        <f t="shared" si="8"/>
        <v>0</v>
      </c>
      <c r="I72" s="24">
        <f t="shared" si="8"/>
        <v>41.619124590000013</v>
      </c>
      <c r="J72" s="24">
        <f t="shared" si="8"/>
        <v>0</v>
      </c>
      <c r="K72" s="24">
        <f t="shared" si="8"/>
        <v>34.25711161000001</v>
      </c>
      <c r="L72" s="24">
        <f t="shared" si="8"/>
        <v>273.89000000000004</v>
      </c>
      <c r="M72" s="24">
        <f t="shared" si="8"/>
        <v>0</v>
      </c>
      <c r="N72" s="24">
        <f>SUM(N75:N437)</f>
        <v>204.17078791500012</v>
      </c>
      <c r="O72" s="24">
        <f>SUM(O75:O437)</f>
        <v>84.33387500020018</v>
      </c>
      <c r="P72" s="24">
        <f t="shared" si="8"/>
        <v>173.02609145339008</v>
      </c>
      <c r="Q72" s="24">
        <f t="shared" si="8"/>
        <v>71.469385593390001</v>
      </c>
      <c r="R72" s="36"/>
      <c r="S72" s="36"/>
      <c r="T72" s="36"/>
      <c r="U72" s="36"/>
      <c r="V72" s="36"/>
      <c r="W72" s="80"/>
      <c r="X72" s="118"/>
    </row>
    <row r="73" spans="1:24" x14ac:dyDescent="0.25">
      <c r="A73" s="809"/>
      <c r="B73" s="45"/>
      <c r="D73" s="748"/>
      <c r="E73" s="749"/>
      <c r="F73" s="124"/>
      <c r="G73" s="79"/>
      <c r="H73" s="36"/>
      <c r="I73" s="79"/>
      <c r="J73" s="36"/>
      <c r="K73" s="113"/>
      <c r="L73" s="23"/>
      <c r="M73" s="36"/>
      <c r="N73" s="762"/>
      <c r="O73" s="113"/>
      <c r="P73" s="787"/>
      <c r="Q73" s="787"/>
      <c r="R73" s="36"/>
      <c r="S73" s="36"/>
      <c r="T73" s="36"/>
      <c r="U73" s="36"/>
      <c r="V73" s="36"/>
      <c r="W73" s="80"/>
      <c r="X73" s="118"/>
    </row>
    <row r="74" spans="1:24" x14ac:dyDescent="0.25">
      <c r="A74" s="741">
        <v>1</v>
      </c>
      <c r="B74" s="46" t="s">
        <v>120</v>
      </c>
      <c r="C74" s="69"/>
      <c r="D74" s="31"/>
      <c r="E74" s="113"/>
      <c r="F74" s="124"/>
      <c r="G74" s="79"/>
      <c r="H74" s="36"/>
      <c r="I74" s="79"/>
      <c r="J74" s="36"/>
      <c r="K74" s="113"/>
      <c r="L74" s="23"/>
      <c r="M74" s="36"/>
      <c r="N74" s="762"/>
      <c r="O74" s="113"/>
      <c r="P74" s="787"/>
      <c r="Q74" s="787"/>
      <c r="R74" s="36"/>
      <c r="S74" s="36"/>
      <c r="T74" s="36"/>
      <c r="U74" s="36"/>
      <c r="V74" s="36"/>
      <c r="W74" s="80"/>
      <c r="X74" s="118"/>
    </row>
    <row r="75" spans="1:24" ht="63" x14ac:dyDescent="0.25">
      <c r="A75" s="741">
        <v>2</v>
      </c>
      <c r="B75" s="550" t="s">
        <v>212</v>
      </c>
      <c r="C75" s="69"/>
      <c r="D75" s="23">
        <v>6.49</v>
      </c>
      <c r="E75" s="113">
        <f>K75</f>
        <v>0</v>
      </c>
      <c r="F75" s="124"/>
      <c r="G75" s="113"/>
      <c r="H75" s="124"/>
      <c r="I75" s="113"/>
      <c r="J75" s="124"/>
      <c r="K75" s="113"/>
      <c r="L75" s="23">
        <v>6.49</v>
      </c>
      <c r="M75" s="124"/>
      <c r="N75" s="113"/>
      <c r="O75" s="79"/>
      <c r="P75" s="113"/>
      <c r="Q75" s="113"/>
      <c r="R75" s="36"/>
      <c r="S75" s="36"/>
      <c r="T75" s="36"/>
      <c r="U75" s="36"/>
      <c r="V75" s="36"/>
      <c r="W75" s="80"/>
      <c r="X75" s="118" t="e">
        <f>Q66+#REF!</f>
        <v>#REF!</v>
      </c>
    </row>
    <row r="76" spans="1:24" x14ac:dyDescent="0.25">
      <c r="A76" s="741">
        <v>3</v>
      </c>
      <c r="B76" s="47" t="s">
        <v>213</v>
      </c>
      <c r="C76" s="69"/>
      <c r="D76" s="23"/>
      <c r="E76" s="113"/>
      <c r="F76" s="124"/>
      <c r="G76" s="113"/>
      <c r="H76" s="124"/>
      <c r="I76" s="113"/>
      <c r="J76" s="124"/>
      <c r="K76" s="113"/>
      <c r="L76" s="23"/>
      <c r="M76" s="124"/>
      <c r="N76" s="113"/>
      <c r="O76" s="79"/>
      <c r="P76" s="113"/>
      <c r="Q76" s="113"/>
      <c r="R76" s="36"/>
      <c r="S76" s="36"/>
      <c r="T76" s="36"/>
      <c r="U76" s="36"/>
      <c r="V76" s="36"/>
      <c r="W76" s="80"/>
      <c r="X76" s="118"/>
    </row>
    <row r="77" spans="1:24" ht="78.75" x14ac:dyDescent="0.25">
      <c r="A77" s="741">
        <v>4</v>
      </c>
      <c r="B77" s="465" t="s">
        <v>214</v>
      </c>
      <c r="C77" s="69"/>
      <c r="D77" s="23">
        <v>14.61</v>
      </c>
      <c r="E77" s="113"/>
      <c r="F77" s="124"/>
      <c r="G77" s="113"/>
      <c r="H77" s="124"/>
      <c r="I77" s="113"/>
      <c r="J77" s="124"/>
      <c r="K77" s="113"/>
      <c r="L77" s="23">
        <v>14.61</v>
      </c>
      <c r="M77" s="124"/>
      <c r="N77" s="113"/>
      <c r="O77" s="79"/>
      <c r="P77" s="113"/>
      <c r="Q77" s="113"/>
      <c r="R77" s="36"/>
      <c r="S77" s="36"/>
      <c r="T77" s="36"/>
      <c r="U77" s="36"/>
      <c r="V77" s="36"/>
      <c r="W77" s="80"/>
      <c r="X77" s="118"/>
    </row>
    <row r="78" spans="1:24" x14ac:dyDescent="0.25">
      <c r="A78" s="741">
        <v>5</v>
      </c>
      <c r="B78" s="51" t="s">
        <v>215</v>
      </c>
      <c r="C78" s="69"/>
      <c r="D78" s="23"/>
      <c r="E78" s="113"/>
      <c r="F78" s="124"/>
      <c r="G78" s="113"/>
      <c r="H78" s="124"/>
      <c r="I78" s="113"/>
      <c r="J78" s="124"/>
      <c r="K78" s="113"/>
      <c r="L78" s="23"/>
      <c r="M78" s="124"/>
      <c r="N78" s="113"/>
      <c r="O78" s="79"/>
      <c r="P78" s="113"/>
      <c r="Q78" s="113"/>
      <c r="R78" s="36"/>
      <c r="S78" s="36"/>
      <c r="T78" s="36"/>
      <c r="U78" s="36"/>
      <c r="V78" s="36"/>
      <c r="W78" s="80"/>
      <c r="X78" s="118"/>
    </row>
    <row r="79" spans="1:24" ht="63" x14ac:dyDescent="0.25">
      <c r="A79" s="741">
        <v>6</v>
      </c>
      <c r="B79" s="550" t="s">
        <v>216</v>
      </c>
      <c r="C79" s="69"/>
      <c r="D79" s="23">
        <v>5.9</v>
      </c>
      <c r="E79" s="113"/>
      <c r="F79" s="124"/>
      <c r="G79" s="113"/>
      <c r="H79" s="124"/>
      <c r="I79" s="113"/>
      <c r="J79" s="124"/>
      <c r="K79" s="113"/>
      <c r="L79" s="23">
        <v>5.9</v>
      </c>
      <c r="M79" s="124"/>
      <c r="N79" s="113"/>
      <c r="O79" s="79"/>
      <c r="P79" s="113"/>
      <c r="Q79" s="113"/>
      <c r="R79" s="36"/>
      <c r="S79" s="36"/>
      <c r="T79" s="36"/>
      <c r="U79" s="36"/>
      <c r="V79" s="36"/>
      <c r="W79" s="80"/>
      <c r="X79" s="118"/>
    </row>
    <row r="80" spans="1:24" x14ac:dyDescent="0.25">
      <c r="A80" s="741">
        <v>7</v>
      </c>
      <c r="B80" s="52" t="s">
        <v>124</v>
      </c>
      <c r="C80" s="69"/>
      <c r="D80" s="23"/>
      <c r="E80" s="113"/>
      <c r="F80" s="124"/>
      <c r="G80" s="113"/>
      <c r="H80" s="124"/>
      <c r="I80" s="113"/>
      <c r="J80" s="124"/>
      <c r="K80" s="113"/>
      <c r="L80" s="23"/>
      <c r="M80" s="124"/>
      <c r="N80" s="113"/>
      <c r="O80" s="79"/>
      <c r="P80" s="113"/>
      <c r="Q80" s="113"/>
      <c r="R80" s="36"/>
      <c r="S80" s="36"/>
      <c r="T80" s="36"/>
      <c r="U80" s="36"/>
      <c r="V80" s="36"/>
      <c r="W80" s="80"/>
      <c r="X80" s="118"/>
    </row>
    <row r="81" spans="1:24" ht="63" x14ac:dyDescent="0.25">
      <c r="A81" s="741">
        <v>8</v>
      </c>
      <c r="B81" s="552" t="s">
        <v>217</v>
      </c>
      <c r="C81" s="69"/>
      <c r="D81" s="23">
        <v>5.65</v>
      </c>
      <c r="E81" s="113"/>
      <c r="F81" s="124"/>
      <c r="G81" s="113"/>
      <c r="H81" s="124"/>
      <c r="I81" s="113"/>
      <c r="J81" s="124"/>
      <c r="K81" s="113"/>
      <c r="L81" s="23">
        <v>5.65</v>
      </c>
      <c r="M81" s="124"/>
      <c r="N81" s="113"/>
      <c r="O81" s="79"/>
      <c r="P81" s="113"/>
      <c r="Q81" s="113"/>
      <c r="R81" s="36"/>
      <c r="S81" s="36"/>
      <c r="T81" s="36"/>
      <c r="U81" s="36"/>
      <c r="V81" s="36"/>
      <c r="W81" s="80"/>
      <c r="X81" s="118"/>
    </row>
    <row r="82" spans="1:24" x14ac:dyDescent="0.25">
      <c r="A82" s="741">
        <v>9</v>
      </c>
      <c r="B82" s="4" t="s">
        <v>218</v>
      </c>
      <c r="C82" s="69"/>
      <c r="D82" s="23"/>
      <c r="E82" s="113"/>
      <c r="F82" s="124"/>
      <c r="G82" s="113"/>
      <c r="H82" s="124"/>
      <c r="I82" s="113"/>
      <c r="J82" s="124"/>
      <c r="K82" s="113"/>
      <c r="L82" s="23"/>
      <c r="M82" s="124"/>
      <c r="N82" s="113"/>
      <c r="O82" s="79"/>
      <c r="P82" s="113"/>
      <c r="Q82" s="113"/>
      <c r="R82" s="36"/>
      <c r="S82" s="36"/>
      <c r="T82" s="36"/>
      <c r="U82" s="36"/>
      <c r="V82" s="36"/>
      <c r="W82" s="80"/>
      <c r="X82" s="118"/>
    </row>
    <row r="83" spans="1:24" ht="47.25" x14ac:dyDescent="0.25">
      <c r="A83" s="741">
        <v>10</v>
      </c>
      <c r="B83" s="513" t="s">
        <v>219</v>
      </c>
      <c r="C83" s="69"/>
      <c r="D83" s="23">
        <v>5.93</v>
      </c>
      <c r="E83" s="113"/>
      <c r="F83" s="124"/>
      <c r="G83" s="113"/>
      <c r="H83" s="124"/>
      <c r="I83" s="113"/>
      <c r="J83" s="124"/>
      <c r="K83" s="113"/>
      <c r="L83" s="23">
        <v>5.93</v>
      </c>
      <c r="M83" s="124"/>
      <c r="N83" s="113"/>
      <c r="O83" s="79"/>
      <c r="P83" s="113"/>
      <c r="Q83" s="113"/>
      <c r="R83" s="36"/>
      <c r="S83" s="36"/>
      <c r="T83" s="36"/>
      <c r="U83" s="36"/>
      <c r="V83" s="36"/>
      <c r="W83" s="80"/>
      <c r="X83" s="118"/>
    </row>
    <row r="84" spans="1:24" x14ac:dyDescent="0.25">
      <c r="A84" s="741">
        <v>11</v>
      </c>
      <c r="B84" s="4" t="s">
        <v>129</v>
      </c>
      <c r="C84" s="69"/>
      <c r="D84" s="31"/>
      <c r="E84" s="113"/>
      <c r="F84" s="124"/>
      <c r="G84" s="113"/>
      <c r="H84" s="124"/>
      <c r="I84" s="113"/>
      <c r="J84" s="124"/>
      <c r="K84" s="113"/>
      <c r="L84" s="23"/>
      <c r="M84" s="124"/>
      <c r="N84" s="113"/>
      <c r="O84" s="79"/>
      <c r="P84" s="113"/>
      <c r="Q84" s="113"/>
      <c r="R84" s="36"/>
      <c r="S84" s="36"/>
      <c r="T84" s="36"/>
      <c r="U84" s="36"/>
      <c r="V84" s="36"/>
      <c r="W84" s="80"/>
      <c r="X84" s="118"/>
    </row>
    <row r="85" spans="1:24" ht="63" x14ac:dyDescent="0.25">
      <c r="A85" s="741">
        <v>12</v>
      </c>
      <c r="B85" s="553" t="s">
        <v>220</v>
      </c>
      <c r="C85" s="69"/>
      <c r="D85" s="31">
        <v>4.6399999999999997</v>
      </c>
      <c r="E85" s="113"/>
      <c r="F85" s="124"/>
      <c r="G85" s="113"/>
      <c r="H85" s="124"/>
      <c r="I85" s="113"/>
      <c r="J85" s="124"/>
      <c r="K85" s="113"/>
      <c r="L85" s="23">
        <v>4.6399999999999997</v>
      </c>
      <c r="M85" s="124"/>
      <c r="N85" s="113"/>
      <c r="O85" s="79"/>
      <c r="P85" s="113"/>
      <c r="Q85" s="113"/>
      <c r="R85" s="36"/>
      <c r="S85" s="36"/>
      <c r="T85" s="36"/>
      <c r="U85" s="36"/>
      <c r="V85" s="36"/>
      <c r="W85" s="80"/>
      <c r="X85" s="118"/>
    </row>
    <row r="86" spans="1:24" x14ac:dyDescent="0.25">
      <c r="A86" s="741">
        <v>13</v>
      </c>
      <c r="B86" s="4" t="s">
        <v>125</v>
      </c>
      <c r="C86" s="69"/>
      <c r="D86" s="842"/>
      <c r="E86" s="113"/>
      <c r="F86" s="124"/>
      <c r="G86" s="113"/>
      <c r="H86" s="124"/>
      <c r="I86" s="113"/>
      <c r="J86" s="124"/>
      <c r="K86" s="113"/>
      <c r="L86" s="23"/>
      <c r="M86" s="124"/>
      <c r="N86" s="113"/>
      <c r="O86" s="79"/>
      <c r="P86" s="113"/>
      <c r="Q86" s="113"/>
      <c r="R86" s="36"/>
      <c r="S86" s="36"/>
      <c r="T86" s="36"/>
      <c r="U86" s="36"/>
      <c r="V86" s="36"/>
      <c r="W86" s="80"/>
      <c r="X86" s="118"/>
    </row>
    <row r="87" spans="1:24" ht="63" x14ac:dyDescent="0.25">
      <c r="A87" s="741">
        <v>14</v>
      </c>
      <c r="B87" s="553" t="s">
        <v>221</v>
      </c>
      <c r="C87" s="69"/>
      <c r="D87" s="31">
        <v>3.79</v>
      </c>
      <c r="E87" s="113"/>
      <c r="F87" s="124"/>
      <c r="G87" s="113"/>
      <c r="H87" s="124"/>
      <c r="I87" s="113"/>
      <c r="J87" s="124"/>
      <c r="K87" s="113"/>
      <c r="L87" s="23">
        <v>3.79</v>
      </c>
      <c r="M87" s="124"/>
      <c r="N87" s="113"/>
      <c r="O87" s="79"/>
      <c r="P87" s="113"/>
      <c r="Q87" s="113"/>
      <c r="R87" s="36"/>
      <c r="S87" s="36"/>
      <c r="T87" s="36"/>
      <c r="U87" s="36"/>
      <c r="V87" s="36"/>
      <c r="W87" s="80"/>
      <c r="X87" s="118"/>
    </row>
    <row r="88" spans="1:24" x14ac:dyDescent="0.25">
      <c r="A88" s="741">
        <v>15</v>
      </c>
      <c r="B88" s="54" t="s">
        <v>222</v>
      </c>
      <c r="C88" s="69"/>
      <c r="D88" s="25"/>
      <c r="E88" s="113"/>
      <c r="F88" s="124"/>
      <c r="G88" s="113"/>
      <c r="H88" s="124"/>
      <c r="I88" s="113"/>
      <c r="J88" s="124"/>
      <c r="K88" s="113"/>
      <c r="L88" s="23"/>
      <c r="M88" s="124"/>
      <c r="N88" s="113"/>
      <c r="O88" s="79"/>
      <c r="P88" s="113"/>
      <c r="Q88" s="113"/>
      <c r="R88" s="36"/>
      <c r="S88" s="36"/>
      <c r="T88" s="36"/>
      <c r="U88" s="36"/>
      <c r="V88" s="36"/>
      <c r="W88" s="80"/>
      <c r="X88" s="118"/>
    </row>
    <row r="89" spans="1:24" ht="63" x14ac:dyDescent="0.25">
      <c r="A89" s="741">
        <v>16</v>
      </c>
      <c r="B89" s="553" t="s">
        <v>223</v>
      </c>
      <c r="C89" s="69"/>
      <c r="D89" s="23">
        <v>55.55</v>
      </c>
      <c r="E89" s="113"/>
      <c r="F89" s="124"/>
      <c r="G89" s="113"/>
      <c r="H89" s="124"/>
      <c r="I89" s="113"/>
      <c r="J89" s="124"/>
      <c r="K89" s="113"/>
      <c r="L89" s="23">
        <v>55.55</v>
      </c>
      <c r="M89" s="124"/>
      <c r="N89" s="113"/>
      <c r="O89" s="79"/>
      <c r="P89" s="113"/>
      <c r="Q89" s="113"/>
      <c r="R89" s="36"/>
      <c r="S89" s="36"/>
      <c r="T89" s="36"/>
      <c r="U89" s="36"/>
      <c r="V89" s="36"/>
      <c r="W89" s="80"/>
      <c r="X89" s="118"/>
    </row>
    <row r="90" spans="1:24" x14ac:dyDescent="0.25">
      <c r="A90" s="741">
        <v>17</v>
      </c>
      <c r="B90" s="4" t="s">
        <v>126</v>
      </c>
      <c r="C90" s="69"/>
      <c r="D90" s="23"/>
      <c r="E90" s="113"/>
      <c r="F90" s="124"/>
      <c r="G90" s="113"/>
      <c r="H90" s="124"/>
      <c r="I90" s="113"/>
      <c r="J90" s="124"/>
      <c r="K90" s="113"/>
      <c r="L90" s="23"/>
      <c r="M90" s="124"/>
      <c r="N90" s="113"/>
      <c r="O90" s="79"/>
      <c r="P90" s="113"/>
      <c r="Q90" s="113"/>
      <c r="R90" s="36"/>
      <c r="S90" s="36"/>
      <c r="T90" s="36"/>
      <c r="U90" s="36"/>
      <c r="V90" s="36"/>
      <c r="W90" s="80"/>
      <c r="X90" s="118"/>
    </row>
    <row r="91" spans="1:24" ht="63" x14ac:dyDescent="0.25">
      <c r="A91" s="741">
        <v>18</v>
      </c>
      <c r="B91" s="553" t="s">
        <v>224</v>
      </c>
      <c r="C91" s="69"/>
      <c r="D91" s="23">
        <v>1.76</v>
      </c>
      <c r="E91" s="113"/>
      <c r="F91" s="124"/>
      <c r="G91" s="113"/>
      <c r="H91" s="124"/>
      <c r="I91" s="113"/>
      <c r="J91" s="124"/>
      <c r="K91" s="113"/>
      <c r="L91" s="23">
        <v>1.76</v>
      </c>
      <c r="M91" s="124"/>
      <c r="N91" s="113"/>
      <c r="O91" s="79"/>
      <c r="P91" s="113"/>
      <c r="Q91" s="113"/>
      <c r="R91" s="36"/>
      <c r="S91" s="36"/>
      <c r="T91" s="36"/>
      <c r="U91" s="36"/>
      <c r="V91" s="36"/>
      <c r="W91" s="80"/>
      <c r="X91" s="118"/>
    </row>
    <row r="92" spans="1:24" x14ac:dyDescent="0.25">
      <c r="A92" s="741">
        <v>19</v>
      </c>
      <c r="B92" s="54" t="s">
        <v>128</v>
      </c>
      <c r="C92" s="69"/>
      <c r="D92" s="23"/>
      <c r="E92" s="113"/>
      <c r="F92" s="124"/>
      <c r="G92" s="113"/>
      <c r="H92" s="124"/>
      <c r="I92" s="113"/>
      <c r="J92" s="124"/>
      <c r="K92" s="113"/>
      <c r="L92" s="23"/>
      <c r="M92" s="124"/>
      <c r="N92" s="113"/>
      <c r="O92" s="79"/>
      <c r="P92" s="113"/>
      <c r="Q92" s="113"/>
      <c r="R92" s="36"/>
      <c r="S92" s="36"/>
      <c r="T92" s="36"/>
      <c r="U92" s="36"/>
      <c r="V92" s="36"/>
      <c r="W92" s="80"/>
      <c r="X92" s="118"/>
    </row>
    <row r="93" spans="1:24" ht="63" x14ac:dyDescent="0.25">
      <c r="A93" s="741">
        <v>20</v>
      </c>
      <c r="B93" s="513" t="s">
        <v>225</v>
      </c>
      <c r="C93" s="69"/>
      <c r="D93" s="654">
        <v>4.03</v>
      </c>
      <c r="E93" s="113"/>
      <c r="F93" s="124"/>
      <c r="G93" s="113"/>
      <c r="H93" s="124"/>
      <c r="I93" s="113"/>
      <c r="J93" s="124"/>
      <c r="K93" s="113"/>
      <c r="L93" s="23">
        <v>4.03</v>
      </c>
      <c r="M93" s="124"/>
      <c r="N93" s="113"/>
      <c r="O93" s="79"/>
      <c r="P93" s="113"/>
      <c r="Q93" s="113"/>
      <c r="R93" s="36"/>
      <c r="S93" s="36"/>
      <c r="T93" s="36"/>
      <c r="U93" s="36"/>
      <c r="V93" s="36"/>
      <c r="W93" s="80"/>
      <c r="X93" s="118"/>
    </row>
    <row r="94" spans="1:24" x14ac:dyDescent="0.25">
      <c r="A94" s="741">
        <v>21</v>
      </c>
      <c r="B94" s="55" t="s">
        <v>130</v>
      </c>
      <c r="C94" s="69"/>
      <c r="D94" s="23"/>
      <c r="E94" s="113"/>
      <c r="F94" s="124"/>
      <c r="G94" s="113"/>
      <c r="H94" s="124"/>
      <c r="I94" s="113"/>
      <c r="J94" s="124"/>
      <c r="K94" s="113"/>
      <c r="L94" s="23"/>
      <c r="M94" s="124"/>
      <c r="N94" s="113"/>
      <c r="O94" s="79"/>
      <c r="P94" s="113"/>
      <c r="Q94" s="113"/>
      <c r="R94" s="36"/>
      <c r="S94" s="36"/>
      <c r="T94" s="36"/>
      <c r="U94" s="36"/>
      <c r="V94" s="36"/>
      <c r="W94" s="80"/>
      <c r="X94" s="118"/>
    </row>
    <row r="95" spans="1:24" ht="63" x14ac:dyDescent="0.25">
      <c r="A95" s="741">
        <v>22</v>
      </c>
      <c r="B95" s="553" t="s">
        <v>226</v>
      </c>
      <c r="C95" s="69"/>
      <c r="D95" s="23">
        <v>3.36</v>
      </c>
      <c r="E95" s="113"/>
      <c r="F95" s="124"/>
      <c r="G95" s="113"/>
      <c r="H95" s="124"/>
      <c r="I95" s="113"/>
      <c r="J95" s="124"/>
      <c r="K95" s="113"/>
      <c r="L95" s="23">
        <v>3.36</v>
      </c>
      <c r="M95" s="124"/>
      <c r="N95" s="113"/>
      <c r="O95" s="79"/>
      <c r="P95" s="113"/>
      <c r="Q95" s="113"/>
      <c r="R95" s="36"/>
      <c r="S95" s="36"/>
      <c r="T95" s="36"/>
      <c r="U95" s="36"/>
      <c r="V95" s="36"/>
      <c r="W95" s="80"/>
      <c r="X95" s="118"/>
    </row>
    <row r="96" spans="1:24" x14ac:dyDescent="0.25">
      <c r="A96" s="741">
        <v>23</v>
      </c>
      <c r="B96" s="54" t="s">
        <v>131</v>
      </c>
      <c r="C96" s="69"/>
      <c r="D96" s="23"/>
      <c r="E96" s="113"/>
      <c r="F96" s="124"/>
      <c r="G96" s="113"/>
      <c r="H96" s="124"/>
      <c r="I96" s="113"/>
      <c r="J96" s="124"/>
      <c r="K96" s="113"/>
      <c r="L96" s="23"/>
      <c r="M96" s="124"/>
      <c r="N96" s="113"/>
      <c r="O96" s="79"/>
      <c r="P96" s="113"/>
      <c r="Q96" s="113"/>
      <c r="R96" s="36"/>
      <c r="S96" s="36"/>
      <c r="T96" s="36"/>
      <c r="U96" s="36"/>
      <c r="V96" s="36"/>
      <c r="W96" s="80"/>
      <c r="X96" s="118"/>
    </row>
    <row r="97" spans="1:24" ht="47.25" x14ac:dyDescent="0.25">
      <c r="A97" s="741">
        <v>24</v>
      </c>
      <c r="B97" s="553" t="s">
        <v>227</v>
      </c>
      <c r="C97" s="69"/>
      <c r="D97" s="23">
        <v>3.48</v>
      </c>
      <c r="E97" s="113"/>
      <c r="F97" s="124"/>
      <c r="G97" s="113"/>
      <c r="H97" s="124"/>
      <c r="I97" s="113"/>
      <c r="J97" s="124"/>
      <c r="K97" s="113"/>
      <c r="L97" s="23">
        <v>3.48</v>
      </c>
      <c r="M97" s="124"/>
      <c r="N97" s="113"/>
      <c r="O97" s="79"/>
      <c r="P97" s="113"/>
      <c r="Q97" s="113"/>
      <c r="R97" s="36"/>
      <c r="S97" s="36"/>
      <c r="T97" s="36"/>
      <c r="U97" s="36"/>
      <c r="V97" s="36"/>
      <c r="W97" s="80"/>
      <c r="X97" s="118"/>
    </row>
    <row r="98" spans="1:24" ht="47.25" x14ac:dyDescent="0.25">
      <c r="A98" s="741">
        <v>25</v>
      </c>
      <c r="B98" s="553" t="s">
        <v>228</v>
      </c>
      <c r="C98" s="69"/>
      <c r="D98" s="23">
        <v>5.88</v>
      </c>
      <c r="E98" s="113"/>
      <c r="F98" s="124"/>
      <c r="G98" s="113"/>
      <c r="H98" s="124"/>
      <c r="I98" s="113"/>
      <c r="J98" s="124"/>
      <c r="K98" s="113"/>
      <c r="L98" s="23">
        <v>5.88</v>
      </c>
      <c r="M98" s="124"/>
      <c r="N98" s="113"/>
      <c r="O98" s="79"/>
      <c r="P98" s="113"/>
      <c r="Q98" s="113"/>
      <c r="R98" s="36"/>
      <c r="S98" s="36"/>
      <c r="T98" s="36"/>
      <c r="U98" s="36"/>
      <c r="V98" s="36"/>
      <c r="W98" s="80"/>
      <c r="X98" s="118"/>
    </row>
    <row r="99" spans="1:24" x14ac:dyDescent="0.25">
      <c r="A99" s="741">
        <v>26</v>
      </c>
      <c r="B99" s="47" t="s">
        <v>229</v>
      </c>
      <c r="C99" s="69"/>
      <c r="D99" s="32"/>
      <c r="E99" s="113"/>
      <c r="F99" s="124"/>
      <c r="G99" s="113"/>
      <c r="H99" s="124"/>
      <c r="I99" s="113"/>
      <c r="J99" s="124"/>
      <c r="K99" s="113"/>
      <c r="L99" s="23"/>
      <c r="M99" s="124"/>
      <c r="N99" s="113"/>
      <c r="O99" s="79"/>
      <c r="P99" s="113"/>
      <c r="Q99" s="113"/>
      <c r="R99" s="36"/>
      <c r="S99" s="36"/>
      <c r="T99" s="36"/>
      <c r="U99" s="36"/>
      <c r="V99" s="36"/>
      <c r="W99" s="80"/>
      <c r="X99" s="118"/>
    </row>
    <row r="100" spans="1:24" ht="47.25" x14ac:dyDescent="0.25">
      <c r="A100" s="741">
        <v>27</v>
      </c>
      <c r="B100" s="553" t="s">
        <v>230</v>
      </c>
      <c r="C100" s="69"/>
      <c r="D100" s="23">
        <v>8.08</v>
      </c>
      <c r="E100" s="113"/>
      <c r="F100" s="124"/>
      <c r="G100" s="113"/>
      <c r="H100" s="124"/>
      <c r="I100" s="113"/>
      <c r="J100" s="124"/>
      <c r="K100" s="113"/>
      <c r="L100" s="23">
        <v>8.08</v>
      </c>
      <c r="M100" s="124"/>
      <c r="N100" s="113"/>
      <c r="O100" s="79"/>
      <c r="P100" s="113"/>
      <c r="Q100" s="113"/>
      <c r="R100" s="36"/>
      <c r="S100" s="36"/>
      <c r="T100" s="36"/>
      <c r="U100" s="36"/>
      <c r="V100" s="36"/>
      <c r="W100" s="80"/>
      <c r="X100" s="118"/>
    </row>
    <row r="101" spans="1:24" ht="63" x14ac:dyDescent="0.25">
      <c r="A101" s="741">
        <v>28</v>
      </c>
      <c r="B101" s="553" t="s">
        <v>231</v>
      </c>
      <c r="C101" s="69"/>
      <c r="D101" s="23">
        <v>8.3800000000000008</v>
      </c>
      <c r="E101" s="113"/>
      <c r="F101" s="124"/>
      <c r="G101" s="113"/>
      <c r="H101" s="124"/>
      <c r="I101" s="113"/>
      <c r="J101" s="124"/>
      <c r="K101" s="113"/>
      <c r="L101" s="23">
        <v>8.3800000000000008</v>
      </c>
      <c r="M101" s="124"/>
      <c r="N101" s="113"/>
      <c r="O101" s="79"/>
      <c r="P101" s="113"/>
      <c r="Q101" s="113"/>
      <c r="R101" s="36"/>
      <c r="S101" s="36"/>
      <c r="T101" s="36"/>
      <c r="U101" s="36"/>
      <c r="V101" s="36"/>
      <c r="W101" s="80"/>
      <c r="X101" s="118"/>
    </row>
    <row r="102" spans="1:24" ht="78.75" x14ac:dyDescent="0.25">
      <c r="A102" s="741">
        <v>29</v>
      </c>
      <c r="B102" s="553" t="s">
        <v>232</v>
      </c>
      <c r="C102" s="69"/>
      <c r="D102" s="23">
        <v>8.3800000000000008</v>
      </c>
      <c r="E102" s="113"/>
      <c r="F102" s="124"/>
      <c r="G102" s="113"/>
      <c r="H102" s="124"/>
      <c r="I102" s="113"/>
      <c r="J102" s="124"/>
      <c r="K102" s="113"/>
      <c r="L102" s="23">
        <v>8.3800000000000008</v>
      </c>
      <c r="M102" s="124"/>
      <c r="N102" s="113"/>
      <c r="O102" s="79"/>
      <c r="P102" s="113"/>
      <c r="Q102" s="113"/>
      <c r="R102" s="36"/>
      <c r="S102" s="36"/>
      <c r="T102" s="36"/>
      <c r="U102" s="36"/>
      <c r="V102" s="36"/>
      <c r="W102" s="80"/>
      <c r="X102" s="118"/>
    </row>
    <row r="103" spans="1:24" x14ac:dyDescent="0.25">
      <c r="A103" s="741">
        <v>30</v>
      </c>
      <c r="B103" s="47" t="s">
        <v>233</v>
      </c>
      <c r="C103" s="69"/>
      <c r="D103" s="23"/>
      <c r="E103" s="113"/>
      <c r="F103" s="124"/>
      <c r="G103" s="113"/>
      <c r="H103" s="124"/>
      <c r="I103" s="113"/>
      <c r="J103" s="124"/>
      <c r="K103" s="113"/>
      <c r="L103" s="23"/>
      <c r="M103" s="124"/>
      <c r="N103" s="113"/>
      <c r="O103" s="79"/>
      <c r="P103" s="113"/>
      <c r="Q103" s="113"/>
      <c r="R103" s="36"/>
      <c r="S103" s="36"/>
      <c r="T103" s="36"/>
      <c r="U103" s="36"/>
      <c r="V103" s="36"/>
      <c r="W103" s="80"/>
      <c r="X103" s="118"/>
    </row>
    <row r="104" spans="1:24" ht="63" x14ac:dyDescent="0.25">
      <c r="A104" s="741">
        <v>31</v>
      </c>
      <c r="B104" s="513" t="s">
        <v>234</v>
      </c>
      <c r="C104" s="69"/>
      <c r="D104" s="23">
        <v>5.78</v>
      </c>
      <c r="E104" s="113"/>
      <c r="F104" s="124"/>
      <c r="G104" s="113"/>
      <c r="H104" s="124"/>
      <c r="I104" s="113"/>
      <c r="J104" s="124"/>
      <c r="K104" s="113"/>
      <c r="L104" s="23">
        <v>5.78</v>
      </c>
      <c r="M104" s="124"/>
      <c r="N104" s="113"/>
      <c r="O104" s="79"/>
      <c r="P104" s="113"/>
      <c r="Q104" s="113"/>
      <c r="R104" s="36"/>
      <c r="S104" s="36"/>
      <c r="T104" s="36"/>
      <c r="U104" s="36"/>
      <c r="V104" s="36"/>
      <c r="W104" s="80"/>
      <c r="X104" s="118"/>
    </row>
    <row r="105" spans="1:24" ht="63" x14ac:dyDescent="0.25">
      <c r="A105" s="741">
        <v>32</v>
      </c>
      <c r="B105" s="513" t="s">
        <v>235</v>
      </c>
      <c r="C105" s="69"/>
      <c r="D105" s="23">
        <v>4.05</v>
      </c>
      <c r="E105" s="113"/>
      <c r="F105" s="124"/>
      <c r="G105" s="113"/>
      <c r="H105" s="124"/>
      <c r="I105" s="113"/>
      <c r="J105" s="124"/>
      <c r="K105" s="113"/>
      <c r="L105" s="23">
        <v>4.05</v>
      </c>
      <c r="M105" s="124"/>
      <c r="N105" s="113"/>
      <c r="O105" s="79"/>
      <c r="P105" s="113"/>
      <c r="Q105" s="113"/>
      <c r="R105" s="36"/>
      <c r="S105" s="36"/>
      <c r="T105" s="36"/>
      <c r="U105" s="36"/>
      <c r="V105" s="36"/>
      <c r="W105" s="80"/>
      <c r="X105" s="118"/>
    </row>
    <row r="106" spans="1:24" ht="78.75" x14ac:dyDescent="0.25">
      <c r="A106" s="741">
        <v>33</v>
      </c>
      <c r="B106" s="513" t="s">
        <v>236</v>
      </c>
      <c r="C106" s="69"/>
      <c r="D106" s="23">
        <v>5.3</v>
      </c>
      <c r="E106" s="113"/>
      <c r="F106" s="124"/>
      <c r="G106" s="113"/>
      <c r="H106" s="124"/>
      <c r="I106" s="113"/>
      <c r="J106" s="124"/>
      <c r="K106" s="113"/>
      <c r="L106" s="23">
        <v>5.3</v>
      </c>
      <c r="M106" s="124"/>
      <c r="N106" s="113"/>
      <c r="O106" s="79"/>
      <c r="P106" s="113"/>
      <c r="Q106" s="113"/>
      <c r="R106" s="36"/>
      <c r="S106" s="36"/>
      <c r="T106" s="36"/>
      <c r="U106" s="36"/>
      <c r="V106" s="36"/>
      <c r="W106" s="80"/>
      <c r="X106" s="118"/>
    </row>
    <row r="107" spans="1:24" ht="78.75" x14ac:dyDescent="0.25">
      <c r="A107" s="741">
        <v>34</v>
      </c>
      <c r="B107" s="513" t="s">
        <v>237</v>
      </c>
      <c r="C107" s="69"/>
      <c r="D107" s="23">
        <v>4.54</v>
      </c>
      <c r="E107" s="113"/>
      <c r="F107" s="124"/>
      <c r="G107" s="113"/>
      <c r="H107" s="124"/>
      <c r="I107" s="113"/>
      <c r="J107" s="124"/>
      <c r="K107" s="113"/>
      <c r="L107" s="23">
        <v>4.54</v>
      </c>
      <c r="M107" s="124"/>
      <c r="N107" s="113"/>
      <c r="O107" s="79"/>
      <c r="P107" s="113"/>
      <c r="Q107" s="113"/>
      <c r="R107" s="36"/>
      <c r="S107" s="36"/>
      <c r="T107" s="36"/>
      <c r="U107" s="36"/>
      <c r="V107" s="36"/>
      <c r="W107" s="80"/>
      <c r="X107" s="118"/>
    </row>
    <row r="108" spans="1:24" ht="63" x14ac:dyDescent="0.25">
      <c r="A108" s="741">
        <v>35</v>
      </c>
      <c r="B108" s="513" t="s">
        <v>238</v>
      </c>
      <c r="C108" s="69"/>
      <c r="D108" s="23">
        <v>5.75</v>
      </c>
      <c r="E108" s="113"/>
      <c r="F108" s="124"/>
      <c r="G108" s="113"/>
      <c r="H108" s="124"/>
      <c r="I108" s="113"/>
      <c r="J108" s="124"/>
      <c r="K108" s="113"/>
      <c r="L108" s="23">
        <v>5.75</v>
      </c>
      <c r="M108" s="124"/>
      <c r="N108" s="113"/>
      <c r="O108" s="79"/>
      <c r="P108" s="113"/>
      <c r="Q108" s="113"/>
      <c r="R108" s="36"/>
      <c r="S108" s="36"/>
      <c r="T108" s="36"/>
      <c r="U108" s="36"/>
      <c r="V108" s="36"/>
      <c r="W108" s="80"/>
      <c r="X108" s="118"/>
    </row>
    <row r="109" spans="1:24" x14ac:dyDescent="0.25">
      <c r="A109" s="741">
        <v>36</v>
      </c>
      <c r="B109" s="4" t="s">
        <v>132</v>
      </c>
      <c r="C109" s="69"/>
      <c r="D109" s="23"/>
      <c r="E109" s="113"/>
      <c r="F109" s="124"/>
      <c r="G109" s="113"/>
      <c r="H109" s="124"/>
      <c r="I109" s="113"/>
      <c r="J109" s="124"/>
      <c r="K109" s="113"/>
      <c r="L109" s="23"/>
      <c r="M109" s="124"/>
      <c r="N109" s="113"/>
      <c r="O109" s="79"/>
      <c r="P109" s="113"/>
      <c r="Q109" s="113"/>
      <c r="R109" s="36"/>
      <c r="S109" s="36"/>
      <c r="T109" s="36"/>
      <c r="U109" s="36"/>
      <c r="V109" s="36"/>
      <c r="W109" s="80"/>
      <c r="X109" s="118"/>
    </row>
    <row r="110" spans="1:24" ht="47.25" x14ac:dyDescent="0.25">
      <c r="A110" s="741">
        <v>37</v>
      </c>
      <c r="B110" s="554" t="s">
        <v>239</v>
      </c>
      <c r="C110" s="69"/>
      <c r="D110" s="23">
        <v>6.26</v>
      </c>
      <c r="E110" s="113"/>
      <c r="F110" s="124"/>
      <c r="G110" s="113"/>
      <c r="H110" s="124"/>
      <c r="I110" s="113"/>
      <c r="J110" s="124"/>
      <c r="K110" s="113"/>
      <c r="L110" s="23">
        <v>6.26</v>
      </c>
      <c r="M110" s="124"/>
      <c r="N110" s="113"/>
      <c r="O110" s="79"/>
      <c r="P110" s="113"/>
      <c r="Q110" s="113"/>
      <c r="R110" s="36"/>
      <c r="S110" s="36"/>
      <c r="T110" s="36"/>
      <c r="U110" s="36"/>
      <c r="V110" s="36"/>
      <c r="W110" s="80"/>
      <c r="X110" s="118"/>
    </row>
    <row r="111" spans="1:24" x14ac:dyDescent="0.25">
      <c r="A111" s="741">
        <v>38</v>
      </c>
      <c r="B111" s="45" t="s">
        <v>133</v>
      </c>
      <c r="C111" s="69"/>
      <c r="D111" s="23"/>
      <c r="E111" s="113"/>
      <c r="F111" s="124"/>
      <c r="G111" s="113"/>
      <c r="H111" s="124"/>
      <c r="I111" s="113"/>
      <c r="J111" s="124"/>
      <c r="K111" s="113"/>
      <c r="L111" s="23"/>
      <c r="M111" s="124"/>
      <c r="N111" s="113"/>
      <c r="O111" s="79"/>
      <c r="P111" s="113"/>
      <c r="Q111" s="113"/>
      <c r="R111" s="36"/>
      <c r="S111" s="36"/>
      <c r="T111" s="36"/>
      <c r="U111" s="36"/>
      <c r="V111" s="36"/>
      <c r="W111" s="80"/>
      <c r="X111" s="118"/>
    </row>
    <row r="112" spans="1:24" ht="63" x14ac:dyDescent="0.25">
      <c r="A112" s="741">
        <v>39</v>
      </c>
      <c r="B112" s="554" t="s">
        <v>240</v>
      </c>
      <c r="C112" s="69"/>
      <c r="D112" s="23">
        <v>2.41</v>
      </c>
      <c r="E112" s="113"/>
      <c r="F112" s="124"/>
      <c r="G112" s="113"/>
      <c r="H112" s="124"/>
      <c r="I112" s="113"/>
      <c r="J112" s="124"/>
      <c r="K112" s="113"/>
      <c r="L112" s="23">
        <v>2.41</v>
      </c>
      <c r="M112" s="124"/>
      <c r="N112" s="113"/>
      <c r="O112" s="79"/>
      <c r="P112" s="113"/>
      <c r="Q112" s="113"/>
      <c r="R112" s="36"/>
      <c r="S112" s="36"/>
      <c r="T112" s="36"/>
      <c r="U112" s="36"/>
      <c r="V112" s="36"/>
      <c r="W112" s="80"/>
      <c r="X112" s="118"/>
    </row>
    <row r="113" spans="1:24" x14ac:dyDescent="0.25">
      <c r="A113" s="741">
        <v>40</v>
      </c>
      <c r="B113" s="47" t="s">
        <v>134</v>
      </c>
      <c r="C113" s="69"/>
      <c r="D113" s="23"/>
      <c r="E113" s="113"/>
      <c r="F113" s="124"/>
      <c r="G113" s="113"/>
      <c r="H113" s="124"/>
      <c r="I113" s="113"/>
      <c r="J113" s="124"/>
      <c r="K113" s="113"/>
      <c r="L113" s="23"/>
      <c r="M113" s="124"/>
      <c r="N113" s="113"/>
      <c r="O113" s="79"/>
      <c r="P113" s="113"/>
      <c r="Q113" s="113"/>
      <c r="R113" s="36"/>
      <c r="S113" s="36"/>
      <c r="T113" s="36"/>
      <c r="U113" s="36"/>
      <c r="V113" s="36"/>
      <c r="W113" s="80"/>
      <c r="X113" s="118"/>
    </row>
    <row r="114" spans="1:24" ht="110.25" x14ac:dyDescent="0.25">
      <c r="A114" s="741">
        <v>41</v>
      </c>
      <c r="B114" s="554" t="s">
        <v>241</v>
      </c>
      <c r="C114" s="69"/>
      <c r="D114" s="23">
        <v>44.08</v>
      </c>
      <c r="E114" s="113"/>
      <c r="F114" s="124"/>
      <c r="G114" s="113"/>
      <c r="H114" s="124"/>
      <c r="I114" s="113"/>
      <c r="J114" s="124"/>
      <c r="K114" s="113"/>
      <c r="L114" s="23">
        <v>44.08</v>
      </c>
      <c r="M114" s="124"/>
      <c r="N114" s="113"/>
      <c r="O114" s="79"/>
      <c r="P114" s="113"/>
      <c r="Q114" s="113"/>
      <c r="R114" s="36"/>
      <c r="S114" s="36"/>
      <c r="T114" s="36"/>
      <c r="U114" s="36"/>
      <c r="V114" s="36"/>
      <c r="W114" s="80"/>
      <c r="X114" s="118"/>
    </row>
    <row r="115" spans="1:24" x14ac:dyDescent="0.25">
      <c r="A115" s="741">
        <v>42</v>
      </c>
      <c r="B115" s="47" t="s">
        <v>135</v>
      </c>
      <c r="C115" s="69"/>
      <c r="D115" s="23"/>
      <c r="E115" s="113"/>
      <c r="F115" s="124"/>
      <c r="G115" s="113"/>
      <c r="H115" s="124"/>
      <c r="I115" s="113"/>
      <c r="J115" s="124"/>
      <c r="K115" s="113"/>
      <c r="L115" s="23"/>
      <c r="M115" s="124"/>
      <c r="N115" s="113"/>
      <c r="O115" s="79"/>
      <c r="P115" s="113"/>
      <c r="Q115" s="113"/>
      <c r="R115" s="36"/>
      <c r="S115" s="36"/>
      <c r="T115" s="36"/>
      <c r="U115" s="36"/>
      <c r="V115" s="36"/>
      <c r="W115" s="80"/>
      <c r="X115" s="118"/>
    </row>
    <row r="116" spans="1:24" ht="47.25" x14ac:dyDescent="0.25">
      <c r="A116" s="741">
        <v>43</v>
      </c>
      <c r="B116" s="465" t="s">
        <v>242</v>
      </c>
      <c r="C116" s="69"/>
      <c r="D116" s="23">
        <v>2.64</v>
      </c>
      <c r="E116" s="113"/>
      <c r="F116" s="124"/>
      <c r="G116" s="113"/>
      <c r="H116" s="124"/>
      <c r="I116" s="113"/>
      <c r="J116" s="124"/>
      <c r="K116" s="113"/>
      <c r="L116" s="23">
        <v>2.64</v>
      </c>
      <c r="M116" s="124"/>
      <c r="N116" s="113"/>
      <c r="O116" s="79"/>
      <c r="P116" s="113"/>
      <c r="Q116" s="113"/>
      <c r="R116" s="36"/>
      <c r="S116" s="36"/>
      <c r="T116" s="36"/>
      <c r="U116" s="36"/>
      <c r="V116" s="36"/>
      <c r="W116" s="80"/>
      <c r="X116" s="118"/>
    </row>
    <row r="117" spans="1:24" ht="47.25" x14ac:dyDescent="0.25">
      <c r="A117" s="741">
        <v>44</v>
      </c>
      <c r="B117" s="465" t="s">
        <v>243</v>
      </c>
      <c r="C117" s="69"/>
      <c r="D117" s="23">
        <v>3.96</v>
      </c>
      <c r="E117" s="113"/>
      <c r="F117" s="124"/>
      <c r="G117" s="113"/>
      <c r="H117" s="124"/>
      <c r="I117" s="113"/>
      <c r="J117" s="124"/>
      <c r="K117" s="113"/>
      <c r="L117" s="23">
        <v>3.96</v>
      </c>
      <c r="M117" s="124"/>
      <c r="N117" s="113"/>
      <c r="O117" s="79"/>
      <c r="P117" s="113"/>
      <c r="Q117" s="113"/>
      <c r="R117" s="36"/>
      <c r="S117" s="36"/>
      <c r="T117" s="36"/>
      <c r="U117" s="36"/>
      <c r="V117" s="36"/>
      <c r="W117" s="80"/>
      <c r="X117" s="118"/>
    </row>
    <row r="118" spans="1:24" ht="47.25" x14ac:dyDescent="0.25">
      <c r="A118" s="741">
        <v>45</v>
      </c>
      <c r="B118" s="465" t="s">
        <v>244</v>
      </c>
      <c r="C118" s="69"/>
      <c r="D118" s="23">
        <v>4.4000000000000004</v>
      </c>
      <c r="E118" s="113"/>
      <c r="F118" s="124"/>
      <c r="G118" s="113"/>
      <c r="H118" s="124"/>
      <c r="I118" s="113"/>
      <c r="J118" s="124"/>
      <c r="K118" s="113"/>
      <c r="L118" s="23">
        <v>4.4000000000000004</v>
      </c>
      <c r="M118" s="124"/>
      <c r="N118" s="113"/>
      <c r="O118" s="79"/>
      <c r="P118" s="113"/>
      <c r="Q118" s="113"/>
      <c r="R118" s="36"/>
      <c r="S118" s="36"/>
      <c r="T118" s="36"/>
      <c r="U118" s="36"/>
      <c r="V118" s="36"/>
      <c r="W118" s="80"/>
      <c r="X118" s="118"/>
    </row>
    <row r="119" spans="1:24" x14ac:dyDescent="0.25">
      <c r="A119" s="741">
        <v>46</v>
      </c>
      <c r="B119" s="47" t="s">
        <v>245</v>
      </c>
      <c r="C119" s="69"/>
      <c r="D119" s="23"/>
      <c r="E119" s="113"/>
      <c r="F119" s="124"/>
      <c r="G119" s="113"/>
      <c r="H119" s="124"/>
      <c r="I119" s="113"/>
      <c r="J119" s="124"/>
      <c r="K119" s="113"/>
      <c r="L119" s="23"/>
      <c r="M119" s="124"/>
      <c r="N119" s="113"/>
      <c r="O119" s="79"/>
      <c r="P119" s="113"/>
      <c r="Q119" s="113"/>
      <c r="R119" s="36"/>
      <c r="S119" s="36"/>
      <c r="T119" s="36"/>
      <c r="U119" s="36"/>
      <c r="V119" s="36"/>
      <c r="W119" s="80"/>
      <c r="X119" s="118"/>
    </row>
    <row r="120" spans="1:24" ht="47.25" x14ac:dyDescent="0.25">
      <c r="A120" s="741">
        <v>47</v>
      </c>
      <c r="B120" s="513" t="s">
        <v>246</v>
      </c>
      <c r="C120" s="69"/>
      <c r="D120" s="23">
        <v>11.31</v>
      </c>
      <c r="E120" s="113"/>
      <c r="F120" s="124"/>
      <c r="G120" s="113"/>
      <c r="H120" s="124"/>
      <c r="I120" s="113"/>
      <c r="J120" s="124"/>
      <c r="K120" s="113"/>
      <c r="L120" s="23">
        <v>11.31</v>
      </c>
      <c r="M120" s="124"/>
      <c r="N120" s="113"/>
      <c r="O120" s="79"/>
      <c r="P120" s="113"/>
      <c r="Q120" s="113"/>
      <c r="R120" s="36"/>
      <c r="S120" s="36"/>
      <c r="T120" s="36"/>
      <c r="U120" s="36"/>
      <c r="V120" s="36"/>
      <c r="W120" s="80"/>
      <c r="X120" s="118"/>
    </row>
    <row r="121" spans="1:24" x14ac:dyDescent="0.25">
      <c r="A121" s="741">
        <v>48</v>
      </c>
      <c r="B121" s="4" t="s">
        <v>247</v>
      </c>
      <c r="C121" s="69"/>
      <c r="D121" s="23"/>
      <c r="E121" s="113"/>
      <c r="F121" s="124"/>
      <c r="G121" s="113"/>
      <c r="H121" s="124"/>
      <c r="I121" s="113"/>
      <c r="J121" s="124"/>
      <c r="K121" s="113"/>
      <c r="L121" s="23"/>
      <c r="M121" s="124"/>
      <c r="N121" s="113"/>
      <c r="O121" s="79"/>
      <c r="P121" s="113"/>
      <c r="Q121" s="113"/>
      <c r="R121" s="36"/>
      <c r="S121" s="36"/>
      <c r="T121" s="36"/>
      <c r="U121" s="36"/>
      <c r="V121" s="36"/>
      <c r="W121" s="80"/>
      <c r="X121" s="118"/>
    </row>
    <row r="122" spans="1:24" ht="78.75" x14ac:dyDescent="0.25">
      <c r="A122" s="741">
        <v>49</v>
      </c>
      <c r="B122" s="513" t="s">
        <v>248</v>
      </c>
      <c r="C122" s="69"/>
      <c r="D122" s="23">
        <v>7.18</v>
      </c>
      <c r="E122" s="113"/>
      <c r="F122" s="124"/>
      <c r="G122" s="113"/>
      <c r="H122" s="124"/>
      <c r="I122" s="113"/>
      <c r="J122" s="124"/>
      <c r="K122" s="113"/>
      <c r="L122" s="23">
        <v>7.18</v>
      </c>
      <c r="M122" s="124"/>
      <c r="N122" s="113"/>
      <c r="O122" s="79"/>
      <c r="P122" s="113"/>
      <c r="Q122" s="113"/>
      <c r="R122" s="36"/>
      <c r="S122" s="36"/>
      <c r="T122" s="36"/>
      <c r="U122" s="36"/>
      <c r="V122" s="36"/>
      <c r="W122" s="80"/>
      <c r="X122" s="118"/>
    </row>
    <row r="123" spans="1:24" ht="78.75" x14ac:dyDescent="0.25">
      <c r="A123" s="741">
        <v>50</v>
      </c>
      <c r="B123" s="513" t="s">
        <v>249</v>
      </c>
      <c r="C123" s="69"/>
      <c r="D123" s="23">
        <v>6.24</v>
      </c>
      <c r="E123" s="113"/>
      <c r="F123" s="124"/>
      <c r="G123" s="113"/>
      <c r="H123" s="124"/>
      <c r="I123" s="113"/>
      <c r="J123" s="124"/>
      <c r="K123" s="113"/>
      <c r="L123" s="23">
        <v>6.24</v>
      </c>
      <c r="M123" s="124"/>
      <c r="N123" s="113"/>
      <c r="O123" s="79"/>
      <c r="P123" s="113"/>
      <c r="Q123" s="113"/>
      <c r="R123" s="36"/>
      <c r="S123" s="36"/>
      <c r="T123" s="36"/>
      <c r="U123" s="36"/>
      <c r="V123" s="36"/>
      <c r="W123" s="80"/>
      <c r="X123" s="118"/>
    </row>
    <row r="124" spans="1:24" x14ac:dyDescent="0.25">
      <c r="A124" s="741">
        <v>51</v>
      </c>
      <c r="B124" s="4" t="s">
        <v>140</v>
      </c>
      <c r="C124" s="69"/>
      <c r="D124" s="23"/>
      <c r="E124" s="113"/>
      <c r="F124" s="124"/>
      <c r="G124" s="113"/>
      <c r="H124" s="124"/>
      <c r="I124" s="113"/>
      <c r="J124" s="124"/>
      <c r="K124" s="113"/>
      <c r="L124" s="23"/>
      <c r="M124" s="124"/>
      <c r="N124" s="113"/>
      <c r="O124" s="79"/>
      <c r="P124" s="113"/>
      <c r="Q124" s="113"/>
      <c r="R124" s="36"/>
      <c r="S124" s="36"/>
      <c r="T124" s="36"/>
      <c r="U124" s="36"/>
      <c r="V124" s="36"/>
      <c r="W124" s="80"/>
      <c r="X124" s="118"/>
    </row>
    <row r="125" spans="1:24" ht="47.25" x14ac:dyDescent="0.25">
      <c r="A125" s="741">
        <v>52</v>
      </c>
      <c r="B125" s="554" t="s">
        <v>250</v>
      </c>
      <c r="C125" s="69"/>
      <c r="D125" s="23">
        <v>3.16</v>
      </c>
      <c r="E125" s="113"/>
      <c r="F125" s="124"/>
      <c r="G125" s="113"/>
      <c r="H125" s="124"/>
      <c r="I125" s="113"/>
      <c r="J125" s="124"/>
      <c r="K125" s="113"/>
      <c r="L125" s="23">
        <v>3.16</v>
      </c>
      <c r="M125" s="124"/>
      <c r="N125" s="113"/>
      <c r="O125" s="79"/>
      <c r="P125" s="113"/>
      <c r="Q125" s="113"/>
      <c r="R125" s="36"/>
      <c r="S125" s="36"/>
      <c r="T125" s="36"/>
      <c r="U125" s="36"/>
      <c r="V125" s="36"/>
      <c r="W125" s="80"/>
      <c r="X125" s="118"/>
    </row>
    <row r="126" spans="1:24" x14ac:dyDescent="0.25">
      <c r="A126" s="741">
        <v>53</v>
      </c>
      <c r="B126" s="47" t="s">
        <v>251</v>
      </c>
      <c r="C126" s="69"/>
      <c r="D126" s="23"/>
      <c r="E126" s="113"/>
      <c r="F126" s="124"/>
      <c r="G126" s="113"/>
      <c r="H126" s="124"/>
      <c r="I126" s="113"/>
      <c r="J126" s="124"/>
      <c r="K126" s="113"/>
      <c r="L126" s="23"/>
      <c r="M126" s="124"/>
      <c r="N126" s="113"/>
      <c r="O126" s="79"/>
      <c r="P126" s="113"/>
      <c r="Q126" s="113"/>
      <c r="R126" s="36"/>
      <c r="S126" s="36"/>
      <c r="T126" s="36"/>
      <c r="U126" s="36"/>
      <c r="V126" s="36"/>
      <c r="W126" s="80"/>
      <c r="X126" s="118"/>
    </row>
    <row r="127" spans="1:24" ht="63" x14ac:dyDescent="0.25">
      <c r="A127" s="741">
        <v>54</v>
      </c>
      <c r="B127" s="554" t="s">
        <v>252</v>
      </c>
      <c r="C127" s="69"/>
      <c r="D127" s="23">
        <v>10.92</v>
      </c>
      <c r="E127" s="113"/>
      <c r="F127" s="124"/>
      <c r="G127" s="113"/>
      <c r="H127" s="124"/>
      <c r="I127" s="113"/>
      <c r="J127" s="124"/>
      <c r="K127" s="113"/>
      <c r="L127" s="23">
        <v>10.92</v>
      </c>
      <c r="M127" s="124"/>
      <c r="N127" s="113"/>
      <c r="O127" s="79"/>
      <c r="P127" s="113"/>
      <c r="Q127" s="113"/>
      <c r="R127" s="36"/>
      <c r="S127" s="36"/>
      <c r="T127" s="36"/>
      <c r="U127" s="36"/>
      <c r="V127" s="36"/>
      <c r="W127" s="80"/>
      <c r="X127" s="118"/>
    </row>
    <row r="128" spans="1:24" ht="63" x14ac:dyDescent="0.25">
      <c r="A128" s="741">
        <v>55</v>
      </c>
      <c r="B128" s="778" t="s">
        <v>253</v>
      </c>
      <c r="C128" s="611"/>
      <c r="D128" s="23"/>
      <c r="E128" s="113">
        <f>G128+I128+K128</f>
        <v>1.5597145599999998</v>
      </c>
      <c r="F128" s="124"/>
      <c r="G128" s="113">
        <v>0</v>
      </c>
      <c r="H128" s="124"/>
      <c r="I128" s="113">
        <v>0</v>
      </c>
      <c r="J128" s="124"/>
      <c r="K128" s="113">
        <v>1.5597145599999998</v>
      </c>
      <c r="L128" s="23"/>
      <c r="M128" s="124"/>
      <c r="N128" s="113">
        <v>1.5597145599999998</v>
      </c>
      <c r="O128" s="79"/>
      <c r="P128" s="113">
        <v>1.3217919999999999</v>
      </c>
      <c r="Q128" s="113"/>
      <c r="R128" s="36"/>
      <c r="S128" s="36"/>
      <c r="T128" s="36"/>
      <c r="U128" s="36"/>
      <c r="V128" s="36"/>
      <c r="W128" s="80"/>
      <c r="X128" s="118"/>
    </row>
    <row r="129" spans="1:24" ht="63" x14ac:dyDescent="0.25">
      <c r="A129" s="741">
        <v>56</v>
      </c>
      <c r="B129" s="778" t="s">
        <v>254</v>
      </c>
      <c r="C129" s="32"/>
      <c r="D129" s="23"/>
      <c r="E129" s="113">
        <f>G129+I129+K129</f>
        <v>0.48878667999999997</v>
      </c>
      <c r="F129" s="124"/>
      <c r="G129" s="113">
        <v>0.48878667999999997</v>
      </c>
      <c r="H129" s="124"/>
      <c r="I129" s="113">
        <v>0</v>
      </c>
      <c r="J129" s="124"/>
      <c r="K129" s="113">
        <v>0</v>
      </c>
      <c r="L129" s="23"/>
      <c r="M129" s="124"/>
      <c r="N129" s="113">
        <v>0.48878667999999997</v>
      </c>
      <c r="O129" s="79"/>
      <c r="P129" s="113">
        <v>0.41422599999999998</v>
      </c>
      <c r="Q129" s="113"/>
      <c r="R129" s="36"/>
      <c r="S129" s="36"/>
      <c r="T129" s="36"/>
      <c r="U129" s="36"/>
      <c r="V129" s="36"/>
      <c r="W129" s="80"/>
      <c r="X129" s="118"/>
    </row>
    <row r="130" spans="1:24" ht="78.75" x14ac:dyDescent="0.25">
      <c r="A130" s="741">
        <v>57</v>
      </c>
      <c r="B130" s="778" t="s">
        <v>255</v>
      </c>
      <c r="C130" s="32"/>
      <c r="D130" s="23"/>
      <c r="E130" s="113">
        <f t="shared" ref="E130:E183" si="9">G130+I130+K130</f>
        <v>1.9108424399999999</v>
      </c>
      <c r="F130" s="124"/>
      <c r="G130" s="113">
        <v>0</v>
      </c>
      <c r="H130" s="124"/>
      <c r="I130" s="113">
        <v>0</v>
      </c>
      <c r="J130" s="124"/>
      <c r="K130" s="113">
        <v>1.9108424399999999</v>
      </c>
      <c r="L130" s="23"/>
      <c r="M130" s="124"/>
      <c r="N130" s="113">
        <v>1.9108424399999999</v>
      </c>
      <c r="O130" s="79"/>
      <c r="P130" s="113">
        <v>1.6193580000000001</v>
      </c>
      <c r="Q130" s="113"/>
      <c r="R130" s="36"/>
      <c r="S130" s="36"/>
      <c r="T130" s="36"/>
      <c r="U130" s="36"/>
      <c r="V130" s="36"/>
      <c r="W130" s="80"/>
      <c r="X130" s="118"/>
    </row>
    <row r="131" spans="1:24" ht="47.25" x14ac:dyDescent="0.25">
      <c r="A131" s="741">
        <v>58</v>
      </c>
      <c r="B131" s="554" t="s">
        <v>256</v>
      </c>
      <c r="C131" s="32"/>
      <c r="D131" s="23"/>
      <c r="E131" s="113">
        <f t="shared" si="9"/>
        <v>0.18567182000000002</v>
      </c>
      <c r="F131" s="124"/>
      <c r="G131" s="113">
        <v>0.18567182000000002</v>
      </c>
      <c r="H131" s="124"/>
      <c r="I131" s="113">
        <v>0</v>
      </c>
      <c r="J131" s="124"/>
      <c r="K131" s="113">
        <v>0</v>
      </c>
      <c r="L131" s="23"/>
      <c r="M131" s="124"/>
      <c r="N131" s="113">
        <v>0.18567181999999996</v>
      </c>
      <c r="O131" s="79"/>
      <c r="P131" s="113">
        <v>0.15734899999999996</v>
      </c>
      <c r="Q131" s="113"/>
      <c r="R131" s="36"/>
      <c r="S131" s="36"/>
      <c r="T131" s="36"/>
      <c r="U131" s="36"/>
      <c r="V131" s="36"/>
      <c r="W131" s="80"/>
      <c r="X131" s="118"/>
    </row>
    <row r="132" spans="1:24" ht="47.25" x14ac:dyDescent="0.25">
      <c r="A132" s="741">
        <v>59</v>
      </c>
      <c r="B132" s="554" t="s">
        <v>257</v>
      </c>
      <c r="C132" s="32"/>
      <c r="D132" s="23"/>
      <c r="E132" s="113">
        <f t="shared" si="9"/>
        <v>0.93570578000000004</v>
      </c>
      <c r="F132" s="124"/>
      <c r="G132" s="113">
        <v>0</v>
      </c>
      <c r="H132" s="124"/>
      <c r="I132" s="113">
        <v>0.93570578000000004</v>
      </c>
      <c r="J132" s="124"/>
      <c r="K132" s="113">
        <v>0</v>
      </c>
      <c r="L132" s="23"/>
      <c r="M132" s="124"/>
      <c r="N132" s="113">
        <v>0.93570577999999982</v>
      </c>
      <c r="O132" s="79"/>
      <c r="P132" s="113">
        <v>0.79297099999999987</v>
      </c>
      <c r="Q132" s="113"/>
      <c r="R132" s="36"/>
      <c r="S132" s="36"/>
      <c r="T132" s="36"/>
      <c r="U132" s="36"/>
      <c r="V132" s="36"/>
      <c r="W132" s="80"/>
      <c r="X132" s="118"/>
    </row>
    <row r="133" spans="1:24" ht="63" x14ac:dyDescent="0.25">
      <c r="A133" s="741">
        <v>60</v>
      </c>
      <c r="B133" s="554" t="s">
        <v>258</v>
      </c>
      <c r="C133" s="32"/>
      <c r="D133" s="23"/>
      <c r="E133" s="113">
        <f t="shared" si="9"/>
        <v>0.63922488</v>
      </c>
      <c r="F133" s="124"/>
      <c r="G133" s="113">
        <v>0.63922488</v>
      </c>
      <c r="H133" s="124"/>
      <c r="I133" s="113">
        <v>0</v>
      </c>
      <c r="J133" s="124"/>
      <c r="K133" s="113">
        <v>0</v>
      </c>
      <c r="L133" s="23"/>
      <c r="M133" s="124"/>
      <c r="N133" s="113">
        <v>0.63922488</v>
      </c>
      <c r="O133" s="79"/>
      <c r="P133" s="113">
        <v>0.54171599999999998</v>
      </c>
      <c r="Q133" s="113"/>
      <c r="R133" s="36"/>
      <c r="S133" s="36"/>
      <c r="T133" s="36"/>
      <c r="U133" s="36"/>
      <c r="V133" s="36"/>
      <c r="W133" s="80"/>
      <c r="X133" s="118"/>
    </row>
    <row r="134" spans="1:24" ht="63" x14ac:dyDescent="0.25">
      <c r="A134" s="741">
        <v>61</v>
      </c>
      <c r="B134" s="554" t="s">
        <v>259</v>
      </c>
      <c r="C134" s="32"/>
      <c r="D134" s="23"/>
      <c r="E134" s="113">
        <f t="shared" si="9"/>
        <v>0.21587745999999999</v>
      </c>
      <c r="F134" s="124"/>
      <c r="G134" s="113">
        <v>0.21587745999999999</v>
      </c>
      <c r="H134" s="124"/>
      <c r="I134" s="113">
        <v>0</v>
      </c>
      <c r="J134" s="124"/>
      <c r="K134" s="113">
        <v>0</v>
      </c>
      <c r="L134" s="23"/>
      <c r="M134" s="124"/>
      <c r="N134" s="113">
        <v>0.21587745999999999</v>
      </c>
      <c r="O134" s="79"/>
      <c r="P134" s="113">
        <v>0.182947</v>
      </c>
      <c r="Q134" s="113"/>
      <c r="R134" s="36"/>
      <c r="S134" s="36"/>
      <c r="T134" s="36"/>
      <c r="U134" s="36"/>
      <c r="V134" s="36"/>
      <c r="W134" s="80"/>
      <c r="X134" s="118"/>
    </row>
    <row r="135" spans="1:24" ht="78.75" x14ac:dyDescent="0.25">
      <c r="A135" s="741">
        <v>62</v>
      </c>
      <c r="B135" s="554" t="s">
        <v>260</v>
      </c>
      <c r="C135" s="32"/>
      <c r="D135" s="23"/>
      <c r="E135" s="113">
        <f t="shared" si="9"/>
        <v>0.53517012000000008</v>
      </c>
      <c r="F135" s="124"/>
      <c r="G135" s="113">
        <v>0.53517012000000008</v>
      </c>
      <c r="H135" s="124"/>
      <c r="I135" s="113">
        <v>0</v>
      </c>
      <c r="J135" s="124"/>
      <c r="K135" s="113">
        <v>0</v>
      </c>
      <c r="L135" s="23"/>
      <c r="M135" s="124"/>
      <c r="N135" s="113">
        <v>0.53517011999999997</v>
      </c>
      <c r="O135" s="79"/>
      <c r="P135" s="113">
        <v>0.45353399999999999</v>
      </c>
      <c r="Q135" s="113"/>
      <c r="R135" s="36"/>
      <c r="S135" s="36"/>
      <c r="T135" s="36"/>
      <c r="U135" s="36"/>
      <c r="V135" s="36"/>
      <c r="W135" s="80"/>
      <c r="X135" s="118"/>
    </row>
    <row r="136" spans="1:24" ht="126" x14ac:dyDescent="0.25">
      <c r="A136" s="741">
        <v>63</v>
      </c>
      <c r="B136" s="554" t="s">
        <v>261</v>
      </c>
      <c r="C136" s="32"/>
      <c r="D136" s="23"/>
      <c r="E136" s="113">
        <f t="shared" si="9"/>
        <v>1.022842</v>
      </c>
      <c r="F136" s="124"/>
      <c r="G136" s="113">
        <v>0</v>
      </c>
      <c r="H136" s="124"/>
      <c r="I136" s="113">
        <v>1.022842</v>
      </c>
      <c r="J136" s="124"/>
      <c r="K136" s="113">
        <v>0</v>
      </c>
      <c r="L136" s="23"/>
      <c r="M136" s="124"/>
      <c r="N136" s="113">
        <v>1.0228428799999998</v>
      </c>
      <c r="O136" s="79"/>
      <c r="P136" s="113">
        <v>0.86681599999999992</v>
      </c>
      <c r="Q136" s="113"/>
      <c r="R136" s="36"/>
      <c r="S136" s="36"/>
      <c r="T136" s="36"/>
      <c r="U136" s="36"/>
      <c r="V136" s="36"/>
      <c r="W136" s="80"/>
      <c r="X136" s="118"/>
    </row>
    <row r="137" spans="1:24" ht="78.75" x14ac:dyDescent="0.25">
      <c r="A137" s="741">
        <v>64</v>
      </c>
      <c r="B137" s="554" t="s">
        <v>262</v>
      </c>
      <c r="C137" s="32"/>
      <c r="D137" s="23"/>
      <c r="E137" s="113">
        <f t="shared" si="9"/>
        <v>1.1825428999999998</v>
      </c>
      <c r="F137" s="124"/>
      <c r="G137" s="113">
        <v>0</v>
      </c>
      <c r="H137" s="124"/>
      <c r="I137" s="113">
        <v>0</v>
      </c>
      <c r="J137" s="124"/>
      <c r="K137" s="113">
        <v>1.1825428999999998</v>
      </c>
      <c r="L137" s="23"/>
      <c r="M137" s="124"/>
      <c r="N137" s="113">
        <v>1.1825428999999998</v>
      </c>
      <c r="O137" s="79"/>
      <c r="P137" s="113">
        <v>1.0021549999999999</v>
      </c>
      <c r="Q137" s="113"/>
      <c r="R137" s="36"/>
      <c r="S137" s="36"/>
      <c r="T137" s="36"/>
      <c r="U137" s="36"/>
      <c r="V137" s="36"/>
      <c r="W137" s="80"/>
      <c r="X137" s="118"/>
    </row>
    <row r="138" spans="1:24" ht="63" x14ac:dyDescent="0.25">
      <c r="A138" s="741">
        <v>65</v>
      </c>
      <c r="B138" s="554" t="s">
        <v>263</v>
      </c>
      <c r="C138" s="32"/>
      <c r="D138" s="23"/>
      <c r="E138" s="113">
        <f t="shared" si="9"/>
        <v>0.46932139999999994</v>
      </c>
      <c r="F138" s="124"/>
      <c r="G138" s="113">
        <v>0.46932139999999994</v>
      </c>
      <c r="H138" s="124"/>
      <c r="I138" s="113">
        <v>0</v>
      </c>
      <c r="J138" s="124"/>
      <c r="K138" s="113">
        <v>0</v>
      </c>
      <c r="L138" s="23"/>
      <c r="M138" s="124"/>
      <c r="N138" s="113">
        <v>0.46932139999999994</v>
      </c>
      <c r="O138" s="79"/>
      <c r="P138" s="113">
        <v>0.39772999999999997</v>
      </c>
      <c r="Q138" s="113"/>
      <c r="R138" s="36"/>
      <c r="S138" s="36"/>
      <c r="T138" s="36"/>
      <c r="U138" s="36"/>
      <c r="V138" s="36"/>
      <c r="W138" s="80"/>
      <c r="X138" s="118"/>
    </row>
    <row r="139" spans="1:24" ht="78.75" x14ac:dyDescent="0.25">
      <c r="A139" s="741">
        <v>66</v>
      </c>
      <c r="B139" s="554" t="s">
        <v>264</v>
      </c>
      <c r="C139" s="32"/>
      <c r="D139" s="23"/>
      <c r="E139" s="113">
        <f t="shared" si="9"/>
        <v>0.61524256000000022</v>
      </c>
      <c r="F139" s="124"/>
      <c r="G139" s="113">
        <v>0.61524256000000022</v>
      </c>
      <c r="H139" s="124"/>
      <c r="I139" s="113">
        <v>0</v>
      </c>
      <c r="J139" s="124"/>
      <c r="K139" s="113">
        <v>0</v>
      </c>
      <c r="L139" s="23"/>
      <c r="M139" s="124"/>
      <c r="N139" s="113">
        <v>0.61524255999999988</v>
      </c>
      <c r="O139" s="79"/>
      <c r="P139" s="113">
        <v>0.52139199999999997</v>
      </c>
      <c r="Q139" s="113"/>
      <c r="R139" s="36"/>
      <c r="S139" s="36"/>
      <c r="T139" s="36"/>
      <c r="U139" s="36"/>
      <c r="V139" s="36"/>
      <c r="W139" s="80"/>
      <c r="X139" s="118"/>
    </row>
    <row r="140" spans="1:24" ht="63" x14ac:dyDescent="0.25">
      <c r="A140" s="741">
        <v>67</v>
      </c>
      <c r="B140" s="554" t="s">
        <v>265</v>
      </c>
      <c r="C140" s="842"/>
      <c r="D140" s="23"/>
      <c r="E140" s="113">
        <f t="shared" si="9"/>
        <v>0.27105071999999997</v>
      </c>
      <c r="F140" s="124"/>
      <c r="G140" s="113">
        <v>0.27105071999999997</v>
      </c>
      <c r="H140" s="124"/>
      <c r="I140" s="113">
        <v>0</v>
      </c>
      <c r="J140" s="124"/>
      <c r="K140" s="113">
        <v>0</v>
      </c>
      <c r="L140" s="23"/>
      <c r="M140" s="124"/>
      <c r="N140" s="113">
        <v>0.27105071999999997</v>
      </c>
      <c r="O140" s="79"/>
      <c r="P140" s="113">
        <v>0.22970399999999999</v>
      </c>
      <c r="Q140" s="113"/>
      <c r="R140" s="36"/>
      <c r="S140" s="36"/>
      <c r="T140" s="36"/>
      <c r="U140" s="36"/>
      <c r="V140" s="36"/>
      <c r="W140" s="80"/>
      <c r="X140" s="118"/>
    </row>
    <row r="141" spans="1:24" ht="47.25" x14ac:dyDescent="0.25">
      <c r="A141" s="741">
        <v>68</v>
      </c>
      <c r="B141" s="554" t="s">
        <v>266</v>
      </c>
      <c r="C141" s="32"/>
      <c r="D141" s="23"/>
      <c r="E141" s="113">
        <f t="shared" si="9"/>
        <v>0.64112585999999994</v>
      </c>
      <c r="F141" s="124"/>
      <c r="G141" s="113">
        <v>0</v>
      </c>
      <c r="H141" s="124"/>
      <c r="I141" s="113">
        <v>0.64112585999999994</v>
      </c>
      <c r="J141" s="124"/>
      <c r="K141" s="113">
        <v>0</v>
      </c>
      <c r="L141" s="23"/>
      <c r="M141" s="124"/>
      <c r="N141" s="113">
        <v>0.64112585999999994</v>
      </c>
      <c r="O141" s="79"/>
      <c r="P141" s="113">
        <v>0.543327</v>
      </c>
      <c r="Q141" s="113"/>
      <c r="R141" s="36"/>
      <c r="S141" s="36"/>
      <c r="T141" s="36"/>
      <c r="U141" s="36"/>
      <c r="V141" s="36"/>
      <c r="W141" s="80"/>
      <c r="X141" s="118"/>
    </row>
    <row r="142" spans="1:24" ht="63" x14ac:dyDescent="0.25">
      <c r="A142" s="741">
        <v>69</v>
      </c>
      <c r="B142" s="554" t="s">
        <v>267</v>
      </c>
      <c r="C142" s="32"/>
      <c r="D142" s="23"/>
      <c r="E142" s="113">
        <f t="shared" si="9"/>
        <v>0.68444130000000014</v>
      </c>
      <c r="F142" s="124"/>
      <c r="G142" s="113">
        <v>0</v>
      </c>
      <c r="H142" s="124"/>
      <c r="I142" s="113">
        <v>0.68444130000000014</v>
      </c>
      <c r="J142" s="124"/>
      <c r="K142" s="113">
        <v>0</v>
      </c>
      <c r="L142" s="23"/>
      <c r="M142" s="124"/>
      <c r="N142" s="113">
        <v>0.68444129999999992</v>
      </c>
      <c r="O142" s="79"/>
      <c r="P142" s="113">
        <v>0.58003499999999997</v>
      </c>
      <c r="Q142" s="113"/>
      <c r="R142" s="36"/>
      <c r="S142" s="36"/>
      <c r="T142" s="36"/>
      <c r="U142" s="36"/>
      <c r="V142" s="36"/>
      <c r="W142" s="80"/>
      <c r="X142" s="118"/>
    </row>
    <row r="143" spans="1:24" ht="47.25" x14ac:dyDescent="0.25">
      <c r="A143" s="741">
        <v>70</v>
      </c>
      <c r="B143" s="554" t="s">
        <v>268</v>
      </c>
      <c r="C143" s="32"/>
      <c r="D143" s="23"/>
      <c r="E143" s="113">
        <f t="shared" si="9"/>
        <v>0.50770208000000006</v>
      </c>
      <c r="F143" s="124"/>
      <c r="G143" s="113">
        <v>0.50770208000000006</v>
      </c>
      <c r="H143" s="124"/>
      <c r="I143" s="113">
        <v>0</v>
      </c>
      <c r="J143" s="124"/>
      <c r="K143" s="113">
        <v>0</v>
      </c>
      <c r="L143" s="23"/>
      <c r="M143" s="124"/>
      <c r="N143" s="113">
        <v>0.50770207999999994</v>
      </c>
      <c r="O143" s="79"/>
      <c r="P143" s="113">
        <v>0.43025599999999997</v>
      </c>
      <c r="Q143" s="113"/>
      <c r="R143" s="36"/>
      <c r="S143" s="36"/>
      <c r="T143" s="36"/>
      <c r="U143" s="36"/>
      <c r="V143" s="36"/>
      <c r="W143" s="80"/>
      <c r="X143" s="118"/>
    </row>
    <row r="144" spans="1:24" ht="63" x14ac:dyDescent="0.25">
      <c r="A144" s="741">
        <v>71</v>
      </c>
      <c r="B144" s="554" t="s">
        <v>269</v>
      </c>
      <c r="C144" s="32"/>
      <c r="D144" s="23"/>
      <c r="E144" s="113">
        <f t="shared" si="9"/>
        <v>0.31261267999999998</v>
      </c>
      <c r="F144" s="124"/>
      <c r="G144" s="113">
        <v>0.31261267999999998</v>
      </c>
      <c r="H144" s="124"/>
      <c r="I144" s="113">
        <v>0</v>
      </c>
      <c r="J144" s="124"/>
      <c r="K144" s="113">
        <v>0</v>
      </c>
      <c r="L144" s="23"/>
      <c r="M144" s="124"/>
      <c r="N144" s="113">
        <v>0.31261267999999998</v>
      </c>
      <c r="O144" s="79"/>
      <c r="P144" s="113">
        <v>0.26492599999999999</v>
      </c>
      <c r="Q144" s="113"/>
      <c r="R144" s="36"/>
      <c r="S144" s="36"/>
      <c r="T144" s="36"/>
      <c r="U144" s="36"/>
      <c r="V144" s="36"/>
      <c r="W144" s="80"/>
      <c r="X144" s="118"/>
    </row>
    <row r="145" spans="1:24" ht="110.25" x14ac:dyDescent="0.25">
      <c r="A145" s="741">
        <v>72</v>
      </c>
      <c r="B145" s="554" t="s">
        <v>270</v>
      </c>
      <c r="C145" s="32"/>
      <c r="D145" s="23"/>
      <c r="E145" s="113">
        <f t="shared" si="9"/>
        <v>2.2469689799999997</v>
      </c>
      <c r="F145" s="124"/>
      <c r="G145" s="113">
        <v>0</v>
      </c>
      <c r="H145" s="124"/>
      <c r="I145" s="113">
        <v>2.2469689799999997</v>
      </c>
      <c r="J145" s="124"/>
      <c r="K145" s="113">
        <v>0</v>
      </c>
      <c r="L145" s="23"/>
      <c r="M145" s="124"/>
      <c r="N145" s="113">
        <v>2.2469689799999997</v>
      </c>
      <c r="O145" s="79"/>
      <c r="P145" s="113">
        <v>1.9042109999999999</v>
      </c>
      <c r="Q145" s="113"/>
      <c r="R145" s="36"/>
      <c r="S145" s="36"/>
      <c r="T145" s="36"/>
      <c r="U145" s="36"/>
      <c r="V145" s="36"/>
      <c r="W145" s="80"/>
      <c r="X145" s="118"/>
    </row>
    <row r="146" spans="1:24" ht="63" x14ac:dyDescent="0.25">
      <c r="A146" s="741">
        <v>73</v>
      </c>
      <c r="B146" s="554" t="s">
        <v>271</v>
      </c>
      <c r="C146" s="32"/>
      <c r="D146" s="23"/>
      <c r="E146" s="113">
        <f t="shared" si="9"/>
        <v>0.39532596000000003</v>
      </c>
      <c r="F146" s="124"/>
      <c r="G146" s="113">
        <v>0.39532596000000003</v>
      </c>
      <c r="H146" s="124"/>
      <c r="I146" s="113">
        <v>0</v>
      </c>
      <c r="J146" s="124"/>
      <c r="K146" s="113">
        <v>0</v>
      </c>
      <c r="L146" s="23"/>
      <c r="M146" s="124"/>
      <c r="N146" s="113">
        <v>0.39532595999999992</v>
      </c>
      <c r="O146" s="79"/>
      <c r="P146" s="113">
        <v>0.33502199999999993</v>
      </c>
      <c r="Q146" s="113"/>
      <c r="R146" s="36"/>
      <c r="S146" s="36"/>
      <c r="T146" s="36"/>
      <c r="U146" s="36"/>
      <c r="V146" s="36"/>
      <c r="W146" s="80"/>
      <c r="X146" s="118"/>
    </row>
    <row r="147" spans="1:24" ht="63" x14ac:dyDescent="0.25">
      <c r="A147" s="741">
        <v>74</v>
      </c>
      <c r="B147" s="554" t="s">
        <v>272</v>
      </c>
      <c r="C147" s="32"/>
      <c r="D147" s="23"/>
      <c r="E147" s="113">
        <f t="shared" si="9"/>
        <v>0.32173879999999994</v>
      </c>
      <c r="F147" s="124"/>
      <c r="G147" s="113">
        <v>0.32173879999999994</v>
      </c>
      <c r="H147" s="124"/>
      <c r="I147" s="113">
        <v>0</v>
      </c>
      <c r="J147" s="124"/>
      <c r="K147" s="113">
        <v>0</v>
      </c>
      <c r="L147" s="23"/>
      <c r="M147" s="124"/>
      <c r="N147" s="113">
        <v>0.32173879999999999</v>
      </c>
      <c r="O147" s="79"/>
      <c r="P147" s="113">
        <v>0.27266000000000001</v>
      </c>
      <c r="Q147" s="113"/>
      <c r="R147" s="36"/>
      <c r="S147" s="36"/>
      <c r="T147" s="36"/>
      <c r="U147" s="36"/>
      <c r="V147" s="36"/>
      <c r="W147" s="80"/>
      <c r="X147" s="118"/>
    </row>
    <row r="148" spans="1:24" ht="63" x14ac:dyDescent="0.25">
      <c r="A148" s="741">
        <v>75</v>
      </c>
      <c r="B148" s="554" t="s">
        <v>273</v>
      </c>
      <c r="C148" s="32"/>
      <c r="D148" s="23"/>
      <c r="E148" s="113">
        <f t="shared" si="9"/>
        <v>0.65541211999999993</v>
      </c>
      <c r="F148" s="124"/>
      <c r="G148" s="113">
        <v>0</v>
      </c>
      <c r="H148" s="124"/>
      <c r="I148" s="113">
        <v>0.65541211999999993</v>
      </c>
      <c r="J148" s="124"/>
      <c r="K148" s="113">
        <v>0</v>
      </c>
      <c r="L148" s="23"/>
      <c r="M148" s="124"/>
      <c r="N148" s="113">
        <v>0.65541211999999993</v>
      </c>
      <c r="O148" s="79"/>
      <c r="P148" s="113">
        <v>0.55543399999999998</v>
      </c>
      <c r="Q148" s="113"/>
      <c r="R148" s="36"/>
      <c r="S148" s="36"/>
      <c r="T148" s="36"/>
      <c r="U148" s="36"/>
      <c r="V148" s="36"/>
      <c r="W148" s="80"/>
      <c r="X148" s="118"/>
    </row>
    <row r="149" spans="1:24" ht="47.25" x14ac:dyDescent="0.25">
      <c r="A149" s="741">
        <v>76</v>
      </c>
      <c r="B149" s="554" t="s">
        <v>274</v>
      </c>
      <c r="C149" s="32"/>
      <c r="D149" s="23"/>
      <c r="E149" s="113">
        <f t="shared" si="9"/>
        <v>0.88202049999999999</v>
      </c>
      <c r="F149" s="124"/>
      <c r="G149" s="113">
        <v>0</v>
      </c>
      <c r="H149" s="124"/>
      <c r="I149" s="113">
        <v>0.88202049999999999</v>
      </c>
      <c r="J149" s="124"/>
      <c r="K149" s="113">
        <v>0</v>
      </c>
      <c r="L149" s="23"/>
      <c r="M149" s="124"/>
      <c r="N149" s="113">
        <v>0.88202049999999999</v>
      </c>
      <c r="O149" s="79"/>
      <c r="P149" s="113">
        <v>0.747475</v>
      </c>
      <c r="Q149" s="113"/>
      <c r="R149" s="36"/>
      <c r="S149" s="36"/>
      <c r="T149" s="36"/>
      <c r="U149" s="36"/>
      <c r="V149" s="36"/>
      <c r="W149" s="80"/>
      <c r="X149" s="118"/>
    </row>
    <row r="150" spans="1:24" ht="63" x14ac:dyDescent="0.25">
      <c r="A150" s="741">
        <v>77</v>
      </c>
      <c r="B150" s="554" t="s">
        <v>275</v>
      </c>
      <c r="C150" s="32"/>
      <c r="D150" s="23"/>
      <c r="E150" s="113">
        <f t="shared" si="9"/>
        <v>0.51841294000000004</v>
      </c>
      <c r="F150" s="124"/>
      <c r="G150" s="113">
        <v>0.51841294000000004</v>
      </c>
      <c r="H150" s="124"/>
      <c r="I150" s="113">
        <v>0</v>
      </c>
      <c r="J150" s="124"/>
      <c r="K150" s="113">
        <v>0</v>
      </c>
      <c r="L150" s="23"/>
      <c r="M150" s="124"/>
      <c r="N150" s="113">
        <v>0.51841293999999993</v>
      </c>
      <c r="O150" s="79"/>
      <c r="P150" s="113">
        <v>0.43933299999999997</v>
      </c>
      <c r="Q150" s="113"/>
      <c r="R150" s="36"/>
      <c r="S150" s="36"/>
      <c r="T150" s="36"/>
      <c r="U150" s="36"/>
      <c r="V150" s="36"/>
      <c r="W150" s="80"/>
      <c r="X150" s="118"/>
    </row>
    <row r="151" spans="1:24" ht="63" x14ac:dyDescent="0.25">
      <c r="A151" s="741">
        <v>78</v>
      </c>
      <c r="B151" s="554" t="s">
        <v>276</v>
      </c>
      <c r="C151" s="32"/>
      <c r="D151" s="23"/>
      <c r="E151" s="113">
        <f t="shared" si="9"/>
        <v>0.64180200000000009</v>
      </c>
      <c r="F151" s="124"/>
      <c r="G151" s="113">
        <v>0.64180200000000009</v>
      </c>
      <c r="H151" s="124"/>
      <c r="I151" s="113">
        <v>0</v>
      </c>
      <c r="J151" s="124"/>
      <c r="K151" s="113">
        <v>0</v>
      </c>
      <c r="L151" s="23"/>
      <c r="M151" s="124"/>
      <c r="N151" s="113">
        <v>0.64180199999999998</v>
      </c>
      <c r="O151" s="79"/>
      <c r="P151" s="113">
        <v>0.54390000000000005</v>
      </c>
      <c r="Q151" s="113"/>
      <c r="R151" s="36"/>
      <c r="S151" s="36"/>
      <c r="T151" s="36"/>
      <c r="U151" s="36"/>
      <c r="V151" s="36"/>
      <c r="W151" s="80"/>
      <c r="X151" s="118"/>
    </row>
    <row r="152" spans="1:24" ht="63" x14ac:dyDescent="0.25">
      <c r="A152" s="741">
        <v>79</v>
      </c>
      <c r="B152" s="554" t="s">
        <v>335</v>
      </c>
      <c r="C152" s="32"/>
      <c r="D152" s="23"/>
      <c r="E152" s="113">
        <f t="shared" si="9"/>
        <v>0.78666351999999995</v>
      </c>
      <c r="F152" s="124"/>
      <c r="G152" s="113">
        <v>0</v>
      </c>
      <c r="H152" s="124"/>
      <c r="I152" s="113">
        <v>0.78666351999999995</v>
      </c>
      <c r="J152" s="124"/>
      <c r="K152" s="113">
        <v>0</v>
      </c>
      <c r="L152" s="23"/>
      <c r="M152" s="124"/>
      <c r="N152" s="113">
        <v>0.78666351999999984</v>
      </c>
      <c r="O152" s="79"/>
      <c r="P152" s="113">
        <v>0.66666399999999992</v>
      </c>
      <c r="Q152" s="113"/>
      <c r="R152" s="36"/>
      <c r="S152" s="36"/>
      <c r="T152" s="36"/>
      <c r="U152" s="36"/>
      <c r="V152" s="36"/>
      <c r="W152" s="80"/>
      <c r="X152" s="118"/>
    </row>
    <row r="153" spans="1:24" ht="47.25" x14ac:dyDescent="0.25">
      <c r="A153" s="741">
        <v>80</v>
      </c>
      <c r="B153" s="554" t="s">
        <v>277</v>
      </c>
      <c r="C153" s="32"/>
      <c r="D153" s="23"/>
      <c r="E153" s="113">
        <f t="shared" si="9"/>
        <v>8.1422359999999999E-2</v>
      </c>
      <c r="F153" s="124"/>
      <c r="G153" s="113">
        <v>8.1422359999999999E-2</v>
      </c>
      <c r="H153" s="124"/>
      <c r="I153" s="113">
        <v>0</v>
      </c>
      <c r="J153" s="124"/>
      <c r="K153" s="113">
        <v>0</v>
      </c>
      <c r="L153" s="23"/>
      <c r="M153" s="124"/>
      <c r="N153" s="113">
        <v>8.1422359999999999E-2</v>
      </c>
      <c r="O153" s="79"/>
      <c r="P153" s="113">
        <v>6.9002000000000008E-2</v>
      </c>
      <c r="Q153" s="113"/>
      <c r="R153" s="36"/>
      <c r="S153" s="36"/>
      <c r="T153" s="36"/>
      <c r="U153" s="36"/>
      <c r="V153" s="36"/>
      <c r="W153" s="80"/>
      <c r="X153" s="118"/>
    </row>
    <row r="154" spans="1:24" ht="63" x14ac:dyDescent="0.25">
      <c r="A154" s="741">
        <v>81</v>
      </c>
      <c r="B154" s="554" t="s">
        <v>278</v>
      </c>
      <c r="C154" s="32"/>
      <c r="D154" s="23"/>
      <c r="E154" s="113">
        <f t="shared" si="9"/>
        <v>0.44301565999999998</v>
      </c>
      <c r="F154" s="124"/>
      <c r="G154" s="113">
        <v>0.44301565999999998</v>
      </c>
      <c r="H154" s="124"/>
      <c r="I154" s="113">
        <v>0</v>
      </c>
      <c r="J154" s="124"/>
      <c r="K154" s="113">
        <v>0</v>
      </c>
      <c r="L154" s="23"/>
      <c r="M154" s="124"/>
      <c r="N154" s="113">
        <v>0.44301565999999998</v>
      </c>
      <c r="O154" s="79"/>
      <c r="P154" s="113">
        <v>0.37543700000000002</v>
      </c>
      <c r="Q154" s="113"/>
      <c r="R154" s="36"/>
      <c r="S154" s="36"/>
      <c r="T154" s="36"/>
      <c r="U154" s="36"/>
      <c r="V154" s="36"/>
      <c r="W154" s="80"/>
      <c r="X154" s="118"/>
    </row>
    <row r="155" spans="1:24" ht="63" x14ac:dyDescent="0.25">
      <c r="A155" s="741">
        <v>82</v>
      </c>
      <c r="B155" s="554" t="s">
        <v>279</v>
      </c>
      <c r="C155" s="32"/>
      <c r="D155" s="23"/>
      <c r="E155" s="113">
        <f t="shared" si="9"/>
        <v>0.13981584</v>
      </c>
      <c r="F155" s="124"/>
      <c r="G155" s="113">
        <v>0.13981584</v>
      </c>
      <c r="H155" s="124"/>
      <c r="I155" s="113">
        <v>0</v>
      </c>
      <c r="J155" s="124"/>
      <c r="K155" s="113">
        <v>0</v>
      </c>
      <c r="L155" s="23"/>
      <c r="M155" s="124"/>
      <c r="N155" s="113">
        <v>0.13981584</v>
      </c>
      <c r="O155" s="79"/>
      <c r="P155" s="113">
        <v>0.11848800000000001</v>
      </c>
      <c r="Q155" s="113"/>
      <c r="R155" s="36"/>
      <c r="S155" s="36"/>
      <c r="T155" s="36"/>
      <c r="U155" s="36"/>
      <c r="V155" s="36"/>
      <c r="W155" s="80"/>
      <c r="X155" s="118"/>
    </row>
    <row r="156" spans="1:24" ht="78.75" x14ac:dyDescent="0.25">
      <c r="A156" s="741">
        <v>83</v>
      </c>
      <c r="B156" s="554" t="s">
        <v>280</v>
      </c>
      <c r="C156" s="32"/>
      <c r="D156" s="23"/>
      <c r="E156" s="113">
        <f t="shared" si="9"/>
        <v>0.28988587999999998</v>
      </c>
      <c r="F156" s="124"/>
      <c r="G156" s="113">
        <v>0.28988587999999998</v>
      </c>
      <c r="H156" s="124"/>
      <c r="I156" s="113">
        <v>0</v>
      </c>
      <c r="J156" s="124"/>
      <c r="K156" s="113">
        <v>0</v>
      </c>
      <c r="L156" s="23"/>
      <c r="M156" s="124"/>
      <c r="N156" s="113">
        <v>0.28988587999999998</v>
      </c>
      <c r="O156" s="79"/>
      <c r="P156" s="113">
        <v>0.245666</v>
      </c>
      <c r="Q156" s="113"/>
      <c r="R156" s="36"/>
      <c r="S156" s="36"/>
      <c r="T156" s="36"/>
      <c r="U156" s="36"/>
      <c r="V156" s="36"/>
      <c r="W156" s="80"/>
      <c r="X156" s="118"/>
    </row>
    <row r="157" spans="1:24" ht="47.25" x14ac:dyDescent="0.25">
      <c r="A157" s="741">
        <v>84</v>
      </c>
      <c r="B157" s="554" t="s">
        <v>281</v>
      </c>
      <c r="C157" s="32"/>
      <c r="D157" s="23"/>
      <c r="E157" s="113">
        <f t="shared" si="9"/>
        <v>0.35677535999999999</v>
      </c>
      <c r="F157" s="124"/>
      <c r="G157" s="113">
        <v>0.35677535999999999</v>
      </c>
      <c r="H157" s="124"/>
      <c r="I157" s="113">
        <v>0</v>
      </c>
      <c r="J157" s="124"/>
      <c r="K157" s="113">
        <v>0</v>
      </c>
      <c r="L157" s="23"/>
      <c r="M157" s="124"/>
      <c r="N157" s="113">
        <v>0.35677535999999999</v>
      </c>
      <c r="O157" s="79"/>
      <c r="P157" s="113">
        <v>0.30235200000000001</v>
      </c>
      <c r="Q157" s="113"/>
      <c r="R157" s="36"/>
      <c r="S157" s="36"/>
      <c r="T157" s="36"/>
      <c r="U157" s="36"/>
      <c r="V157" s="36"/>
      <c r="W157" s="80"/>
      <c r="X157" s="118"/>
    </row>
    <row r="158" spans="1:24" ht="63" x14ac:dyDescent="0.25">
      <c r="A158" s="741">
        <v>85</v>
      </c>
      <c r="B158" s="554" t="s">
        <v>282</v>
      </c>
      <c r="C158" s="32"/>
      <c r="D158" s="23"/>
      <c r="E158" s="113">
        <f t="shared" si="9"/>
        <v>0.21489570000000002</v>
      </c>
      <c r="F158" s="124"/>
      <c r="G158" s="113">
        <v>0.21489570000000002</v>
      </c>
      <c r="H158" s="124"/>
      <c r="I158" s="113">
        <v>0</v>
      </c>
      <c r="J158" s="124"/>
      <c r="K158" s="113">
        <v>0</v>
      </c>
      <c r="L158" s="23"/>
      <c r="M158" s="124"/>
      <c r="N158" s="113">
        <v>0.21489569999999997</v>
      </c>
      <c r="O158" s="79"/>
      <c r="P158" s="113">
        <v>0.18211499999999997</v>
      </c>
      <c r="Q158" s="113"/>
      <c r="R158" s="36"/>
      <c r="S158" s="36"/>
      <c r="T158" s="36"/>
      <c r="U158" s="36"/>
      <c r="V158" s="36"/>
      <c r="W158" s="80"/>
      <c r="X158" s="118"/>
    </row>
    <row r="159" spans="1:24" ht="63" x14ac:dyDescent="0.25">
      <c r="A159" s="741">
        <v>86</v>
      </c>
      <c r="B159" s="554" t="s">
        <v>283</v>
      </c>
      <c r="C159" s="32"/>
      <c r="D159" s="23"/>
      <c r="E159" s="113">
        <f t="shared" si="9"/>
        <v>0.45581748</v>
      </c>
      <c r="F159" s="124"/>
      <c r="G159" s="113">
        <v>0.45581748</v>
      </c>
      <c r="H159" s="124"/>
      <c r="I159" s="113">
        <v>0</v>
      </c>
      <c r="J159" s="124"/>
      <c r="K159" s="113">
        <v>0</v>
      </c>
      <c r="L159" s="23"/>
      <c r="M159" s="124"/>
      <c r="N159" s="113">
        <v>0.45581747999999994</v>
      </c>
      <c r="O159" s="79"/>
      <c r="P159" s="113">
        <v>0.38628599999999996</v>
      </c>
      <c r="Q159" s="113"/>
      <c r="R159" s="36"/>
      <c r="S159" s="36"/>
      <c r="T159" s="36"/>
      <c r="U159" s="36"/>
      <c r="V159" s="36"/>
      <c r="W159" s="80"/>
      <c r="X159" s="118"/>
    </row>
    <row r="160" spans="1:24" ht="63" x14ac:dyDescent="0.25">
      <c r="A160" s="741">
        <v>87</v>
      </c>
      <c r="B160" s="554" t="s">
        <v>284</v>
      </c>
      <c r="C160" s="32"/>
      <c r="D160" s="23"/>
      <c r="E160" s="113">
        <f t="shared" si="9"/>
        <v>0.19968195999999999</v>
      </c>
      <c r="F160" s="124"/>
      <c r="G160" s="113">
        <v>0.19968195999999999</v>
      </c>
      <c r="H160" s="124"/>
      <c r="I160" s="113">
        <v>0</v>
      </c>
      <c r="J160" s="124"/>
      <c r="K160" s="113">
        <v>0</v>
      </c>
      <c r="L160" s="23"/>
      <c r="M160" s="124"/>
      <c r="N160" s="113">
        <v>0.19968195999999999</v>
      </c>
      <c r="O160" s="79"/>
      <c r="P160" s="113">
        <v>0.16922200000000001</v>
      </c>
      <c r="Q160" s="113"/>
      <c r="R160" s="36"/>
      <c r="S160" s="36"/>
      <c r="T160" s="36"/>
      <c r="U160" s="36"/>
      <c r="V160" s="36"/>
      <c r="W160" s="80"/>
      <c r="X160" s="118"/>
    </row>
    <row r="161" spans="1:24" ht="78.75" x14ac:dyDescent="0.25">
      <c r="A161" s="741">
        <v>88</v>
      </c>
      <c r="B161" s="554" t="s">
        <v>285</v>
      </c>
      <c r="C161" s="32"/>
      <c r="D161" s="23"/>
      <c r="E161" s="113">
        <f t="shared" si="9"/>
        <v>0.97896930000000004</v>
      </c>
      <c r="F161" s="124"/>
      <c r="G161" s="113">
        <v>0.97896930000000004</v>
      </c>
      <c r="H161" s="124"/>
      <c r="I161" s="113">
        <v>0</v>
      </c>
      <c r="J161" s="124"/>
      <c r="K161" s="113">
        <v>0</v>
      </c>
      <c r="L161" s="23"/>
      <c r="M161" s="124"/>
      <c r="N161" s="113">
        <v>0.97896929999999993</v>
      </c>
      <c r="O161" s="79"/>
      <c r="P161" s="113">
        <v>0.82963500000000001</v>
      </c>
      <c r="Q161" s="113"/>
      <c r="R161" s="36"/>
      <c r="S161" s="36"/>
      <c r="T161" s="36"/>
      <c r="U161" s="36"/>
      <c r="V161" s="36"/>
      <c r="W161" s="80"/>
      <c r="X161" s="118"/>
    </row>
    <row r="162" spans="1:24" ht="63" x14ac:dyDescent="0.25">
      <c r="A162" s="741">
        <v>89</v>
      </c>
      <c r="B162" s="554" t="s">
        <v>286</v>
      </c>
      <c r="C162" s="32"/>
      <c r="D162" s="23"/>
      <c r="E162" s="113">
        <f t="shared" si="9"/>
        <v>0.34688499999999994</v>
      </c>
      <c r="F162" s="124"/>
      <c r="G162" s="113">
        <v>0</v>
      </c>
      <c r="H162" s="124"/>
      <c r="I162" s="113">
        <v>0.34688499999999994</v>
      </c>
      <c r="J162" s="124"/>
      <c r="K162" s="113">
        <v>0</v>
      </c>
      <c r="L162" s="23"/>
      <c r="M162" s="124"/>
      <c r="N162" s="113">
        <v>0.34688577999999998</v>
      </c>
      <c r="O162" s="79"/>
      <c r="P162" s="113">
        <v>0.29397099999999998</v>
      </c>
      <c r="Q162" s="113"/>
      <c r="R162" s="36"/>
      <c r="S162" s="36"/>
      <c r="T162" s="36"/>
      <c r="U162" s="36"/>
      <c r="V162" s="36"/>
      <c r="W162" s="80"/>
      <c r="X162" s="118"/>
    </row>
    <row r="163" spans="1:24" ht="63" x14ac:dyDescent="0.25">
      <c r="A163" s="741">
        <v>90</v>
      </c>
      <c r="B163" s="554" t="s">
        <v>287</v>
      </c>
      <c r="C163" s="32"/>
      <c r="D163" s="23"/>
      <c r="E163" s="113">
        <f t="shared" si="9"/>
        <v>0.18533079999999999</v>
      </c>
      <c r="F163" s="124"/>
      <c r="G163" s="113">
        <v>0</v>
      </c>
      <c r="H163" s="124"/>
      <c r="I163" s="113">
        <v>0.18533079999999999</v>
      </c>
      <c r="J163" s="124"/>
      <c r="K163" s="113">
        <v>0</v>
      </c>
      <c r="L163" s="23"/>
      <c r="M163" s="124"/>
      <c r="N163" s="113">
        <v>0.18533079999999999</v>
      </c>
      <c r="O163" s="79"/>
      <c r="P163" s="113">
        <v>0.15706000000000001</v>
      </c>
      <c r="Q163" s="113"/>
      <c r="R163" s="36"/>
      <c r="S163" s="36"/>
      <c r="T163" s="36"/>
      <c r="U163" s="36"/>
      <c r="V163" s="36"/>
      <c r="W163" s="80"/>
      <c r="X163" s="118"/>
    </row>
    <row r="164" spans="1:24" ht="63" x14ac:dyDescent="0.25">
      <c r="A164" s="741">
        <v>91</v>
      </c>
      <c r="B164" s="554" t="s">
        <v>288</v>
      </c>
      <c r="C164" s="32"/>
      <c r="D164" s="23"/>
      <c r="E164" s="113">
        <f t="shared" si="9"/>
        <v>0.32079099999999999</v>
      </c>
      <c r="F164" s="124"/>
      <c r="G164" s="113">
        <v>0</v>
      </c>
      <c r="H164" s="124"/>
      <c r="I164" s="113">
        <v>0.32079099999999999</v>
      </c>
      <c r="J164" s="124"/>
      <c r="K164" s="113">
        <v>0</v>
      </c>
      <c r="L164" s="23"/>
      <c r="M164" s="124"/>
      <c r="N164" s="113">
        <v>0.32079126000000002</v>
      </c>
      <c r="O164" s="79"/>
      <c r="P164" s="113">
        <v>0.27185700000000002</v>
      </c>
      <c r="Q164" s="113"/>
      <c r="R164" s="36"/>
      <c r="S164" s="36"/>
      <c r="T164" s="36"/>
      <c r="U164" s="36"/>
      <c r="V164" s="36"/>
      <c r="W164" s="80"/>
      <c r="X164" s="118"/>
    </row>
    <row r="165" spans="1:24" ht="63" x14ac:dyDescent="0.25">
      <c r="A165" s="741">
        <v>92</v>
      </c>
      <c r="B165" s="554" t="s">
        <v>289</v>
      </c>
      <c r="C165" s="32"/>
      <c r="D165" s="23"/>
      <c r="E165" s="113">
        <f t="shared" si="9"/>
        <v>0.68669037999999993</v>
      </c>
      <c r="F165" s="124"/>
      <c r="G165" s="113">
        <v>0.68669037999999993</v>
      </c>
      <c r="H165" s="124"/>
      <c r="I165" s="113">
        <v>0</v>
      </c>
      <c r="J165" s="124"/>
      <c r="K165" s="113">
        <v>0</v>
      </c>
      <c r="L165" s="23"/>
      <c r="M165" s="124"/>
      <c r="N165" s="113">
        <v>0.68669037999999993</v>
      </c>
      <c r="O165" s="79"/>
      <c r="P165" s="113">
        <v>0.58194099999999993</v>
      </c>
      <c r="Q165" s="113"/>
      <c r="R165" s="36"/>
      <c r="S165" s="36"/>
      <c r="T165" s="36"/>
      <c r="U165" s="36"/>
      <c r="V165" s="36"/>
      <c r="W165" s="80"/>
      <c r="X165" s="118"/>
    </row>
    <row r="166" spans="1:24" ht="78.75" x14ac:dyDescent="0.25">
      <c r="A166" s="741">
        <v>93</v>
      </c>
      <c r="B166" s="554" t="s">
        <v>290</v>
      </c>
      <c r="C166" s="32"/>
      <c r="D166" s="23"/>
      <c r="E166" s="113">
        <f t="shared" si="9"/>
        <v>0.32307200000000003</v>
      </c>
      <c r="F166" s="124"/>
      <c r="G166" s="113">
        <v>0</v>
      </c>
      <c r="H166" s="124"/>
      <c r="I166" s="113">
        <v>0.32307200000000003</v>
      </c>
      <c r="J166" s="124"/>
      <c r="K166" s="113">
        <v>0</v>
      </c>
      <c r="L166" s="23"/>
      <c r="M166" s="124"/>
      <c r="N166" s="113">
        <v>0.32307219999999998</v>
      </c>
      <c r="O166" s="79"/>
      <c r="P166" s="113">
        <v>0.27378999999999998</v>
      </c>
      <c r="Q166" s="113"/>
      <c r="R166" s="36"/>
      <c r="S166" s="36"/>
      <c r="T166" s="36"/>
      <c r="U166" s="36"/>
      <c r="V166" s="36"/>
      <c r="W166" s="80"/>
      <c r="X166" s="118"/>
    </row>
    <row r="167" spans="1:24" ht="78.75" x14ac:dyDescent="0.25">
      <c r="A167" s="741">
        <v>94</v>
      </c>
      <c r="B167" s="554" t="s">
        <v>291</v>
      </c>
      <c r="C167" s="32"/>
      <c r="D167" s="23"/>
      <c r="E167" s="113">
        <f t="shared" si="9"/>
        <v>0.43717111999999997</v>
      </c>
      <c r="F167" s="124"/>
      <c r="G167" s="113">
        <v>0</v>
      </c>
      <c r="H167" s="124"/>
      <c r="I167" s="113">
        <v>0.43717111999999997</v>
      </c>
      <c r="J167" s="124"/>
      <c r="K167" s="113">
        <v>0</v>
      </c>
      <c r="L167" s="23"/>
      <c r="M167" s="124"/>
      <c r="N167" s="23">
        <v>0.43717111999999997</v>
      </c>
      <c r="O167" s="28"/>
      <c r="P167" s="23">
        <v>0.37048399999999998</v>
      </c>
      <c r="Q167" s="113"/>
      <c r="R167" s="36"/>
      <c r="S167" s="36"/>
      <c r="T167" s="36"/>
      <c r="U167" s="36"/>
      <c r="V167" s="36"/>
      <c r="W167" s="80"/>
      <c r="X167" s="118"/>
    </row>
    <row r="168" spans="1:24" ht="94.5" x14ac:dyDescent="0.25">
      <c r="A168" s="741">
        <v>95</v>
      </c>
      <c r="B168" s="554" t="s">
        <v>292</v>
      </c>
      <c r="C168" s="32"/>
      <c r="D168" s="23"/>
      <c r="E168" s="113">
        <f t="shared" si="9"/>
        <v>1.2888298</v>
      </c>
      <c r="F168" s="124"/>
      <c r="G168" s="113">
        <v>0</v>
      </c>
      <c r="H168" s="124"/>
      <c r="I168" s="113">
        <v>0.46986600000000001</v>
      </c>
      <c r="J168" s="124"/>
      <c r="K168" s="113">
        <v>0.81896380000000002</v>
      </c>
      <c r="L168" s="23"/>
      <c r="M168" s="124"/>
      <c r="N168" s="23">
        <v>1.2888302199999999</v>
      </c>
      <c r="O168" s="28"/>
      <c r="P168" s="23">
        <v>1.0922289999999999</v>
      </c>
      <c r="Q168" s="113"/>
      <c r="R168" s="36"/>
      <c r="S168" s="36"/>
      <c r="T168" s="36"/>
      <c r="U168" s="36"/>
      <c r="V168" s="36"/>
      <c r="W168" s="80"/>
      <c r="X168" s="118"/>
    </row>
    <row r="169" spans="1:24" ht="110.25" x14ac:dyDescent="0.25">
      <c r="A169" s="741">
        <v>96</v>
      </c>
      <c r="B169" s="554" t="s">
        <v>293</v>
      </c>
      <c r="C169" s="32"/>
      <c r="D169" s="23"/>
      <c r="E169" s="113">
        <f t="shared" si="9"/>
        <v>0</v>
      </c>
      <c r="F169" s="124"/>
      <c r="G169" s="113">
        <v>0</v>
      </c>
      <c r="H169" s="124"/>
      <c r="I169" s="113">
        <v>0</v>
      </c>
      <c r="J169" s="124"/>
      <c r="K169" s="113">
        <v>0</v>
      </c>
      <c r="L169" s="23"/>
      <c r="M169" s="124"/>
      <c r="N169" s="23">
        <v>1.5249375999999999</v>
      </c>
      <c r="O169" s="28"/>
      <c r="P169" s="23">
        <v>1.2923199999999999</v>
      </c>
      <c r="Q169" s="113"/>
      <c r="R169" s="36"/>
      <c r="S169" s="36"/>
      <c r="T169" s="36"/>
      <c r="U169" s="36"/>
      <c r="V169" s="36"/>
      <c r="W169" s="80"/>
      <c r="X169" s="118"/>
    </row>
    <row r="170" spans="1:24" ht="94.5" x14ac:dyDescent="0.25">
      <c r="A170" s="741">
        <v>97</v>
      </c>
      <c r="B170" s="554" t="s">
        <v>294</v>
      </c>
      <c r="C170" s="32"/>
      <c r="D170" s="23"/>
      <c r="E170" s="113">
        <f t="shared" si="9"/>
        <v>0</v>
      </c>
      <c r="F170" s="124"/>
      <c r="G170" s="113">
        <v>0</v>
      </c>
      <c r="H170" s="124"/>
      <c r="I170" s="113">
        <v>0</v>
      </c>
      <c r="J170" s="124"/>
      <c r="K170" s="113">
        <v>0</v>
      </c>
      <c r="L170" s="23"/>
      <c r="M170" s="124"/>
      <c r="N170" s="23">
        <v>1.4479874399999999</v>
      </c>
      <c r="O170" s="28"/>
      <c r="P170" s="23">
        <v>1.2271080000000001</v>
      </c>
      <c r="Q170" s="113"/>
      <c r="R170" s="36"/>
      <c r="S170" s="36"/>
      <c r="T170" s="36"/>
      <c r="U170" s="36"/>
      <c r="V170" s="36"/>
      <c r="W170" s="80"/>
      <c r="X170" s="118"/>
    </row>
    <row r="171" spans="1:24" ht="78.75" x14ac:dyDescent="0.25">
      <c r="A171" s="741">
        <v>98</v>
      </c>
      <c r="B171" s="778" t="s">
        <v>336</v>
      </c>
      <c r="C171" s="32"/>
      <c r="D171" s="23"/>
      <c r="E171" s="113">
        <f t="shared" si="9"/>
        <v>2.9144489599999996</v>
      </c>
      <c r="F171" s="124"/>
      <c r="G171" s="113">
        <v>0</v>
      </c>
      <c r="H171" s="124"/>
      <c r="I171" s="113">
        <v>2.9144489599999996</v>
      </c>
      <c r="J171" s="124"/>
      <c r="K171" s="113">
        <v>0</v>
      </c>
      <c r="L171" s="23"/>
      <c r="M171" s="124"/>
      <c r="N171" s="23">
        <v>2.9144489599999996</v>
      </c>
      <c r="O171" s="28"/>
      <c r="P171" s="23">
        <v>2.4698719999999996</v>
      </c>
      <c r="Q171" s="113"/>
      <c r="R171" s="36"/>
      <c r="S171" s="36"/>
      <c r="T171" s="36"/>
      <c r="U171" s="36"/>
      <c r="V171" s="36"/>
      <c r="W171" s="80"/>
      <c r="X171" s="118"/>
    </row>
    <row r="172" spans="1:24" ht="94.5" x14ac:dyDescent="0.25">
      <c r="A172" s="741">
        <v>99</v>
      </c>
      <c r="B172" s="778" t="s">
        <v>337</v>
      </c>
      <c r="C172" s="32"/>
      <c r="D172" s="23"/>
      <c r="E172" s="113">
        <f t="shared" si="9"/>
        <v>0</v>
      </c>
      <c r="F172" s="124"/>
      <c r="G172" s="113">
        <v>0</v>
      </c>
      <c r="H172" s="124"/>
      <c r="I172" s="113">
        <v>0</v>
      </c>
      <c r="J172" s="124"/>
      <c r="K172" s="113">
        <v>0</v>
      </c>
      <c r="L172" s="23"/>
      <c r="M172" s="124"/>
      <c r="N172" s="23">
        <v>1.8803748399999998</v>
      </c>
      <c r="O172" s="28"/>
      <c r="P172" s="23">
        <v>1.5935379999999999</v>
      </c>
      <c r="Q172" s="113"/>
      <c r="R172" s="36"/>
      <c r="S172" s="36"/>
      <c r="T172" s="36"/>
      <c r="U172" s="36"/>
      <c r="V172" s="36"/>
      <c r="W172" s="80"/>
      <c r="X172" s="118"/>
    </row>
    <row r="173" spans="1:24" ht="63" x14ac:dyDescent="0.25">
      <c r="A173" s="741">
        <v>100</v>
      </c>
      <c r="B173" s="554" t="s">
        <v>295</v>
      </c>
      <c r="C173" s="32"/>
      <c r="D173" s="23"/>
      <c r="E173" s="113">
        <f t="shared" si="9"/>
        <v>0</v>
      </c>
      <c r="F173" s="124"/>
      <c r="G173" s="113">
        <v>0</v>
      </c>
      <c r="H173" s="124"/>
      <c r="I173" s="113">
        <v>0</v>
      </c>
      <c r="J173" s="124"/>
      <c r="K173" s="113">
        <v>0</v>
      </c>
      <c r="L173" s="23"/>
      <c r="M173" s="124"/>
      <c r="N173" s="23">
        <v>0.17833575999999998</v>
      </c>
      <c r="O173" s="28"/>
      <c r="P173" s="23">
        <v>0.15113199999999999</v>
      </c>
      <c r="Q173" s="113"/>
      <c r="R173" s="36"/>
      <c r="S173" s="36"/>
      <c r="T173" s="36"/>
      <c r="U173" s="36"/>
      <c r="V173" s="36"/>
      <c r="W173" s="80"/>
      <c r="X173" s="118"/>
    </row>
    <row r="174" spans="1:24" ht="94.5" x14ac:dyDescent="0.25">
      <c r="A174" s="741">
        <v>101</v>
      </c>
      <c r="B174" s="554" t="s">
        <v>296</v>
      </c>
      <c r="C174" s="32"/>
      <c r="D174" s="23"/>
      <c r="E174" s="113">
        <f t="shared" si="9"/>
        <v>0</v>
      </c>
      <c r="F174" s="124"/>
      <c r="G174" s="113">
        <v>0</v>
      </c>
      <c r="H174" s="124"/>
      <c r="I174" s="113">
        <v>0</v>
      </c>
      <c r="J174" s="124"/>
      <c r="K174" s="113">
        <v>0</v>
      </c>
      <c r="L174" s="23"/>
      <c r="M174" s="124"/>
      <c r="N174" s="23">
        <v>1.4816374999999999</v>
      </c>
      <c r="O174" s="28"/>
      <c r="P174" s="23">
        <v>1.255625</v>
      </c>
      <c r="Q174" s="113"/>
      <c r="R174" s="36"/>
      <c r="S174" s="36"/>
      <c r="T174" s="36"/>
      <c r="U174" s="36"/>
      <c r="V174" s="36"/>
      <c r="W174" s="80"/>
      <c r="X174" s="118"/>
    </row>
    <row r="175" spans="1:24" ht="78.75" x14ac:dyDescent="0.25">
      <c r="A175" s="741">
        <v>102</v>
      </c>
      <c r="B175" s="554" t="s">
        <v>297</v>
      </c>
      <c r="C175" s="32"/>
      <c r="D175" s="23"/>
      <c r="E175" s="113">
        <f t="shared" si="9"/>
        <v>0.23296032</v>
      </c>
      <c r="F175" s="124"/>
      <c r="G175" s="113">
        <v>0.23296032</v>
      </c>
      <c r="H175" s="124"/>
      <c r="I175" s="113">
        <v>0</v>
      </c>
      <c r="J175" s="124"/>
      <c r="K175" s="113">
        <v>0</v>
      </c>
      <c r="L175" s="23"/>
      <c r="M175" s="124"/>
      <c r="N175" s="23">
        <v>0.23296031999999997</v>
      </c>
      <c r="O175" s="28"/>
      <c r="P175" s="23">
        <v>0.19742399999999999</v>
      </c>
      <c r="Q175" s="113"/>
      <c r="R175" s="36"/>
      <c r="S175" s="36"/>
      <c r="T175" s="36"/>
      <c r="U175" s="36"/>
      <c r="V175" s="36"/>
      <c r="W175" s="80"/>
      <c r="X175" s="118"/>
    </row>
    <row r="176" spans="1:24" ht="63" x14ac:dyDescent="0.25">
      <c r="A176" s="741">
        <v>103</v>
      </c>
      <c r="B176" s="554" t="s">
        <v>298</v>
      </c>
      <c r="C176" s="32"/>
      <c r="D176" s="23"/>
      <c r="E176" s="113">
        <f t="shared" si="9"/>
        <v>0.21281771999999996</v>
      </c>
      <c r="F176" s="124"/>
      <c r="G176" s="113">
        <v>0.21281771999999996</v>
      </c>
      <c r="H176" s="124"/>
      <c r="I176" s="113">
        <v>0</v>
      </c>
      <c r="J176" s="124"/>
      <c r="K176" s="113">
        <v>0</v>
      </c>
      <c r="L176" s="23"/>
      <c r="M176" s="124"/>
      <c r="N176" s="23">
        <v>0.21281771999999999</v>
      </c>
      <c r="O176" s="28"/>
      <c r="P176" s="23">
        <v>0.18035399999999999</v>
      </c>
      <c r="Q176" s="113"/>
      <c r="R176" s="36"/>
      <c r="S176" s="36"/>
      <c r="T176" s="36"/>
      <c r="U176" s="36"/>
      <c r="V176" s="36"/>
      <c r="W176" s="80"/>
      <c r="X176" s="118"/>
    </row>
    <row r="177" spans="1:24" ht="47.25" x14ac:dyDescent="0.25">
      <c r="A177" s="741">
        <v>104</v>
      </c>
      <c r="B177" s="554" t="s">
        <v>299</v>
      </c>
      <c r="C177" s="32"/>
      <c r="D177" s="23"/>
      <c r="E177" s="113">
        <f t="shared" si="9"/>
        <v>0.78462566000000011</v>
      </c>
      <c r="F177" s="124"/>
      <c r="G177" s="113">
        <v>0</v>
      </c>
      <c r="H177" s="124"/>
      <c r="I177" s="113">
        <v>0.78462566000000011</v>
      </c>
      <c r="J177" s="124"/>
      <c r="K177" s="113">
        <v>0</v>
      </c>
      <c r="L177" s="23"/>
      <c r="M177" s="124"/>
      <c r="N177" s="23">
        <v>0.78462565999999989</v>
      </c>
      <c r="O177" s="28"/>
      <c r="P177" s="23">
        <v>0.66493699999999989</v>
      </c>
      <c r="Q177" s="113"/>
      <c r="R177" s="36"/>
      <c r="S177" s="36"/>
      <c r="T177" s="36"/>
      <c r="U177" s="36"/>
      <c r="V177" s="36"/>
      <c r="W177" s="80"/>
      <c r="X177" s="118"/>
    </row>
    <row r="178" spans="1:24" ht="63" x14ac:dyDescent="0.25">
      <c r="A178" s="741">
        <v>105</v>
      </c>
      <c r="B178" s="554" t="s">
        <v>300</v>
      </c>
      <c r="C178" s="32"/>
      <c r="D178" s="23"/>
      <c r="E178" s="113">
        <f t="shared" si="9"/>
        <v>0.29300579999999993</v>
      </c>
      <c r="F178" s="124"/>
      <c r="G178" s="113">
        <v>0.29300579999999993</v>
      </c>
      <c r="H178" s="124"/>
      <c r="I178" s="113">
        <v>0</v>
      </c>
      <c r="J178" s="124"/>
      <c r="K178" s="113">
        <v>0</v>
      </c>
      <c r="L178" s="23"/>
      <c r="M178" s="124"/>
      <c r="N178" s="23">
        <v>0.29300579999999998</v>
      </c>
      <c r="O178" s="28"/>
      <c r="P178" s="23">
        <v>0.24831</v>
      </c>
      <c r="Q178" s="113"/>
      <c r="R178" s="36"/>
      <c r="S178" s="36"/>
      <c r="T178" s="36"/>
      <c r="U178" s="36"/>
      <c r="V178" s="36"/>
      <c r="W178" s="80"/>
      <c r="X178" s="118"/>
    </row>
    <row r="179" spans="1:24" ht="63" x14ac:dyDescent="0.25">
      <c r="A179" s="741">
        <v>106</v>
      </c>
      <c r="B179" s="554" t="s">
        <v>301</v>
      </c>
      <c r="C179" s="32"/>
      <c r="D179" s="23"/>
      <c r="E179" s="113">
        <f t="shared" si="9"/>
        <v>0.42138744000000006</v>
      </c>
      <c r="F179" s="124"/>
      <c r="G179" s="113">
        <v>0.42138744000000006</v>
      </c>
      <c r="H179" s="124"/>
      <c r="I179" s="113">
        <v>0</v>
      </c>
      <c r="J179" s="124"/>
      <c r="K179" s="113">
        <v>0</v>
      </c>
      <c r="L179" s="23"/>
      <c r="M179" s="124"/>
      <c r="N179" s="23">
        <v>0.42138744</v>
      </c>
      <c r="O179" s="28"/>
      <c r="P179" s="23">
        <v>0.35710800000000004</v>
      </c>
      <c r="Q179" s="113"/>
      <c r="R179" s="36"/>
      <c r="S179" s="36"/>
      <c r="T179" s="36"/>
      <c r="U179" s="36"/>
      <c r="V179" s="36"/>
      <c r="W179" s="80"/>
      <c r="X179" s="118"/>
    </row>
    <row r="180" spans="1:24" ht="63" x14ac:dyDescent="0.25">
      <c r="A180" s="741">
        <v>107</v>
      </c>
      <c r="B180" s="554" t="s">
        <v>302</v>
      </c>
      <c r="C180" s="32"/>
      <c r="D180" s="23"/>
      <c r="E180" s="113">
        <f t="shared" si="9"/>
        <v>0.38134400000000002</v>
      </c>
      <c r="F180" s="124"/>
      <c r="G180" s="113">
        <v>0.38134400000000002</v>
      </c>
      <c r="H180" s="124"/>
      <c r="I180" s="113">
        <v>0</v>
      </c>
      <c r="J180" s="124"/>
      <c r="K180" s="113">
        <v>0</v>
      </c>
      <c r="L180" s="23"/>
      <c r="M180" s="124"/>
      <c r="N180" s="23">
        <v>0.38134413999999994</v>
      </c>
      <c r="O180" s="28"/>
      <c r="P180" s="23">
        <v>0.32317299999999999</v>
      </c>
      <c r="Q180" s="113"/>
      <c r="R180" s="36"/>
      <c r="S180" s="36"/>
      <c r="T180" s="36"/>
      <c r="U180" s="36"/>
      <c r="V180" s="36"/>
      <c r="W180" s="80"/>
      <c r="X180" s="118"/>
    </row>
    <row r="181" spans="1:24" ht="63" x14ac:dyDescent="0.25">
      <c r="A181" s="741">
        <v>108</v>
      </c>
      <c r="B181" s="554" t="s">
        <v>303</v>
      </c>
      <c r="C181" s="32"/>
      <c r="D181" s="23"/>
      <c r="E181" s="113">
        <f t="shared" si="9"/>
        <v>0.45163673999999998</v>
      </c>
      <c r="F181" s="124"/>
      <c r="G181" s="113">
        <v>0.45163673999999998</v>
      </c>
      <c r="H181" s="124"/>
      <c r="I181" s="113">
        <v>0</v>
      </c>
      <c r="J181" s="124"/>
      <c r="K181" s="113">
        <v>0</v>
      </c>
      <c r="L181" s="23"/>
      <c r="M181" s="124"/>
      <c r="N181" s="23">
        <v>0.45163673999999998</v>
      </c>
      <c r="O181" s="28"/>
      <c r="P181" s="23">
        <v>0.382743</v>
      </c>
      <c r="Q181" s="113"/>
      <c r="R181" s="36"/>
      <c r="S181" s="36"/>
      <c r="T181" s="36"/>
      <c r="U181" s="36"/>
      <c r="V181" s="36"/>
      <c r="W181" s="80"/>
      <c r="X181" s="118"/>
    </row>
    <row r="182" spans="1:24" ht="63" x14ac:dyDescent="0.25">
      <c r="A182" s="741">
        <v>109</v>
      </c>
      <c r="B182" s="554" t="s">
        <v>304</v>
      </c>
      <c r="C182" s="32"/>
      <c r="D182" s="23"/>
      <c r="E182" s="113">
        <f t="shared" si="9"/>
        <v>0.10992054</v>
      </c>
      <c r="F182" s="124"/>
      <c r="G182" s="113">
        <v>0.10992054</v>
      </c>
      <c r="H182" s="124"/>
      <c r="I182" s="113">
        <v>0</v>
      </c>
      <c r="J182" s="124"/>
      <c r="K182" s="113">
        <v>0</v>
      </c>
      <c r="L182" s="23"/>
      <c r="M182" s="124"/>
      <c r="N182" s="23">
        <v>0.10992053999999998</v>
      </c>
      <c r="O182" s="28"/>
      <c r="P182" s="23">
        <v>9.3152999999999986E-2</v>
      </c>
      <c r="Q182" s="113"/>
      <c r="R182" s="36"/>
      <c r="S182" s="36"/>
      <c r="T182" s="36"/>
      <c r="U182" s="36"/>
      <c r="V182" s="36"/>
      <c r="W182" s="80"/>
      <c r="X182" s="118"/>
    </row>
    <row r="183" spans="1:24" ht="47.25" x14ac:dyDescent="0.25">
      <c r="A183" s="741">
        <v>110</v>
      </c>
      <c r="B183" s="554" t="s">
        <v>305</v>
      </c>
      <c r="C183" s="32"/>
      <c r="D183" s="23"/>
      <c r="E183" s="113">
        <f t="shared" si="9"/>
        <v>0.23973116</v>
      </c>
      <c r="F183" s="124"/>
      <c r="G183" s="113">
        <v>0.23973116</v>
      </c>
      <c r="H183" s="124"/>
      <c r="I183" s="113">
        <v>0</v>
      </c>
      <c r="J183" s="124"/>
      <c r="K183" s="113">
        <v>0</v>
      </c>
      <c r="L183" s="23"/>
      <c r="M183" s="124"/>
      <c r="N183" s="23">
        <v>0.23973115999999997</v>
      </c>
      <c r="O183" s="28"/>
      <c r="P183" s="23">
        <v>0.20316199999999998</v>
      </c>
      <c r="Q183" s="113"/>
      <c r="R183" s="36"/>
      <c r="S183" s="36"/>
      <c r="T183" s="36"/>
      <c r="U183" s="36"/>
      <c r="V183" s="36"/>
      <c r="W183" s="80"/>
      <c r="X183" s="118"/>
    </row>
    <row r="184" spans="1:24" ht="63" x14ac:dyDescent="0.25">
      <c r="A184" s="741">
        <v>111</v>
      </c>
      <c r="B184" s="554" t="s">
        <v>306</v>
      </c>
      <c r="C184" s="32"/>
      <c r="D184" s="23"/>
      <c r="E184" s="113">
        <f>G184+I184+K184</f>
        <v>0.29111308000000002</v>
      </c>
      <c r="F184" s="124"/>
      <c r="G184" s="113">
        <v>0.29111308000000002</v>
      </c>
      <c r="H184" s="124"/>
      <c r="I184" s="113">
        <v>0</v>
      </c>
      <c r="J184" s="124"/>
      <c r="K184" s="113">
        <v>0</v>
      </c>
      <c r="L184" s="23"/>
      <c r="M184" s="124"/>
      <c r="N184" s="23">
        <v>0.29111307999999997</v>
      </c>
      <c r="O184" s="28"/>
      <c r="P184" s="23">
        <v>0.24670599999999998</v>
      </c>
      <c r="Q184" s="113"/>
      <c r="R184" s="36"/>
      <c r="S184" s="36"/>
      <c r="T184" s="36"/>
      <c r="U184" s="36"/>
      <c r="V184" s="36"/>
      <c r="W184" s="80"/>
      <c r="X184" s="118"/>
    </row>
    <row r="185" spans="1:24" ht="63" x14ac:dyDescent="0.25">
      <c r="A185" s="741">
        <v>112</v>
      </c>
      <c r="B185" s="554" t="s">
        <v>307</v>
      </c>
      <c r="C185" s="32"/>
      <c r="D185" s="23"/>
      <c r="E185" s="113">
        <f t="shared" ref="E185:E248" si="10">G185+I185+K185</f>
        <v>0.32948432000000005</v>
      </c>
      <c r="F185" s="124"/>
      <c r="G185" s="113">
        <v>0.32948432000000005</v>
      </c>
      <c r="H185" s="124"/>
      <c r="I185" s="113">
        <v>0</v>
      </c>
      <c r="J185" s="124"/>
      <c r="K185" s="113">
        <v>0</v>
      </c>
      <c r="L185" s="23"/>
      <c r="M185" s="124"/>
      <c r="N185" s="23">
        <v>0.32948432</v>
      </c>
      <c r="O185" s="28"/>
      <c r="P185" s="23">
        <v>0.27922400000000003</v>
      </c>
      <c r="Q185" s="113"/>
      <c r="R185" s="36"/>
      <c r="S185" s="36"/>
      <c r="T185" s="36"/>
      <c r="U185" s="36"/>
      <c r="V185" s="36"/>
      <c r="W185" s="80"/>
      <c r="X185" s="118"/>
    </row>
    <row r="186" spans="1:24" ht="63" x14ac:dyDescent="0.25">
      <c r="A186" s="741">
        <v>113</v>
      </c>
      <c r="B186" s="554" t="s">
        <v>308</v>
      </c>
      <c r="C186" s="32"/>
      <c r="D186" s="23"/>
      <c r="E186" s="113">
        <f t="shared" si="10"/>
        <v>0.35447199999999995</v>
      </c>
      <c r="F186" s="124"/>
      <c r="G186" s="113">
        <v>0</v>
      </c>
      <c r="H186" s="124"/>
      <c r="I186" s="113">
        <v>0.35447199999999995</v>
      </c>
      <c r="J186" s="124"/>
      <c r="K186" s="113">
        <v>0</v>
      </c>
      <c r="L186" s="23"/>
      <c r="M186" s="124"/>
      <c r="N186" s="23">
        <v>0.35447200000000001</v>
      </c>
      <c r="O186" s="28"/>
      <c r="P186" s="23">
        <v>0.3004</v>
      </c>
      <c r="Q186" s="113"/>
      <c r="R186" s="36"/>
      <c r="S186" s="36"/>
      <c r="T186" s="36"/>
      <c r="U186" s="36"/>
      <c r="V186" s="36"/>
      <c r="W186" s="80"/>
      <c r="X186" s="118"/>
    </row>
    <row r="187" spans="1:24" ht="63" x14ac:dyDescent="0.25">
      <c r="A187" s="741">
        <v>114</v>
      </c>
      <c r="B187" s="554" t="s">
        <v>309</v>
      </c>
      <c r="C187" s="32"/>
      <c r="D187" s="23"/>
      <c r="E187" s="113">
        <f t="shared" si="10"/>
        <v>0.56118086</v>
      </c>
      <c r="F187" s="124"/>
      <c r="G187" s="113">
        <v>0</v>
      </c>
      <c r="H187" s="124"/>
      <c r="I187" s="113">
        <v>0.56118086</v>
      </c>
      <c r="J187" s="124"/>
      <c r="K187" s="113">
        <v>0</v>
      </c>
      <c r="L187" s="23"/>
      <c r="M187" s="124"/>
      <c r="N187" s="23">
        <v>0.56118086</v>
      </c>
      <c r="O187" s="28"/>
      <c r="P187" s="23">
        <v>0.47557700000000003</v>
      </c>
      <c r="Q187" s="113"/>
      <c r="R187" s="36"/>
      <c r="S187" s="36"/>
      <c r="T187" s="36"/>
      <c r="U187" s="36"/>
      <c r="V187" s="36"/>
      <c r="W187" s="80"/>
      <c r="X187" s="118"/>
    </row>
    <row r="188" spans="1:24" ht="78.75" x14ac:dyDescent="0.25">
      <c r="A188" s="741">
        <v>115</v>
      </c>
      <c r="B188" s="554" t="s">
        <v>310</v>
      </c>
      <c r="C188" s="32"/>
      <c r="D188" s="23"/>
      <c r="E188" s="113">
        <f t="shared" si="10"/>
        <v>1.5482591200000002</v>
      </c>
      <c r="F188" s="124"/>
      <c r="G188" s="113">
        <v>1.5482591200000002</v>
      </c>
      <c r="H188" s="124"/>
      <c r="I188" s="113">
        <v>0</v>
      </c>
      <c r="J188" s="124"/>
      <c r="K188" s="113">
        <v>0</v>
      </c>
      <c r="L188" s="23"/>
      <c r="M188" s="124"/>
      <c r="N188" s="23">
        <v>1.5482591199999998</v>
      </c>
      <c r="O188" s="12"/>
      <c r="P188" s="23">
        <v>1.3120839999999998</v>
      </c>
      <c r="Q188" s="113"/>
      <c r="R188" s="36"/>
      <c r="S188" s="36"/>
      <c r="T188" s="36"/>
      <c r="U188" s="36"/>
      <c r="V188" s="36"/>
      <c r="W188" s="80"/>
      <c r="X188" s="118"/>
    </row>
    <row r="189" spans="1:24" ht="78.75" x14ac:dyDescent="0.25">
      <c r="A189" s="741">
        <v>116</v>
      </c>
      <c r="B189" s="554" t="s">
        <v>311</v>
      </c>
      <c r="C189" s="32"/>
      <c r="D189" s="23"/>
      <c r="E189" s="113">
        <f t="shared" si="10"/>
        <v>0</v>
      </c>
      <c r="F189" s="124"/>
      <c r="G189" s="113">
        <v>0</v>
      </c>
      <c r="H189" s="124"/>
      <c r="I189" s="113">
        <v>0</v>
      </c>
      <c r="J189" s="124"/>
      <c r="K189" s="113">
        <v>0</v>
      </c>
      <c r="L189" s="23"/>
      <c r="M189" s="124"/>
      <c r="N189" s="23">
        <v>0.16747267999999998</v>
      </c>
      <c r="O189" s="12"/>
      <c r="P189" s="23">
        <v>0.141926</v>
      </c>
      <c r="Q189" s="113"/>
      <c r="R189" s="36"/>
      <c r="S189" s="36"/>
      <c r="T189" s="36"/>
      <c r="U189" s="36"/>
      <c r="V189" s="36"/>
      <c r="W189" s="80"/>
      <c r="X189" s="118"/>
    </row>
    <row r="190" spans="1:24" ht="94.5" x14ac:dyDescent="0.25">
      <c r="A190" s="741">
        <v>117</v>
      </c>
      <c r="B190" s="554" t="s">
        <v>312</v>
      </c>
      <c r="C190" s="32"/>
      <c r="D190" s="23"/>
      <c r="E190" s="113">
        <f t="shared" si="10"/>
        <v>0.3230132</v>
      </c>
      <c r="F190" s="124"/>
      <c r="G190" s="113">
        <v>0.3230132</v>
      </c>
      <c r="H190" s="124"/>
      <c r="I190" s="113">
        <v>0</v>
      </c>
      <c r="J190" s="124"/>
      <c r="K190" s="113">
        <v>0</v>
      </c>
      <c r="L190" s="23"/>
      <c r="M190" s="124"/>
      <c r="N190" s="23">
        <v>0.3230132</v>
      </c>
      <c r="O190" s="12"/>
      <c r="P190" s="23">
        <v>0.27374000000000004</v>
      </c>
      <c r="Q190" s="113"/>
      <c r="R190" s="36"/>
      <c r="S190" s="36"/>
      <c r="T190" s="36"/>
      <c r="U190" s="36"/>
      <c r="V190" s="36"/>
      <c r="W190" s="80"/>
      <c r="X190" s="118"/>
    </row>
    <row r="191" spans="1:24" ht="110.25" x14ac:dyDescent="0.25">
      <c r="A191" s="741">
        <v>118</v>
      </c>
      <c r="B191" s="554" t="s">
        <v>313</v>
      </c>
      <c r="C191" s="32"/>
      <c r="D191" s="23"/>
      <c r="E191" s="113">
        <f t="shared" si="10"/>
        <v>1.652547</v>
      </c>
      <c r="F191" s="124"/>
      <c r="G191" s="113">
        <v>0</v>
      </c>
      <c r="H191" s="124"/>
      <c r="I191" s="113">
        <v>1.652547</v>
      </c>
      <c r="J191" s="124"/>
      <c r="K191" s="113">
        <v>0</v>
      </c>
      <c r="L191" s="23"/>
      <c r="M191" s="124"/>
      <c r="N191" s="23">
        <v>1.6525475199999999</v>
      </c>
      <c r="O191" s="12"/>
      <c r="P191" s="23">
        <v>1.4004639999999999</v>
      </c>
      <c r="Q191" s="113"/>
      <c r="R191" s="36"/>
      <c r="S191" s="36"/>
      <c r="T191" s="36"/>
      <c r="U191" s="36"/>
      <c r="V191" s="36"/>
      <c r="W191" s="80"/>
      <c r="X191" s="118"/>
    </row>
    <row r="192" spans="1:24" ht="78.75" x14ac:dyDescent="0.25">
      <c r="A192" s="741">
        <v>119</v>
      </c>
      <c r="B192" s="554" t="s">
        <v>314</v>
      </c>
      <c r="C192" s="32"/>
      <c r="D192" s="23"/>
      <c r="E192" s="113">
        <f t="shared" si="10"/>
        <v>0.49892405999999995</v>
      </c>
      <c r="F192" s="124"/>
      <c r="G192" s="113">
        <v>0</v>
      </c>
      <c r="H192" s="124"/>
      <c r="I192" s="113">
        <v>0.49892405999999995</v>
      </c>
      <c r="J192" s="124"/>
      <c r="K192" s="113">
        <v>0</v>
      </c>
      <c r="L192" s="23"/>
      <c r="M192" s="124"/>
      <c r="N192" s="23">
        <v>0.49892406</v>
      </c>
      <c r="O192" s="12"/>
      <c r="P192" s="23">
        <v>0.422817</v>
      </c>
      <c r="Q192" s="113"/>
      <c r="R192" s="36"/>
      <c r="S192" s="36"/>
      <c r="T192" s="36"/>
      <c r="U192" s="36"/>
      <c r="V192" s="36"/>
      <c r="W192" s="80"/>
      <c r="X192" s="118"/>
    </row>
    <row r="193" spans="1:24" ht="63" x14ac:dyDescent="0.25">
      <c r="A193" s="741">
        <v>120</v>
      </c>
      <c r="B193" s="554" t="s">
        <v>315</v>
      </c>
      <c r="C193" s="32"/>
      <c r="D193" s="23"/>
      <c r="E193" s="113">
        <f t="shared" si="10"/>
        <v>0.29380111999999997</v>
      </c>
      <c r="F193" s="124"/>
      <c r="G193" s="113">
        <v>0</v>
      </c>
      <c r="H193" s="124"/>
      <c r="I193" s="113">
        <v>0.29380111999999997</v>
      </c>
      <c r="J193" s="124"/>
      <c r="K193" s="113">
        <v>0</v>
      </c>
      <c r="L193" s="23"/>
      <c r="M193" s="124"/>
      <c r="N193" s="23">
        <v>0.29380111999999997</v>
      </c>
      <c r="O193" s="12"/>
      <c r="P193" s="23">
        <v>0.24898399999999998</v>
      </c>
      <c r="Q193" s="113"/>
      <c r="R193" s="36"/>
      <c r="S193" s="36"/>
      <c r="T193" s="36"/>
      <c r="U193" s="36"/>
      <c r="V193" s="36"/>
      <c r="W193" s="80"/>
      <c r="X193" s="118"/>
    </row>
    <row r="194" spans="1:24" ht="63" x14ac:dyDescent="0.25">
      <c r="A194" s="741">
        <v>121</v>
      </c>
      <c r="B194" s="554" t="s">
        <v>316</v>
      </c>
      <c r="C194" s="32"/>
      <c r="D194" s="23"/>
      <c r="E194" s="113">
        <f t="shared" si="10"/>
        <v>0.91563397999999996</v>
      </c>
      <c r="F194" s="124"/>
      <c r="G194" s="113">
        <v>0</v>
      </c>
      <c r="H194" s="124"/>
      <c r="I194" s="113">
        <v>0.91563397999999996</v>
      </c>
      <c r="J194" s="124"/>
      <c r="K194" s="113">
        <v>0</v>
      </c>
      <c r="L194" s="23"/>
      <c r="M194" s="124"/>
      <c r="N194" s="23">
        <v>0.91563397999999996</v>
      </c>
      <c r="O194" s="12"/>
      <c r="P194" s="23">
        <v>0.77596100000000001</v>
      </c>
      <c r="Q194" s="113"/>
      <c r="R194" s="36"/>
      <c r="S194" s="36"/>
      <c r="T194" s="36"/>
      <c r="U194" s="36"/>
      <c r="V194" s="36"/>
      <c r="W194" s="80"/>
      <c r="X194" s="118"/>
    </row>
    <row r="195" spans="1:24" ht="47.25" x14ac:dyDescent="0.25">
      <c r="A195" s="741">
        <v>122</v>
      </c>
      <c r="B195" s="554" t="s">
        <v>317</v>
      </c>
      <c r="C195" s="32"/>
      <c r="D195" s="23"/>
      <c r="E195" s="113">
        <f t="shared" si="10"/>
        <v>9.8731779999999991E-2</v>
      </c>
      <c r="F195" s="124"/>
      <c r="G195" s="113">
        <v>0</v>
      </c>
      <c r="H195" s="124"/>
      <c r="I195" s="113">
        <v>9.8731779999999991E-2</v>
      </c>
      <c r="J195" s="124"/>
      <c r="K195" s="113">
        <v>0</v>
      </c>
      <c r="L195" s="23"/>
      <c r="M195" s="124"/>
      <c r="N195" s="23">
        <v>9.8731779999999991E-2</v>
      </c>
      <c r="O195" s="12"/>
      <c r="P195" s="23">
        <v>8.3670999999999995E-2</v>
      </c>
      <c r="Q195" s="113"/>
      <c r="R195" s="36"/>
      <c r="S195" s="36"/>
      <c r="T195" s="36"/>
      <c r="U195" s="36"/>
      <c r="V195" s="36"/>
      <c r="W195" s="80"/>
      <c r="X195" s="118"/>
    </row>
    <row r="196" spans="1:24" ht="63" x14ac:dyDescent="0.25">
      <c r="A196" s="741">
        <v>123</v>
      </c>
      <c r="B196" s="554" t="s">
        <v>318</v>
      </c>
      <c r="C196" s="32"/>
      <c r="D196" s="23"/>
      <c r="E196" s="113">
        <f t="shared" si="10"/>
        <v>0.17440164000000002</v>
      </c>
      <c r="F196" s="124"/>
      <c r="G196" s="113">
        <v>0</v>
      </c>
      <c r="H196" s="124"/>
      <c r="I196" s="113">
        <v>0.17440164000000002</v>
      </c>
      <c r="J196" s="124"/>
      <c r="K196" s="113">
        <v>0</v>
      </c>
      <c r="L196" s="23"/>
      <c r="M196" s="124"/>
      <c r="N196" s="23">
        <v>0.17440163999999997</v>
      </c>
      <c r="O196" s="12"/>
      <c r="P196" s="23">
        <v>0.14779799999999998</v>
      </c>
      <c r="Q196" s="113"/>
      <c r="R196" s="36"/>
      <c r="S196" s="36"/>
      <c r="T196" s="36"/>
      <c r="U196" s="36"/>
      <c r="V196" s="36"/>
      <c r="W196" s="80"/>
      <c r="X196" s="118"/>
    </row>
    <row r="197" spans="1:24" ht="63" x14ac:dyDescent="0.25">
      <c r="A197" s="741">
        <v>124</v>
      </c>
      <c r="B197" s="554" t="s">
        <v>319</v>
      </c>
      <c r="C197" s="32"/>
      <c r="D197" s="23"/>
      <c r="E197" s="113">
        <f t="shared" si="10"/>
        <v>0.10803961999999999</v>
      </c>
      <c r="F197" s="124"/>
      <c r="G197" s="113">
        <v>0</v>
      </c>
      <c r="H197" s="124"/>
      <c r="I197" s="113">
        <v>0.10803961999999999</v>
      </c>
      <c r="J197" s="124"/>
      <c r="K197" s="113">
        <v>0</v>
      </c>
      <c r="L197" s="23"/>
      <c r="M197" s="124"/>
      <c r="N197" s="23">
        <v>0.10803961999999999</v>
      </c>
      <c r="O197" s="12"/>
      <c r="P197" s="23">
        <v>9.1559000000000001E-2</v>
      </c>
      <c r="Q197" s="113"/>
      <c r="R197" s="36"/>
      <c r="S197" s="36"/>
      <c r="T197" s="36"/>
      <c r="U197" s="36"/>
      <c r="V197" s="36"/>
      <c r="W197" s="80"/>
      <c r="X197" s="118"/>
    </row>
    <row r="198" spans="1:24" ht="63" x14ac:dyDescent="0.25">
      <c r="A198" s="741">
        <v>125</v>
      </c>
      <c r="B198" s="554" t="s">
        <v>320</v>
      </c>
      <c r="C198" s="32"/>
      <c r="D198" s="23"/>
      <c r="E198" s="113">
        <f t="shared" si="10"/>
        <v>0.43892105999999997</v>
      </c>
      <c r="F198" s="124"/>
      <c r="G198" s="113">
        <v>0</v>
      </c>
      <c r="H198" s="124"/>
      <c r="I198" s="113">
        <v>0.43892105999999997</v>
      </c>
      <c r="J198" s="124"/>
      <c r="K198" s="113">
        <v>0</v>
      </c>
      <c r="L198" s="23"/>
      <c r="M198" s="124"/>
      <c r="N198" s="23">
        <v>0.45177917779999999</v>
      </c>
      <c r="O198" s="12"/>
      <c r="P198" s="23">
        <v>0.38286371000000002</v>
      </c>
      <c r="Q198" s="113"/>
      <c r="R198" s="36"/>
      <c r="S198" s="36"/>
      <c r="T198" s="36"/>
      <c r="U198" s="36"/>
      <c r="V198" s="36"/>
      <c r="W198" s="80"/>
      <c r="X198" s="118"/>
    </row>
    <row r="199" spans="1:24" ht="63" x14ac:dyDescent="0.25">
      <c r="A199" s="741">
        <v>126</v>
      </c>
      <c r="B199" s="554" t="s">
        <v>321</v>
      </c>
      <c r="C199" s="32"/>
      <c r="D199" s="23"/>
      <c r="E199" s="113">
        <f t="shared" si="10"/>
        <v>0.31754153999999996</v>
      </c>
      <c r="F199" s="124"/>
      <c r="G199" s="113">
        <v>0</v>
      </c>
      <c r="H199" s="124"/>
      <c r="I199" s="113">
        <v>0.31754153999999996</v>
      </c>
      <c r="J199" s="124"/>
      <c r="K199" s="113">
        <v>0</v>
      </c>
      <c r="L199" s="23"/>
      <c r="M199" s="124"/>
      <c r="N199" s="23">
        <v>0.31754153999999996</v>
      </c>
      <c r="O199" s="12"/>
      <c r="P199" s="23">
        <v>0.26910299999999998</v>
      </c>
      <c r="Q199" s="113"/>
      <c r="R199" s="36"/>
      <c r="S199" s="36"/>
      <c r="T199" s="36"/>
      <c r="U199" s="36"/>
      <c r="V199" s="36"/>
      <c r="W199" s="80"/>
      <c r="X199" s="118"/>
    </row>
    <row r="200" spans="1:24" ht="78.75" x14ac:dyDescent="0.25">
      <c r="A200" s="741">
        <v>127</v>
      </c>
      <c r="B200" s="554" t="s">
        <v>322</v>
      </c>
      <c r="C200" s="32"/>
      <c r="D200" s="23"/>
      <c r="E200" s="113">
        <f t="shared" si="10"/>
        <v>0.64573611999999991</v>
      </c>
      <c r="F200" s="124"/>
      <c r="G200" s="113">
        <v>0</v>
      </c>
      <c r="H200" s="124"/>
      <c r="I200" s="113">
        <v>0.64573611999999991</v>
      </c>
      <c r="J200" s="124"/>
      <c r="K200" s="113">
        <v>0</v>
      </c>
      <c r="L200" s="23"/>
      <c r="M200" s="124"/>
      <c r="N200" s="23">
        <v>0.64573611999999991</v>
      </c>
      <c r="O200" s="12"/>
      <c r="P200" s="23">
        <v>0.547234</v>
      </c>
      <c r="Q200" s="113"/>
      <c r="R200" s="36"/>
      <c r="S200" s="36"/>
      <c r="T200" s="36"/>
      <c r="U200" s="36"/>
      <c r="V200" s="36"/>
      <c r="W200" s="80"/>
      <c r="X200" s="118"/>
    </row>
    <row r="201" spans="1:24" ht="63" x14ac:dyDescent="0.25">
      <c r="A201" s="741">
        <v>128</v>
      </c>
      <c r="B201" s="554" t="s">
        <v>323</v>
      </c>
      <c r="C201" s="32"/>
      <c r="D201" s="23"/>
      <c r="E201" s="113">
        <f t="shared" si="10"/>
        <v>0.15109664</v>
      </c>
      <c r="F201" s="124"/>
      <c r="G201" s="113">
        <v>0</v>
      </c>
      <c r="H201" s="124"/>
      <c r="I201" s="113">
        <v>0.15109664</v>
      </c>
      <c r="J201" s="124"/>
      <c r="K201" s="113">
        <v>0</v>
      </c>
      <c r="L201" s="23"/>
      <c r="M201" s="124"/>
      <c r="N201" s="23">
        <v>0.15109663999999998</v>
      </c>
      <c r="O201" s="12"/>
      <c r="P201" s="23">
        <v>0.128048</v>
      </c>
      <c r="Q201" s="113"/>
      <c r="R201" s="36"/>
      <c r="S201" s="36"/>
      <c r="T201" s="36"/>
      <c r="U201" s="36"/>
      <c r="V201" s="36"/>
      <c r="W201" s="80"/>
      <c r="X201" s="118"/>
    </row>
    <row r="202" spans="1:24" ht="78.75" x14ac:dyDescent="0.25">
      <c r="A202" s="741">
        <v>129</v>
      </c>
      <c r="B202" s="554" t="s">
        <v>324</v>
      </c>
      <c r="C202" s="32"/>
      <c r="D202" s="23"/>
      <c r="E202" s="113">
        <f t="shared" si="10"/>
        <v>0.12481332000000001</v>
      </c>
      <c r="F202" s="124"/>
      <c r="G202" s="113">
        <v>0</v>
      </c>
      <c r="H202" s="124"/>
      <c r="I202" s="113">
        <v>0.12481332000000001</v>
      </c>
      <c r="J202" s="124"/>
      <c r="K202" s="113">
        <v>0</v>
      </c>
      <c r="L202" s="23"/>
      <c r="M202" s="124"/>
      <c r="N202" s="23">
        <v>0.12481331999999999</v>
      </c>
      <c r="O202" s="12"/>
      <c r="P202" s="23">
        <v>0.10577399999999999</v>
      </c>
      <c r="Q202" s="113"/>
      <c r="R202" s="36"/>
      <c r="S202" s="36"/>
      <c r="T202" s="36"/>
      <c r="U202" s="36"/>
      <c r="V202" s="36"/>
      <c r="W202" s="80"/>
      <c r="X202" s="118"/>
    </row>
    <row r="203" spans="1:24" ht="63" x14ac:dyDescent="0.25">
      <c r="A203" s="741">
        <v>130</v>
      </c>
      <c r="B203" s="554" t="s">
        <v>325</v>
      </c>
      <c r="C203" s="32"/>
      <c r="D203" s="23"/>
      <c r="E203" s="113">
        <f t="shared" si="10"/>
        <v>0.25247987999999999</v>
      </c>
      <c r="F203" s="124"/>
      <c r="G203" s="113">
        <v>0</v>
      </c>
      <c r="H203" s="124"/>
      <c r="I203" s="113">
        <v>0.25247987999999999</v>
      </c>
      <c r="J203" s="124"/>
      <c r="K203" s="113">
        <v>0</v>
      </c>
      <c r="L203" s="23"/>
      <c r="M203" s="124"/>
      <c r="N203" s="23">
        <v>0.25247987999999999</v>
      </c>
      <c r="O203" s="12"/>
      <c r="P203" s="23">
        <v>0.21396599999999999</v>
      </c>
      <c r="Q203" s="113"/>
      <c r="R203" s="36"/>
      <c r="S203" s="36"/>
      <c r="T203" s="36"/>
      <c r="U203" s="36"/>
      <c r="V203" s="36"/>
      <c r="W203" s="80"/>
      <c r="X203" s="118"/>
    </row>
    <row r="204" spans="1:24" ht="47.25" x14ac:dyDescent="0.25">
      <c r="A204" s="741">
        <v>131</v>
      </c>
      <c r="B204" s="554" t="s">
        <v>326</v>
      </c>
      <c r="C204" s="32"/>
      <c r="D204" s="23"/>
      <c r="E204" s="113">
        <f t="shared" si="10"/>
        <v>0.32781697999999998</v>
      </c>
      <c r="F204" s="124"/>
      <c r="G204" s="113">
        <v>0</v>
      </c>
      <c r="H204" s="124"/>
      <c r="I204" s="113">
        <v>0.32781697999999998</v>
      </c>
      <c r="J204" s="124"/>
      <c r="K204" s="113">
        <v>0</v>
      </c>
      <c r="L204" s="23"/>
      <c r="M204" s="124"/>
      <c r="N204" s="23">
        <v>0.32781697999999998</v>
      </c>
      <c r="O204" s="12"/>
      <c r="P204" s="23">
        <v>0.27781099999999997</v>
      </c>
      <c r="Q204" s="113"/>
      <c r="R204" s="36"/>
      <c r="S204" s="36"/>
      <c r="T204" s="36"/>
      <c r="U204" s="36"/>
      <c r="V204" s="36"/>
      <c r="W204" s="80"/>
      <c r="X204" s="118"/>
    </row>
    <row r="205" spans="1:24" ht="63" x14ac:dyDescent="0.25">
      <c r="A205" s="741">
        <v>132</v>
      </c>
      <c r="B205" s="554" t="s">
        <v>327</v>
      </c>
      <c r="C205" s="32"/>
      <c r="D205" s="23"/>
      <c r="E205" s="113">
        <f t="shared" si="10"/>
        <v>0.21302185999999998</v>
      </c>
      <c r="F205" s="124"/>
      <c r="G205" s="113">
        <v>0</v>
      </c>
      <c r="H205" s="124"/>
      <c r="I205" s="113">
        <v>0.21302185999999998</v>
      </c>
      <c r="J205" s="124"/>
      <c r="K205" s="113">
        <v>0</v>
      </c>
      <c r="L205" s="23"/>
      <c r="M205" s="124"/>
      <c r="N205" s="23">
        <v>0.21302185999999998</v>
      </c>
      <c r="O205" s="12"/>
      <c r="P205" s="23">
        <v>0.18052699999999999</v>
      </c>
      <c r="Q205" s="113"/>
      <c r="R205" s="36"/>
      <c r="S205" s="36"/>
      <c r="T205" s="36"/>
      <c r="U205" s="36"/>
      <c r="V205" s="36"/>
      <c r="W205" s="80"/>
      <c r="X205" s="118"/>
    </row>
    <row r="206" spans="1:24" ht="63" x14ac:dyDescent="0.25">
      <c r="A206" s="741">
        <v>133</v>
      </c>
      <c r="B206" s="554" t="s">
        <v>328</v>
      </c>
      <c r="C206" s="32"/>
      <c r="D206" s="23"/>
      <c r="E206" s="113">
        <f t="shared" si="10"/>
        <v>0.26027260000000002</v>
      </c>
      <c r="F206" s="124"/>
      <c r="G206" s="113">
        <v>0</v>
      </c>
      <c r="H206" s="124"/>
      <c r="I206" s="113">
        <v>0.26027260000000002</v>
      </c>
      <c r="J206" s="124"/>
      <c r="K206" s="113">
        <v>0</v>
      </c>
      <c r="L206" s="23"/>
      <c r="M206" s="124"/>
      <c r="N206" s="23">
        <v>0.26027259999999997</v>
      </c>
      <c r="O206" s="12"/>
      <c r="P206" s="23">
        <v>0.22056999999999999</v>
      </c>
      <c r="Q206" s="113"/>
      <c r="R206" s="36"/>
      <c r="S206" s="36"/>
      <c r="T206" s="36"/>
      <c r="U206" s="36"/>
      <c r="V206" s="36"/>
      <c r="W206" s="80"/>
      <c r="X206" s="118"/>
    </row>
    <row r="207" spans="1:24" ht="47.25" x14ac:dyDescent="0.25">
      <c r="A207" s="741">
        <v>134</v>
      </c>
      <c r="B207" s="554" t="s">
        <v>329</v>
      </c>
      <c r="C207" s="32"/>
      <c r="D207" s="23"/>
      <c r="E207" s="113">
        <f t="shared" si="10"/>
        <v>0.28903628000000003</v>
      </c>
      <c r="F207" s="124"/>
      <c r="G207" s="113">
        <v>0</v>
      </c>
      <c r="H207" s="124"/>
      <c r="I207" s="113">
        <v>0.28903628000000003</v>
      </c>
      <c r="J207" s="124"/>
      <c r="K207" s="113">
        <v>0</v>
      </c>
      <c r="L207" s="23"/>
      <c r="M207" s="124"/>
      <c r="N207" s="23">
        <v>0.28903627999999998</v>
      </c>
      <c r="O207" s="12"/>
      <c r="P207" s="23">
        <v>0.244946</v>
      </c>
      <c r="Q207" s="113"/>
      <c r="R207" s="36"/>
      <c r="S207" s="36"/>
      <c r="T207" s="36"/>
      <c r="U207" s="36"/>
      <c r="V207" s="36"/>
      <c r="W207" s="80"/>
      <c r="X207" s="118"/>
    </row>
    <row r="208" spans="1:24" ht="78.75" x14ac:dyDescent="0.25">
      <c r="A208" s="741">
        <v>135</v>
      </c>
      <c r="B208" s="554" t="s">
        <v>330</v>
      </c>
      <c r="C208" s="32"/>
      <c r="D208" s="23"/>
      <c r="E208" s="113">
        <f t="shared" si="10"/>
        <v>0.36615635999999996</v>
      </c>
      <c r="F208" s="124"/>
      <c r="G208" s="113">
        <v>0</v>
      </c>
      <c r="H208" s="124"/>
      <c r="I208" s="113">
        <v>0.36615635999999996</v>
      </c>
      <c r="J208" s="124"/>
      <c r="K208" s="113">
        <v>0</v>
      </c>
      <c r="L208" s="23"/>
      <c r="M208" s="124"/>
      <c r="N208" s="23">
        <v>0.36615635999999996</v>
      </c>
      <c r="O208" s="12"/>
      <c r="P208" s="23">
        <v>0.31030199999999997</v>
      </c>
      <c r="Q208" s="113"/>
      <c r="R208" s="36"/>
      <c r="S208" s="36"/>
      <c r="T208" s="36"/>
      <c r="U208" s="36"/>
      <c r="V208" s="36"/>
      <c r="W208" s="80"/>
      <c r="X208" s="118"/>
    </row>
    <row r="209" spans="1:24" ht="78.75" x14ac:dyDescent="0.25">
      <c r="A209" s="741">
        <v>136</v>
      </c>
      <c r="B209" s="554" t="s">
        <v>331</v>
      </c>
      <c r="C209" s="32"/>
      <c r="D209" s="23"/>
      <c r="E209" s="113">
        <f t="shared" si="10"/>
        <v>0.82015192000000003</v>
      </c>
      <c r="F209" s="124"/>
      <c r="G209" s="113">
        <v>0</v>
      </c>
      <c r="H209" s="124"/>
      <c r="I209" s="113">
        <v>0.82015192000000003</v>
      </c>
      <c r="J209" s="124"/>
      <c r="K209" s="113">
        <v>0</v>
      </c>
      <c r="L209" s="23"/>
      <c r="M209" s="124"/>
      <c r="N209" s="23">
        <v>0.82015191999999992</v>
      </c>
      <c r="O209" s="12"/>
      <c r="P209" s="23">
        <v>0.695044</v>
      </c>
      <c r="Q209" s="113"/>
      <c r="R209" s="36"/>
      <c r="S209" s="36"/>
      <c r="T209" s="36"/>
      <c r="U209" s="36"/>
      <c r="V209" s="36"/>
      <c r="W209" s="80"/>
      <c r="X209" s="118"/>
    </row>
    <row r="210" spans="1:24" ht="63" x14ac:dyDescent="0.25">
      <c r="A210" s="741">
        <v>137</v>
      </c>
      <c r="B210" s="554" t="s">
        <v>332</v>
      </c>
      <c r="C210" s="32"/>
      <c r="D210" s="23"/>
      <c r="E210" s="113">
        <f t="shared" si="10"/>
        <v>0.60459069999999993</v>
      </c>
      <c r="F210" s="124"/>
      <c r="G210" s="113">
        <v>0</v>
      </c>
      <c r="H210" s="124"/>
      <c r="I210" s="113">
        <v>0.60459069999999993</v>
      </c>
      <c r="J210" s="124"/>
      <c r="K210" s="113">
        <v>0</v>
      </c>
      <c r="L210" s="23"/>
      <c r="M210" s="124"/>
      <c r="N210" s="23">
        <v>0.60459069999999993</v>
      </c>
      <c r="O210" s="12"/>
      <c r="P210" s="23">
        <v>0.51236499999999996</v>
      </c>
      <c r="Q210" s="113"/>
      <c r="R210" s="36"/>
      <c r="S210" s="36"/>
      <c r="T210" s="36"/>
      <c r="U210" s="36"/>
      <c r="V210" s="36"/>
      <c r="W210" s="80"/>
      <c r="X210" s="118"/>
    </row>
    <row r="211" spans="1:24" ht="63" x14ac:dyDescent="0.25">
      <c r="A211" s="741">
        <v>138</v>
      </c>
      <c r="B211" s="554" t="s">
        <v>333</v>
      </c>
      <c r="C211" s="32"/>
      <c r="D211" s="23"/>
      <c r="E211" s="113">
        <f t="shared" si="10"/>
        <v>0.48677241999999998</v>
      </c>
      <c r="F211" s="124"/>
      <c r="G211" s="113">
        <v>0</v>
      </c>
      <c r="H211" s="124"/>
      <c r="I211" s="113">
        <v>0.48677241999999998</v>
      </c>
      <c r="J211" s="124"/>
      <c r="K211" s="113">
        <v>0</v>
      </c>
      <c r="L211" s="23"/>
      <c r="M211" s="124"/>
      <c r="N211" s="23">
        <v>0.48677241999999998</v>
      </c>
      <c r="O211" s="12"/>
      <c r="P211" s="23">
        <v>0.41251900000000002</v>
      </c>
      <c r="Q211" s="113"/>
      <c r="R211" s="36"/>
      <c r="S211" s="36"/>
      <c r="T211" s="36"/>
      <c r="U211" s="36"/>
      <c r="V211" s="36"/>
      <c r="W211" s="80"/>
      <c r="X211" s="118"/>
    </row>
    <row r="212" spans="1:24" ht="78.75" x14ac:dyDescent="0.25">
      <c r="A212" s="741">
        <v>139</v>
      </c>
      <c r="B212" s="554" t="s">
        <v>334</v>
      </c>
      <c r="C212" s="32"/>
      <c r="D212" s="23"/>
      <c r="E212" s="113">
        <f t="shared" si="10"/>
        <v>0.19292292000000003</v>
      </c>
      <c r="F212" s="124"/>
      <c r="G212" s="113">
        <v>0</v>
      </c>
      <c r="H212" s="124"/>
      <c r="I212" s="113">
        <v>0.19292292000000003</v>
      </c>
      <c r="J212" s="124"/>
      <c r="K212" s="113">
        <v>0</v>
      </c>
      <c r="L212" s="23"/>
      <c r="M212" s="124"/>
      <c r="N212" s="23">
        <v>0.19292291999999997</v>
      </c>
      <c r="O212" s="12"/>
      <c r="P212" s="23">
        <v>0.16349399999999997</v>
      </c>
      <c r="Q212" s="113"/>
      <c r="R212" s="36"/>
      <c r="S212" s="36"/>
      <c r="T212" s="36"/>
      <c r="U212" s="36"/>
      <c r="V212" s="36"/>
      <c r="W212" s="80"/>
      <c r="X212" s="118"/>
    </row>
    <row r="213" spans="1:24" ht="94.5" x14ac:dyDescent="0.3">
      <c r="A213" s="741">
        <v>140</v>
      </c>
      <c r="B213" s="675" t="s">
        <v>344</v>
      </c>
      <c r="C213" s="788"/>
      <c r="D213" s="23"/>
      <c r="E213" s="113">
        <f t="shared" si="10"/>
        <v>0.13539084000000001</v>
      </c>
      <c r="F213" s="124"/>
      <c r="G213" s="113">
        <v>0</v>
      </c>
      <c r="H213" s="124"/>
      <c r="I213" s="113">
        <v>0.13539084000000001</v>
      </c>
      <c r="J213" s="124"/>
      <c r="K213" s="113">
        <v>0</v>
      </c>
      <c r="L213" s="23"/>
      <c r="M213" s="124"/>
      <c r="N213" s="23">
        <v>0.13539083999999998</v>
      </c>
      <c r="O213" s="12"/>
      <c r="P213" s="23">
        <v>0.11473799999999999</v>
      </c>
      <c r="Q213" s="113"/>
      <c r="R213" s="36"/>
      <c r="S213" s="36"/>
      <c r="T213" s="36"/>
      <c r="U213" s="36"/>
      <c r="V213" s="36"/>
      <c r="W213" s="80"/>
      <c r="X213" s="118"/>
    </row>
    <row r="214" spans="1:24" ht="63" x14ac:dyDescent="0.25">
      <c r="A214" s="741">
        <v>141</v>
      </c>
      <c r="B214" s="676" t="s">
        <v>345</v>
      </c>
      <c r="C214" s="32"/>
      <c r="D214" s="23"/>
      <c r="E214" s="113">
        <f t="shared" si="10"/>
        <v>0.139129</v>
      </c>
      <c r="F214" s="124"/>
      <c r="G214" s="113">
        <v>0</v>
      </c>
      <c r="H214" s="124"/>
      <c r="I214" s="113">
        <v>0.139129</v>
      </c>
      <c r="J214" s="124"/>
      <c r="K214" s="113">
        <v>0</v>
      </c>
      <c r="L214" s="23"/>
      <c r="M214" s="124"/>
      <c r="N214" s="23">
        <v>0.13912907999999999</v>
      </c>
      <c r="O214" s="12"/>
      <c r="P214" s="23">
        <v>0.117906</v>
      </c>
      <c r="Q214" s="113"/>
      <c r="R214" s="36"/>
      <c r="S214" s="36"/>
      <c r="T214" s="36"/>
      <c r="U214" s="36"/>
      <c r="V214" s="36"/>
      <c r="W214" s="80"/>
      <c r="X214" s="118"/>
    </row>
    <row r="215" spans="1:24" ht="78.75" x14ac:dyDescent="0.25">
      <c r="A215" s="741">
        <v>142</v>
      </c>
      <c r="B215" s="676" t="s">
        <v>346</v>
      </c>
      <c r="C215" s="32"/>
      <c r="D215" s="23"/>
      <c r="E215" s="113">
        <f t="shared" si="10"/>
        <v>0.374585</v>
      </c>
      <c r="F215" s="124"/>
      <c r="G215" s="113">
        <v>0</v>
      </c>
      <c r="H215" s="124"/>
      <c r="I215" s="113">
        <v>0.374585</v>
      </c>
      <c r="J215" s="124"/>
      <c r="K215" s="113">
        <v>0</v>
      </c>
      <c r="L215" s="23"/>
      <c r="M215" s="124"/>
      <c r="N215" s="23">
        <v>0.37458509999999995</v>
      </c>
      <c r="O215" s="12"/>
      <c r="P215" s="23">
        <v>0.31744499999999998</v>
      </c>
      <c r="Q215" s="113"/>
      <c r="R215" s="36"/>
      <c r="S215" s="36"/>
      <c r="T215" s="36"/>
      <c r="U215" s="36"/>
      <c r="V215" s="36"/>
      <c r="W215" s="80"/>
      <c r="X215" s="118"/>
    </row>
    <row r="216" spans="1:24" ht="78.75" x14ac:dyDescent="0.25">
      <c r="A216" s="741">
        <v>143</v>
      </c>
      <c r="B216" s="676" t="s">
        <v>347</v>
      </c>
      <c r="C216" s="32"/>
      <c r="D216" s="23"/>
      <c r="E216" s="113">
        <f t="shared" si="10"/>
        <v>0.28018199999999999</v>
      </c>
      <c r="F216" s="124"/>
      <c r="G216" s="113">
        <v>0</v>
      </c>
      <c r="H216" s="124"/>
      <c r="I216" s="113">
        <v>0.28018199999999999</v>
      </c>
      <c r="J216" s="124"/>
      <c r="K216" s="113">
        <v>0</v>
      </c>
      <c r="L216" s="23"/>
      <c r="M216" s="124"/>
      <c r="N216" s="23">
        <v>0.28018273999999999</v>
      </c>
      <c r="O216" s="12"/>
      <c r="P216" s="23">
        <v>0.23744299999999999</v>
      </c>
      <c r="Q216" s="113"/>
      <c r="R216" s="36"/>
      <c r="S216" s="36"/>
      <c r="T216" s="36"/>
      <c r="U216" s="36"/>
      <c r="V216" s="36"/>
      <c r="W216" s="80"/>
      <c r="X216" s="118"/>
    </row>
    <row r="217" spans="1:24" ht="63" x14ac:dyDescent="0.25">
      <c r="A217" s="741">
        <v>144</v>
      </c>
      <c r="B217" s="676" t="s">
        <v>348</v>
      </c>
      <c r="C217" s="32"/>
      <c r="D217" s="23"/>
      <c r="E217" s="113">
        <f t="shared" si="10"/>
        <v>0.43518399999999996</v>
      </c>
      <c r="F217" s="124"/>
      <c r="G217" s="113">
        <v>0</v>
      </c>
      <c r="H217" s="124"/>
      <c r="I217" s="113">
        <v>0.43518399999999996</v>
      </c>
      <c r="J217" s="124"/>
      <c r="K217" s="113">
        <v>0</v>
      </c>
      <c r="L217" s="23"/>
      <c r="M217" s="124"/>
      <c r="N217" s="23">
        <v>0.43518399999999996</v>
      </c>
      <c r="O217" s="12"/>
      <c r="P217" s="23">
        <v>0.36879999999999996</v>
      </c>
      <c r="Q217" s="113"/>
      <c r="R217" s="36"/>
      <c r="S217" s="36"/>
      <c r="T217" s="36"/>
      <c r="U217" s="36"/>
      <c r="V217" s="36"/>
      <c r="W217" s="80"/>
      <c r="X217" s="118"/>
    </row>
    <row r="218" spans="1:24" ht="78.75" x14ac:dyDescent="0.25">
      <c r="A218" s="741">
        <v>145</v>
      </c>
      <c r="B218" s="676" t="s">
        <v>349</v>
      </c>
      <c r="C218" s="32"/>
      <c r="D218" s="23"/>
      <c r="E218" s="113">
        <f t="shared" si="10"/>
        <v>0.19647399999999998</v>
      </c>
      <c r="F218" s="124"/>
      <c r="G218" s="113">
        <v>0</v>
      </c>
      <c r="H218" s="124"/>
      <c r="I218" s="113">
        <v>0.19647399999999998</v>
      </c>
      <c r="J218" s="124"/>
      <c r="K218" s="113">
        <v>0</v>
      </c>
      <c r="L218" s="23"/>
      <c r="M218" s="124"/>
      <c r="N218" s="23">
        <v>0.19647471999999999</v>
      </c>
      <c r="O218" s="12"/>
      <c r="P218" s="23">
        <v>0.16650400000000001</v>
      </c>
      <c r="Q218" s="113"/>
      <c r="R218" s="36"/>
      <c r="S218" s="36"/>
      <c r="T218" s="36"/>
      <c r="U218" s="36"/>
      <c r="V218" s="36"/>
      <c r="W218" s="80"/>
      <c r="X218" s="118"/>
    </row>
    <row r="219" spans="1:24" ht="110.25" x14ac:dyDescent="0.25">
      <c r="A219" s="741">
        <v>146</v>
      </c>
      <c r="B219" s="675" t="s">
        <v>350</v>
      </c>
      <c r="C219" s="32"/>
      <c r="D219" s="23"/>
      <c r="E219" s="113">
        <f t="shared" si="10"/>
        <v>0.15016208</v>
      </c>
      <c r="F219" s="124"/>
      <c r="G219" s="113">
        <v>0</v>
      </c>
      <c r="H219" s="124"/>
      <c r="I219" s="113">
        <v>0.15016208</v>
      </c>
      <c r="J219" s="124"/>
      <c r="K219" s="113">
        <v>0</v>
      </c>
      <c r="L219" s="23"/>
      <c r="M219" s="124"/>
      <c r="N219" s="23">
        <v>0.15016208</v>
      </c>
      <c r="O219" s="12"/>
      <c r="P219" s="23">
        <v>0.12725600000000001</v>
      </c>
      <c r="Q219" s="113"/>
      <c r="R219" s="36"/>
      <c r="S219" s="36"/>
      <c r="T219" s="36"/>
      <c r="U219" s="36"/>
      <c r="V219" s="36"/>
      <c r="W219" s="80"/>
      <c r="X219" s="118"/>
    </row>
    <row r="220" spans="1:24" ht="78.75" x14ac:dyDescent="0.25">
      <c r="A220" s="741">
        <v>147</v>
      </c>
      <c r="B220" s="676" t="s">
        <v>351</v>
      </c>
      <c r="C220" s="32"/>
      <c r="D220" s="23"/>
      <c r="E220" s="113">
        <f t="shared" si="10"/>
        <v>0.86061499999999991</v>
      </c>
      <c r="F220" s="124"/>
      <c r="G220" s="113">
        <v>0</v>
      </c>
      <c r="H220" s="124"/>
      <c r="I220" s="113">
        <v>0.86061499999999991</v>
      </c>
      <c r="J220" s="124"/>
      <c r="K220" s="113">
        <v>0</v>
      </c>
      <c r="L220" s="23"/>
      <c r="M220" s="124"/>
      <c r="N220" s="23">
        <v>0.86061529999999997</v>
      </c>
      <c r="O220" s="12"/>
      <c r="P220" s="23">
        <v>0.72933500000000007</v>
      </c>
      <c r="Q220" s="113"/>
      <c r="R220" s="36"/>
      <c r="S220" s="36"/>
      <c r="T220" s="36"/>
      <c r="U220" s="36"/>
      <c r="V220" s="36"/>
      <c r="W220" s="80"/>
      <c r="X220" s="118"/>
    </row>
    <row r="221" spans="1:24" ht="63" x14ac:dyDescent="0.25">
      <c r="A221" s="741">
        <v>148</v>
      </c>
      <c r="B221" s="676" t="s">
        <v>352</v>
      </c>
      <c r="C221" s="32"/>
      <c r="D221" s="23"/>
      <c r="E221" s="113">
        <f t="shared" si="10"/>
        <v>0.403169</v>
      </c>
      <c r="F221" s="124"/>
      <c r="G221" s="113">
        <v>0</v>
      </c>
      <c r="H221" s="124"/>
      <c r="I221" s="113">
        <v>0.403169</v>
      </c>
      <c r="J221" s="124"/>
      <c r="K221" s="113">
        <v>0</v>
      </c>
      <c r="L221" s="23"/>
      <c r="M221" s="124"/>
      <c r="N221" s="23">
        <v>0.40316942</v>
      </c>
      <c r="O221" s="12"/>
      <c r="P221" s="23">
        <v>0.341669</v>
      </c>
      <c r="Q221" s="113"/>
      <c r="R221" s="36"/>
      <c r="S221" s="36"/>
      <c r="T221" s="36"/>
      <c r="U221" s="36"/>
      <c r="V221" s="36"/>
      <c r="W221" s="80"/>
      <c r="X221" s="118"/>
    </row>
    <row r="222" spans="1:24" ht="63" x14ac:dyDescent="0.25">
      <c r="A222" s="741">
        <v>149</v>
      </c>
      <c r="B222" s="676" t="s">
        <v>353</v>
      </c>
      <c r="C222" s="32"/>
      <c r="D222" s="23"/>
      <c r="E222" s="113">
        <f t="shared" si="10"/>
        <v>0.45569829999999995</v>
      </c>
      <c r="F222" s="124"/>
      <c r="G222" s="113">
        <v>0</v>
      </c>
      <c r="H222" s="124"/>
      <c r="I222" s="113">
        <v>0.45569829999999995</v>
      </c>
      <c r="J222" s="124"/>
      <c r="K222" s="113">
        <v>0</v>
      </c>
      <c r="L222" s="23"/>
      <c r="M222" s="124"/>
      <c r="N222" s="23">
        <v>0.45569829999999995</v>
      </c>
      <c r="O222" s="12"/>
      <c r="P222" s="23">
        <v>0.386185</v>
      </c>
      <c r="Q222" s="113"/>
      <c r="R222" s="36"/>
      <c r="S222" s="36"/>
      <c r="T222" s="36"/>
      <c r="U222" s="36"/>
      <c r="V222" s="36"/>
      <c r="W222" s="80"/>
      <c r="X222" s="118"/>
    </row>
    <row r="223" spans="1:24" ht="63" x14ac:dyDescent="0.25">
      <c r="A223" s="741">
        <v>150</v>
      </c>
      <c r="B223" s="676" t="s">
        <v>354</v>
      </c>
      <c r="C223" s="32"/>
      <c r="D223" s="23"/>
      <c r="E223" s="113">
        <f t="shared" si="10"/>
        <v>0.193301</v>
      </c>
      <c r="F223" s="124"/>
      <c r="G223" s="113">
        <v>0</v>
      </c>
      <c r="H223" s="124"/>
      <c r="I223" s="113">
        <v>0.193301</v>
      </c>
      <c r="J223" s="124"/>
      <c r="K223" s="113">
        <v>0</v>
      </c>
      <c r="L223" s="23"/>
      <c r="M223" s="124"/>
      <c r="N223" s="23">
        <v>0.19330169999999999</v>
      </c>
      <c r="O223" s="12"/>
      <c r="P223" s="23">
        <v>0.16381500000000002</v>
      </c>
      <c r="Q223" s="113"/>
      <c r="R223" s="36"/>
      <c r="S223" s="36"/>
      <c r="T223" s="36"/>
      <c r="U223" s="36"/>
      <c r="V223" s="36"/>
      <c r="W223" s="80"/>
      <c r="X223" s="118"/>
    </row>
    <row r="224" spans="1:24" ht="63" x14ac:dyDescent="0.25">
      <c r="A224" s="741">
        <v>151</v>
      </c>
      <c r="B224" s="676" t="s">
        <v>355</v>
      </c>
      <c r="C224" s="32"/>
      <c r="D224" s="23"/>
      <c r="E224" s="113">
        <f t="shared" si="10"/>
        <v>0.28018156</v>
      </c>
      <c r="F224" s="124"/>
      <c r="G224" s="113">
        <v>0</v>
      </c>
      <c r="H224" s="124"/>
      <c r="I224" s="113">
        <v>0.28018156</v>
      </c>
      <c r="J224" s="124"/>
      <c r="K224" s="113">
        <v>0</v>
      </c>
      <c r="L224" s="23"/>
      <c r="M224" s="124"/>
      <c r="N224" s="23">
        <v>0.28018156</v>
      </c>
      <c r="O224" s="12"/>
      <c r="P224" s="23">
        <v>0.23744200000000001</v>
      </c>
      <c r="Q224" s="113"/>
      <c r="R224" s="36"/>
      <c r="S224" s="36"/>
      <c r="T224" s="36"/>
      <c r="U224" s="36"/>
      <c r="V224" s="36"/>
      <c r="W224" s="80"/>
      <c r="X224" s="118"/>
    </row>
    <row r="225" spans="1:24" ht="78.75" x14ac:dyDescent="0.25">
      <c r="A225" s="741">
        <v>152</v>
      </c>
      <c r="B225" s="676" t="s">
        <v>356</v>
      </c>
      <c r="C225" s="32"/>
      <c r="D225" s="23"/>
      <c r="E225" s="113">
        <f t="shared" si="10"/>
        <v>0.53872073999999992</v>
      </c>
      <c r="F225" s="124"/>
      <c r="G225" s="113">
        <v>0</v>
      </c>
      <c r="H225" s="124"/>
      <c r="I225" s="113">
        <v>0.53872073999999992</v>
      </c>
      <c r="J225" s="124"/>
      <c r="K225" s="113">
        <v>0</v>
      </c>
      <c r="L225" s="23"/>
      <c r="M225" s="124"/>
      <c r="N225" s="23">
        <v>0.53872073999999992</v>
      </c>
      <c r="O225" s="12"/>
      <c r="P225" s="23">
        <v>0.45654299999999998</v>
      </c>
      <c r="Q225" s="113"/>
      <c r="R225" s="36"/>
      <c r="S225" s="36"/>
      <c r="T225" s="36"/>
      <c r="U225" s="36"/>
      <c r="V225" s="36"/>
      <c r="W225" s="80"/>
      <c r="X225" s="118"/>
    </row>
    <row r="226" spans="1:24" ht="63" x14ac:dyDescent="0.25">
      <c r="A226" s="741">
        <v>153</v>
      </c>
      <c r="B226" s="676" t="s">
        <v>357</v>
      </c>
      <c r="C226" s="32"/>
      <c r="D226" s="23"/>
      <c r="E226" s="113">
        <f t="shared" si="10"/>
        <v>0.234657</v>
      </c>
      <c r="F226" s="124"/>
      <c r="G226" s="113">
        <v>0</v>
      </c>
      <c r="H226" s="124"/>
      <c r="I226" s="113">
        <v>0.234657</v>
      </c>
      <c r="J226" s="124"/>
      <c r="K226" s="113">
        <v>0</v>
      </c>
      <c r="L226" s="23"/>
      <c r="M226" s="124"/>
      <c r="N226" s="23">
        <v>0.23465715999999998</v>
      </c>
      <c r="O226" s="12"/>
      <c r="P226" s="23">
        <v>0.19886199999999998</v>
      </c>
      <c r="Q226" s="113"/>
      <c r="R226" s="36"/>
      <c r="S226" s="36"/>
      <c r="T226" s="36"/>
      <c r="U226" s="36"/>
      <c r="V226" s="36"/>
      <c r="W226" s="80"/>
      <c r="X226" s="118"/>
    </row>
    <row r="227" spans="1:24" ht="94.5" x14ac:dyDescent="0.25">
      <c r="A227" s="741">
        <v>154</v>
      </c>
      <c r="B227" s="676" t="s">
        <v>358</v>
      </c>
      <c r="C227" s="32"/>
      <c r="D227" s="23"/>
      <c r="E227" s="113">
        <f t="shared" si="10"/>
        <v>0.29422700000000002</v>
      </c>
      <c r="F227" s="124"/>
      <c r="G227" s="113">
        <v>0</v>
      </c>
      <c r="H227" s="124"/>
      <c r="I227" s="113">
        <v>0.29422700000000002</v>
      </c>
      <c r="J227" s="124"/>
      <c r="K227" s="113">
        <v>0</v>
      </c>
      <c r="L227" s="23"/>
      <c r="M227" s="124"/>
      <c r="N227" s="23">
        <v>0.29422709999999996</v>
      </c>
      <c r="O227" s="12"/>
      <c r="P227" s="23">
        <v>0.24934499999999998</v>
      </c>
      <c r="Q227" s="113"/>
      <c r="R227" s="36"/>
      <c r="S227" s="36"/>
      <c r="T227" s="36"/>
      <c r="U227" s="36"/>
      <c r="V227" s="36"/>
      <c r="W227" s="80"/>
      <c r="X227" s="118"/>
    </row>
    <row r="228" spans="1:24" ht="78.75" x14ac:dyDescent="0.25">
      <c r="A228" s="741">
        <v>155</v>
      </c>
      <c r="B228" s="676" t="s">
        <v>359</v>
      </c>
      <c r="C228" s="32"/>
      <c r="D228" s="23"/>
      <c r="E228" s="113">
        <f t="shared" si="10"/>
        <v>1.7360612899999999</v>
      </c>
      <c r="F228" s="124"/>
      <c r="G228" s="113">
        <v>0</v>
      </c>
      <c r="H228" s="124"/>
      <c r="I228" s="113">
        <v>1.7360612899999999</v>
      </c>
      <c r="J228" s="124"/>
      <c r="K228" s="113">
        <v>0</v>
      </c>
      <c r="L228" s="23"/>
      <c r="M228" s="124"/>
      <c r="N228" s="23">
        <v>1.7360620199999999</v>
      </c>
      <c r="O228" s="12"/>
      <c r="P228" s="23">
        <v>1.471239</v>
      </c>
      <c r="Q228" s="113"/>
      <c r="R228" s="36"/>
      <c r="S228" s="36"/>
      <c r="T228" s="36"/>
      <c r="U228" s="36"/>
      <c r="V228" s="36"/>
      <c r="W228" s="80"/>
      <c r="X228" s="118"/>
    </row>
    <row r="229" spans="1:24" ht="63" x14ac:dyDescent="0.25">
      <c r="A229" s="741">
        <v>156</v>
      </c>
      <c r="B229" s="676" t="s">
        <v>360</v>
      </c>
      <c r="C229" s="32"/>
      <c r="D229" s="23"/>
      <c r="E229" s="113">
        <f t="shared" si="10"/>
        <v>0.50725958000000004</v>
      </c>
      <c r="F229" s="124"/>
      <c r="G229" s="113">
        <v>0</v>
      </c>
      <c r="H229" s="124"/>
      <c r="I229" s="113">
        <v>0.50725958000000004</v>
      </c>
      <c r="J229" s="124"/>
      <c r="K229" s="113">
        <v>0</v>
      </c>
      <c r="L229" s="23"/>
      <c r="M229" s="124"/>
      <c r="N229" s="23">
        <v>0.50725957999999993</v>
      </c>
      <c r="O229" s="12"/>
      <c r="P229" s="23">
        <v>0.42988099999999996</v>
      </c>
      <c r="Q229" s="113"/>
      <c r="R229" s="36"/>
      <c r="S229" s="36"/>
      <c r="T229" s="36"/>
      <c r="U229" s="36"/>
      <c r="V229" s="36"/>
      <c r="W229" s="80"/>
      <c r="X229" s="118"/>
    </row>
    <row r="230" spans="1:24" ht="78.75" x14ac:dyDescent="0.25">
      <c r="A230" s="741">
        <v>157</v>
      </c>
      <c r="B230" s="676" t="s">
        <v>361</v>
      </c>
      <c r="C230" s="32"/>
      <c r="D230" s="23"/>
      <c r="E230" s="113">
        <f t="shared" si="10"/>
        <v>0.65323265999999991</v>
      </c>
      <c r="F230" s="124"/>
      <c r="G230" s="113">
        <v>0</v>
      </c>
      <c r="H230" s="124"/>
      <c r="I230" s="113">
        <v>0.65323265999999991</v>
      </c>
      <c r="J230" s="124"/>
      <c r="K230" s="113">
        <v>0</v>
      </c>
      <c r="L230" s="23"/>
      <c r="M230" s="124"/>
      <c r="N230" s="23">
        <v>0.65323265999999991</v>
      </c>
      <c r="O230" s="12"/>
      <c r="P230" s="23">
        <v>0.55358699999999994</v>
      </c>
      <c r="Q230" s="113"/>
      <c r="R230" s="36"/>
      <c r="S230" s="36"/>
      <c r="T230" s="36"/>
      <c r="U230" s="36"/>
      <c r="V230" s="36"/>
      <c r="W230" s="80"/>
      <c r="X230" s="118"/>
    </row>
    <row r="231" spans="1:24" ht="63" x14ac:dyDescent="0.25">
      <c r="A231" s="741">
        <v>158</v>
      </c>
      <c r="B231" s="676" t="s">
        <v>362</v>
      </c>
      <c r="C231" s="32"/>
      <c r="D231" s="23"/>
      <c r="E231" s="113">
        <f t="shared" si="10"/>
        <v>0.31700800000000001</v>
      </c>
      <c r="F231" s="124"/>
      <c r="G231" s="113">
        <v>0</v>
      </c>
      <c r="H231" s="124"/>
      <c r="I231" s="113">
        <v>0.31700800000000001</v>
      </c>
      <c r="J231" s="124"/>
      <c r="K231" s="113">
        <v>0</v>
      </c>
      <c r="L231" s="23"/>
      <c r="M231" s="124"/>
      <c r="N231" s="23">
        <v>0.31700817999999997</v>
      </c>
      <c r="O231" s="12"/>
      <c r="P231" s="23">
        <v>0.26865099999999997</v>
      </c>
      <c r="Q231" s="113"/>
      <c r="R231" s="36"/>
      <c r="S231" s="36"/>
      <c r="T231" s="36"/>
      <c r="U231" s="36"/>
      <c r="V231" s="36"/>
      <c r="W231" s="80"/>
      <c r="X231" s="118"/>
    </row>
    <row r="232" spans="1:24" ht="63" x14ac:dyDescent="0.25">
      <c r="A232" s="741">
        <v>159</v>
      </c>
      <c r="B232" s="676" t="s">
        <v>363</v>
      </c>
      <c r="C232" s="32"/>
      <c r="D232" s="23"/>
      <c r="E232" s="113">
        <f t="shared" si="10"/>
        <v>0.21814700000000001</v>
      </c>
      <c r="F232" s="124"/>
      <c r="G232" s="113">
        <v>0</v>
      </c>
      <c r="H232" s="124"/>
      <c r="I232" s="113">
        <v>0.21814700000000001</v>
      </c>
      <c r="J232" s="124"/>
      <c r="K232" s="113">
        <v>0</v>
      </c>
      <c r="L232" s="23"/>
      <c r="M232" s="124"/>
      <c r="N232" s="23">
        <v>0.21814777999999999</v>
      </c>
      <c r="O232" s="12"/>
      <c r="P232" s="23">
        <v>0.18487100000000001</v>
      </c>
      <c r="Q232" s="113"/>
      <c r="R232" s="36"/>
      <c r="S232" s="36"/>
      <c r="T232" s="36"/>
      <c r="U232" s="36"/>
      <c r="V232" s="36"/>
      <c r="W232" s="80"/>
      <c r="X232" s="118"/>
    </row>
    <row r="233" spans="1:24" ht="78.75" x14ac:dyDescent="0.25">
      <c r="A233" s="741">
        <v>160</v>
      </c>
      <c r="B233" s="676" t="s">
        <v>364</v>
      </c>
      <c r="C233" s="32"/>
      <c r="D233" s="23"/>
      <c r="E233" s="113">
        <f t="shared" si="10"/>
        <v>0.42127599999999998</v>
      </c>
      <c r="F233" s="124"/>
      <c r="G233" s="113">
        <v>0</v>
      </c>
      <c r="H233" s="124"/>
      <c r="I233" s="113">
        <v>0.42127599999999998</v>
      </c>
      <c r="J233" s="124"/>
      <c r="K233" s="113">
        <v>0</v>
      </c>
      <c r="L233" s="23"/>
      <c r="M233" s="124"/>
      <c r="N233" s="23">
        <v>0.42127651999999999</v>
      </c>
      <c r="O233" s="12"/>
      <c r="P233" s="23">
        <v>0.357014</v>
      </c>
      <c r="Q233" s="113"/>
      <c r="R233" s="36"/>
      <c r="S233" s="36"/>
      <c r="T233" s="36"/>
      <c r="U233" s="36"/>
      <c r="V233" s="36"/>
      <c r="W233" s="80"/>
      <c r="X233" s="118"/>
    </row>
    <row r="234" spans="1:24" ht="94.5" x14ac:dyDescent="0.25">
      <c r="A234" s="741">
        <v>161</v>
      </c>
      <c r="B234" s="676" t="s">
        <v>365</v>
      </c>
      <c r="C234" s="32"/>
      <c r="D234" s="23"/>
      <c r="E234" s="113">
        <f t="shared" si="10"/>
        <v>0.63371600000000006</v>
      </c>
      <c r="F234" s="124"/>
      <c r="G234" s="113">
        <v>0</v>
      </c>
      <c r="H234" s="124"/>
      <c r="I234" s="113">
        <v>0.63371600000000006</v>
      </c>
      <c r="J234" s="124"/>
      <c r="K234" s="113">
        <v>0</v>
      </c>
      <c r="L234" s="23"/>
      <c r="M234" s="124"/>
      <c r="N234" s="23">
        <v>0.63371663999999994</v>
      </c>
      <c r="O234" s="12"/>
      <c r="P234" s="23">
        <v>0.53704799999999997</v>
      </c>
      <c r="Q234" s="113"/>
      <c r="R234" s="36"/>
      <c r="S234" s="36"/>
      <c r="T234" s="36"/>
      <c r="U234" s="36"/>
      <c r="V234" s="36"/>
      <c r="W234" s="80"/>
      <c r="X234" s="118"/>
    </row>
    <row r="235" spans="1:24" ht="63" x14ac:dyDescent="0.25">
      <c r="A235" s="741">
        <v>162</v>
      </c>
      <c r="B235" s="676" t="s">
        <v>366</v>
      </c>
      <c r="C235" s="32"/>
      <c r="D235" s="23"/>
      <c r="E235" s="113">
        <f t="shared" si="10"/>
        <v>1.1711865800000001</v>
      </c>
      <c r="F235" s="124"/>
      <c r="G235" s="113">
        <v>0</v>
      </c>
      <c r="H235" s="124"/>
      <c r="I235" s="113">
        <v>1.1711865800000001</v>
      </c>
      <c r="J235" s="124"/>
      <c r="K235" s="113">
        <v>0</v>
      </c>
      <c r="L235" s="23"/>
      <c r="M235" s="124"/>
      <c r="N235" s="23">
        <v>1.1711865799999999</v>
      </c>
      <c r="O235" s="12"/>
      <c r="P235" s="23">
        <v>0.99253099999999994</v>
      </c>
      <c r="Q235" s="113"/>
      <c r="R235" s="36"/>
      <c r="S235" s="36"/>
      <c r="T235" s="36"/>
      <c r="U235" s="36"/>
      <c r="V235" s="36"/>
      <c r="W235" s="80"/>
      <c r="X235" s="118"/>
    </row>
    <row r="236" spans="1:24" ht="78.75" x14ac:dyDescent="0.25">
      <c r="A236" s="741">
        <v>163</v>
      </c>
      <c r="B236" s="676" t="s">
        <v>367</v>
      </c>
      <c r="C236" s="32"/>
      <c r="D236" s="23"/>
      <c r="E236" s="113">
        <f t="shared" si="10"/>
        <v>0.322934</v>
      </c>
      <c r="F236" s="124"/>
      <c r="G236" s="113">
        <v>0</v>
      </c>
      <c r="H236" s="124"/>
      <c r="I236" s="113">
        <v>0.322934</v>
      </c>
      <c r="J236" s="124"/>
      <c r="K236" s="113">
        <v>0</v>
      </c>
      <c r="L236" s="23"/>
      <c r="M236" s="124"/>
      <c r="N236" s="23">
        <v>0.32293413999999998</v>
      </c>
      <c r="O236" s="12"/>
      <c r="P236" s="23">
        <v>0.273673</v>
      </c>
      <c r="Q236" s="113"/>
      <c r="R236" s="36"/>
      <c r="S236" s="36"/>
      <c r="T236" s="36"/>
      <c r="U236" s="36"/>
      <c r="V236" s="36"/>
      <c r="W236" s="80"/>
      <c r="X236" s="118"/>
    </row>
    <row r="237" spans="1:24" ht="63" x14ac:dyDescent="0.25">
      <c r="A237" s="741">
        <v>164</v>
      </c>
      <c r="B237" s="676" t="s">
        <v>368</v>
      </c>
      <c r="C237" s="32"/>
      <c r="D237" s="23"/>
      <c r="E237" s="113">
        <f t="shared" si="10"/>
        <v>0.24565358000000001</v>
      </c>
      <c r="F237" s="124"/>
      <c r="G237" s="113">
        <v>0</v>
      </c>
      <c r="H237" s="124"/>
      <c r="I237" s="113">
        <v>0.24565358000000001</v>
      </c>
      <c r="J237" s="124"/>
      <c r="K237" s="113">
        <v>0</v>
      </c>
      <c r="L237" s="23"/>
      <c r="M237" s="124"/>
      <c r="N237" s="23">
        <v>0.24565357999999998</v>
      </c>
      <c r="O237" s="12"/>
      <c r="P237" s="23">
        <v>0.208181</v>
      </c>
      <c r="Q237" s="113"/>
      <c r="R237" s="36"/>
      <c r="S237" s="36"/>
      <c r="T237" s="36"/>
      <c r="U237" s="36"/>
      <c r="V237" s="36"/>
      <c r="W237" s="80"/>
      <c r="X237" s="118"/>
    </row>
    <row r="238" spans="1:24" ht="78.75" x14ac:dyDescent="0.25">
      <c r="A238" s="741">
        <v>165</v>
      </c>
      <c r="B238" s="676" t="s">
        <v>369</v>
      </c>
      <c r="C238" s="32"/>
      <c r="D238" s="23"/>
      <c r="E238" s="113">
        <f t="shared" si="10"/>
        <v>0.391874</v>
      </c>
      <c r="F238" s="124"/>
      <c r="G238" s="113">
        <v>0</v>
      </c>
      <c r="H238" s="124"/>
      <c r="I238" s="113">
        <v>0.391874</v>
      </c>
      <c r="J238" s="124"/>
      <c r="K238" s="113">
        <v>0</v>
      </c>
      <c r="L238" s="23"/>
      <c r="M238" s="124"/>
      <c r="N238" s="23">
        <v>0.39187445999999998</v>
      </c>
      <c r="O238" s="12"/>
      <c r="P238" s="23">
        <v>0.33209699999999998</v>
      </c>
      <c r="Q238" s="113"/>
      <c r="R238" s="36"/>
      <c r="S238" s="36"/>
      <c r="T238" s="36"/>
      <c r="U238" s="36"/>
      <c r="V238" s="36"/>
      <c r="W238" s="80"/>
      <c r="X238" s="118"/>
    </row>
    <row r="239" spans="1:24" ht="78.75" x14ac:dyDescent="0.25">
      <c r="A239" s="741">
        <v>166</v>
      </c>
      <c r="B239" s="676" t="s">
        <v>370</v>
      </c>
      <c r="C239" s="23"/>
      <c r="D239" s="23"/>
      <c r="E239" s="113">
        <f t="shared" si="10"/>
        <v>0.30794900000000003</v>
      </c>
      <c r="F239" s="124"/>
      <c r="G239" s="113">
        <v>0</v>
      </c>
      <c r="H239" s="124"/>
      <c r="I239" s="113">
        <v>0.30794900000000003</v>
      </c>
      <c r="J239" s="124"/>
      <c r="K239" s="113">
        <v>0</v>
      </c>
      <c r="L239" s="23"/>
      <c r="M239" s="124"/>
      <c r="N239" s="23">
        <v>0.30794931999999997</v>
      </c>
      <c r="O239" s="12"/>
      <c r="P239" s="23">
        <v>0.26097399999999998</v>
      </c>
      <c r="Q239" s="113"/>
      <c r="R239" s="36"/>
      <c r="S239" s="36"/>
      <c r="T239" s="36"/>
      <c r="U239" s="36"/>
      <c r="V239" s="36"/>
      <c r="W239" s="80"/>
      <c r="X239" s="118"/>
    </row>
    <row r="240" spans="1:24" ht="94.5" x14ac:dyDescent="0.25">
      <c r="A240" s="741">
        <v>167</v>
      </c>
      <c r="B240" s="676" t="s">
        <v>371</v>
      </c>
      <c r="C240" s="23"/>
      <c r="D240" s="23"/>
      <c r="E240" s="113">
        <f t="shared" si="10"/>
        <v>0.18133999999999997</v>
      </c>
      <c r="F240" s="124"/>
      <c r="G240" s="113">
        <v>0</v>
      </c>
      <c r="H240" s="124"/>
      <c r="I240" s="113">
        <v>0.18133999999999997</v>
      </c>
      <c r="J240" s="124"/>
      <c r="K240" s="113">
        <v>0</v>
      </c>
      <c r="L240" s="23"/>
      <c r="M240" s="124"/>
      <c r="N240" s="23">
        <v>0.18134003999999998</v>
      </c>
      <c r="O240" s="12"/>
      <c r="P240" s="23">
        <v>0.15367799999999998</v>
      </c>
      <c r="Q240" s="113"/>
      <c r="R240" s="36"/>
      <c r="S240" s="36"/>
      <c r="T240" s="36"/>
      <c r="U240" s="36"/>
      <c r="V240" s="36"/>
      <c r="W240" s="80"/>
      <c r="X240" s="118"/>
    </row>
    <row r="241" spans="1:24" ht="94.5" x14ac:dyDescent="0.25">
      <c r="A241" s="741">
        <v>168</v>
      </c>
      <c r="B241" s="676" t="s">
        <v>372</v>
      </c>
      <c r="C241" s="32"/>
      <c r="D241" s="23"/>
      <c r="E241" s="113">
        <f t="shared" si="10"/>
        <v>0.22906100000000001</v>
      </c>
      <c r="F241" s="124"/>
      <c r="G241" s="113">
        <v>0</v>
      </c>
      <c r="H241" s="124"/>
      <c r="I241" s="113">
        <v>0.22906100000000001</v>
      </c>
      <c r="J241" s="124"/>
      <c r="K241" s="113">
        <v>0</v>
      </c>
      <c r="L241" s="23"/>
      <c r="M241" s="124"/>
      <c r="N241" s="23">
        <v>0.22906159999999998</v>
      </c>
      <c r="O241" s="12"/>
      <c r="P241" s="23">
        <v>0.19411999999999999</v>
      </c>
      <c r="Q241" s="113"/>
      <c r="R241" s="36"/>
      <c r="S241" s="36"/>
      <c r="T241" s="36"/>
      <c r="U241" s="36"/>
      <c r="V241" s="36"/>
      <c r="W241" s="80"/>
      <c r="X241" s="118"/>
    </row>
    <row r="242" spans="1:24" ht="94.5" x14ac:dyDescent="0.25">
      <c r="A242" s="741">
        <v>169</v>
      </c>
      <c r="B242" s="676" t="s">
        <v>373</v>
      </c>
      <c r="C242" s="32"/>
      <c r="D242" s="23"/>
      <c r="E242" s="113">
        <f t="shared" si="10"/>
        <v>0.15163589999999999</v>
      </c>
      <c r="F242" s="124"/>
      <c r="G242" s="113">
        <v>0</v>
      </c>
      <c r="H242" s="124"/>
      <c r="I242" s="113">
        <v>0.15163589999999999</v>
      </c>
      <c r="J242" s="124"/>
      <c r="K242" s="113">
        <v>0</v>
      </c>
      <c r="L242" s="23"/>
      <c r="M242" s="124"/>
      <c r="N242" s="23">
        <v>0.15163589999999999</v>
      </c>
      <c r="O242" s="12"/>
      <c r="P242" s="23">
        <v>0.12850500000000001</v>
      </c>
      <c r="Q242" s="113"/>
      <c r="R242" s="36"/>
      <c r="S242" s="36"/>
      <c r="T242" s="36"/>
      <c r="U242" s="36"/>
      <c r="V242" s="36"/>
      <c r="W242" s="80"/>
      <c r="X242" s="118"/>
    </row>
    <row r="243" spans="1:24" ht="78.75" x14ac:dyDescent="0.25">
      <c r="A243" s="741">
        <v>170</v>
      </c>
      <c r="B243" s="676" t="s">
        <v>374</v>
      </c>
      <c r="C243" s="32"/>
      <c r="D243" s="23"/>
      <c r="E243" s="113">
        <f t="shared" si="10"/>
        <v>0.121637</v>
      </c>
      <c r="F243" s="124"/>
      <c r="G243" s="113">
        <v>0</v>
      </c>
      <c r="H243" s="124"/>
      <c r="I243" s="113">
        <v>0.121637</v>
      </c>
      <c r="J243" s="124"/>
      <c r="K243" s="113">
        <v>0</v>
      </c>
      <c r="L243" s="23"/>
      <c r="M243" s="124"/>
      <c r="N243" s="23">
        <v>0.12163793999999999</v>
      </c>
      <c r="O243" s="12"/>
      <c r="P243" s="23">
        <v>0.10308299999999999</v>
      </c>
      <c r="Q243" s="113"/>
      <c r="R243" s="36"/>
      <c r="S243" s="36"/>
      <c r="T243" s="36"/>
      <c r="U243" s="36"/>
      <c r="V243" s="36"/>
      <c r="W243" s="80"/>
      <c r="X243" s="118"/>
    </row>
    <row r="244" spans="1:24" ht="63" x14ac:dyDescent="0.25">
      <c r="A244" s="741">
        <v>171</v>
      </c>
      <c r="B244" s="676" t="s">
        <v>375</v>
      </c>
      <c r="C244" s="32"/>
      <c r="D244" s="23"/>
      <c r="E244" s="113">
        <f t="shared" si="10"/>
        <v>0.440799</v>
      </c>
      <c r="F244" s="124"/>
      <c r="G244" s="113">
        <v>0</v>
      </c>
      <c r="H244" s="124"/>
      <c r="I244" s="113">
        <v>0.440799</v>
      </c>
      <c r="J244" s="124"/>
      <c r="K244" s="113">
        <v>0</v>
      </c>
      <c r="L244" s="23"/>
      <c r="M244" s="124"/>
      <c r="N244" s="23">
        <v>0.45507791499999994</v>
      </c>
      <c r="O244" s="12"/>
      <c r="P244" s="23">
        <v>0.38565924999999995</v>
      </c>
      <c r="Q244" s="113"/>
      <c r="R244" s="36"/>
      <c r="S244" s="36"/>
      <c r="T244" s="36"/>
      <c r="U244" s="36"/>
      <c r="V244" s="36"/>
      <c r="W244" s="80"/>
      <c r="X244" s="118"/>
    </row>
    <row r="245" spans="1:24" ht="63" x14ac:dyDescent="0.25">
      <c r="A245" s="741">
        <v>172</v>
      </c>
      <c r="B245" s="676" t="s">
        <v>376</v>
      </c>
      <c r="C245" s="32"/>
      <c r="D245" s="23"/>
      <c r="E245" s="113">
        <f t="shared" si="10"/>
        <v>0.146013</v>
      </c>
      <c r="F245" s="124"/>
      <c r="G245" s="113">
        <v>0</v>
      </c>
      <c r="H245" s="124"/>
      <c r="I245" s="113">
        <v>0.146013</v>
      </c>
      <c r="J245" s="124"/>
      <c r="K245" s="113">
        <v>0</v>
      </c>
      <c r="L245" s="23"/>
      <c r="M245" s="124"/>
      <c r="N245" s="23">
        <v>0.14601319999999998</v>
      </c>
      <c r="O245" s="12"/>
      <c r="P245" s="23">
        <v>0.12373999999999999</v>
      </c>
      <c r="Q245" s="113"/>
      <c r="R245" s="36"/>
      <c r="S245" s="36"/>
      <c r="T245" s="36"/>
      <c r="U245" s="36"/>
      <c r="V245" s="36"/>
      <c r="W245" s="80"/>
      <c r="X245" s="118"/>
    </row>
    <row r="246" spans="1:24" ht="110.25" x14ac:dyDescent="0.25">
      <c r="A246" s="741">
        <v>173</v>
      </c>
      <c r="B246" s="676" t="s">
        <v>377</v>
      </c>
      <c r="C246" s="32"/>
      <c r="D246" s="23"/>
      <c r="E246" s="113">
        <f t="shared" si="10"/>
        <v>0.426315</v>
      </c>
      <c r="F246" s="124"/>
      <c r="G246" s="113">
        <v>0</v>
      </c>
      <c r="H246" s="124"/>
      <c r="I246" s="113">
        <v>0.426315</v>
      </c>
      <c r="J246" s="124"/>
      <c r="K246" s="113">
        <v>0</v>
      </c>
      <c r="L246" s="23"/>
      <c r="M246" s="124"/>
      <c r="N246" s="23">
        <v>0.42631511999999999</v>
      </c>
      <c r="O246" s="12"/>
      <c r="P246" s="23">
        <v>0.36128399999999999</v>
      </c>
      <c r="Q246" s="113"/>
      <c r="R246" s="36"/>
      <c r="S246" s="36"/>
      <c r="T246" s="36"/>
      <c r="U246" s="36"/>
      <c r="V246" s="36"/>
      <c r="W246" s="80"/>
      <c r="X246" s="118"/>
    </row>
    <row r="247" spans="1:24" ht="78.75" x14ac:dyDescent="0.25">
      <c r="A247" s="741">
        <v>174</v>
      </c>
      <c r="B247" s="676" t="s">
        <v>378</v>
      </c>
      <c r="C247" s="32"/>
      <c r="D247" s="23"/>
      <c r="E247" s="113">
        <f t="shared" si="10"/>
        <v>0.231185</v>
      </c>
      <c r="F247" s="124"/>
      <c r="G247" s="113">
        <v>0</v>
      </c>
      <c r="H247" s="124"/>
      <c r="I247" s="113">
        <v>0.231185</v>
      </c>
      <c r="J247" s="124"/>
      <c r="K247" s="113">
        <v>0</v>
      </c>
      <c r="L247" s="23"/>
      <c r="M247" s="124"/>
      <c r="N247" s="23">
        <v>0.23118559999999999</v>
      </c>
      <c r="O247" s="12"/>
      <c r="P247" s="23">
        <v>0.19592000000000001</v>
      </c>
      <c r="Q247" s="113"/>
      <c r="R247" s="36"/>
      <c r="S247" s="36"/>
      <c r="T247" s="36"/>
      <c r="U247" s="36"/>
      <c r="V247" s="36"/>
      <c r="W247" s="80"/>
      <c r="X247" s="118"/>
    </row>
    <row r="248" spans="1:24" ht="78.75" x14ac:dyDescent="0.25">
      <c r="A248" s="741">
        <v>175</v>
      </c>
      <c r="B248" s="676" t="s">
        <v>379</v>
      </c>
      <c r="C248" s="32"/>
      <c r="D248" s="23"/>
      <c r="E248" s="113">
        <f t="shared" si="10"/>
        <v>0.68734000000000006</v>
      </c>
      <c r="F248" s="124"/>
      <c r="G248" s="113">
        <v>0</v>
      </c>
      <c r="H248" s="124"/>
      <c r="I248" s="113">
        <v>0.68734000000000006</v>
      </c>
      <c r="J248" s="124"/>
      <c r="K248" s="113">
        <v>0</v>
      </c>
      <c r="L248" s="23"/>
      <c r="M248" s="124"/>
      <c r="N248" s="23">
        <v>0.68734055999999999</v>
      </c>
      <c r="O248" s="12"/>
      <c r="P248" s="23">
        <v>0.58249200000000001</v>
      </c>
      <c r="Q248" s="113"/>
      <c r="R248" s="36"/>
      <c r="S248" s="36"/>
      <c r="T248" s="36"/>
      <c r="U248" s="36"/>
      <c r="V248" s="36"/>
      <c r="W248" s="80"/>
      <c r="X248" s="118"/>
    </row>
    <row r="249" spans="1:24" ht="63" x14ac:dyDescent="0.25">
      <c r="A249" s="741">
        <v>176</v>
      </c>
      <c r="B249" s="676" t="s">
        <v>380</v>
      </c>
      <c r="C249" s="32"/>
      <c r="D249" s="23"/>
      <c r="E249" s="113">
        <f t="shared" ref="E249:E312" si="11">G249+I249+K249</f>
        <v>0</v>
      </c>
      <c r="F249" s="124"/>
      <c r="G249" s="113">
        <v>0</v>
      </c>
      <c r="H249" s="124"/>
      <c r="I249" s="113">
        <v>0</v>
      </c>
      <c r="J249" s="124"/>
      <c r="K249" s="113">
        <v>0</v>
      </c>
      <c r="L249" s="23"/>
      <c r="M249" s="124"/>
      <c r="N249" s="23">
        <v>0.39399373999999998</v>
      </c>
      <c r="O249" s="12"/>
      <c r="P249" s="23">
        <v>0.333893</v>
      </c>
      <c r="Q249" s="113"/>
      <c r="R249" s="36"/>
      <c r="S249" s="36"/>
      <c r="T249" s="36"/>
      <c r="U249" s="36"/>
      <c r="V249" s="36"/>
      <c r="W249" s="80"/>
      <c r="X249" s="118"/>
    </row>
    <row r="250" spans="1:24" ht="78.75" x14ac:dyDescent="0.25">
      <c r="A250" s="741">
        <v>177</v>
      </c>
      <c r="B250" s="676" t="s">
        <v>381</v>
      </c>
      <c r="C250" s="32"/>
      <c r="D250" s="23"/>
      <c r="E250" s="113">
        <f t="shared" si="11"/>
        <v>0</v>
      </c>
      <c r="F250" s="124"/>
      <c r="G250" s="113">
        <v>0</v>
      </c>
      <c r="H250" s="124"/>
      <c r="I250" s="113">
        <v>0</v>
      </c>
      <c r="J250" s="124"/>
      <c r="K250" s="113">
        <v>0</v>
      </c>
      <c r="L250" s="23"/>
      <c r="M250" s="124"/>
      <c r="N250" s="23">
        <v>0.45778217999999998</v>
      </c>
      <c r="O250" s="12"/>
      <c r="P250" s="23">
        <v>0.38795099999999999</v>
      </c>
      <c r="Q250" s="113"/>
      <c r="R250" s="36"/>
      <c r="S250" s="36"/>
      <c r="T250" s="36"/>
      <c r="U250" s="36"/>
      <c r="V250" s="36"/>
      <c r="W250" s="80"/>
      <c r="X250" s="118"/>
    </row>
    <row r="251" spans="1:24" ht="78.75" x14ac:dyDescent="0.25">
      <c r="A251" s="741">
        <v>178</v>
      </c>
      <c r="B251" s="676" t="s">
        <v>382</v>
      </c>
      <c r="C251" s="32"/>
      <c r="D251" s="23"/>
      <c r="E251" s="113">
        <f t="shared" si="11"/>
        <v>0.36099503999999999</v>
      </c>
      <c r="F251" s="124"/>
      <c r="G251" s="113">
        <v>0</v>
      </c>
      <c r="H251" s="124"/>
      <c r="I251" s="113">
        <v>0.36099503999999999</v>
      </c>
      <c r="J251" s="124"/>
      <c r="K251" s="113">
        <v>0</v>
      </c>
      <c r="L251" s="23"/>
      <c r="M251" s="124"/>
      <c r="N251" s="23">
        <v>0.36099503999999999</v>
      </c>
      <c r="O251" s="12"/>
      <c r="P251" s="23">
        <v>0.30592800000000003</v>
      </c>
      <c r="Q251" s="113"/>
      <c r="R251" s="36"/>
      <c r="S251" s="36"/>
      <c r="T251" s="36"/>
      <c r="U251" s="36"/>
      <c r="V251" s="36"/>
      <c r="W251" s="80"/>
      <c r="X251" s="118"/>
    </row>
    <row r="252" spans="1:24" ht="63" x14ac:dyDescent="0.25">
      <c r="A252" s="741">
        <v>179</v>
      </c>
      <c r="B252" s="676" t="s">
        <v>383</v>
      </c>
      <c r="C252" s="32"/>
      <c r="D252" s="23"/>
      <c r="E252" s="113">
        <f t="shared" si="11"/>
        <v>0</v>
      </c>
      <c r="F252" s="124"/>
      <c r="G252" s="113">
        <v>0</v>
      </c>
      <c r="H252" s="124"/>
      <c r="I252" s="113">
        <v>0</v>
      </c>
      <c r="J252" s="124"/>
      <c r="K252" s="113">
        <v>0</v>
      </c>
      <c r="L252" s="23"/>
      <c r="M252" s="124"/>
      <c r="N252" s="23">
        <v>0.72950667999999996</v>
      </c>
      <c r="O252" s="12"/>
      <c r="P252" s="23">
        <v>0.61822600000000005</v>
      </c>
      <c r="Q252" s="113"/>
      <c r="R252" s="36"/>
      <c r="S252" s="36"/>
      <c r="T252" s="36"/>
      <c r="U252" s="36"/>
      <c r="V252" s="36"/>
      <c r="W252" s="80"/>
      <c r="X252" s="118"/>
    </row>
    <row r="253" spans="1:24" ht="94.5" x14ac:dyDescent="0.25">
      <c r="A253" s="741">
        <v>180</v>
      </c>
      <c r="B253" s="676" t="s">
        <v>384</v>
      </c>
      <c r="C253" s="32"/>
      <c r="D253" s="23"/>
      <c r="E253" s="113">
        <f t="shared" si="11"/>
        <v>0</v>
      </c>
      <c r="F253" s="124"/>
      <c r="G253" s="113">
        <v>0</v>
      </c>
      <c r="H253" s="124"/>
      <c r="I253" s="113">
        <v>0</v>
      </c>
      <c r="J253" s="124"/>
      <c r="K253" s="113">
        <v>0</v>
      </c>
      <c r="L253" s="23"/>
      <c r="M253" s="124"/>
      <c r="N253" s="23">
        <v>0.90484051999999993</v>
      </c>
      <c r="O253" s="12"/>
      <c r="P253" s="23">
        <v>0.766814</v>
      </c>
      <c r="Q253" s="113"/>
      <c r="R253" s="36"/>
      <c r="S253" s="36"/>
      <c r="T253" s="36"/>
      <c r="U253" s="36"/>
      <c r="V253" s="36"/>
      <c r="W253" s="80"/>
      <c r="X253" s="118"/>
    </row>
    <row r="254" spans="1:24" ht="94.5" x14ac:dyDescent="0.25">
      <c r="A254" s="741">
        <v>181</v>
      </c>
      <c r="B254" s="676" t="s">
        <v>385</v>
      </c>
      <c r="C254" s="32"/>
      <c r="D254" s="23"/>
      <c r="E254" s="113">
        <f t="shared" si="11"/>
        <v>0</v>
      </c>
      <c r="F254" s="124"/>
      <c r="G254" s="113">
        <v>0</v>
      </c>
      <c r="H254" s="124"/>
      <c r="I254" s="113">
        <v>0</v>
      </c>
      <c r="J254" s="124"/>
      <c r="K254" s="113">
        <v>0</v>
      </c>
      <c r="L254" s="23"/>
      <c r="M254" s="124"/>
      <c r="N254" s="23">
        <v>1.7184929999999998</v>
      </c>
      <c r="O254" s="12"/>
      <c r="P254" s="23">
        <v>1.45635</v>
      </c>
      <c r="Q254" s="113"/>
      <c r="R254" s="36"/>
      <c r="S254" s="36"/>
      <c r="T254" s="36"/>
      <c r="U254" s="36"/>
      <c r="V254" s="36"/>
      <c r="W254" s="80"/>
      <c r="X254" s="118"/>
    </row>
    <row r="255" spans="1:24" ht="110.25" x14ac:dyDescent="0.25">
      <c r="A255" s="741">
        <v>182</v>
      </c>
      <c r="B255" s="676" t="s">
        <v>386</v>
      </c>
      <c r="C255" s="32"/>
      <c r="D255" s="23"/>
      <c r="E255" s="113">
        <f t="shared" si="11"/>
        <v>0</v>
      </c>
      <c r="F255" s="124"/>
      <c r="G255" s="113">
        <v>0</v>
      </c>
      <c r="H255" s="124"/>
      <c r="I255" s="113">
        <v>0</v>
      </c>
      <c r="J255" s="124"/>
      <c r="K255" s="113">
        <v>0</v>
      </c>
      <c r="L255" s="23"/>
      <c r="M255" s="124"/>
      <c r="N255" s="23">
        <v>1.2517900199999998</v>
      </c>
      <c r="O255" s="12"/>
      <c r="P255" s="23">
        <v>1.0608389999999999</v>
      </c>
      <c r="Q255" s="113"/>
      <c r="R255" s="36"/>
      <c r="S255" s="36"/>
      <c r="T255" s="36"/>
      <c r="U255" s="36"/>
      <c r="V255" s="36"/>
      <c r="W255" s="80"/>
      <c r="X255" s="118"/>
    </row>
    <row r="256" spans="1:24" ht="126" x14ac:dyDescent="0.25">
      <c r="A256" s="741">
        <v>183</v>
      </c>
      <c r="B256" s="676" t="s">
        <v>387</v>
      </c>
      <c r="C256" s="32"/>
      <c r="D256" s="23"/>
      <c r="E256" s="113">
        <f t="shared" si="11"/>
        <v>0</v>
      </c>
      <c r="F256" s="124"/>
      <c r="G256" s="113">
        <v>0</v>
      </c>
      <c r="H256" s="124"/>
      <c r="I256" s="113">
        <v>0</v>
      </c>
      <c r="J256" s="124"/>
      <c r="K256" s="113">
        <v>0</v>
      </c>
      <c r="L256" s="23"/>
      <c r="M256" s="124"/>
      <c r="N256" s="23">
        <v>1.2698639030000001</v>
      </c>
      <c r="O256" s="12"/>
      <c r="P256" s="23">
        <v>1.0761558500000001</v>
      </c>
      <c r="Q256" s="113"/>
      <c r="R256" s="36"/>
      <c r="S256" s="36"/>
      <c r="T256" s="36"/>
      <c r="U256" s="36"/>
      <c r="V256" s="36"/>
      <c r="W256" s="80"/>
      <c r="X256" s="118"/>
    </row>
    <row r="257" spans="1:24" ht="78.75" x14ac:dyDescent="0.25">
      <c r="A257" s="741">
        <v>184</v>
      </c>
      <c r="B257" s="676" t="s">
        <v>388</v>
      </c>
      <c r="C257" s="32"/>
      <c r="D257" s="23"/>
      <c r="E257" s="113">
        <f t="shared" si="11"/>
        <v>0.16320799999999999</v>
      </c>
      <c r="F257" s="124"/>
      <c r="G257" s="113">
        <v>0</v>
      </c>
      <c r="H257" s="124"/>
      <c r="I257" s="113">
        <v>0.16320799999999999</v>
      </c>
      <c r="J257" s="124"/>
      <c r="K257" s="113">
        <v>0</v>
      </c>
      <c r="L257" s="23"/>
      <c r="M257" s="124"/>
      <c r="N257" s="23">
        <v>0.16320815999999999</v>
      </c>
      <c r="O257" s="12"/>
      <c r="P257" s="23">
        <v>0.13831199999999999</v>
      </c>
      <c r="Q257" s="113"/>
      <c r="R257" s="36"/>
      <c r="S257" s="36"/>
      <c r="T257" s="36"/>
      <c r="U257" s="36"/>
      <c r="V257" s="36"/>
      <c r="W257" s="80"/>
      <c r="X257" s="118"/>
    </row>
    <row r="258" spans="1:24" ht="78.75" x14ac:dyDescent="0.25">
      <c r="A258" s="741">
        <v>185</v>
      </c>
      <c r="B258" s="676" t="s">
        <v>389</v>
      </c>
      <c r="C258" s="32"/>
      <c r="D258" s="23"/>
      <c r="E258" s="113">
        <f t="shared" si="11"/>
        <v>0</v>
      </c>
      <c r="F258" s="124"/>
      <c r="G258" s="113">
        <v>0</v>
      </c>
      <c r="H258" s="124"/>
      <c r="I258" s="113">
        <v>0</v>
      </c>
      <c r="J258" s="124"/>
      <c r="K258" s="113">
        <v>0</v>
      </c>
      <c r="L258" s="23"/>
      <c r="M258" s="124"/>
      <c r="N258" s="23">
        <v>1.35399808</v>
      </c>
      <c r="O258" s="12"/>
      <c r="P258" s="23">
        <v>1.147456</v>
      </c>
      <c r="Q258" s="113"/>
      <c r="R258" s="36"/>
      <c r="S258" s="36"/>
      <c r="T258" s="36"/>
      <c r="U258" s="36"/>
      <c r="V258" s="36"/>
      <c r="W258" s="80"/>
      <c r="X258" s="118"/>
    </row>
    <row r="259" spans="1:24" ht="63" x14ac:dyDescent="0.25">
      <c r="A259" s="741">
        <v>186</v>
      </c>
      <c r="B259" s="676" t="s">
        <v>390</v>
      </c>
      <c r="C259" s="32"/>
      <c r="D259" s="23"/>
      <c r="E259" s="113">
        <f t="shared" si="11"/>
        <v>0</v>
      </c>
      <c r="F259" s="124"/>
      <c r="G259" s="113">
        <v>0</v>
      </c>
      <c r="H259" s="124"/>
      <c r="I259" s="113">
        <v>0</v>
      </c>
      <c r="J259" s="124"/>
      <c r="K259" s="113">
        <v>0</v>
      </c>
      <c r="L259" s="23"/>
      <c r="M259" s="124"/>
      <c r="N259" s="23">
        <v>0.43660353999999996</v>
      </c>
      <c r="O259" s="12"/>
      <c r="P259" s="23">
        <v>0.37000299999999997</v>
      </c>
      <c r="Q259" s="113"/>
      <c r="R259" s="36"/>
      <c r="S259" s="36"/>
      <c r="T259" s="36"/>
      <c r="U259" s="36"/>
      <c r="V259" s="36"/>
      <c r="W259" s="80"/>
      <c r="X259" s="118"/>
    </row>
    <row r="260" spans="1:24" ht="78.75" x14ac:dyDescent="0.25">
      <c r="A260" s="741">
        <v>187</v>
      </c>
      <c r="B260" s="676" t="s">
        <v>391</v>
      </c>
      <c r="C260" s="32"/>
      <c r="D260" s="23"/>
      <c r="E260" s="113">
        <f t="shared" si="11"/>
        <v>0</v>
      </c>
      <c r="F260" s="124"/>
      <c r="G260" s="113">
        <v>0</v>
      </c>
      <c r="H260" s="124"/>
      <c r="I260" s="113">
        <v>0</v>
      </c>
      <c r="J260" s="124"/>
      <c r="K260" s="113">
        <v>0</v>
      </c>
      <c r="L260" s="23"/>
      <c r="M260" s="124"/>
      <c r="N260" s="23">
        <v>0.46987127999999995</v>
      </c>
      <c r="O260" s="12"/>
      <c r="P260" s="23">
        <v>0.39819599999999999</v>
      </c>
      <c r="Q260" s="113"/>
      <c r="R260" s="36"/>
      <c r="S260" s="36"/>
      <c r="T260" s="36"/>
      <c r="U260" s="36"/>
      <c r="V260" s="36"/>
      <c r="W260" s="80"/>
      <c r="X260" s="118"/>
    </row>
    <row r="261" spans="1:24" ht="78.75" x14ac:dyDescent="0.25">
      <c r="A261" s="741">
        <v>188</v>
      </c>
      <c r="B261" s="676" t="s">
        <v>392</v>
      </c>
      <c r="C261" s="32"/>
      <c r="D261" s="23"/>
      <c r="E261" s="113">
        <f t="shared" si="11"/>
        <v>2.1124808399999999</v>
      </c>
      <c r="F261" s="124"/>
      <c r="G261" s="113">
        <v>0</v>
      </c>
      <c r="H261" s="124"/>
      <c r="I261" s="113">
        <v>0</v>
      </c>
      <c r="J261" s="124"/>
      <c r="K261" s="113">
        <v>2.1124808399999999</v>
      </c>
      <c r="L261" s="23"/>
      <c r="M261" s="124"/>
      <c r="N261" s="23">
        <v>2.1124808399999999</v>
      </c>
      <c r="O261" s="12"/>
      <c r="P261" s="23">
        <v>1.790238</v>
      </c>
      <c r="Q261" s="113"/>
      <c r="R261" s="36"/>
      <c r="S261" s="36"/>
      <c r="T261" s="36"/>
      <c r="U261" s="36"/>
      <c r="V261" s="36"/>
      <c r="W261" s="80"/>
      <c r="X261" s="118"/>
    </row>
    <row r="262" spans="1:24" ht="63" x14ac:dyDescent="0.25">
      <c r="A262" s="741">
        <v>189</v>
      </c>
      <c r="B262" s="676" t="s">
        <v>393</v>
      </c>
      <c r="C262" s="32"/>
      <c r="D262" s="23"/>
      <c r="E262" s="113">
        <f t="shared" si="11"/>
        <v>0</v>
      </c>
      <c r="F262" s="124"/>
      <c r="G262" s="113">
        <v>0</v>
      </c>
      <c r="H262" s="124"/>
      <c r="I262" s="113">
        <v>0</v>
      </c>
      <c r="J262" s="124"/>
      <c r="K262" s="113">
        <v>0</v>
      </c>
      <c r="L262" s="23"/>
      <c r="M262" s="124"/>
      <c r="N262" s="23">
        <v>0.42273381999999998</v>
      </c>
      <c r="O262" s="12"/>
      <c r="P262" s="23">
        <v>0.35824899999999998</v>
      </c>
      <c r="Q262" s="113"/>
      <c r="R262" s="36"/>
      <c r="S262" s="36"/>
      <c r="T262" s="36"/>
      <c r="U262" s="36"/>
      <c r="V262" s="36"/>
      <c r="W262" s="80"/>
      <c r="X262" s="118"/>
    </row>
    <row r="263" spans="1:24" ht="78.75" x14ac:dyDescent="0.25">
      <c r="A263" s="741">
        <v>190</v>
      </c>
      <c r="B263" s="676" t="s">
        <v>394</v>
      </c>
      <c r="C263" s="32"/>
      <c r="D263" s="23"/>
      <c r="E263" s="113">
        <f t="shared" si="11"/>
        <v>0</v>
      </c>
      <c r="F263" s="124"/>
      <c r="G263" s="113">
        <v>0</v>
      </c>
      <c r="H263" s="124"/>
      <c r="I263" s="113">
        <v>0</v>
      </c>
      <c r="J263" s="124"/>
      <c r="K263" s="113">
        <v>0</v>
      </c>
      <c r="L263" s="23"/>
      <c r="M263" s="124"/>
      <c r="N263" s="23">
        <v>0.71306337999999991</v>
      </c>
      <c r="O263" s="12"/>
      <c r="P263" s="23">
        <v>0.60429099999999991</v>
      </c>
      <c r="Q263" s="113"/>
      <c r="R263" s="36"/>
      <c r="S263" s="36"/>
      <c r="T263" s="36"/>
      <c r="U263" s="36"/>
      <c r="V263" s="36"/>
      <c r="W263" s="80"/>
      <c r="X263" s="118"/>
    </row>
    <row r="264" spans="1:24" ht="78.75" x14ac:dyDescent="0.25">
      <c r="A264" s="741">
        <v>191</v>
      </c>
      <c r="B264" s="676" t="s">
        <v>395</v>
      </c>
      <c r="C264" s="32"/>
      <c r="D264" s="23"/>
      <c r="E264" s="113">
        <f t="shared" si="11"/>
        <v>0.287302</v>
      </c>
      <c r="F264" s="124"/>
      <c r="G264" s="113">
        <v>0</v>
      </c>
      <c r="H264" s="124"/>
      <c r="I264" s="113">
        <v>0.287302</v>
      </c>
      <c r="J264" s="124"/>
      <c r="K264" s="113">
        <v>0</v>
      </c>
      <c r="L264" s="23"/>
      <c r="M264" s="124"/>
      <c r="N264" s="23">
        <v>0.28730285999999999</v>
      </c>
      <c r="O264" s="12"/>
      <c r="P264" s="23">
        <v>0.243477</v>
      </c>
      <c r="Q264" s="113"/>
      <c r="R264" s="36"/>
      <c r="S264" s="36"/>
      <c r="T264" s="36"/>
      <c r="U264" s="36"/>
      <c r="V264" s="36"/>
      <c r="W264" s="80"/>
      <c r="X264" s="118"/>
    </row>
    <row r="265" spans="1:24" ht="63" x14ac:dyDescent="0.25">
      <c r="A265" s="741">
        <v>192</v>
      </c>
      <c r="B265" s="676" t="s">
        <v>396</v>
      </c>
      <c r="C265" s="32"/>
      <c r="D265" s="23"/>
      <c r="E265" s="113">
        <f t="shared" si="11"/>
        <v>0</v>
      </c>
      <c r="F265" s="124"/>
      <c r="G265" s="113">
        <v>0</v>
      </c>
      <c r="H265" s="124"/>
      <c r="I265" s="113">
        <v>0</v>
      </c>
      <c r="J265" s="124"/>
      <c r="K265" s="113">
        <v>0</v>
      </c>
      <c r="L265" s="23"/>
      <c r="M265" s="124"/>
      <c r="N265" s="23">
        <v>0.48387315999999997</v>
      </c>
      <c r="O265" s="12"/>
      <c r="P265" s="23">
        <v>0.41006199999999998</v>
      </c>
      <c r="Q265" s="113"/>
      <c r="R265" s="36"/>
      <c r="S265" s="36"/>
      <c r="T265" s="36"/>
      <c r="U265" s="36"/>
      <c r="V265" s="36"/>
      <c r="W265" s="80"/>
      <c r="X265" s="118"/>
    </row>
    <row r="266" spans="1:24" ht="63" x14ac:dyDescent="0.25">
      <c r="A266" s="741">
        <v>193</v>
      </c>
      <c r="B266" s="676" t="s">
        <v>397</v>
      </c>
      <c r="C266" s="32"/>
      <c r="D266" s="23"/>
      <c r="E266" s="113">
        <f t="shared" si="11"/>
        <v>0</v>
      </c>
      <c r="F266" s="124"/>
      <c r="G266" s="113">
        <v>0</v>
      </c>
      <c r="H266" s="124"/>
      <c r="I266" s="113">
        <v>0</v>
      </c>
      <c r="J266" s="124"/>
      <c r="K266" s="113">
        <v>0</v>
      </c>
      <c r="L266" s="23"/>
      <c r="M266" s="124"/>
      <c r="N266" s="23">
        <v>0.56042565999999994</v>
      </c>
      <c r="O266" s="12"/>
      <c r="P266" s="23">
        <v>0.474937</v>
      </c>
      <c r="Q266" s="113"/>
      <c r="R266" s="36"/>
      <c r="S266" s="36"/>
      <c r="T266" s="36"/>
      <c r="U266" s="36"/>
      <c r="V266" s="36"/>
      <c r="W266" s="80"/>
      <c r="X266" s="118"/>
    </row>
    <row r="267" spans="1:24" ht="78.75" x14ac:dyDescent="0.25">
      <c r="A267" s="741">
        <v>194</v>
      </c>
      <c r="B267" s="676" t="s">
        <v>398</v>
      </c>
      <c r="C267" s="32"/>
      <c r="D267" s="23"/>
      <c r="E267" s="113">
        <f t="shared" si="11"/>
        <v>0.30733690000000002</v>
      </c>
      <c r="F267" s="124"/>
      <c r="G267" s="113">
        <v>0</v>
      </c>
      <c r="H267" s="124"/>
      <c r="I267" s="113">
        <v>0.30733690000000002</v>
      </c>
      <c r="J267" s="124"/>
      <c r="K267" s="113">
        <v>0</v>
      </c>
      <c r="L267" s="23"/>
      <c r="M267" s="124"/>
      <c r="N267" s="23">
        <v>0.30733689999999997</v>
      </c>
      <c r="O267" s="12"/>
      <c r="P267" s="23">
        <v>0.26045499999999999</v>
      </c>
      <c r="Q267" s="113"/>
      <c r="R267" s="36"/>
      <c r="S267" s="36"/>
      <c r="T267" s="36"/>
      <c r="U267" s="36"/>
      <c r="V267" s="36"/>
      <c r="W267" s="80"/>
      <c r="X267" s="118"/>
    </row>
    <row r="268" spans="1:24" ht="126" x14ac:dyDescent="0.25">
      <c r="A268" s="741">
        <v>195</v>
      </c>
      <c r="B268" s="676" t="s">
        <v>399</v>
      </c>
      <c r="C268" s="32"/>
      <c r="D268" s="23"/>
      <c r="E268" s="113">
        <f t="shared" si="11"/>
        <v>0</v>
      </c>
      <c r="F268" s="124"/>
      <c r="G268" s="113">
        <v>0</v>
      </c>
      <c r="H268" s="124"/>
      <c r="I268" s="113">
        <v>0</v>
      </c>
      <c r="J268" s="124"/>
      <c r="K268" s="113">
        <v>0</v>
      </c>
      <c r="L268" s="23"/>
      <c r="M268" s="124"/>
      <c r="N268" s="23">
        <v>3.4283129999999997</v>
      </c>
      <c r="O268" s="12"/>
      <c r="P268" s="23">
        <v>2.9053499999999999</v>
      </c>
      <c r="Q268" s="113"/>
      <c r="R268" s="36"/>
      <c r="S268" s="36"/>
      <c r="T268" s="36"/>
      <c r="U268" s="36"/>
      <c r="V268" s="36"/>
      <c r="W268" s="80"/>
      <c r="X268" s="118"/>
    </row>
    <row r="269" spans="1:24" ht="141.75" x14ac:dyDescent="0.25">
      <c r="A269" s="741">
        <v>196</v>
      </c>
      <c r="B269" s="675" t="s">
        <v>400</v>
      </c>
      <c r="C269" s="32"/>
      <c r="D269" s="23"/>
      <c r="E269" s="113">
        <f t="shared" si="11"/>
        <v>0</v>
      </c>
      <c r="F269" s="124"/>
      <c r="G269" s="113">
        <v>0</v>
      </c>
      <c r="H269" s="124"/>
      <c r="I269" s="113">
        <v>0</v>
      </c>
      <c r="J269" s="124"/>
      <c r="K269" s="113">
        <v>0</v>
      </c>
      <c r="L269" s="23"/>
      <c r="M269" s="124"/>
      <c r="N269" s="23">
        <v>2.8267383799999997</v>
      </c>
      <c r="O269" s="12"/>
      <c r="P269" s="23">
        <v>2.3955409999999997</v>
      </c>
      <c r="Q269" s="113"/>
      <c r="R269" s="36"/>
      <c r="S269" s="36"/>
      <c r="T269" s="36"/>
      <c r="U269" s="36"/>
      <c r="V269" s="36"/>
      <c r="W269" s="80"/>
      <c r="X269" s="118"/>
    </row>
    <row r="270" spans="1:24" ht="63" x14ac:dyDescent="0.25">
      <c r="A270" s="741">
        <v>197</v>
      </c>
      <c r="B270" s="677" t="s">
        <v>401</v>
      </c>
      <c r="C270" s="32"/>
      <c r="D270" s="23"/>
      <c r="E270" s="113">
        <f t="shared" si="11"/>
        <v>0</v>
      </c>
      <c r="F270" s="124"/>
      <c r="G270" s="113">
        <v>0</v>
      </c>
      <c r="H270" s="124"/>
      <c r="I270" s="113">
        <v>0</v>
      </c>
      <c r="J270" s="124"/>
      <c r="K270" s="113">
        <v>0</v>
      </c>
      <c r="L270" s="23"/>
      <c r="M270" s="124"/>
      <c r="N270" s="23">
        <v>0.56241401899999999</v>
      </c>
      <c r="O270" s="12"/>
      <c r="P270" s="23">
        <v>0.47662205000000002</v>
      </c>
      <c r="Q270" s="113"/>
      <c r="R270" s="36"/>
      <c r="S270" s="36"/>
      <c r="T270" s="36"/>
      <c r="U270" s="36"/>
      <c r="V270" s="36"/>
      <c r="W270" s="80"/>
      <c r="X270" s="118"/>
    </row>
    <row r="271" spans="1:24" ht="78.75" x14ac:dyDescent="0.25">
      <c r="A271" s="741">
        <v>198</v>
      </c>
      <c r="B271" s="676" t="s">
        <v>402</v>
      </c>
      <c r="C271" s="32"/>
      <c r="D271" s="23"/>
      <c r="E271" s="113">
        <f t="shared" si="11"/>
        <v>0.29786267999999999</v>
      </c>
      <c r="F271" s="124"/>
      <c r="G271" s="113">
        <v>0</v>
      </c>
      <c r="H271" s="124"/>
      <c r="I271" s="113">
        <v>0.29786267999999999</v>
      </c>
      <c r="J271" s="124"/>
      <c r="K271" s="113">
        <v>0</v>
      </c>
      <c r="L271" s="23"/>
      <c r="M271" s="124"/>
      <c r="N271" s="23">
        <v>0.29786267999999999</v>
      </c>
      <c r="O271" s="12"/>
      <c r="P271" s="23">
        <v>0.25242599999999998</v>
      </c>
      <c r="Q271" s="113"/>
      <c r="R271" s="36"/>
      <c r="S271" s="36"/>
      <c r="T271" s="36"/>
      <c r="U271" s="36"/>
      <c r="V271" s="36"/>
      <c r="W271" s="80"/>
      <c r="X271" s="118"/>
    </row>
    <row r="272" spans="1:24" ht="63" x14ac:dyDescent="0.25">
      <c r="A272" s="741">
        <v>199</v>
      </c>
      <c r="B272" s="676" t="s">
        <v>403</v>
      </c>
      <c r="C272" s="32"/>
      <c r="D272" s="23"/>
      <c r="E272" s="113">
        <f t="shared" si="11"/>
        <v>0</v>
      </c>
      <c r="F272" s="124"/>
      <c r="G272" s="113">
        <v>0</v>
      </c>
      <c r="H272" s="124"/>
      <c r="I272" s="113">
        <v>0</v>
      </c>
      <c r="J272" s="124"/>
      <c r="K272" s="113">
        <v>0</v>
      </c>
      <c r="L272" s="23"/>
      <c r="M272" s="124"/>
      <c r="N272" s="23">
        <v>0.81529857999999999</v>
      </c>
      <c r="O272" s="12"/>
      <c r="P272" s="23">
        <v>0.69093100000000007</v>
      </c>
      <c r="Q272" s="113"/>
      <c r="R272" s="36"/>
      <c r="S272" s="36"/>
      <c r="T272" s="36"/>
      <c r="U272" s="36"/>
      <c r="V272" s="36"/>
      <c r="W272" s="80"/>
      <c r="X272" s="118"/>
    </row>
    <row r="273" spans="1:24" ht="78.75" x14ac:dyDescent="0.25">
      <c r="A273" s="741">
        <v>200</v>
      </c>
      <c r="B273" s="676" t="s">
        <v>404</v>
      </c>
      <c r="C273" s="32"/>
      <c r="D273" s="23"/>
      <c r="E273" s="113">
        <f t="shared" si="11"/>
        <v>0</v>
      </c>
      <c r="F273" s="124"/>
      <c r="G273" s="113">
        <v>0</v>
      </c>
      <c r="H273" s="124"/>
      <c r="I273" s="113">
        <v>0</v>
      </c>
      <c r="J273" s="124"/>
      <c r="K273" s="113">
        <v>0</v>
      </c>
      <c r="L273" s="23"/>
      <c r="M273" s="124"/>
      <c r="N273" s="23">
        <v>0.90582699999999994</v>
      </c>
      <c r="O273" s="12"/>
      <c r="P273" s="23">
        <v>0.76764999999999994</v>
      </c>
      <c r="Q273" s="113"/>
      <c r="R273" s="36"/>
      <c r="S273" s="36"/>
      <c r="T273" s="36"/>
      <c r="U273" s="36"/>
      <c r="V273" s="36"/>
      <c r="W273" s="80"/>
      <c r="X273" s="118"/>
    </row>
    <row r="274" spans="1:24" ht="78.75" x14ac:dyDescent="0.25">
      <c r="A274" s="741">
        <v>201</v>
      </c>
      <c r="B274" s="676" t="s">
        <v>405</v>
      </c>
      <c r="C274" s="32"/>
      <c r="D274" s="23"/>
      <c r="E274" s="113">
        <f t="shared" si="11"/>
        <v>0</v>
      </c>
      <c r="F274" s="124"/>
      <c r="G274" s="113">
        <v>0</v>
      </c>
      <c r="H274" s="124"/>
      <c r="I274" s="113">
        <v>0</v>
      </c>
      <c r="J274" s="124"/>
      <c r="K274" s="113">
        <v>0</v>
      </c>
      <c r="L274" s="23"/>
      <c r="M274" s="124"/>
      <c r="N274" s="23">
        <v>0.51984663999999992</v>
      </c>
      <c r="O274" s="12"/>
      <c r="P274" s="23">
        <v>0.44054799999999994</v>
      </c>
      <c r="Q274" s="113"/>
      <c r="R274" s="36"/>
      <c r="S274" s="36"/>
      <c r="T274" s="36"/>
      <c r="U274" s="36"/>
      <c r="V274" s="36"/>
      <c r="W274" s="80"/>
      <c r="X274" s="118"/>
    </row>
    <row r="275" spans="1:24" ht="78.75" x14ac:dyDescent="0.25">
      <c r="A275" s="741">
        <v>202</v>
      </c>
      <c r="B275" s="676" t="s">
        <v>406</v>
      </c>
      <c r="C275" s="32"/>
      <c r="D275" s="23"/>
      <c r="E275" s="113">
        <f t="shared" si="11"/>
        <v>0</v>
      </c>
      <c r="F275" s="124"/>
      <c r="G275" s="113">
        <v>0</v>
      </c>
      <c r="H275" s="124"/>
      <c r="I275" s="113">
        <v>0</v>
      </c>
      <c r="J275" s="124"/>
      <c r="K275" s="113">
        <v>0</v>
      </c>
      <c r="L275" s="23"/>
      <c r="M275" s="124"/>
      <c r="N275" s="23">
        <v>0.64361802000000001</v>
      </c>
      <c r="O275" s="12"/>
      <c r="P275" s="23">
        <v>0.54543900000000001</v>
      </c>
      <c r="Q275" s="113"/>
      <c r="R275" s="36"/>
      <c r="S275" s="36"/>
      <c r="T275" s="36"/>
      <c r="U275" s="36"/>
      <c r="V275" s="36"/>
      <c r="W275" s="80"/>
      <c r="X275" s="118"/>
    </row>
    <row r="276" spans="1:24" ht="78.75" x14ac:dyDescent="0.25">
      <c r="A276" s="741">
        <v>203</v>
      </c>
      <c r="B276" s="676" t="s">
        <v>407</v>
      </c>
      <c r="C276" s="32"/>
      <c r="D276" s="23"/>
      <c r="E276" s="113">
        <f t="shared" si="11"/>
        <v>0</v>
      </c>
      <c r="F276" s="124"/>
      <c r="G276" s="113">
        <v>0</v>
      </c>
      <c r="H276" s="124"/>
      <c r="I276" s="113">
        <v>0</v>
      </c>
      <c r="J276" s="124"/>
      <c r="K276" s="113">
        <v>0</v>
      </c>
      <c r="L276" s="23"/>
      <c r="M276" s="124"/>
      <c r="N276" s="23">
        <v>0.91652487999999999</v>
      </c>
      <c r="O276" s="12"/>
      <c r="P276" s="23">
        <v>0.77671600000000007</v>
      </c>
      <c r="Q276" s="113"/>
      <c r="R276" s="36"/>
      <c r="S276" s="36"/>
      <c r="T276" s="36"/>
      <c r="U276" s="36"/>
      <c r="V276" s="36"/>
      <c r="W276" s="80"/>
      <c r="X276" s="118"/>
    </row>
    <row r="277" spans="1:24" ht="63" x14ac:dyDescent="0.25">
      <c r="A277" s="741">
        <v>204</v>
      </c>
      <c r="B277" s="676" t="s">
        <v>408</v>
      </c>
      <c r="C277" s="32"/>
      <c r="D277" s="23"/>
      <c r="E277" s="113">
        <f t="shared" si="11"/>
        <v>0</v>
      </c>
      <c r="F277" s="124"/>
      <c r="G277" s="113">
        <v>0</v>
      </c>
      <c r="H277" s="124"/>
      <c r="I277" s="113">
        <v>0</v>
      </c>
      <c r="J277" s="124"/>
      <c r="K277" s="113">
        <v>0</v>
      </c>
      <c r="L277" s="23"/>
      <c r="M277" s="124"/>
      <c r="N277" s="23">
        <v>0.71442863999999995</v>
      </c>
      <c r="O277" s="12"/>
      <c r="P277" s="23">
        <v>0.60544799999999999</v>
      </c>
      <c r="Q277" s="113"/>
      <c r="R277" s="36"/>
      <c r="S277" s="36"/>
      <c r="T277" s="36"/>
      <c r="U277" s="36"/>
      <c r="V277" s="36"/>
      <c r="W277" s="80"/>
      <c r="X277" s="118"/>
    </row>
    <row r="278" spans="1:24" ht="110.25" x14ac:dyDescent="0.25">
      <c r="A278" s="741">
        <v>205</v>
      </c>
      <c r="B278" s="676" t="s">
        <v>409</v>
      </c>
      <c r="C278" s="32"/>
      <c r="D278" s="23"/>
      <c r="E278" s="113">
        <f t="shared" si="11"/>
        <v>0</v>
      </c>
      <c r="F278" s="124"/>
      <c r="G278" s="113">
        <v>0</v>
      </c>
      <c r="H278" s="124"/>
      <c r="I278" s="113">
        <v>0</v>
      </c>
      <c r="J278" s="124"/>
      <c r="K278" s="113">
        <v>0</v>
      </c>
      <c r="L278" s="23"/>
      <c r="M278" s="124"/>
      <c r="N278" s="23">
        <v>0.69168885999999996</v>
      </c>
      <c r="O278" s="12"/>
      <c r="P278" s="23">
        <v>0.58617699999999995</v>
      </c>
      <c r="Q278" s="113"/>
      <c r="R278" s="36"/>
      <c r="S278" s="36"/>
      <c r="T278" s="36"/>
      <c r="U278" s="36"/>
      <c r="V278" s="36"/>
      <c r="W278" s="80"/>
      <c r="X278" s="118"/>
    </row>
    <row r="279" spans="1:24" ht="78.75" x14ac:dyDescent="0.25">
      <c r="A279" s="741">
        <v>206</v>
      </c>
      <c r="B279" s="676" t="s">
        <v>410</v>
      </c>
      <c r="C279" s="32"/>
      <c r="D279" s="23"/>
      <c r="E279" s="113">
        <f t="shared" si="11"/>
        <v>0.41250900000000001</v>
      </c>
      <c r="F279" s="124"/>
      <c r="G279" s="113">
        <v>0</v>
      </c>
      <c r="H279" s="124"/>
      <c r="I279" s="113">
        <v>0.41250900000000001</v>
      </c>
      <c r="J279" s="124"/>
      <c r="K279" s="113">
        <v>0</v>
      </c>
      <c r="L279" s="23"/>
      <c r="M279" s="124"/>
      <c r="N279" s="23">
        <v>0.41250911999999995</v>
      </c>
      <c r="O279" s="12"/>
      <c r="P279" s="23">
        <v>0.34958399999999995</v>
      </c>
      <c r="Q279" s="113"/>
      <c r="R279" s="36"/>
      <c r="S279" s="36"/>
      <c r="T279" s="36"/>
      <c r="U279" s="36"/>
      <c r="V279" s="36"/>
      <c r="W279" s="80"/>
      <c r="X279" s="118"/>
    </row>
    <row r="280" spans="1:24" ht="78.75" x14ac:dyDescent="0.25">
      <c r="A280" s="741">
        <v>207</v>
      </c>
      <c r="B280" s="676" t="s">
        <v>411</v>
      </c>
      <c r="C280" s="32"/>
      <c r="D280" s="23"/>
      <c r="E280" s="113">
        <f t="shared" si="11"/>
        <v>0.104694</v>
      </c>
      <c r="F280" s="124"/>
      <c r="G280" s="113">
        <v>0</v>
      </c>
      <c r="H280" s="124"/>
      <c r="I280" s="113">
        <v>0.104694</v>
      </c>
      <c r="J280" s="124"/>
      <c r="K280" s="113">
        <v>0</v>
      </c>
      <c r="L280" s="23"/>
      <c r="M280" s="124"/>
      <c r="N280" s="23">
        <v>0.10469431999999999</v>
      </c>
      <c r="O280" s="12"/>
      <c r="P280" s="23">
        <v>8.8723999999999997E-2</v>
      </c>
      <c r="Q280" s="113"/>
      <c r="R280" s="36"/>
      <c r="S280" s="36"/>
      <c r="T280" s="36"/>
      <c r="U280" s="36"/>
      <c r="V280" s="36"/>
      <c r="W280" s="80"/>
      <c r="X280" s="118"/>
    </row>
    <row r="281" spans="1:24" ht="63" x14ac:dyDescent="0.25">
      <c r="A281" s="741">
        <v>208</v>
      </c>
      <c r="B281" s="676" t="s">
        <v>412</v>
      </c>
      <c r="C281" s="32"/>
      <c r="D281" s="23"/>
      <c r="E281" s="113">
        <f t="shared" si="11"/>
        <v>0.13571652000000003</v>
      </c>
      <c r="F281" s="124"/>
      <c r="G281" s="113">
        <v>0</v>
      </c>
      <c r="H281" s="124"/>
      <c r="I281" s="113">
        <v>0.13571652000000003</v>
      </c>
      <c r="J281" s="124"/>
      <c r="K281" s="113">
        <v>0</v>
      </c>
      <c r="L281" s="23"/>
      <c r="M281" s="124"/>
      <c r="N281" s="23">
        <v>0.13571651999999998</v>
      </c>
      <c r="O281" s="12"/>
      <c r="P281" s="23">
        <v>0.11501399999999999</v>
      </c>
      <c r="Q281" s="113"/>
      <c r="R281" s="36"/>
      <c r="S281" s="36"/>
      <c r="T281" s="36"/>
      <c r="U281" s="36"/>
      <c r="V281" s="36"/>
      <c r="W281" s="80"/>
      <c r="X281" s="118"/>
    </row>
    <row r="282" spans="1:24" ht="78.75" x14ac:dyDescent="0.25">
      <c r="A282" s="741">
        <v>209</v>
      </c>
      <c r="B282" s="676" t="s">
        <v>413</v>
      </c>
      <c r="C282" s="32"/>
      <c r="D282" s="23"/>
      <c r="E282" s="113">
        <f t="shared" si="11"/>
        <v>0.32922200000000001</v>
      </c>
      <c r="F282" s="124"/>
      <c r="G282" s="113">
        <v>0</v>
      </c>
      <c r="H282" s="124"/>
      <c r="I282" s="113">
        <v>0.32922200000000001</v>
      </c>
      <c r="J282" s="124"/>
      <c r="K282" s="113">
        <v>0</v>
      </c>
      <c r="L282" s="23"/>
      <c r="M282" s="124"/>
      <c r="N282" s="23">
        <v>0.32922235999999999</v>
      </c>
      <c r="O282" s="12"/>
      <c r="P282" s="23">
        <v>0.27900200000000003</v>
      </c>
      <c r="Q282" s="113"/>
      <c r="R282" s="36"/>
      <c r="S282" s="36"/>
      <c r="T282" s="36"/>
      <c r="U282" s="36"/>
      <c r="V282" s="36"/>
      <c r="W282" s="80"/>
      <c r="X282" s="118"/>
    </row>
    <row r="283" spans="1:24" ht="94.5" x14ac:dyDescent="0.25">
      <c r="A283" s="741">
        <v>210</v>
      </c>
      <c r="B283" s="676" t="s">
        <v>414</v>
      </c>
      <c r="C283" s="32"/>
      <c r="D283" s="23"/>
      <c r="E283" s="113">
        <f t="shared" si="11"/>
        <v>0.36973200000000001</v>
      </c>
      <c r="F283" s="124"/>
      <c r="G283" s="113">
        <v>0</v>
      </c>
      <c r="H283" s="124"/>
      <c r="I283" s="113">
        <v>0.36973200000000001</v>
      </c>
      <c r="J283" s="124"/>
      <c r="K283" s="113">
        <v>0</v>
      </c>
      <c r="L283" s="23"/>
      <c r="M283" s="124"/>
      <c r="N283" s="23">
        <v>0.36973293999999995</v>
      </c>
      <c r="O283" s="12"/>
      <c r="P283" s="23">
        <v>0.31333299999999997</v>
      </c>
      <c r="Q283" s="113"/>
      <c r="R283" s="36"/>
      <c r="S283" s="36"/>
      <c r="T283" s="36"/>
      <c r="U283" s="36"/>
      <c r="V283" s="36"/>
      <c r="W283" s="80"/>
      <c r="X283" s="118"/>
    </row>
    <row r="284" spans="1:24" ht="94.5" x14ac:dyDescent="0.25">
      <c r="A284" s="741">
        <v>211</v>
      </c>
      <c r="B284" s="676" t="s">
        <v>415</v>
      </c>
      <c r="C284" s="32"/>
      <c r="D284" s="23"/>
      <c r="E284" s="113">
        <f t="shared" si="11"/>
        <v>0</v>
      </c>
      <c r="F284" s="124"/>
      <c r="G284" s="113">
        <v>0</v>
      </c>
      <c r="H284" s="124"/>
      <c r="I284" s="113">
        <v>0</v>
      </c>
      <c r="J284" s="124"/>
      <c r="K284" s="113">
        <v>0</v>
      </c>
      <c r="L284" s="23"/>
      <c r="M284" s="124"/>
      <c r="N284" s="23">
        <v>1.2060956999999999</v>
      </c>
      <c r="O284" s="12"/>
      <c r="P284" s="23">
        <v>1.0221149999999999</v>
      </c>
      <c r="Q284" s="113"/>
      <c r="R284" s="36"/>
      <c r="S284" s="36"/>
      <c r="T284" s="36"/>
      <c r="U284" s="36"/>
      <c r="V284" s="36"/>
      <c r="W284" s="80"/>
      <c r="X284" s="118"/>
    </row>
    <row r="285" spans="1:24" ht="78.75" x14ac:dyDescent="0.25">
      <c r="A285" s="741">
        <v>212</v>
      </c>
      <c r="B285" s="676" t="s">
        <v>416</v>
      </c>
      <c r="C285" s="32"/>
      <c r="D285" s="23"/>
      <c r="E285" s="113">
        <f t="shared" si="11"/>
        <v>0</v>
      </c>
      <c r="F285" s="124"/>
      <c r="G285" s="113">
        <v>0</v>
      </c>
      <c r="H285" s="124"/>
      <c r="I285" s="113">
        <v>0</v>
      </c>
      <c r="J285" s="124"/>
      <c r="K285" s="113">
        <v>0</v>
      </c>
      <c r="L285" s="23"/>
      <c r="M285" s="124"/>
      <c r="N285" s="23">
        <v>0.66037283999999996</v>
      </c>
      <c r="O285" s="12"/>
      <c r="P285" s="23">
        <v>0.55963799999999997</v>
      </c>
      <c r="Q285" s="113"/>
      <c r="R285" s="36"/>
      <c r="S285" s="36"/>
      <c r="T285" s="36"/>
      <c r="U285" s="36"/>
      <c r="V285" s="36"/>
      <c r="W285" s="80"/>
      <c r="X285" s="118"/>
    </row>
    <row r="286" spans="1:24" ht="94.5" x14ac:dyDescent="0.25">
      <c r="A286" s="741">
        <v>213</v>
      </c>
      <c r="B286" s="676" t="s">
        <v>417</v>
      </c>
      <c r="C286" s="32"/>
      <c r="D286" s="23"/>
      <c r="E286" s="113">
        <f t="shared" si="11"/>
        <v>0</v>
      </c>
      <c r="F286" s="124"/>
      <c r="G286" s="113">
        <v>0</v>
      </c>
      <c r="H286" s="124"/>
      <c r="I286" s="113">
        <v>0</v>
      </c>
      <c r="J286" s="124"/>
      <c r="K286" s="113">
        <v>0</v>
      </c>
      <c r="L286" s="23"/>
      <c r="M286" s="124"/>
      <c r="N286" s="23">
        <v>3.8422558199999997</v>
      </c>
      <c r="O286" s="12"/>
      <c r="P286" s="23">
        <v>3.2561489999999997</v>
      </c>
      <c r="Q286" s="113"/>
      <c r="R286" s="36"/>
      <c r="S286" s="36"/>
      <c r="T286" s="36"/>
      <c r="U286" s="36"/>
      <c r="V286" s="36"/>
      <c r="W286" s="80"/>
      <c r="X286" s="118"/>
    </row>
    <row r="287" spans="1:24" ht="110.25" x14ac:dyDescent="0.25">
      <c r="A287" s="741">
        <v>214</v>
      </c>
      <c r="B287" s="676" t="s">
        <v>418</v>
      </c>
      <c r="C287" s="32"/>
      <c r="D287" s="23"/>
      <c r="E287" s="113">
        <f t="shared" si="11"/>
        <v>0</v>
      </c>
      <c r="F287" s="124"/>
      <c r="G287" s="113">
        <v>0</v>
      </c>
      <c r="H287" s="124"/>
      <c r="I287" s="113">
        <v>0</v>
      </c>
      <c r="J287" s="124"/>
      <c r="K287" s="113">
        <v>0</v>
      </c>
      <c r="L287" s="23"/>
      <c r="M287" s="124"/>
      <c r="N287" s="23">
        <v>0.15241115999999999</v>
      </c>
      <c r="O287" s="12"/>
      <c r="P287" s="23">
        <v>0.129162</v>
      </c>
      <c r="Q287" s="113"/>
      <c r="R287" s="36"/>
      <c r="S287" s="36"/>
      <c r="T287" s="36"/>
      <c r="U287" s="36"/>
      <c r="V287" s="36"/>
      <c r="W287" s="80"/>
      <c r="X287" s="118"/>
    </row>
    <row r="288" spans="1:24" ht="94.5" x14ac:dyDescent="0.25">
      <c r="A288" s="741">
        <v>215</v>
      </c>
      <c r="B288" s="676" t="s">
        <v>419</v>
      </c>
      <c r="C288" s="32"/>
      <c r="D288" s="23"/>
      <c r="E288" s="113">
        <f t="shared" si="11"/>
        <v>0</v>
      </c>
      <c r="F288" s="124"/>
      <c r="G288" s="113">
        <v>0</v>
      </c>
      <c r="H288" s="124"/>
      <c r="I288" s="113">
        <v>0</v>
      </c>
      <c r="J288" s="124"/>
      <c r="K288" s="113">
        <v>0</v>
      </c>
      <c r="L288" s="23"/>
      <c r="M288" s="124"/>
      <c r="N288" s="23">
        <v>1.24072516</v>
      </c>
      <c r="O288" s="12"/>
      <c r="P288" s="23">
        <v>1.0514620000000001</v>
      </c>
      <c r="Q288" s="113"/>
      <c r="R288" s="36"/>
      <c r="S288" s="36"/>
      <c r="T288" s="36"/>
      <c r="U288" s="36"/>
      <c r="V288" s="36"/>
      <c r="W288" s="80"/>
      <c r="X288" s="118"/>
    </row>
    <row r="289" spans="1:24" ht="94.5" x14ac:dyDescent="0.25">
      <c r="A289" s="741">
        <v>216</v>
      </c>
      <c r="B289" s="676" t="s">
        <v>420</v>
      </c>
      <c r="C289" s="32"/>
      <c r="D289" s="23"/>
      <c r="E289" s="113">
        <f t="shared" si="11"/>
        <v>0</v>
      </c>
      <c r="F289" s="124"/>
      <c r="G289" s="113">
        <v>0</v>
      </c>
      <c r="H289" s="124"/>
      <c r="I289" s="113">
        <v>0</v>
      </c>
      <c r="J289" s="124"/>
      <c r="K289" s="113">
        <v>0</v>
      </c>
      <c r="L289" s="23"/>
      <c r="M289" s="124"/>
      <c r="N289" s="23">
        <v>0.19591776</v>
      </c>
      <c r="O289" s="12"/>
      <c r="P289" s="23">
        <v>0.16603200000000001</v>
      </c>
      <c r="Q289" s="113"/>
      <c r="R289" s="36"/>
      <c r="S289" s="36"/>
      <c r="T289" s="36"/>
      <c r="U289" s="36"/>
      <c r="V289" s="36"/>
      <c r="W289" s="80"/>
      <c r="X289" s="118"/>
    </row>
    <row r="290" spans="1:24" ht="78.75" x14ac:dyDescent="0.25">
      <c r="A290" s="741">
        <v>217</v>
      </c>
      <c r="B290" s="676" t="s">
        <v>421</v>
      </c>
      <c r="C290" s="32"/>
      <c r="D290" s="23"/>
      <c r="E290" s="113">
        <f t="shared" si="11"/>
        <v>0</v>
      </c>
      <c r="F290" s="124"/>
      <c r="G290" s="113">
        <v>0</v>
      </c>
      <c r="H290" s="124"/>
      <c r="I290" s="113">
        <v>0</v>
      </c>
      <c r="J290" s="124"/>
      <c r="K290" s="113">
        <v>0</v>
      </c>
      <c r="L290" s="23"/>
      <c r="M290" s="124"/>
      <c r="N290" s="23">
        <v>1.0727108599999999</v>
      </c>
      <c r="O290" s="12"/>
      <c r="P290" s="23">
        <v>0.90907700000000002</v>
      </c>
      <c r="Q290" s="113"/>
      <c r="R290" s="36"/>
      <c r="S290" s="36"/>
      <c r="T290" s="36"/>
      <c r="U290" s="36"/>
      <c r="V290" s="36"/>
      <c r="W290" s="80"/>
      <c r="X290" s="118"/>
    </row>
    <row r="291" spans="1:24" ht="63" x14ac:dyDescent="0.25">
      <c r="A291" s="741">
        <v>218</v>
      </c>
      <c r="B291" s="676" t="s">
        <v>422</v>
      </c>
      <c r="C291" s="32"/>
      <c r="D291" s="23"/>
      <c r="E291" s="113">
        <f t="shared" si="11"/>
        <v>0</v>
      </c>
      <c r="F291" s="124"/>
      <c r="G291" s="113">
        <v>0</v>
      </c>
      <c r="H291" s="124"/>
      <c r="I291" s="113">
        <v>0</v>
      </c>
      <c r="J291" s="124"/>
      <c r="K291" s="113">
        <v>0</v>
      </c>
      <c r="L291" s="23"/>
      <c r="M291" s="124"/>
      <c r="N291" s="23">
        <v>0.50116605999999997</v>
      </c>
      <c r="O291" s="12"/>
      <c r="P291" s="23">
        <v>0.42471700000000001</v>
      </c>
      <c r="Q291" s="113"/>
      <c r="R291" s="36"/>
      <c r="S291" s="36"/>
      <c r="T291" s="36"/>
      <c r="U291" s="36"/>
      <c r="V291" s="36"/>
      <c r="W291" s="80"/>
      <c r="X291" s="118"/>
    </row>
    <row r="292" spans="1:24" ht="63" x14ac:dyDescent="0.25">
      <c r="A292" s="741">
        <v>219</v>
      </c>
      <c r="B292" s="676" t="s">
        <v>423</v>
      </c>
      <c r="C292" s="32"/>
      <c r="D292" s="23"/>
      <c r="E292" s="113">
        <f t="shared" si="11"/>
        <v>0</v>
      </c>
      <c r="F292" s="124"/>
      <c r="G292" s="113">
        <v>0</v>
      </c>
      <c r="H292" s="124"/>
      <c r="I292" s="113">
        <v>0</v>
      </c>
      <c r="J292" s="124"/>
      <c r="K292" s="113">
        <v>0</v>
      </c>
      <c r="L292" s="23"/>
      <c r="M292" s="124"/>
      <c r="N292" s="23">
        <v>0.58102727999999992</v>
      </c>
      <c r="O292" s="12"/>
      <c r="P292" s="23">
        <v>0.49239599999999994</v>
      </c>
      <c r="Q292" s="113"/>
      <c r="R292" s="36"/>
      <c r="S292" s="36"/>
      <c r="T292" s="36"/>
      <c r="U292" s="36"/>
      <c r="V292" s="36"/>
      <c r="W292" s="80"/>
      <c r="X292" s="118"/>
    </row>
    <row r="293" spans="1:24" ht="94.5" x14ac:dyDescent="0.25">
      <c r="A293" s="741">
        <v>220</v>
      </c>
      <c r="B293" s="676" t="s">
        <v>424</v>
      </c>
      <c r="C293" s="32"/>
      <c r="D293" s="23"/>
      <c r="E293" s="113">
        <f t="shared" si="11"/>
        <v>0</v>
      </c>
      <c r="F293" s="124"/>
      <c r="G293" s="113">
        <v>0</v>
      </c>
      <c r="H293" s="124"/>
      <c r="I293" s="113">
        <v>0</v>
      </c>
      <c r="J293" s="124"/>
      <c r="K293" s="113">
        <v>0</v>
      </c>
      <c r="L293" s="23"/>
      <c r="M293" s="124"/>
      <c r="N293" s="23">
        <v>1.2368748199999999</v>
      </c>
      <c r="O293" s="12"/>
      <c r="P293" s="23">
        <v>1.0481990000000001</v>
      </c>
      <c r="Q293" s="113"/>
      <c r="R293" s="36"/>
      <c r="S293" s="36"/>
      <c r="T293" s="36"/>
      <c r="U293" s="36"/>
      <c r="V293" s="36"/>
      <c r="W293" s="80"/>
      <c r="X293" s="118"/>
    </row>
    <row r="294" spans="1:24" ht="63" x14ac:dyDescent="0.25">
      <c r="A294" s="741">
        <v>221</v>
      </c>
      <c r="B294" s="676" t="s">
        <v>425</v>
      </c>
      <c r="C294" s="32"/>
      <c r="D294" s="23"/>
      <c r="E294" s="113">
        <f t="shared" si="11"/>
        <v>0</v>
      </c>
      <c r="F294" s="124"/>
      <c r="G294" s="113">
        <v>0</v>
      </c>
      <c r="H294" s="124"/>
      <c r="I294" s="113">
        <v>0</v>
      </c>
      <c r="J294" s="124"/>
      <c r="K294" s="113">
        <v>0</v>
      </c>
      <c r="L294" s="23"/>
      <c r="M294" s="124"/>
      <c r="N294" s="23">
        <v>0.70326230000000001</v>
      </c>
      <c r="O294" s="12"/>
      <c r="P294" s="23">
        <v>0.59598499999999999</v>
      </c>
      <c r="Q294" s="113"/>
      <c r="R294" s="36"/>
      <c r="S294" s="36"/>
      <c r="T294" s="36"/>
      <c r="U294" s="36"/>
      <c r="V294" s="36"/>
      <c r="W294" s="80"/>
      <c r="X294" s="118"/>
    </row>
    <row r="295" spans="1:24" ht="78.75" x14ac:dyDescent="0.25">
      <c r="A295" s="741">
        <v>222</v>
      </c>
      <c r="B295" s="676" t="s">
        <v>426</v>
      </c>
      <c r="C295" s="32"/>
      <c r="D295" s="23"/>
      <c r="E295" s="113">
        <f t="shared" si="11"/>
        <v>0</v>
      </c>
      <c r="F295" s="124"/>
      <c r="G295" s="113">
        <v>0</v>
      </c>
      <c r="H295" s="124"/>
      <c r="I295" s="113">
        <v>0</v>
      </c>
      <c r="J295" s="124"/>
      <c r="K295" s="113">
        <v>0</v>
      </c>
      <c r="L295" s="23"/>
      <c r="M295" s="124"/>
      <c r="N295" s="23">
        <v>0.63705486</v>
      </c>
      <c r="O295" s="12"/>
      <c r="P295" s="23">
        <v>0.53987700000000005</v>
      </c>
      <c r="Q295" s="113"/>
      <c r="R295" s="36"/>
      <c r="S295" s="36"/>
      <c r="T295" s="36"/>
      <c r="U295" s="36"/>
      <c r="V295" s="36"/>
      <c r="W295" s="80"/>
      <c r="X295" s="118"/>
    </row>
    <row r="296" spans="1:24" ht="78.75" x14ac:dyDescent="0.25">
      <c r="A296" s="741">
        <v>223</v>
      </c>
      <c r="B296" s="676" t="s">
        <v>427</v>
      </c>
      <c r="C296" s="32"/>
      <c r="D296" s="23"/>
      <c r="E296" s="113">
        <f t="shared" si="11"/>
        <v>0</v>
      </c>
      <c r="F296" s="124"/>
      <c r="G296" s="113">
        <v>0</v>
      </c>
      <c r="H296" s="124"/>
      <c r="I296" s="113">
        <v>0</v>
      </c>
      <c r="J296" s="124"/>
      <c r="K296" s="113">
        <v>0</v>
      </c>
      <c r="L296" s="23"/>
      <c r="M296" s="124"/>
      <c r="N296" s="23">
        <v>0.42056262</v>
      </c>
      <c r="O296" s="12"/>
      <c r="P296" s="23">
        <v>0.35640900000000003</v>
      </c>
      <c r="Q296" s="113"/>
      <c r="R296" s="36"/>
      <c r="S296" s="36"/>
      <c r="T296" s="36"/>
      <c r="U296" s="36"/>
      <c r="V296" s="36"/>
      <c r="W296" s="80"/>
      <c r="X296" s="118"/>
    </row>
    <row r="297" spans="1:24" ht="78.75" x14ac:dyDescent="0.25">
      <c r="A297" s="741">
        <v>224</v>
      </c>
      <c r="B297" s="676" t="s">
        <v>428</v>
      </c>
      <c r="C297" s="32"/>
      <c r="D297" s="23"/>
      <c r="E297" s="113">
        <f t="shared" si="11"/>
        <v>0</v>
      </c>
      <c r="F297" s="124"/>
      <c r="G297" s="113">
        <v>0</v>
      </c>
      <c r="H297" s="124"/>
      <c r="I297" s="113">
        <v>0</v>
      </c>
      <c r="J297" s="124"/>
      <c r="K297" s="113">
        <v>0</v>
      </c>
      <c r="L297" s="23"/>
      <c r="M297" s="124"/>
      <c r="N297" s="23">
        <v>0.81896247999999994</v>
      </c>
      <c r="O297" s="12"/>
      <c r="P297" s="23">
        <v>0.69403599999999999</v>
      </c>
      <c r="Q297" s="113"/>
      <c r="R297" s="36"/>
      <c r="S297" s="36"/>
      <c r="T297" s="36"/>
      <c r="U297" s="36"/>
      <c r="V297" s="36"/>
      <c r="W297" s="80"/>
      <c r="X297" s="118"/>
    </row>
    <row r="298" spans="1:24" ht="63" x14ac:dyDescent="0.25">
      <c r="A298" s="741">
        <v>225</v>
      </c>
      <c r="B298" s="676" t="s">
        <v>429</v>
      </c>
      <c r="C298" s="32"/>
      <c r="D298" s="23"/>
      <c r="E298" s="113">
        <f t="shared" si="11"/>
        <v>0</v>
      </c>
      <c r="F298" s="124"/>
      <c r="G298" s="113">
        <v>0</v>
      </c>
      <c r="H298" s="124"/>
      <c r="I298" s="113">
        <v>0</v>
      </c>
      <c r="J298" s="124"/>
      <c r="K298" s="113">
        <v>0</v>
      </c>
      <c r="L298" s="23"/>
      <c r="M298" s="124"/>
      <c r="N298" s="23">
        <v>1.0982189199999999</v>
      </c>
      <c r="O298" s="12"/>
      <c r="P298" s="23">
        <v>0.93069399999999991</v>
      </c>
      <c r="Q298" s="113"/>
      <c r="R298" s="36"/>
      <c r="S298" s="36"/>
      <c r="T298" s="36"/>
      <c r="U298" s="36"/>
      <c r="V298" s="36"/>
      <c r="W298" s="80"/>
      <c r="X298" s="118"/>
    </row>
    <row r="299" spans="1:24" ht="63" x14ac:dyDescent="0.25">
      <c r="A299" s="741">
        <v>226</v>
      </c>
      <c r="B299" s="676" t="s">
        <v>430</v>
      </c>
      <c r="C299" s="32"/>
      <c r="D299" s="23"/>
      <c r="E299" s="113">
        <f t="shared" si="11"/>
        <v>0</v>
      </c>
      <c r="F299" s="124"/>
      <c r="G299" s="113">
        <v>0</v>
      </c>
      <c r="H299" s="124"/>
      <c r="I299" s="113">
        <v>0</v>
      </c>
      <c r="J299" s="124"/>
      <c r="K299" s="113">
        <v>0</v>
      </c>
      <c r="L299" s="23"/>
      <c r="M299" s="124"/>
      <c r="N299" s="23">
        <v>0.48769281999999997</v>
      </c>
      <c r="O299" s="12"/>
      <c r="P299" s="23">
        <v>0.41329899999999997</v>
      </c>
      <c r="Q299" s="113"/>
      <c r="R299" s="36"/>
      <c r="S299" s="36"/>
      <c r="T299" s="36"/>
      <c r="U299" s="36"/>
      <c r="V299" s="36"/>
      <c r="W299" s="80"/>
      <c r="X299" s="118"/>
    </row>
    <row r="300" spans="1:24" ht="78.75" x14ac:dyDescent="0.25">
      <c r="A300" s="741">
        <v>227</v>
      </c>
      <c r="B300" s="676" t="s">
        <v>431</v>
      </c>
      <c r="C300" s="32"/>
      <c r="D300" s="23"/>
      <c r="E300" s="113">
        <f t="shared" si="11"/>
        <v>0</v>
      </c>
      <c r="F300" s="124"/>
      <c r="G300" s="113">
        <v>0</v>
      </c>
      <c r="H300" s="124"/>
      <c r="I300" s="113">
        <v>0</v>
      </c>
      <c r="J300" s="124"/>
      <c r="K300" s="113">
        <v>0</v>
      </c>
      <c r="L300" s="23"/>
      <c r="M300" s="124"/>
      <c r="N300" s="23">
        <v>0.53698495999999996</v>
      </c>
      <c r="O300" s="12"/>
      <c r="P300" s="23">
        <v>0.45507199999999998</v>
      </c>
      <c r="Q300" s="113"/>
      <c r="R300" s="36"/>
      <c r="S300" s="36"/>
      <c r="T300" s="36"/>
      <c r="U300" s="36"/>
      <c r="V300" s="36"/>
      <c r="W300" s="80"/>
      <c r="X300" s="118"/>
    </row>
    <row r="301" spans="1:24" ht="63" x14ac:dyDescent="0.25">
      <c r="A301" s="741">
        <v>228</v>
      </c>
      <c r="B301" s="676" t="s">
        <v>432</v>
      </c>
      <c r="C301" s="32"/>
      <c r="D301" s="23"/>
      <c r="E301" s="113">
        <f t="shared" si="11"/>
        <v>0</v>
      </c>
      <c r="F301" s="124"/>
      <c r="G301" s="113">
        <v>0</v>
      </c>
      <c r="H301" s="124"/>
      <c r="I301" s="113">
        <v>0</v>
      </c>
      <c r="J301" s="124"/>
      <c r="K301" s="113">
        <v>0</v>
      </c>
      <c r="L301" s="23"/>
      <c r="M301" s="124"/>
      <c r="N301" s="23">
        <v>0.33401787999999999</v>
      </c>
      <c r="O301" s="12"/>
      <c r="P301" s="23">
        <v>0.28306599999999998</v>
      </c>
      <c r="Q301" s="113"/>
      <c r="R301" s="36"/>
      <c r="S301" s="36"/>
      <c r="T301" s="36"/>
      <c r="U301" s="36"/>
      <c r="V301" s="36"/>
      <c r="W301" s="80"/>
      <c r="X301" s="118"/>
    </row>
    <row r="302" spans="1:24" ht="63" x14ac:dyDescent="0.25">
      <c r="A302" s="741">
        <v>229</v>
      </c>
      <c r="B302" s="676" t="s">
        <v>433</v>
      </c>
      <c r="C302" s="32"/>
      <c r="D302" s="23"/>
      <c r="E302" s="113">
        <f t="shared" si="11"/>
        <v>0</v>
      </c>
      <c r="F302" s="124"/>
      <c r="G302" s="113">
        <v>0</v>
      </c>
      <c r="H302" s="124"/>
      <c r="I302" s="113">
        <v>0</v>
      </c>
      <c r="J302" s="124"/>
      <c r="K302" s="113">
        <v>0</v>
      </c>
      <c r="L302" s="23"/>
      <c r="M302" s="124"/>
      <c r="N302" s="23">
        <v>0.68027589999999993</v>
      </c>
      <c r="O302" s="12"/>
      <c r="P302" s="23">
        <v>0.57650499999999993</v>
      </c>
      <c r="Q302" s="113"/>
      <c r="R302" s="36"/>
      <c r="S302" s="36"/>
      <c r="T302" s="36"/>
      <c r="U302" s="36"/>
      <c r="V302" s="36"/>
      <c r="W302" s="80"/>
      <c r="X302" s="118"/>
    </row>
    <row r="303" spans="1:24" ht="78.75" x14ac:dyDescent="0.25">
      <c r="A303" s="741">
        <v>230</v>
      </c>
      <c r="B303" s="676" t="s">
        <v>434</v>
      </c>
      <c r="C303" s="32"/>
      <c r="D303" s="23"/>
      <c r="E303" s="113">
        <f t="shared" si="11"/>
        <v>0</v>
      </c>
      <c r="F303" s="124"/>
      <c r="G303" s="113">
        <v>0</v>
      </c>
      <c r="H303" s="124"/>
      <c r="I303" s="113">
        <v>0</v>
      </c>
      <c r="J303" s="124"/>
      <c r="K303" s="113">
        <v>0</v>
      </c>
      <c r="L303" s="23"/>
      <c r="M303" s="124"/>
      <c r="N303" s="23">
        <v>0.83619283999999994</v>
      </c>
      <c r="O303" s="12"/>
      <c r="P303" s="23">
        <v>0.70863799999999999</v>
      </c>
      <c r="Q303" s="113"/>
      <c r="R303" s="36"/>
      <c r="S303" s="36"/>
      <c r="T303" s="36"/>
      <c r="U303" s="36"/>
      <c r="V303" s="36"/>
      <c r="W303" s="80"/>
      <c r="X303" s="118"/>
    </row>
    <row r="304" spans="1:24" ht="63" x14ac:dyDescent="0.25">
      <c r="A304" s="741">
        <v>231</v>
      </c>
      <c r="B304" s="676" t="s">
        <v>435</v>
      </c>
      <c r="C304" s="32"/>
      <c r="D304" s="23"/>
      <c r="E304" s="113">
        <f t="shared" si="11"/>
        <v>2.7350488399999997</v>
      </c>
      <c r="F304" s="124"/>
      <c r="G304" s="113">
        <v>0</v>
      </c>
      <c r="H304" s="124"/>
      <c r="I304" s="113">
        <v>0</v>
      </c>
      <c r="J304" s="124"/>
      <c r="K304" s="113">
        <v>2.7350488399999997</v>
      </c>
      <c r="L304" s="23"/>
      <c r="M304" s="124"/>
      <c r="N304" s="23">
        <v>2.7350488399999997</v>
      </c>
      <c r="O304" s="12"/>
      <c r="P304" s="23">
        <v>2.3178380000000001</v>
      </c>
      <c r="Q304" s="113"/>
      <c r="R304" s="36"/>
      <c r="S304" s="36"/>
      <c r="T304" s="36"/>
      <c r="U304" s="36"/>
      <c r="V304" s="36"/>
      <c r="W304" s="80"/>
      <c r="X304" s="118"/>
    </row>
    <row r="305" spans="1:24" ht="94.5" x14ac:dyDescent="0.25">
      <c r="A305" s="741">
        <v>232</v>
      </c>
      <c r="B305" s="676" t="s">
        <v>436</v>
      </c>
      <c r="C305" s="32"/>
      <c r="D305" s="23"/>
      <c r="E305" s="113">
        <f t="shared" si="11"/>
        <v>1.77007552</v>
      </c>
      <c r="F305" s="124"/>
      <c r="G305" s="113">
        <v>0</v>
      </c>
      <c r="H305" s="124"/>
      <c r="I305" s="113">
        <v>0</v>
      </c>
      <c r="J305" s="124"/>
      <c r="K305" s="113">
        <v>1.77007552</v>
      </c>
      <c r="L305" s="23"/>
      <c r="M305" s="124"/>
      <c r="N305" s="23">
        <v>1.7700755199999998</v>
      </c>
      <c r="O305" s="12"/>
      <c r="P305" s="23">
        <v>1.5000639999999998</v>
      </c>
      <c r="Q305" s="113"/>
      <c r="R305" s="36"/>
      <c r="S305" s="36"/>
      <c r="T305" s="36"/>
      <c r="U305" s="36"/>
      <c r="V305" s="36"/>
      <c r="W305" s="80"/>
      <c r="X305" s="118"/>
    </row>
    <row r="306" spans="1:24" ht="110.25" x14ac:dyDescent="0.25">
      <c r="A306" s="741">
        <v>233</v>
      </c>
      <c r="B306" s="676" t="s">
        <v>437</v>
      </c>
      <c r="C306" s="32"/>
      <c r="D306" s="23"/>
      <c r="E306" s="113">
        <f t="shared" si="11"/>
        <v>2.5570222399999998</v>
      </c>
      <c r="F306" s="124"/>
      <c r="G306" s="113">
        <v>0</v>
      </c>
      <c r="H306" s="124"/>
      <c r="I306" s="113">
        <v>0</v>
      </c>
      <c r="J306" s="124"/>
      <c r="K306" s="113">
        <v>2.5570222399999998</v>
      </c>
      <c r="L306" s="23"/>
      <c r="M306" s="124"/>
      <c r="N306" s="23">
        <v>2.5570222399999998</v>
      </c>
      <c r="O306" s="12"/>
      <c r="P306" s="23">
        <v>2.1669679999999998</v>
      </c>
      <c r="Q306" s="113"/>
      <c r="R306" s="36"/>
      <c r="S306" s="36"/>
      <c r="T306" s="36"/>
      <c r="U306" s="36"/>
      <c r="V306" s="36"/>
      <c r="W306" s="80"/>
      <c r="X306" s="118"/>
    </row>
    <row r="307" spans="1:24" ht="94.5" x14ac:dyDescent="0.25">
      <c r="A307" s="741">
        <v>234</v>
      </c>
      <c r="B307" s="676" t="s">
        <v>438</v>
      </c>
      <c r="C307" s="32"/>
      <c r="D307" s="23"/>
      <c r="E307" s="113">
        <f t="shared" si="11"/>
        <v>0.23494507999999997</v>
      </c>
      <c r="F307" s="124"/>
      <c r="G307" s="113">
        <v>0</v>
      </c>
      <c r="H307" s="124"/>
      <c r="I307" s="113">
        <v>0.23494507999999997</v>
      </c>
      <c r="J307" s="124"/>
      <c r="K307" s="113">
        <v>0</v>
      </c>
      <c r="L307" s="23"/>
      <c r="M307" s="124"/>
      <c r="N307" s="23">
        <v>0.23494507999999997</v>
      </c>
      <c r="O307" s="12"/>
      <c r="P307" s="23">
        <v>0.19910599999999998</v>
      </c>
      <c r="Q307" s="113"/>
      <c r="R307" s="36"/>
      <c r="S307" s="36"/>
      <c r="T307" s="36"/>
      <c r="U307" s="36"/>
      <c r="V307" s="36"/>
      <c r="W307" s="80"/>
      <c r="X307" s="118"/>
    </row>
    <row r="308" spans="1:24" ht="78.75" x14ac:dyDescent="0.25">
      <c r="A308" s="741">
        <v>235</v>
      </c>
      <c r="B308" s="676" t="s">
        <v>439</v>
      </c>
      <c r="C308" s="32"/>
      <c r="D308" s="23"/>
      <c r="E308" s="113">
        <f t="shared" si="11"/>
        <v>0.31586799999999998</v>
      </c>
      <c r="F308" s="124"/>
      <c r="G308" s="113">
        <v>0</v>
      </c>
      <c r="H308" s="124"/>
      <c r="I308" s="113">
        <v>0.31586799999999998</v>
      </c>
      <c r="J308" s="124"/>
      <c r="K308" s="113">
        <v>0</v>
      </c>
      <c r="L308" s="23"/>
      <c r="M308" s="124"/>
      <c r="N308" s="23">
        <v>0.31586829999999999</v>
      </c>
      <c r="O308" s="12"/>
      <c r="P308" s="23">
        <v>0.26768500000000001</v>
      </c>
      <c r="Q308" s="113"/>
      <c r="R308" s="36"/>
      <c r="S308" s="36"/>
      <c r="T308" s="36"/>
      <c r="U308" s="36"/>
      <c r="V308" s="36"/>
      <c r="W308" s="80"/>
      <c r="X308" s="118"/>
    </row>
    <row r="309" spans="1:24" ht="94.5" x14ac:dyDescent="0.25">
      <c r="A309" s="741">
        <v>236</v>
      </c>
      <c r="B309" s="676" t="s">
        <v>440</v>
      </c>
      <c r="C309" s="32"/>
      <c r="D309" s="23"/>
      <c r="E309" s="113">
        <f t="shared" si="11"/>
        <v>0.88004872000000001</v>
      </c>
      <c r="F309" s="124"/>
      <c r="G309" s="113">
        <v>0</v>
      </c>
      <c r="H309" s="124"/>
      <c r="I309" s="113">
        <v>0</v>
      </c>
      <c r="J309" s="124"/>
      <c r="K309" s="113">
        <v>0.88004872000000001</v>
      </c>
      <c r="L309" s="23"/>
      <c r="M309" s="124"/>
      <c r="N309" s="23">
        <v>0.8800487199999999</v>
      </c>
      <c r="O309" s="12"/>
      <c r="P309" s="23">
        <v>0.74580399999999991</v>
      </c>
      <c r="Q309" s="113"/>
      <c r="R309" s="36"/>
      <c r="S309" s="36"/>
      <c r="T309" s="36"/>
      <c r="U309" s="36"/>
      <c r="V309" s="36"/>
      <c r="W309" s="80"/>
      <c r="X309" s="118"/>
    </row>
    <row r="310" spans="1:24" ht="63" x14ac:dyDescent="0.25">
      <c r="A310" s="741">
        <v>237</v>
      </c>
      <c r="B310" s="676" t="s">
        <v>441</v>
      </c>
      <c r="C310" s="32"/>
      <c r="D310" s="23"/>
      <c r="E310" s="113">
        <f t="shared" si="11"/>
        <v>0.36622479999999996</v>
      </c>
      <c r="F310" s="124"/>
      <c r="G310" s="113">
        <v>0</v>
      </c>
      <c r="H310" s="124"/>
      <c r="I310" s="113">
        <v>0</v>
      </c>
      <c r="J310" s="124"/>
      <c r="K310" s="113">
        <v>0.36622479999999996</v>
      </c>
      <c r="L310" s="23"/>
      <c r="M310" s="124"/>
      <c r="N310" s="23">
        <v>0.36622479999999996</v>
      </c>
      <c r="O310" s="12"/>
      <c r="P310" s="23">
        <v>0.31035999999999997</v>
      </c>
      <c r="Q310" s="113"/>
      <c r="R310" s="36"/>
      <c r="S310" s="36"/>
      <c r="T310" s="36"/>
      <c r="U310" s="36"/>
      <c r="V310" s="36"/>
      <c r="W310" s="80"/>
      <c r="X310" s="118"/>
    </row>
    <row r="311" spans="1:24" ht="94.5" x14ac:dyDescent="0.25">
      <c r="A311" s="741">
        <v>238</v>
      </c>
      <c r="B311" s="676" t="s">
        <v>442</v>
      </c>
      <c r="C311" s="32"/>
      <c r="D311" s="23"/>
      <c r="E311" s="113">
        <f t="shared" si="11"/>
        <v>0.23790569999999997</v>
      </c>
      <c r="F311" s="124"/>
      <c r="G311" s="113">
        <v>0</v>
      </c>
      <c r="H311" s="124"/>
      <c r="I311" s="113">
        <v>0</v>
      </c>
      <c r="J311" s="124"/>
      <c r="K311" s="113">
        <v>0.23790569999999997</v>
      </c>
      <c r="L311" s="23"/>
      <c r="M311" s="124"/>
      <c r="N311" s="23">
        <v>0.2379057</v>
      </c>
      <c r="O311" s="12"/>
      <c r="P311" s="23">
        <v>0.20161500000000002</v>
      </c>
      <c r="Q311" s="113"/>
      <c r="R311" s="36"/>
      <c r="S311" s="36"/>
      <c r="T311" s="36"/>
      <c r="U311" s="36"/>
      <c r="V311" s="36"/>
      <c r="W311" s="80"/>
      <c r="X311" s="118"/>
    </row>
    <row r="312" spans="1:24" ht="47.25" x14ac:dyDescent="0.25">
      <c r="A312" s="741">
        <v>239</v>
      </c>
      <c r="B312" s="676" t="s">
        <v>443</v>
      </c>
      <c r="C312" s="32"/>
      <c r="D312" s="23"/>
      <c r="E312" s="113">
        <f t="shared" si="11"/>
        <v>0.14511521999999999</v>
      </c>
      <c r="F312" s="124"/>
      <c r="G312" s="113">
        <v>0</v>
      </c>
      <c r="H312" s="124"/>
      <c r="I312" s="113">
        <v>0</v>
      </c>
      <c r="J312" s="124"/>
      <c r="K312" s="113">
        <v>0.14511521999999999</v>
      </c>
      <c r="L312" s="23"/>
      <c r="M312" s="124"/>
      <c r="N312" s="23">
        <v>0.14511521999999999</v>
      </c>
      <c r="O312" s="12"/>
      <c r="P312" s="23">
        <v>0.12297899999999999</v>
      </c>
      <c r="Q312" s="113"/>
      <c r="R312" s="36"/>
      <c r="S312" s="36"/>
      <c r="T312" s="36"/>
      <c r="U312" s="36"/>
      <c r="V312" s="36"/>
      <c r="W312" s="80"/>
      <c r="X312" s="118"/>
    </row>
    <row r="313" spans="1:24" ht="78.75" x14ac:dyDescent="0.25">
      <c r="A313" s="741">
        <v>240</v>
      </c>
      <c r="B313" s="677" t="s">
        <v>456</v>
      </c>
      <c r="C313" s="789"/>
      <c r="D313" s="23"/>
      <c r="E313" s="113">
        <f t="shared" ref="E313:E376" si="12">G313+I313+K313</f>
        <v>0</v>
      </c>
      <c r="F313" s="124"/>
      <c r="G313" s="113"/>
      <c r="H313" s="124"/>
      <c r="I313" s="113"/>
      <c r="J313" s="124"/>
      <c r="K313" s="113"/>
      <c r="L313" s="23"/>
      <c r="M313" s="124"/>
      <c r="N313" s="113">
        <v>0.45309758</v>
      </c>
      <c r="O313" s="113">
        <v>0.45309758</v>
      </c>
      <c r="P313" s="113">
        <v>0.38398100000000002</v>
      </c>
      <c r="Q313" s="113">
        <v>0.38398100000000002</v>
      </c>
      <c r="R313" s="36"/>
      <c r="S313" s="36"/>
      <c r="T313" s="36"/>
      <c r="U313" s="36"/>
      <c r="V313" s="36"/>
      <c r="W313" s="80"/>
      <c r="X313" s="118"/>
    </row>
    <row r="314" spans="1:24" ht="110.25" x14ac:dyDescent="0.25">
      <c r="A314" s="741">
        <v>241</v>
      </c>
      <c r="B314" s="677" t="s">
        <v>457</v>
      </c>
      <c r="C314" s="36"/>
      <c r="D314" s="23"/>
      <c r="E314" s="113">
        <f t="shared" si="12"/>
        <v>0</v>
      </c>
      <c r="F314" s="124"/>
      <c r="G314" s="113"/>
      <c r="H314" s="124"/>
      <c r="I314" s="113"/>
      <c r="J314" s="124"/>
      <c r="K314" s="113"/>
      <c r="L314" s="23"/>
      <c r="M314" s="124"/>
      <c r="N314" s="113">
        <v>0.26735496000000003</v>
      </c>
      <c r="O314" s="113">
        <v>0.26735496000000003</v>
      </c>
      <c r="P314" s="113">
        <v>0.226572</v>
      </c>
      <c r="Q314" s="113">
        <v>0.226572</v>
      </c>
      <c r="R314" s="36"/>
      <c r="S314" s="36"/>
      <c r="T314" s="36"/>
      <c r="U314" s="36"/>
      <c r="V314" s="36"/>
      <c r="W314" s="80"/>
      <c r="X314" s="118"/>
    </row>
    <row r="315" spans="1:24" ht="78.75" x14ac:dyDescent="0.25">
      <c r="A315" s="741">
        <v>242</v>
      </c>
      <c r="B315" s="677" t="s">
        <v>458</v>
      </c>
      <c r="C315" s="36"/>
      <c r="D315" s="23"/>
      <c r="E315" s="113">
        <f t="shared" si="12"/>
        <v>0</v>
      </c>
      <c r="F315" s="124"/>
      <c r="G315" s="113"/>
      <c r="H315" s="124"/>
      <c r="I315" s="113"/>
      <c r="J315" s="124"/>
      <c r="K315" s="113"/>
      <c r="L315" s="23"/>
      <c r="M315" s="124"/>
      <c r="N315" s="113">
        <v>0.29329843999999999</v>
      </c>
      <c r="O315" s="113">
        <v>0.29329843999999999</v>
      </c>
      <c r="P315" s="113">
        <v>0.248558</v>
      </c>
      <c r="Q315" s="113">
        <v>0.248558</v>
      </c>
      <c r="R315" s="36"/>
      <c r="S315" s="36"/>
      <c r="T315" s="36"/>
      <c r="U315" s="36"/>
      <c r="V315" s="36"/>
      <c r="W315" s="80"/>
      <c r="X315" s="118"/>
    </row>
    <row r="316" spans="1:24" ht="78.75" x14ac:dyDescent="0.25">
      <c r="A316" s="741">
        <v>243</v>
      </c>
      <c r="B316" s="677" t="s">
        <v>459</v>
      </c>
      <c r="C316" s="36"/>
      <c r="D316" s="23"/>
      <c r="E316" s="113">
        <f t="shared" si="12"/>
        <v>0</v>
      </c>
      <c r="F316" s="124"/>
      <c r="G316" s="113"/>
      <c r="H316" s="124"/>
      <c r="I316" s="113"/>
      <c r="J316" s="124"/>
      <c r="K316" s="113"/>
      <c r="L316" s="23"/>
      <c r="M316" s="124"/>
      <c r="N316" s="113">
        <v>0.84255186000000004</v>
      </c>
      <c r="O316" s="113">
        <v>0.84255186000000004</v>
      </c>
      <c r="P316" s="113">
        <v>0.71402700000000008</v>
      </c>
      <c r="Q316" s="113">
        <v>0.71402700000000008</v>
      </c>
      <c r="R316" s="36"/>
      <c r="S316" s="36"/>
      <c r="T316" s="36"/>
      <c r="U316" s="36"/>
      <c r="V316" s="36"/>
      <c r="W316" s="80"/>
      <c r="X316" s="118"/>
    </row>
    <row r="317" spans="1:24" ht="78.75" x14ac:dyDescent="0.25">
      <c r="A317" s="741">
        <v>244</v>
      </c>
      <c r="B317" s="677" t="s">
        <v>460</v>
      </c>
      <c r="C317" s="36"/>
      <c r="D317" s="23"/>
      <c r="E317" s="113">
        <f t="shared" si="12"/>
        <v>0</v>
      </c>
      <c r="F317" s="124"/>
      <c r="G317" s="113"/>
      <c r="H317" s="124"/>
      <c r="I317" s="113"/>
      <c r="J317" s="124"/>
      <c r="K317" s="113"/>
      <c r="L317" s="23"/>
      <c r="M317" s="124"/>
      <c r="N317" s="113">
        <v>0.29809041999999997</v>
      </c>
      <c r="O317" s="113">
        <v>0.29809041999999997</v>
      </c>
      <c r="P317" s="113">
        <v>0.25261899999999998</v>
      </c>
      <c r="Q317" s="113">
        <v>0.25261899999999998</v>
      </c>
      <c r="R317" s="36"/>
      <c r="S317" s="36"/>
      <c r="T317" s="36"/>
      <c r="U317" s="36"/>
      <c r="V317" s="36"/>
      <c r="W317" s="80"/>
      <c r="X317" s="118"/>
    </row>
    <row r="318" spans="1:24" ht="78.75" x14ac:dyDescent="0.25">
      <c r="A318" s="741">
        <v>245</v>
      </c>
      <c r="B318" s="677" t="s">
        <v>461</v>
      </c>
      <c r="C318" s="36"/>
      <c r="D318" s="23"/>
      <c r="E318" s="113">
        <f t="shared" si="12"/>
        <v>0</v>
      </c>
      <c r="F318" s="124"/>
      <c r="G318" s="113"/>
      <c r="H318" s="124"/>
      <c r="I318" s="113"/>
      <c r="J318" s="124"/>
      <c r="K318" s="113"/>
      <c r="L318" s="23"/>
      <c r="M318" s="124"/>
      <c r="N318" s="113">
        <v>1.6325370800000001</v>
      </c>
      <c r="O318" s="113">
        <v>1.6325370800000001</v>
      </c>
      <c r="P318" s="113">
        <v>1.3835060000000001</v>
      </c>
      <c r="Q318" s="113">
        <v>1.3835060000000001</v>
      </c>
      <c r="R318" s="36"/>
      <c r="S318" s="36"/>
      <c r="T318" s="36"/>
      <c r="U318" s="36"/>
      <c r="V318" s="36"/>
      <c r="W318" s="80"/>
      <c r="X318" s="118"/>
    </row>
    <row r="319" spans="1:24" ht="94.5" x14ac:dyDescent="0.25">
      <c r="A319" s="741">
        <v>246</v>
      </c>
      <c r="B319" s="677" t="s">
        <v>462</v>
      </c>
      <c r="C319" s="36"/>
      <c r="D319" s="23"/>
      <c r="E319" s="113">
        <f t="shared" si="12"/>
        <v>0</v>
      </c>
      <c r="F319" s="124"/>
      <c r="G319" s="113"/>
      <c r="H319" s="124"/>
      <c r="I319" s="113"/>
      <c r="J319" s="124"/>
      <c r="K319" s="113"/>
      <c r="L319" s="23"/>
      <c r="M319" s="124"/>
      <c r="N319" s="113">
        <v>0.78148686000000001</v>
      </c>
      <c r="O319" s="113">
        <v>0.78148686000000001</v>
      </c>
      <c r="P319" s="113">
        <v>0.662277</v>
      </c>
      <c r="Q319" s="113">
        <v>0.662277</v>
      </c>
      <c r="R319" s="36"/>
      <c r="S319" s="36"/>
      <c r="T319" s="36"/>
      <c r="U319" s="36"/>
      <c r="V319" s="36"/>
      <c r="W319" s="80"/>
      <c r="X319" s="118"/>
    </row>
    <row r="320" spans="1:24" ht="78.75" x14ac:dyDescent="0.25">
      <c r="A320" s="741">
        <v>247</v>
      </c>
      <c r="B320" s="677" t="s">
        <v>463</v>
      </c>
      <c r="C320" s="36"/>
      <c r="D320" s="23"/>
      <c r="E320" s="113">
        <f t="shared" si="12"/>
        <v>0</v>
      </c>
      <c r="F320" s="124"/>
      <c r="G320" s="113"/>
      <c r="H320" s="124"/>
      <c r="I320" s="113"/>
      <c r="J320" s="124"/>
      <c r="K320" s="113"/>
      <c r="L320" s="23"/>
      <c r="M320" s="124"/>
      <c r="N320" s="113">
        <v>0.28765568000000002</v>
      </c>
      <c r="O320" s="113">
        <v>0.28765568000000002</v>
      </c>
      <c r="P320" s="113">
        <v>0.24377600000000002</v>
      </c>
      <c r="Q320" s="113">
        <v>0.24377600000000002</v>
      </c>
      <c r="R320" s="36"/>
      <c r="S320" s="36"/>
      <c r="T320" s="36"/>
      <c r="U320" s="36"/>
      <c r="V320" s="36"/>
      <c r="W320" s="80"/>
      <c r="X320" s="118"/>
    </row>
    <row r="321" spans="1:24" ht="78.75" x14ac:dyDescent="0.25">
      <c r="A321" s="741">
        <v>248</v>
      </c>
      <c r="B321" s="677" t="s">
        <v>464</v>
      </c>
      <c r="C321" s="36"/>
      <c r="D321" s="23"/>
      <c r="E321" s="113">
        <f t="shared" si="12"/>
        <v>0</v>
      </c>
      <c r="F321" s="124"/>
      <c r="G321" s="113"/>
      <c r="H321" s="124"/>
      <c r="I321" s="113"/>
      <c r="J321" s="124"/>
      <c r="K321" s="113"/>
      <c r="L321" s="23"/>
      <c r="M321" s="124"/>
      <c r="N321" s="113">
        <v>0.27416001999999995</v>
      </c>
      <c r="O321" s="113">
        <v>0.27416001999999995</v>
      </c>
      <c r="P321" s="113">
        <v>0.23233899999999999</v>
      </c>
      <c r="Q321" s="113">
        <v>0.23233899999999999</v>
      </c>
      <c r="R321" s="36"/>
      <c r="S321" s="36"/>
      <c r="T321" s="36"/>
      <c r="U321" s="36"/>
      <c r="V321" s="36"/>
      <c r="W321" s="80"/>
      <c r="X321" s="118"/>
    </row>
    <row r="322" spans="1:24" ht="63" x14ac:dyDescent="0.25">
      <c r="A322" s="741">
        <v>249</v>
      </c>
      <c r="B322" s="677" t="s">
        <v>465</v>
      </c>
      <c r="C322" s="36"/>
      <c r="D322" s="23"/>
      <c r="E322" s="113">
        <f t="shared" si="12"/>
        <v>0.14655836</v>
      </c>
      <c r="F322" s="124"/>
      <c r="G322" s="113"/>
      <c r="H322" s="124"/>
      <c r="I322" s="113"/>
      <c r="J322" s="124"/>
      <c r="K322" s="113">
        <v>0.14655836</v>
      </c>
      <c r="L322" s="23"/>
      <c r="M322" s="124"/>
      <c r="N322" s="113">
        <v>0.23903613999999998</v>
      </c>
      <c r="O322" s="113">
        <v>0.23903613999999998</v>
      </c>
      <c r="P322" s="113">
        <v>0.202573</v>
      </c>
      <c r="Q322" s="113">
        <v>0.202573</v>
      </c>
      <c r="R322" s="36"/>
      <c r="S322" s="36"/>
      <c r="T322" s="36"/>
      <c r="U322" s="36"/>
      <c r="V322" s="36"/>
      <c r="W322" s="80"/>
      <c r="X322" s="118"/>
    </row>
    <row r="323" spans="1:24" ht="63" x14ac:dyDescent="0.25">
      <c r="A323" s="741">
        <v>250</v>
      </c>
      <c r="B323" s="677" t="s">
        <v>466</v>
      </c>
      <c r="C323" s="36"/>
      <c r="D323" s="23"/>
      <c r="E323" s="113">
        <f t="shared" si="12"/>
        <v>0.68465487999999997</v>
      </c>
      <c r="F323" s="124"/>
      <c r="G323" s="113"/>
      <c r="H323" s="124"/>
      <c r="I323" s="113"/>
      <c r="J323" s="124"/>
      <c r="K323" s="113">
        <v>0.68465487999999997</v>
      </c>
      <c r="L323" s="23"/>
      <c r="M323" s="124"/>
      <c r="N323" s="113">
        <v>0.14655836</v>
      </c>
      <c r="O323" s="113">
        <v>0.14655836</v>
      </c>
      <c r="P323" s="113">
        <v>0.12420199999999999</v>
      </c>
      <c r="Q323" s="113">
        <v>0.12420199999999999</v>
      </c>
      <c r="R323" s="36"/>
      <c r="S323" s="36"/>
      <c r="T323" s="36"/>
      <c r="U323" s="36"/>
      <c r="V323" s="36"/>
      <c r="W323" s="80"/>
      <c r="X323" s="118"/>
    </row>
    <row r="324" spans="1:24" ht="78.75" x14ac:dyDescent="0.25">
      <c r="A324" s="741">
        <v>251</v>
      </c>
      <c r="B324" s="677" t="s">
        <v>467</v>
      </c>
      <c r="C324" s="36"/>
      <c r="D324" s="23"/>
      <c r="E324" s="113">
        <f t="shared" si="12"/>
        <v>0.35367549999999998</v>
      </c>
      <c r="F324" s="124"/>
      <c r="G324" s="113"/>
      <c r="H324" s="124"/>
      <c r="I324" s="113"/>
      <c r="J324" s="124"/>
      <c r="K324" s="113">
        <v>0.35367549999999998</v>
      </c>
      <c r="L324" s="23"/>
      <c r="M324" s="124"/>
      <c r="N324" s="113">
        <v>0.68465487999999997</v>
      </c>
      <c r="O324" s="113">
        <v>0.68465487999999997</v>
      </c>
      <c r="P324" s="113">
        <v>0.58021599999999995</v>
      </c>
      <c r="Q324" s="113">
        <v>0.58021599999999995</v>
      </c>
      <c r="R324" s="36"/>
      <c r="S324" s="36"/>
      <c r="T324" s="36"/>
      <c r="U324" s="36"/>
      <c r="V324" s="36"/>
      <c r="W324" s="80"/>
      <c r="X324" s="118"/>
    </row>
    <row r="325" spans="1:24" ht="63" x14ac:dyDescent="0.25">
      <c r="A325" s="741">
        <v>252</v>
      </c>
      <c r="B325" s="677" t="s">
        <v>468</v>
      </c>
      <c r="C325" s="36"/>
      <c r="D325" s="23"/>
      <c r="E325" s="113">
        <f t="shared" si="12"/>
        <v>1.0299960399999999</v>
      </c>
      <c r="F325" s="124"/>
      <c r="G325" s="113"/>
      <c r="H325" s="124"/>
      <c r="I325" s="113"/>
      <c r="J325" s="124"/>
      <c r="K325" s="113">
        <v>1.0299960399999999</v>
      </c>
      <c r="L325" s="23"/>
      <c r="M325" s="124"/>
      <c r="N325" s="113">
        <v>0.35367549999999998</v>
      </c>
      <c r="O325" s="113">
        <v>0.35367549999999998</v>
      </c>
      <c r="P325" s="113">
        <v>0.29972500000000002</v>
      </c>
      <c r="Q325" s="113">
        <v>0.29972500000000002</v>
      </c>
      <c r="R325" s="36"/>
      <c r="S325" s="36"/>
      <c r="T325" s="36"/>
      <c r="U325" s="36"/>
      <c r="V325" s="36"/>
      <c r="W325" s="80"/>
      <c r="X325" s="118"/>
    </row>
    <row r="326" spans="1:24" ht="94.5" x14ac:dyDescent="0.25">
      <c r="A326" s="741">
        <v>253</v>
      </c>
      <c r="B326" s="677" t="s">
        <v>469</v>
      </c>
      <c r="C326" s="36"/>
      <c r="D326" s="23"/>
      <c r="E326" s="113">
        <f t="shared" si="12"/>
        <v>0.30737583999999996</v>
      </c>
      <c r="F326" s="124"/>
      <c r="G326" s="113"/>
      <c r="H326" s="124"/>
      <c r="I326" s="113"/>
      <c r="J326" s="124"/>
      <c r="K326" s="113">
        <v>0.30737583999999996</v>
      </c>
      <c r="L326" s="23"/>
      <c r="M326" s="124"/>
      <c r="N326" s="113">
        <v>1.0299960399999999</v>
      </c>
      <c r="O326" s="113">
        <v>1.0299960399999999</v>
      </c>
      <c r="P326" s="113">
        <v>0.87287800000000004</v>
      </c>
      <c r="Q326" s="113">
        <v>0.87287800000000004</v>
      </c>
      <c r="R326" s="36"/>
      <c r="S326" s="36"/>
      <c r="T326" s="36"/>
      <c r="U326" s="36"/>
      <c r="V326" s="36"/>
      <c r="W326" s="80"/>
      <c r="X326" s="118"/>
    </row>
    <row r="327" spans="1:24" ht="63" x14ac:dyDescent="0.25">
      <c r="A327" s="741">
        <v>254</v>
      </c>
      <c r="B327" s="677" t="s">
        <v>470</v>
      </c>
      <c r="C327" s="36"/>
      <c r="D327" s="23"/>
      <c r="E327" s="113">
        <f t="shared" si="12"/>
        <v>9.5522179999999998E-2</v>
      </c>
      <c r="F327" s="124"/>
      <c r="G327" s="113"/>
      <c r="H327" s="124"/>
      <c r="I327" s="113"/>
      <c r="J327" s="124"/>
      <c r="K327" s="113">
        <v>9.5522179999999998E-2</v>
      </c>
      <c r="L327" s="23"/>
      <c r="M327" s="124"/>
      <c r="N327" s="113">
        <v>0.30737583999999996</v>
      </c>
      <c r="O327" s="113">
        <v>0.30737583999999996</v>
      </c>
      <c r="P327" s="113">
        <v>0.260488</v>
      </c>
      <c r="Q327" s="113">
        <v>0.260488</v>
      </c>
      <c r="R327" s="36"/>
      <c r="S327" s="36"/>
      <c r="T327" s="36"/>
      <c r="U327" s="36"/>
      <c r="V327" s="36"/>
      <c r="W327" s="80"/>
      <c r="X327" s="118"/>
    </row>
    <row r="328" spans="1:24" ht="78.75" x14ac:dyDescent="0.25">
      <c r="A328" s="741">
        <v>255</v>
      </c>
      <c r="B328" s="677" t="s">
        <v>471</v>
      </c>
      <c r="C328" s="36"/>
      <c r="D328" s="23"/>
      <c r="E328" s="113">
        <f t="shared" si="12"/>
        <v>0.11909267999999999</v>
      </c>
      <c r="F328" s="124"/>
      <c r="G328" s="113"/>
      <c r="H328" s="124"/>
      <c r="I328" s="113"/>
      <c r="J328" s="124"/>
      <c r="K328" s="113">
        <v>0.11909267999999999</v>
      </c>
      <c r="L328" s="23"/>
      <c r="M328" s="124"/>
      <c r="N328" s="113">
        <v>9.5522179999999998E-2</v>
      </c>
      <c r="O328" s="113">
        <v>9.5522179999999998E-2</v>
      </c>
      <c r="P328" s="113">
        <v>8.0950999999999995E-2</v>
      </c>
      <c r="Q328" s="113">
        <v>8.0950999999999995E-2</v>
      </c>
      <c r="R328" s="36"/>
      <c r="S328" s="36"/>
      <c r="T328" s="36"/>
      <c r="U328" s="36"/>
      <c r="V328" s="36"/>
      <c r="W328" s="80"/>
      <c r="X328" s="118"/>
    </row>
    <row r="329" spans="1:24" ht="78.75" x14ac:dyDescent="0.25">
      <c r="A329" s="741">
        <v>256</v>
      </c>
      <c r="B329" s="677" t="s">
        <v>472</v>
      </c>
      <c r="C329" s="36"/>
      <c r="D329" s="23"/>
      <c r="E329" s="113">
        <f t="shared" si="12"/>
        <v>0.23051181999999998</v>
      </c>
      <c r="F329" s="124"/>
      <c r="G329" s="113"/>
      <c r="H329" s="124"/>
      <c r="I329" s="113"/>
      <c r="J329" s="124"/>
      <c r="K329" s="113">
        <v>0.23051181999999998</v>
      </c>
      <c r="L329" s="23"/>
      <c r="M329" s="124"/>
      <c r="N329" s="113">
        <v>0.11909268000000001</v>
      </c>
      <c r="O329" s="113">
        <v>0.11909268000000001</v>
      </c>
      <c r="P329" s="113">
        <v>0.100926</v>
      </c>
      <c r="Q329" s="113">
        <v>0.100926</v>
      </c>
      <c r="R329" s="36"/>
      <c r="S329" s="36"/>
      <c r="T329" s="36"/>
      <c r="U329" s="36"/>
      <c r="V329" s="36"/>
      <c r="W329" s="80"/>
      <c r="X329" s="118"/>
    </row>
    <row r="330" spans="1:24" ht="94.5" x14ac:dyDescent="0.25">
      <c r="A330" s="741">
        <v>257</v>
      </c>
      <c r="B330" s="677" t="s">
        <v>473</v>
      </c>
      <c r="C330" s="36"/>
      <c r="D330" s="23"/>
      <c r="E330" s="113">
        <f t="shared" si="12"/>
        <v>0.18339441999999997</v>
      </c>
      <c r="F330" s="124"/>
      <c r="G330" s="113"/>
      <c r="H330" s="124"/>
      <c r="I330" s="113"/>
      <c r="J330" s="124"/>
      <c r="K330" s="113">
        <v>0.18339441999999997</v>
      </c>
      <c r="L330" s="23"/>
      <c r="M330" s="124"/>
      <c r="N330" s="113">
        <v>0.23051181999999998</v>
      </c>
      <c r="O330" s="113">
        <v>0.23051181999999998</v>
      </c>
      <c r="P330" s="113">
        <v>0.19534899999999999</v>
      </c>
      <c r="Q330" s="113">
        <v>0.19534899999999999</v>
      </c>
      <c r="R330" s="36"/>
      <c r="S330" s="36"/>
      <c r="T330" s="36"/>
      <c r="U330" s="36"/>
      <c r="V330" s="36"/>
      <c r="W330" s="80"/>
      <c r="X330" s="118"/>
    </row>
    <row r="331" spans="1:24" ht="78.75" x14ac:dyDescent="0.25">
      <c r="A331" s="741">
        <v>258</v>
      </c>
      <c r="B331" s="677" t="s">
        <v>474</v>
      </c>
      <c r="C331" s="36"/>
      <c r="D331" s="23"/>
      <c r="E331" s="113">
        <f t="shared" si="12"/>
        <v>0</v>
      </c>
      <c r="F331" s="124"/>
      <c r="G331" s="113"/>
      <c r="H331" s="124"/>
      <c r="I331" s="113"/>
      <c r="J331" s="124"/>
      <c r="K331" s="113">
        <v>0</v>
      </c>
      <c r="L331" s="23"/>
      <c r="M331" s="124"/>
      <c r="N331" s="113">
        <v>0.18339442</v>
      </c>
      <c r="O331" s="113">
        <v>0.18339442</v>
      </c>
      <c r="P331" s="113">
        <v>0.155419</v>
      </c>
      <c r="Q331" s="113">
        <v>0.155419</v>
      </c>
      <c r="R331" s="36"/>
      <c r="S331" s="36"/>
      <c r="T331" s="36"/>
      <c r="U331" s="36"/>
      <c r="V331" s="36"/>
      <c r="W331" s="80"/>
      <c r="X331" s="118"/>
    </row>
    <row r="332" spans="1:24" ht="78.75" x14ac:dyDescent="0.25">
      <c r="A332" s="741">
        <v>259</v>
      </c>
      <c r="B332" s="677" t="s">
        <v>475</v>
      </c>
      <c r="C332" s="36"/>
      <c r="D332" s="23"/>
      <c r="E332" s="113">
        <f t="shared" si="12"/>
        <v>0.25889671999999997</v>
      </c>
      <c r="F332" s="124"/>
      <c r="G332" s="113"/>
      <c r="H332" s="124"/>
      <c r="I332" s="113"/>
      <c r="J332" s="124"/>
      <c r="K332" s="113">
        <v>0.25889671999999997</v>
      </c>
      <c r="L332" s="23"/>
      <c r="M332" s="124"/>
      <c r="N332" s="113">
        <v>0.99535595999999993</v>
      </c>
      <c r="O332" s="113">
        <v>0.99535595999999993</v>
      </c>
      <c r="P332" s="113">
        <v>0.84352199999999999</v>
      </c>
      <c r="Q332" s="113">
        <v>0.84352199999999999</v>
      </c>
      <c r="R332" s="36"/>
      <c r="S332" s="36"/>
      <c r="T332" s="36"/>
      <c r="U332" s="36"/>
      <c r="V332" s="36"/>
      <c r="W332" s="80"/>
      <c r="X332" s="118"/>
    </row>
    <row r="333" spans="1:24" ht="78.75" x14ac:dyDescent="0.25">
      <c r="A333" s="741">
        <v>260</v>
      </c>
      <c r="B333" s="677" t="s">
        <v>476</v>
      </c>
      <c r="C333" s="36"/>
      <c r="D333" s="23"/>
      <c r="E333" s="113">
        <f t="shared" si="12"/>
        <v>0.20784755999999999</v>
      </c>
      <c r="F333" s="124"/>
      <c r="G333" s="113"/>
      <c r="H333" s="124"/>
      <c r="I333" s="113"/>
      <c r="J333" s="124"/>
      <c r="K333" s="113">
        <v>0.20784755999999999</v>
      </c>
      <c r="L333" s="23"/>
      <c r="M333" s="124"/>
      <c r="N333" s="113">
        <v>0.25889671999999997</v>
      </c>
      <c r="O333" s="113">
        <v>0.25889671999999997</v>
      </c>
      <c r="P333" s="113">
        <v>0.21940399999999999</v>
      </c>
      <c r="Q333" s="113">
        <v>0.21940399999999999</v>
      </c>
      <c r="R333" s="36"/>
      <c r="S333" s="36"/>
      <c r="T333" s="36"/>
      <c r="U333" s="36"/>
      <c r="V333" s="36"/>
      <c r="W333" s="80"/>
      <c r="X333" s="118"/>
    </row>
    <row r="334" spans="1:24" ht="63" x14ac:dyDescent="0.25">
      <c r="A334" s="741">
        <v>261</v>
      </c>
      <c r="B334" s="677" t="s">
        <v>477</v>
      </c>
      <c r="C334" s="36"/>
      <c r="D334" s="23"/>
      <c r="E334" s="113">
        <f t="shared" si="12"/>
        <v>0.11807788</v>
      </c>
      <c r="F334" s="124"/>
      <c r="G334" s="113"/>
      <c r="H334" s="124"/>
      <c r="I334" s="113"/>
      <c r="J334" s="124"/>
      <c r="K334" s="113">
        <v>0.11807788</v>
      </c>
      <c r="L334" s="23"/>
      <c r="M334" s="124"/>
      <c r="N334" s="113">
        <v>0.20784755999999999</v>
      </c>
      <c r="O334" s="113">
        <v>0.20784755999999999</v>
      </c>
      <c r="P334" s="113">
        <v>0.17614199999999999</v>
      </c>
      <c r="Q334" s="113">
        <v>0.17614199999999999</v>
      </c>
      <c r="R334" s="36"/>
      <c r="S334" s="36"/>
      <c r="T334" s="36"/>
      <c r="U334" s="36"/>
      <c r="V334" s="36"/>
      <c r="W334" s="80"/>
      <c r="X334" s="118"/>
    </row>
    <row r="335" spans="1:24" ht="78.75" x14ac:dyDescent="0.25">
      <c r="A335" s="741">
        <v>262</v>
      </c>
      <c r="B335" s="677" t="s">
        <v>478</v>
      </c>
      <c r="C335" s="36"/>
      <c r="D335" s="23"/>
      <c r="E335" s="113">
        <f t="shared" si="12"/>
        <v>0.39232050000000002</v>
      </c>
      <c r="F335" s="124"/>
      <c r="G335" s="113"/>
      <c r="H335" s="124"/>
      <c r="I335" s="113"/>
      <c r="J335" s="124"/>
      <c r="K335" s="113">
        <v>0.39232050000000002</v>
      </c>
      <c r="L335" s="23"/>
      <c r="M335" s="124"/>
      <c r="N335" s="113">
        <v>0.11807788</v>
      </c>
      <c r="O335" s="113">
        <v>0.11807788</v>
      </c>
      <c r="P335" s="113">
        <v>0.100066</v>
      </c>
      <c r="Q335" s="113">
        <v>0.100066</v>
      </c>
      <c r="R335" s="36"/>
      <c r="S335" s="36"/>
      <c r="T335" s="36"/>
      <c r="U335" s="36"/>
      <c r="V335" s="36"/>
      <c r="W335" s="80"/>
      <c r="X335" s="118"/>
    </row>
    <row r="336" spans="1:24" ht="63" x14ac:dyDescent="0.25">
      <c r="A336" s="741">
        <v>263</v>
      </c>
      <c r="B336" s="677" t="s">
        <v>479</v>
      </c>
      <c r="C336" s="36"/>
      <c r="D336" s="23"/>
      <c r="E336" s="113">
        <f t="shared" si="12"/>
        <v>0.51691905999999999</v>
      </c>
      <c r="F336" s="124"/>
      <c r="G336" s="113"/>
      <c r="H336" s="124"/>
      <c r="I336" s="113"/>
      <c r="J336" s="124"/>
      <c r="K336" s="113">
        <v>0.51691905999999999</v>
      </c>
      <c r="L336" s="23"/>
      <c r="M336" s="124"/>
      <c r="N336" s="113">
        <v>0.39232049999999996</v>
      </c>
      <c r="O336" s="113">
        <v>0.39232049999999996</v>
      </c>
      <c r="P336" s="113">
        <v>0.33247500000000002</v>
      </c>
      <c r="Q336" s="113">
        <v>0.33247500000000002</v>
      </c>
      <c r="R336" s="36"/>
      <c r="S336" s="36"/>
      <c r="T336" s="36"/>
      <c r="U336" s="36"/>
      <c r="V336" s="36"/>
      <c r="W336" s="80"/>
      <c r="X336" s="118"/>
    </row>
    <row r="337" spans="1:24" ht="78.75" x14ac:dyDescent="0.25">
      <c r="A337" s="741">
        <v>264</v>
      </c>
      <c r="B337" s="677" t="s">
        <v>480</v>
      </c>
      <c r="C337" s="36"/>
      <c r="D337" s="23"/>
      <c r="E337" s="113">
        <f t="shared" si="12"/>
        <v>7.4769519999999992E-2</v>
      </c>
      <c r="F337" s="124"/>
      <c r="G337" s="113"/>
      <c r="H337" s="124"/>
      <c r="I337" s="113"/>
      <c r="J337" s="124"/>
      <c r="K337" s="113">
        <v>7.4769519999999992E-2</v>
      </c>
      <c r="L337" s="23"/>
      <c r="M337" s="124"/>
      <c r="N337" s="113">
        <v>0.51691905999999999</v>
      </c>
      <c r="O337" s="113">
        <v>0.51691905999999999</v>
      </c>
      <c r="P337" s="113">
        <v>0.43806699999999998</v>
      </c>
      <c r="Q337" s="113">
        <v>0.43806699999999998</v>
      </c>
      <c r="R337" s="36"/>
      <c r="S337" s="36"/>
      <c r="T337" s="36"/>
      <c r="U337" s="36"/>
      <c r="V337" s="36"/>
      <c r="W337" s="80"/>
      <c r="X337" s="118"/>
    </row>
    <row r="338" spans="1:24" ht="63" x14ac:dyDescent="0.25">
      <c r="A338" s="741">
        <v>265</v>
      </c>
      <c r="B338" s="677" t="s">
        <v>481</v>
      </c>
      <c r="C338" s="36"/>
      <c r="D338" s="23"/>
      <c r="E338" s="113">
        <f t="shared" si="12"/>
        <v>1.1501825799999998</v>
      </c>
      <c r="F338" s="124"/>
      <c r="G338" s="113"/>
      <c r="H338" s="124"/>
      <c r="I338" s="113"/>
      <c r="J338" s="124"/>
      <c r="K338" s="113">
        <v>1.1501825799999998</v>
      </c>
      <c r="L338" s="23"/>
      <c r="M338" s="124"/>
      <c r="N338" s="113">
        <v>7.4769519999999992E-2</v>
      </c>
      <c r="O338" s="113">
        <v>7.4769519999999992E-2</v>
      </c>
      <c r="P338" s="113">
        <v>6.3364000000000004E-2</v>
      </c>
      <c r="Q338" s="113">
        <v>6.3364000000000004E-2</v>
      </c>
      <c r="R338" s="36"/>
      <c r="S338" s="36"/>
      <c r="T338" s="36"/>
      <c r="U338" s="36"/>
      <c r="V338" s="36"/>
      <c r="W338" s="80"/>
      <c r="X338" s="118"/>
    </row>
    <row r="339" spans="1:24" ht="78.75" x14ac:dyDescent="0.25">
      <c r="A339" s="741">
        <v>266</v>
      </c>
      <c r="B339" s="677" t="s">
        <v>482</v>
      </c>
      <c r="C339" s="36"/>
      <c r="D339" s="23"/>
      <c r="E339" s="113">
        <f t="shared" si="12"/>
        <v>0.14360010000000001</v>
      </c>
      <c r="F339" s="124"/>
      <c r="G339" s="113"/>
      <c r="H339" s="124"/>
      <c r="I339" s="113"/>
      <c r="J339" s="124"/>
      <c r="K339" s="113">
        <v>0.14360010000000001</v>
      </c>
      <c r="L339" s="23"/>
      <c r="M339" s="124"/>
      <c r="N339" s="113">
        <v>1.1501825799999998</v>
      </c>
      <c r="O339" s="113">
        <v>1.1501825799999998</v>
      </c>
      <c r="P339" s="113">
        <v>0.97473100000000001</v>
      </c>
      <c r="Q339" s="113">
        <v>0.97473100000000001</v>
      </c>
      <c r="R339" s="36"/>
      <c r="S339" s="36"/>
      <c r="T339" s="36"/>
      <c r="U339" s="36"/>
      <c r="V339" s="36"/>
      <c r="W339" s="80"/>
      <c r="X339" s="118"/>
    </row>
    <row r="340" spans="1:24" ht="78.75" x14ac:dyDescent="0.25">
      <c r="A340" s="741">
        <v>267</v>
      </c>
      <c r="B340" s="677" t="s">
        <v>483</v>
      </c>
      <c r="C340" s="36"/>
      <c r="D340" s="23"/>
      <c r="E340" s="113">
        <f t="shared" si="12"/>
        <v>0.29902498</v>
      </c>
      <c r="F340" s="124"/>
      <c r="G340" s="113"/>
      <c r="H340" s="124"/>
      <c r="I340" s="113"/>
      <c r="J340" s="124"/>
      <c r="K340" s="113">
        <v>0.29902498</v>
      </c>
      <c r="L340" s="23"/>
      <c r="M340" s="124"/>
      <c r="N340" s="113">
        <v>0.14360010000000001</v>
      </c>
      <c r="O340" s="113">
        <v>0.14360010000000001</v>
      </c>
      <c r="P340" s="113">
        <v>0.121695</v>
      </c>
      <c r="Q340" s="113">
        <v>0.121695</v>
      </c>
      <c r="R340" s="36"/>
      <c r="S340" s="36"/>
      <c r="T340" s="36"/>
      <c r="U340" s="36"/>
      <c r="V340" s="36"/>
      <c r="W340" s="80"/>
      <c r="X340" s="118"/>
    </row>
    <row r="341" spans="1:24" ht="78.75" x14ac:dyDescent="0.25">
      <c r="A341" s="741">
        <v>268</v>
      </c>
      <c r="B341" s="677" t="s">
        <v>484</v>
      </c>
      <c r="C341" s="36"/>
      <c r="D341" s="23"/>
      <c r="E341" s="113">
        <f t="shared" si="12"/>
        <v>0.15414929999999999</v>
      </c>
      <c r="F341" s="124"/>
      <c r="G341" s="113"/>
      <c r="H341" s="124"/>
      <c r="I341" s="113"/>
      <c r="J341" s="124"/>
      <c r="K341" s="113">
        <v>0.15414929999999999</v>
      </c>
      <c r="L341" s="23"/>
      <c r="M341" s="124"/>
      <c r="N341" s="113">
        <v>0.29902498</v>
      </c>
      <c r="O341" s="113">
        <v>0.29902498</v>
      </c>
      <c r="P341" s="113">
        <v>0.253411</v>
      </c>
      <c r="Q341" s="113">
        <v>0.253411</v>
      </c>
      <c r="R341" s="36"/>
      <c r="S341" s="36"/>
      <c r="T341" s="36"/>
      <c r="U341" s="36"/>
      <c r="V341" s="36"/>
      <c r="W341" s="80"/>
      <c r="X341" s="118"/>
    </row>
    <row r="342" spans="1:24" ht="78.75" x14ac:dyDescent="0.25">
      <c r="A342" s="741">
        <v>269</v>
      </c>
      <c r="B342" s="677" t="s">
        <v>485</v>
      </c>
      <c r="C342" s="36"/>
      <c r="D342" s="23"/>
      <c r="E342" s="113">
        <f t="shared" si="12"/>
        <v>0</v>
      </c>
      <c r="F342" s="124"/>
      <c r="G342" s="113"/>
      <c r="H342" s="124"/>
      <c r="I342" s="113"/>
      <c r="J342" s="124"/>
      <c r="K342" s="113">
        <v>0</v>
      </c>
      <c r="L342" s="23"/>
      <c r="M342" s="124"/>
      <c r="N342" s="113">
        <v>0.15414929999999999</v>
      </c>
      <c r="O342" s="113">
        <v>0.15414929999999999</v>
      </c>
      <c r="P342" s="113">
        <v>0.130635</v>
      </c>
      <c r="Q342" s="113">
        <v>0.130635</v>
      </c>
      <c r="R342" s="36"/>
      <c r="S342" s="36"/>
      <c r="T342" s="36"/>
      <c r="U342" s="36"/>
      <c r="V342" s="36"/>
      <c r="W342" s="80"/>
      <c r="X342" s="118"/>
    </row>
    <row r="343" spans="1:24" ht="78.75" x14ac:dyDescent="0.25">
      <c r="A343" s="741">
        <v>270</v>
      </c>
      <c r="B343" s="677" t="s">
        <v>486</v>
      </c>
      <c r="C343" s="36"/>
      <c r="D343" s="23"/>
      <c r="E343" s="113">
        <f t="shared" si="12"/>
        <v>0</v>
      </c>
      <c r="F343" s="124"/>
      <c r="G343" s="113"/>
      <c r="H343" s="124"/>
      <c r="I343" s="113"/>
      <c r="J343" s="124"/>
      <c r="K343" s="113">
        <v>0</v>
      </c>
      <c r="L343" s="23"/>
      <c r="M343" s="124"/>
      <c r="N343" s="113">
        <v>0.73470575999999999</v>
      </c>
      <c r="O343" s="113">
        <v>0.73470575999999999</v>
      </c>
      <c r="P343" s="113">
        <v>0.62263199999999996</v>
      </c>
      <c r="Q343" s="113">
        <v>0.62263199999999996</v>
      </c>
      <c r="R343" s="36"/>
      <c r="S343" s="36"/>
      <c r="T343" s="36"/>
      <c r="U343" s="36"/>
      <c r="V343" s="36"/>
      <c r="W343" s="80"/>
      <c r="X343" s="118"/>
    </row>
    <row r="344" spans="1:24" ht="63" x14ac:dyDescent="0.25">
      <c r="A344" s="741">
        <v>271</v>
      </c>
      <c r="B344" s="677" t="s">
        <v>487</v>
      </c>
      <c r="C344" s="36"/>
      <c r="D344" s="23"/>
      <c r="E344" s="113">
        <f t="shared" si="12"/>
        <v>0.40649819999999998</v>
      </c>
      <c r="F344" s="124"/>
      <c r="G344" s="113"/>
      <c r="H344" s="124"/>
      <c r="I344" s="113"/>
      <c r="J344" s="124"/>
      <c r="K344" s="113">
        <v>0.40649819999999998</v>
      </c>
      <c r="L344" s="23"/>
      <c r="M344" s="124"/>
      <c r="N344" s="113">
        <v>0.69863198000000004</v>
      </c>
      <c r="O344" s="113">
        <v>0.69863198000000004</v>
      </c>
      <c r="P344" s="113">
        <v>0.59206100000000006</v>
      </c>
      <c r="Q344" s="113">
        <v>0.59206100000000006</v>
      </c>
      <c r="R344" s="36"/>
      <c r="S344" s="36"/>
      <c r="T344" s="36"/>
      <c r="U344" s="36"/>
      <c r="V344" s="36"/>
      <c r="W344" s="80"/>
      <c r="X344" s="118"/>
    </row>
    <row r="345" spans="1:24" ht="94.5" x14ac:dyDescent="0.25">
      <c r="A345" s="741">
        <v>272</v>
      </c>
      <c r="B345" s="677" t="s">
        <v>488</v>
      </c>
      <c r="C345" s="36"/>
      <c r="D345" s="23"/>
      <c r="E345" s="113">
        <f t="shared" si="12"/>
        <v>0.42613103999999996</v>
      </c>
      <c r="F345" s="124"/>
      <c r="G345" s="113"/>
      <c r="H345" s="124"/>
      <c r="I345" s="113"/>
      <c r="J345" s="124"/>
      <c r="K345" s="113">
        <v>0.42613103999999996</v>
      </c>
      <c r="L345" s="23"/>
      <c r="M345" s="124"/>
      <c r="N345" s="113">
        <v>0.40649819999999998</v>
      </c>
      <c r="O345" s="113">
        <v>0.40649819999999998</v>
      </c>
      <c r="P345" s="113">
        <v>0.34449000000000002</v>
      </c>
      <c r="Q345" s="113">
        <v>0.34449000000000002</v>
      </c>
      <c r="R345" s="36"/>
      <c r="S345" s="36"/>
      <c r="T345" s="36"/>
      <c r="U345" s="36"/>
      <c r="V345" s="36"/>
      <c r="W345" s="80"/>
      <c r="X345" s="118"/>
    </row>
    <row r="346" spans="1:24" ht="126" x14ac:dyDescent="0.25">
      <c r="A346" s="741">
        <v>273</v>
      </c>
      <c r="B346" s="677" t="s">
        <v>489</v>
      </c>
      <c r="C346" s="36"/>
      <c r="D346" s="23"/>
      <c r="E346" s="113">
        <f t="shared" si="12"/>
        <v>0.39589825999999995</v>
      </c>
      <c r="F346" s="124"/>
      <c r="G346" s="113"/>
      <c r="H346" s="124"/>
      <c r="I346" s="113"/>
      <c r="J346" s="124"/>
      <c r="K346" s="113">
        <v>0.39589825999999995</v>
      </c>
      <c r="L346" s="23"/>
      <c r="M346" s="124"/>
      <c r="N346" s="113">
        <v>0.42613103999999996</v>
      </c>
      <c r="O346" s="113">
        <v>0.42613103999999996</v>
      </c>
      <c r="P346" s="113">
        <v>0.361128</v>
      </c>
      <c r="Q346" s="113">
        <v>0.361128</v>
      </c>
      <c r="R346" s="36"/>
      <c r="S346" s="36"/>
      <c r="T346" s="36"/>
      <c r="U346" s="36"/>
      <c r="V346" s="36"/>
      <c r="W346" s="80"/>
      <c r="X346" s="118"/>
    </row>
    <row r="347" spans="1:24" ht="63" x14ac:dyDescent="0.25">
      <c r="A347" s="741">
        <v>274</v>
      </c>
      <c r="B347" s="677" t="s">
        <v>490</v>
      </c>
      <c r="C347" s="36"/>
      <c r="D347" s="23"/>
      <c r="E347" s="113">
        <f t="shared" si="12"/>
        <v>0</v>
      </c>
      <c r="F347" s="124"/>
      <c r="G347" s="113"/>
      <c r="H347" s="124"/>
      <c r="I347" s="113"/>
      <c r="J347" s="124"/>
      <c r="K347" s="113">
        <v>0</v>
      </c>
      <c r="L347" s="23"/>
      <c r="M347" s="124"/>
      <c r="N347" s="113">
        <v>0.39589826</v>
      </c>
      <c r="O347" s="113">
        <v>0.39589826</v>
      </c>
      <c r="P347" s="113">
        <v>0.335507</v>
      </c>
      <c r="Q347" s="113">
        <v>0.335507</v>
      </c>
      <c r="R347" s="36"/>
      <c r="S347" s="36"/>
      <c r="T347" s="36"/>
      <c r="U347" s="36"/>
      <c r="V347" s="36"/>
      <c r="W347" s="80"/>
      <c r="X347" s="118"/>
    </row>
    <row r="348" spans="1:24" ht="78.75" x14ac:dyDescent="0.25">
      <c r="A348" s="741">
        <v>275</v>
      </c>
      <c r="B348" s="677" t="s">
        <v>491</v>
      </c>
      <c r="C348" s="36"/>
      <c r="D348" s="23"/>
      <c r="E348" s="113">
        <f t="shared" si="12"/>
        <v>0</v>
      </c>
      <c r="F348" s="124"/>
      <c r="G348" s="113"/>
      <c r="H348" s="124"/>
      <c r="I348" s="113"/>
      <c r="J348" s="124"/>
      <c r="K348" s="113">
        <v>0</v>
      </c>
      <c r="L348" s="23"/>
      <c r="M348" s="124"/>
      <c r="N348" s="113">
        <v>0.49481412000000002</v>
      </c>
      <c r="O348" s="113">
        <v>0.49481412000000002</v>
      </c>
      <c r="P348" s="113">
        <v>0.41933399999999998</v>
      </c>
      <c r="Q348" s="113">
        <v>0.41933399999999998</v>
      </c>
      <c r="R348" s="36"/>
      <c r="S348" s="36"/>
      <c r="T348" s="36"/>
      <c r="U348" s="36"/>
      <c r="V348" s="36"/>
      <c r="W348" s="80"/>
      <c r="X348" s="118"/>
    </row>
    <row r="349" spans="1:24" ht="63" x14ac:dyDescent="0.25">
      <c r="A349" s="741">
        <v>276</v>
      </c>
      <c r="B349" s="677" t="s">
        <v>492</v>
      </c>
      <c r="C349" s="36"/>
      <c r="D349" s="23"/>
      <c r="E349" s="113">
        <f t="shared" si="12"/>
        <v>0.30497217999999998</v>
      </c>
      <c r="F349" s="124"/>
      <c r="G349" s="113"/>
      <c r="H349" s="124"/>
      <c r="I349" s="113"/>
      <c r="J349" s="124"/>
      <c r="K349" s="113">
        <v>0.30497217999999998</v>
      </c>
      <c r="L349" s="23"/>
      <c r="M349" s="124"/>
      <c r="N349" s="113">
        <v>0.76681710000000003</v>
      </c>
      <c r="O349" s="113">
        <v>0.76681710000000003</v>
      </c>
      <c r="P349" s="113">
        <v>0.64984500000000001</v>
      </c>
      <c r="Q349" s="113">
        <v>0.64984500000000001</v>
      </c>
      <c r="R349" s="36"/>
      <c r="S349" s="36"/>
      <c r="T349" s="36"/>
      <c r="U349" s="36"/>
      <c r="V349" s="36"/>
      <c r="W349" s="80"/>
      <c r="X349" s="118"/>
    </row>
    <row r="350" spans="1:24" ht="126" x14ac:dyDescent="0.25">
      <c r="A350" s="741">
        <v>277</v>
      </c>
      <c r="B350" s="677" t="s">
        <v>493</v>
      </c>
      <c r="C350" s="36"/>
      <c r="D350" s="23"/>
      <c r="E350" s="113">
        <f t="shared" si="12"/>
        <v>0.35483779999999998</v>
      </c>
      <c r="F350" s="124"/>
      <c r="G350" s="113"/>
      <c r="H350" s="124"/>
      <c r="I350" s="113"/>
      <c r="J350" s="124"/>
      <c r="K350" s="113">
        <v>0.35483779999999998</v>
      </c>
      <c r="L350" s="23"/>
      <c r="M350" s="124"/>
      <c r="N350" s="113">
        <v>0.30497218000000004</v>
      </c>
      <c r="O350" s="113">
        <v>0.30497218000000004</v>
      </c>
      <c r="P350" s="113">
        <v>0.25845100000000004</v>
      </c>
      <c r="Q350" s="113">
        <v>0.25845100000000004</v>
      </c>
      <c r="R350" s="36"/>
      <c r="S350" s="36"/>
      <c r="T350" s="36"/>
      <c r="U350" s="36"/>
      <c r="V350" s="36"/>
      <c r="W350" s="80"/>
      <c r="X350" s="118"/>
    </row>
    <row r="351" spans="1:24" ht="63" x14ac:dyDescent="0.25">
      <c r="A351" s="741">
        <v>278</v>
      </c>
      <c r="B351" s="677" t="s">
        <v>494</v>
      </c>
      <c r="C351" s="36"/>
      <c r="D351" s="23"/>
      <c r="E351" s="113">
        <f t="shared" si="12"/>
        <v>1.4820127400000001</v>
      </c>
      <c r="F351" s="124"/>
      <c r="G351" s="113"/>
      <c r="H351" s="124"/>
      <c r="I351" s="113"/>
      <c r="J351" s="124"/>
      <c r="K351" s="113">
        <v>1.4820127400000001</v>
      </c>
      <c r="L351" s="23"/>
      <c r="M351" s="124"/>
      <c r="N351" s="113">
        <v>0.35483779999999998</v>
      </c>
      <c r="O351" s="113">
        <v>0.35483779999999998</v>
      </c>
      <c r="P351" s="113">
        <v>0.30070999999999998</v>
      </c>
      <c r="Q351" s="113">
        <v>0.30070999999999998</v>
      </c>
      <c r="R351" s="36"/>
      <c r="S351" s="36"/>
      <c r="T351" s="36"/>
      <c r="U351" s="36"/>
      <c r="V351" s="36"/>
      <c r="W351" s="80"/>
      <c r="X351" s="118"/>
    </row>
    <row r="352" spans="1:24" ht="110.25" x14ac:dyDescent="0.25">
      <c r="A352" s="741">
        <v>279</v>
      </c>
      <c r="B352" s="677" t="s">
        <v>495</v>
      </c>
      <c r="C352" s="36"/>
      <c r="D352" s="23"/>
      <c r="E352" s="113">
        <f t="shared" si="12"/>
        <v>0.38680635999999996</v>
      </c>
      <c r="F352" s="124"/>
      <c r="G352" s="113"/>
      <c r="H352" s="124"/>
      <c r="I352" s="113"/>
      <c r="J352" s="124"/>
      <c r="K352" s="113">
        <v>0.38680635999999996</v>
      </c>
      <c r="L352" s="23"/>
      <c r="M352" s="124"/>
      <c r="N352" s="113">
        <v>1.4820127399999998</v>
      </c>
      <c r="O352" s="113">
        <v>1.4820127399999998</v>
      </c>
      <c r="P352" s="113">
        <v>1.255943</v>
      </c>
      <c r="Q352" s="113">
        <v>1.255943</v>
      </c>
      <c r="R352" s="36"/>
      <c r="S352" s="36"/>
      <c r="T352" s="36"/>
      <c r="U352" s="36"/>
      <c r="V352" s="36"/>
      <c r="W352" s="80"/>
      <c r="X352" s="118"/>
    </row>
    <row r="353" spans="1:24" ht="63" x14ac:dyDescent="0.25">
      <c r="A353" s="741">
        <v>280</v>
      </c>
      <c r="B353" s="677" t="s">
        <v>496</v>
      </c>
      <c r="C353" s="36"/>
      <c r="D353" s="23"/>
      <c r="E353" s="113">
        <f t="shared" si="12"/>
        <v>0.46130683999999994</v>
      </c>
      <c r="F353" s="124"/>
      <c r="G353" s="113"/>
      <c r="H353" s="124"/>
      <c r="I353" s="113"/>
      <c r="J353" s="124"/>
      <c r="K353" s="113">
        <v>0.46130683999999994</v>
      </c>
      <c r="L353" s="23"/>
      <c r="M353" s="124"/>
      <c r="N353" s="113">
        <v>0.38680635999999996</v>
      </c>
      <c r="O353" s="113">
        <v>0.38680635999999996</v>
      </c>
      <c r="P353" s="113">
        <v>0.32780200000000004</v>
      </c>
      <c r="Q353" s="113">
        <v>0.32780200000000004</v>
      </c>
      <c r="R353" s="36"/>
      <c r="S353" s="36"/>
      <c r="T353" s="36"/>
      <c r="U353" s="36"/>
      <c r="V353" s="36"/>
      <c r="W353" s="80"/>
      <c r="X353" s="118"/>
    </row>
    <row r="354" spans="1:24" ht="63" x14ac:dyDescent="0.25">
      <c r="A354" s="741">
        <v>281</v>
      </c>
      <c r="B354" s="677" t="s">
        <v>497</v>
      </c>
      <c r="C354" s="36"/>
      <c r="D354" s="23"/>
      <c r="E354" s="113">
        <f t="shared" si="12"/>
        <v>0</v>
      </c>
      <c r="F354" s="124"/>
      <c r="G354" s="113"/>
      <c r="H354" s="124"/>
      <c r="I354" s="113"/>
      <c r="J354" s="124"/>
      <c r="K354" s="113">
        <v>0</v>
      </c>
      <c r="L354" s="23"/>
      <c r="M354" s="124"/>
      <c r="N354" s="113">
        <v>0.46130683999999994</v>
      </c>
      <c r="O354" s="113">
        <v>0.46130683999999994</v>
      </c>
      <c r="P354" s="113">
        <v>0.39093800000000001</v>
      </c>
      <c r="Q354" s="113">
        <v>0.39093800000000001</v>
      </c>
      <c r="R354" s="36"/>
      <c r="S354" s="36"/>
      <c r="T354" s="36"/>
      <c r="U354" s="36"/>
      <c r="V354" s="36"/>
      <c r="W354" s="80"/>
      <c r="X354" s="118"/>
    </row>
    <row r="355" spans="1:24" ht="110.25" x14ac:dyDescent="0.25">
      <c r="A355" s="741">
        <v>282</v>
      </c>
      <c r="B355" s="675" t="s">
        <v>498</v>
      </c>
      <c r="C355" s="36"/>
      <c r="D355" s="23"/>
      <c r="E355" s="113">
        <f t="shared" si="12"/>
        <v>0.30450018000000001</v>
      </c>
      <c r="F355" s="124"/>
      <c r="G355" s="113"/>
      <c r="H355" s="124"/>
      <c r="I355" s="113"/>
      <c r="J355" s="124"/>
      <c r="K355" s="113">
        <v>0.30450018000000001</v>
      </c>
      <c r="L355" s="23"/>
      <c r="M355" s="124"/>
      <c r="N355" s="113">
        <v>0.81999261999999995</v>
      </c>
      <c r="O355" s="113">
        <v>0.81999261999999995</v>
      </c>
      <c r="P355" s="113">
        <v>0.694909</v>
      </c>
      <c r="Q355" s="113">
        <v>0.694909</v>
      </c>
      <c r="R355" s="36"/>
      <c r="S355" s="36"/>
      <c r="T355" s="36"/>
      <c r="U355" s="36"/>
      <c r="V355" s="36"/>
      <c r="W355" s="80"/>
      <c r="X355" s="118"/>
    </row>
    <row r="356" spans="1:24" ht="63" x14ac:dyDescent="0.25">
      <c r="A356" s="741">
        <v>283</v>
      </c>
      <c r="B356" s="677" t="s">
        <v>499</v>
      </c>
      <c r="C356" s="36"/>
      <c r="D356" s="23"/>
      <c r="E356" s="113">
        <f t="shared" si="12"/>
        <v>0</v>
      </c>
      <c r="F356" s="124"/>
      <c r="G356" s="113"/>
      <c r="H356" s="124"/>
      <c r="I356" s="113"/>
      <c r="J356" s="124"/>
      <c r="K356" s="113">
        <v>0</v>
      </c>
      <c r="L356" s="23"/>
      <c r="M356" s="124"/>
      <c r="N356" s="113">
        <v>0.30450017999999995</v>
      </c>
      <c r="O356" s="113">
        <v>0.30450017999999995</v>
      </c>
      <c r="P356" s="113">
        <v>0.25805099999999997</v>
      </c>
      <c r="Q356" s="113">
        <v>0.25805099999999997</v>
      </c>
      <c r="R356" s="36"/>
      <c r="S356" s="36"/>
      <c r="T356" s="36"/>
      <c r="U356" s="36"/>
      <c r="V356" s="36"/>
      <c r="W356" s="80"/>
      <c r="X356" s="118"/>
    </row>
    <row r="357" spans="1:24" ht="126" x14ac:dyDescent="0.25">
      <c r="A357" s="741">
        <v>284</v>
      </c>
      <c r="B357" s="677" t="s">
        <v>500</v>
      </c>
      <c r="C357" s="36"/>
      <c r="D357" s="23"/>
      <c r="E357" s="113">
        <f t="shared" si="12"/>
        <v>0</v>
      </c>
      <c r="F357" s="124"/>
      <c r="G357" s="113"/>
      <c r="H357" s="124"/>
      <c r="I357" s="113"/>
      <c r="J357" s="124"/>
      <c r="K357" s="113">
        <v>0</v>
      </c>
      <c r="L357" s="23"/>
      <c r="M357" s="124"/>
      <c r="N357" s="113">
        <v>0.79879628000000003</v>
      </c>
      <c r="O357" s="113">
        <v>0.79879628000000003</v>
      </c>
      <c r="P357" s="113">
        <v>0.67694600000000005</v>
      </c>
      <c r="Q357" s="113">
        <v>0.67694600000000005</v>
      </c>
      <c r="R357" s="36"/>
      <c r="S357" s="36"/>
      <c r="T357" s="36"/>
      <c r="U357" s="36"/>
      <c r="V357" s="36"/>
      <c r="W357" s="80"/>
      <c r="X357" s="118"/>
    </row>
    <row r="358" spans="1:24" ht="78.75" x14ac:dyDescent="0.25">
      <c r="A358" s="741">
        <v>285</v>
      </c>
      <c r="B358" s="677" t="s">
        <v>501</v>
      </c>
      <c r="C358" s="36"/>
      <c r="D358" s="23"/>
      <c r="E358" s="113">
        <f t="shared" si="12"/>
        <v>0.5356161599999999</v>
      </c>
      <c r="F358" s="124"/>
      <c r="G358" s="113"/>
      <c r="H358" s="124"/>
      <c r="I358" s="113"/>
      <c r="J358" s="124"/>
      <c r="K358" s="113">
        <v>0.5356161599999999</v>
      </c>
      <c r="L358" s="23"/>
      <c r="M358" s="124"/>
      <c r="N358" s="113">
        <v>0.67660491999999994</v>
      </c>
      <c r="O358" s="113">
        <v>0.67660491999999994</v>
      </c>
      <c r="P358" s="113">
        <v>0.57339399999999996</v>
      </c>
      <c r="Q358" s="113">
        <v>0.57339399999999996</v>
      </c>
      <c r="R358" s="36"/>
      <c r="S358" s="36"/>
      <c r="T358" s="36"/>
      <c r="U358" s="36"/>
      <c r="V358" s="36"/>
      <c r="W358" s="80"/>
      <c r="X358" s="118"/>
    </row>
    <row r="359" spans="1:24" ht="94.5" x14ac:dyDescent="0.25">
      <c r="A359" s="741">
        <v>286</v>
      </c>
      <c r="B359" s="677" t="s">
        <v>502</v>
      </c>
      <c r="C359" s="36"/>
      <c r="D359" s="23"/>
      <c r="E359" s="113">
        <f t="shared" si="12"/>
        <v>0</v>
      </c>
      <c r="F359" s="124"/>
      <c r="G359" s="113"/>
      <c r="H359" s="124"/>
      <c r="I359" s="113"/>
      <c r="J359" s="124"/>
      <c r="K359" s="113">
        <v>0</v>
      </c>
      <c r="L359" s="23"/>
      <c r="M359" s="124"/>
      <c r="N359" s="113">
        <v>0.5356161599999999</v>
      </c>
      <c r="O359" s="113">
        <v>0.5356161599999999</v>
      </c>
      <c r="P359" s="113">
        <v>0.45391199999999998</v>
      </c>
      <c r="Q359" s="113">
        <v>0.45391199999999998</v>
      </c>
      <c r="R359" s="36"/>
      <c r="S359" s="36"/>
      <c r="T359" s="36"/>
      <c r="U359" s="36"/>
      <c r="V359" s="36"/>
      <c r="W359" s="80"/>
      <c r="X359" s="118"/>
    </row>
    <row r="360" spans="1:24" ht="126" x14ac:dyDescent="0.25">
      <c r="A360" s="741">
        <v>287</v>
      </c>
      <c r="B360" s="677" t="s">
        <v>503</v>
      </c>
      <c r="C360" s="36"/>
      <c r="D360" s="23"/>
      <c r="E360" s="113">
        <f t="shared" si="12"/>
        <v>0</v>
      </c>
      <c r="F360" s="124"/>
      <c r="G360" s="113"/>
      <c r="H360" s="124"/>
      <c r="I360" s="113"/>
      <c r="J360" s="124"/>
      <c r="K360" s="113">
        <v>0</v>
      </c>
      <c r="L360" s="23"/>
      <c r="M360" s="124"/>
      <c r="N360" s="113">
        <v>0.75902791999999997</v>
      </c>
      <c r="O360" s="113">
        <v>0.75902791999999997</v>
      </c>
      <c r="P360" s="113">
        <v>0.64324400000000004</v>
      </c>
      <c r="Q360" s="113">
        <v>0.64324400000000004</v>
      </c>
      <c r="R360" s="36"/>
      <c r="S360" s="36"/>
      <c r="T360" s="36"/>
      <c r="U360" s="36"/>
      <c r="V360" s="36"/>
      <c r="W360" s="80"/>
      <c r="X360" s="118"/>
    </row>
    <row r="361" spans="1:24" ht="141.75" x14ac:dyDescent="0.25">
      <c r="A361" s="741">
        <v>288</v>
      </c>
      <c r="B361" s="677" t="s">
        <v>504</v>
      </c>
      <c r="C361" s="36"/>
      <c r="D361" s="23"/>
      <c r="E361" s="113">
        <f t="shared" si="12"/>
        <v>0</v>
      </c>
      <c r="F361" s="124"/>
      <c r="G361" s="113"/>
      <c r="H361" s="124"/>
      <c r="I361" s="113"/>
      <c r="J361" s="124"/>
      <c r="K361" s="113">
        <v>0</v>
      </c>
      <c r="L361" s="23"/>
      <c r="M361" s="124"/>
      <c r="N361" s="113">
        <v>2.8219806199999997</v>
      </c>
      <c r="O361" s="113">
        <v>2.8219806199999997</v>
      </c>
      <c r="P361" s="113">
        <v>2.3915090000000001</v>
      </c>
      <c r="Q361" s="113">
        <v>2.3915090000000001</v>
      </c>
      <c r="R361" s="36"/>
      <c r="S361" s="36"/>
      <c r="T361" s="36"/>
      <c r="U361" s="36"/>
      <c r="V361" s="36"/>
      <c r="W361" s="80"/>
      <c r="X361" s="118"/>
    </row>
    <row r="362" spans="1:24" ht="78.75" x14ac:dyDescent="0.25">
      <c r="A362" s="741">
        <v>289</v>
      </c>
      <c r="B362" s="677" t="s">
        <v>505</v>
      </c>
      <c r="C362" s="36"/>
      <c r="D362" s="23"/>
      <c r="E362" s="113">
        <f t="shared" si="12"/>
        <v>0.12252293999999998</v>
      </c>
      <c r="F362" s="124"/>
      <c r="G362" s="113"/>
      <c r="H362" s="124"/>
      <c r="I362" s="113"/>
      <c r="J362" s="124"/>
      <c r="K362" s="113">
        <v>0.12252293999999998</v>
      </c>
      <c r="L362" s="23"/>
      <c r="M362" s="124"/>
      <c r="N362" s="113">
        <v>1.76818162</v>
      </c>
      <c r="O362" s="113">
        <v>1.76818162</v>
      </c>
      <c r="P362" s="113">
        <v>1.498459</v>
      </c>
      <c r="Q362" s="113">
        <v>1.498459</v>
      </c>
      <c r="R362" s="36"/>
      <c r="S362" s="36"/>
      <c r="T362" s="36"/>
      <c r="U362" s="36"/>
      <c r="V362" s="36"/>
      <c r="W362" s="80"/>
      <c r="X362" s="118"/>
    </row>
    <row r="363" spans="1:24" ht="63" x14ac:dyDescent="0.25">
      <c r="A363" s="741">
        <v>290</v>
      </c>
      <c r="B363" s="677" t="s">
        <v>506</v>
      </c>
      <c r="C363" s="36"/>
      <c r="D363" s="23"/>
      <c r="E363" s="113">
        <f t="shared" si="12"/>
        <v>0.24344343999999998</v>
      </c>
      <c r="F363" s="124"/>
      <c r="G363" s="113"/>
      <c r="H363" s="124"/>
      <c r="I363" s="113"/>
      <c r="J363" s="124"/>
      <c r="K363" s="113">
        <v>0.24344343999999998</v>
      </c>
      <c r="L363" s="23"/>
      <c r="M363" s="124"/>
      <c r="N363" s="113">
        <v>0.12252294</v>
      </c>
      <c r="O363" s="113">
        <v>0.12252294</v>
      </c>
      <c r="P363" s="113">
        <v>0.10383299999999999</v>
      </c>
      <c r="Q363" s="113">
        <v>0.10383299999999999</v>
      </c>
      <c r="R363" s="36"/>
      <c r="S363" s="36"/>
      <c r="T363" s="36"/>
      <c r="U363" s="36"/>
      <c r="V363" s="36"/>
      <c r="W363" s="80"/>
      <c r="X363" s="118"/>
    </row>
    <row r="364" spans="1:24" ht="63" x14ac:dyDescent="0.25">
      <c r="A364" s="741">
        <v>291</v>
      </c>
      <c r="B364" s="677" t="s">
        <v>507</v>
      </c>
      <c r="C364" s="36"/>
      <c r="D364" s="23"/>
      <c r="E364" s="113">
        <f t="shared" si="12"/>
        <v>0</v>
      </c>
      <c r="F364" s="124"/>
      <c r="G364" s="113"/>
      <c r="H364" s="124"/>
      <c r="I364" s="113"/>
      <c r="J364" s="124"/>
      <c r="K364" s="113">
        <v>0</v>
      </c>
      <c r="L364" s="23"/>
      <c r="M364" s="124"/>
      <c r="N364" s="113">
        <v>0.24344343999999998</v>
      </c>
      <c r="O364" s="113">
        <v>0.24344343999999998</v>
      </c>
      <c r="P364" s="113">
        <v>0.20630799999999999</v>
      </c>
      <c r="Q364" s="113">
        <v>0.20630799999999999</v>
      </c>
      <c r="R364" s="36"/>
      <c r="S364" s="36"/>
      <c r="T364" s="36"/>
      <c r="U364" s="36"/>
      <c r="V364" s="36"/>
      <c r="W364" s="80"/>
      <c r="X364" s="118"/>
    </row>
    <row r="365" spans="1:24" ht="75" x14ac:dyDescent="0.25">
      <c r="A365" s="741">
        <v>292</v>
      </c>
      <c r="B365" s="781" t="s">
        <v>508</v>
      </c>
      <c r="C365" s="36"/>
      <c r="D365" s="23"/>
      <c r="E365" s="113">
        <f t="shared" si="12"/>
        <v>0.26436011999999998</v>
      </c>
      <c r="F365" s="124"/>
      <c r="G365" s="113"/>
      <c r="H365" s="124"/>
      <c r="I365" s="113"/>
      <c r="J365" s="124"/>
      <c r="K365" s="113">
        <v>0.26436011999999998</v>
      </c>
      <c r="L365" s="23"/>
      <c r="M365" s="124"/>
      <c r="N365" s="113">
        <v>0.64631432000000011</v>
      </c>
      <c r="O365" s="113">
        <v>0.64631432000000011</v>
      </c>
      <c r="P365" s="113">
        <v>0.5477240000000001</v>
      </c>
      <c r="Q365" s="113">
        <v>0.5477240000000001</v>
      </c>
      <c r="R365" s="36"/>
      <c r="S365" s="36"/>
      <c r="T365" s="36"/>
      <c r="U365" s="36"/>
      <c r="V365" s="36"/>
      <c r="W365" s="80"/>
      <c r="X365" s="118"/>
    </row>
    <row r="366" spans="1:24" ht="63" x14ac:dyDescent="0.25">
      <c r="A366" s="741">
        <v>293</v>
      </c>
      <c r="B366" s="677" t="s">
        <v>509</v>
      </c>
      <c r="C366" s="36"/>
      <c r="D366" s="23"/>
      <c r="E366" s="113">
        <f t="shared" si="12"/>
        <v>0.36367835999999998</v>
      </c>
      <c r="F366" s="124"/>
      <c r="G366" s="113"/>
      <c r="H366" s="124"/>
      <c r="I366" s="113"/>
      <c r="J366" s="124"/>
      <c r="K366" s="113">
        <v>0.36367835999999998</v>
      </c>
      <c r="L366" s="23"/>
      <c r="M366" s="124"/>
      <c r="N366" s="113">
        <v>0.26436011999999998</v>
      </c>
      <c r="O366" s="113">
        <v>0.26436011999999998</v>
      </c>
      <c r="P366" s="113">
        <v>0.22403399999999998</v>
      </c>
      <c r="Q366" s="113">
        <v>0.22403399999999998</v>
      </c>
      <c r="R366" s="36"/>
      <c r="S366" s="36"/>
      <c r="T366" s="36"/>
      <c r="U366" s="36"/>
      <c r="V366" s="36"/>
      <c r="W366" s="80"/>
      <c r="X366" s="118"/>
    </row>
    <row r="367" spans="1:24" ht="63" x14ac:dyDescent="0.25">
      <c r="A367" s="741">
        <v>294</v>
      </c>
      <c r="B367" s="677" t="s">
        <v>510</v>
      </c>
      <c r="C367" s="36"/>
      <c r="D367" s="23"/>
      <c r="E367" s="113">
        <f t="shared" si="12"/>
        <v>0.25518089999999999</v>
      </c>
      <c r="F367" s="124"/>
      <c r="G367" s="113"/>
      <c r="H367" s="124"/>
      <c r="I367" s="113"/>
      <c r="J367" s="124"/>
      <c r="K367" s="113">
        <v>0.25518089999999999</v>
      </c>
      <c r="L367" s="23"/>
      <c r="M367" s="124"/>
      <c r="N367" s="113">
        <v>0.36367835999999998</v>
      </c>
      <c r="O367" s="113">
        <v>0.36367835999999998</v>
      </c>
      <c r="P367" s="113">
        <v>0.30820199999999998</v>
      </c>
      <c r="Q367" s="113">
        <v>0.30820199999999998</v>
      </c>
      <c r="R367" s="36"/>
      <c r="S367" s="36"/>
      <c r="T367" s="36"/>
      <c r="U367" s="36"/>
      <c r="V367" s="36"/>
      <c r="W367" s="80"/>
      <c r="X367" s="118"/>
    </row>
    <row r="368" spans="1:24" ht="78.75" x14ac:dyDescent="0.25">
      <c r="A368" s="741">
        <v>295</v>
      </c>
      <c r="B368" s="677" t="s">
        <v>511</v>
      </c>
      <c r="C368" s="36"/>
      <c r="D368" s="23"/>
      <c r="E368" s="113">
        <f t="shared" si="12"/>
        <v>0.95960077999999993</v>
      </c>
      <c r="F368" s="124"/>
      <c r="G368" s="113"/>
      <c r="H368" s="124"/>
      <c r="I368" s="113"/>
      <c r="J368" s="124"/>
      <c r="K368" s="113">
        <v>0.95960077999999993</v>
      </c>
      <c r="L368" s="23"/>
      <c r="M368" s="124"/>
      <c r="N368" s="113">
        <v>0.25518089999999999</v>
      </c>
      <c r="O368" s="113">
        <v>0.25518089999999999</v>
      </c>
      <c r="P368" s="113">
        <v>0.216255</v>
      </c>
      <c r="Q368" s="113">
        <v>0.216255</v>
      </c>
      <c r="R368" s="36"/>
      <c r="S368" s="36"/>
      <c r="T368" s="36"/>
      <c r="U368" s="36"/>
      <c r="V368" s="36"/>
      <c r="W368" s="80"/>
      <c r="X368" s="118"/>
    </row>
    <row r="369" spans="1:24" ht="78.75" x14ac:dyDescent="0.25">
      <c r="A369" s="741">
        <v>296</v>
      </c>
      <c r="B369" s="675" t="s">
        <v>512</v>
      </c>
      <c r="C369" s="36"/>
      <c r="D369" s="23"/>
      <c r="E369" s="113">
        <f t="shared" si="12"/>
        <v>0</v>
      </c>
      <c r="F369" s="124"/>
      <c r="G369" s="113"/>
      <c r="H369" s="124"/>
      <c r="I369" s="113"/>
      <c r="J369" s="124"/>
      <c r="K369" s="113">
        <v>0</v>
      </c>
      <c r="L369" s="23"/>
      <c r="M369" s="124"/>
      <c r="N369" s="113">
        <v>0.95960077999999993</v>
      </c>
      <c r="O369" s="113">
        <v>0.95960077999999993</v>
      </c>
      <c r="P369" s="113">
        <v>0.81322099999999997</v>
      </c>
      <c r="Q369" s="113">
        <v>0.81322099999999997</v>
      </c>
      <c r="R369" s="36"/>
      <c r="S369" s="36"/>
      <c r="T369" s="36"/>
      <c r="U369" s="36"/>
      <c r="V369" s="36"/>
      <c r="W369" s="80"/>
      <c r="X369" s="118"/>
    </row>
    <row r="370" spans="1:24" ht="63" x14ac:dyDescent="0.25">
      <c r="A370" s="741">
        <v>297</v>
      </c>
      <c r="B370" s="675" t="s">
        <v>513</v>
      </c>
      <c r="C370" s="36"/>
      <c r="D370" s="23"/>
      <c r="E370" s="113">
        <f t="shared" si="12"/>
        <v>0</v>
      </c>
      <c r="F370" s="124"/>
      <c r="G370" s="113"/>
      <c r="H370" s="124"/>
      <c r="I370" s="113"/>
      <c r="J370" s="124"/>
      <c r="K370" s="113">
        <v>0</v>
      </c>
      <c r="L370" s="23"/>
      <c r="M370" s="124"/>
      <c r="N370" s="113">
        <v>0.55152373999999993</v>
      </c>
      <c r="O370" s="113">
        <v>0.55152373999999993</v>
      </c>
      <c r="P370" s="113">
        <v>0.46739299999999995</v>
      </c>
      <c r="Q370" s="113">
        <v>0.46739299999999995</v>
      </c>
      <c r="R370" s="36"/>
      <c r="S370" s="36"/>
      <c r="T370" s="36"/>
      <c r="U370" s="36"/>
      <c r="V370" s="36"/>
      <c r="W370" s="80"/>
      <c r="X370" s="118"/>
    </row>
    <row r="371" spans="1:24" ht="78.75" x14ac:dyDescent="0.25">
      <c r="A371" s="741">
        <v>298</v>
      </c>
      <c r="B371" s="675" t="s">
        <v>514</v>
      </c>
      <c r="C371" s="36"/>
      <c r="D371" s="23"/>
      <c r="E371" s="113">
        <f t="shared" si="12"/>
        <v>0</v>
      </c>
      <c r="F371" s="124"/>
      <c r="G371" s="113"/>
      <c r="H371" s="124"/>
      <c r="I371" s="113"/>
      <c r="J371" s="124"/>
      <c r="K371" s="113">
        <v>0</v>
      </c>
      <c r="L371" s="23"/>
      <c r="M371" s="124"/>
      <c r="N371" s="113">
        <v>1.1348484799999998</v>
      </c>
      <c r="O371" s="113">
        <v>1.1348484799999998</v>
      </c>
      <c r="P371" s="113">
        <v>0.96173600000000004</v>
      </c>
      <c r="Q371" s="113">
        <v>0.96173600000000004</v>
      </c>
      <c r="R371" s="36"/>
      <c r="S371" s="36"/>
      <c r="T371" s="36"/>
      <c r="U371" s="36"/>
      <c r="V371" s="36"/>
      <c r="W371" s="80"/>
      <c r="X371" s="118"/>
    </row>
    <row r="372" spans="1:24" ht="63" x14ac:dyDescent="0.25">
      <c r="A372" s="741">
        <v>299</v>
      </c>
      <c r="B372" s="677" t="s">
        <v>515</v>
      </c>
      <c r="C372" s="36"/>
      <c r="D372" s="23"/>
      <c r="E372" s="113">
        <f t="shared" si="12"/>
        <v>0</v>
      </c>
      <c r="F372" s="124"/>
      <c r="G372" s="113"/>
      <c r="H372" s="124"/>
      <c r="I372" s="113"/>
      <c r="J372" s="124"/>
      <c r="K372" s="113">
        <v>0</v>
      </c>
      <c r="L372" s="23"/>
      <c r="M372" s="124"/>
      <c r="N372" s="113">
        <v>0.26065137999999999</v>
      </c>
      <c r="O372" s="113">
        <v>0.26065137999999999</v>
      </c>
      <c r="P372" s="113">
        <v>0.220891</v>
      </c>
      <c r="Q372" s="113">
        <v>0.220891</v>
      </c>
      <c r="R372" s="36"/>
      <c r="S372" s="36"/>
      <c r="T372" s="36"/>
      <c r="U372" s="36"/>
      <c r="V372" s="36"/>
      <c r="W372" s="80"/>
      <c r="X372" s="118"/>
    </row>
    <row r="373" spans="1:24" ht="63" x14ac:dyDescent="0.25">
      <c r="A373" s="741">
        <v>300</v>
      </c>
      <c r="B373" s="677" t="s">
        <v>516</v>
      </c>
      <c r="C373" s="36"/>
      <c r="D373" s="23"/>
      <c r="E373" s="113">
        <f t="shared" si="12"/>
        <v>0</v>
      </c>
      <c r="F373" s="124"/>
      <c r="G373" s="113"/>
      <c r="H373" s="124"/>
      <c r="I373" s="113"/>
      <c r="J373" s="124"/>
      <c r="K373" s="113">
        <v>0</v>
      </c>
      <c r="L373" s="23"/>
      <c r="M373" s="124"/>
      <c r="N373" s="113">
        <v>0.41372806000000001</v>
      </c>
      <c r="O373" s="113">
        <v>0.41372806000000001</v>
      </c>
      <c r="P373" s="113">
        <v>0.35061700000000001</v>
      </c>
      <c r="Q373" s="113">
        <v>0.35061700000000001</v>
      </c>
      <c r="R373" s="36"/>
      <c r="S373" s="36"/>
      <c r="T373" s="36"/>
      <c r="U373" s="36"/>
      <c r="V373" s="36"/>
      <c r="W373" s="80"/>
      <c r="X373" s="118"/>
    </row>
    <row r="374" spans="1:24" ht="78.75" x14ac:dyDescent="0.25">
      <c r="A374" s="741">
        <v>301</v>
      </c>
      <c r="B374" s="677" t="s">
        <v>517</v>
      </c>
      <c r="C374" s="36"/>
      <c r="D374" s="23"/>
      <c r="E374" s="113">
        <f t="shared" si="12"/>
        <v>0</v>
      </c>
      <c r="F374" s="124"/>
      <c r="G374" s="113"/>
      <c r="H374" s="124"/>
      <c r="I374" s="113"/>
      <c r="J374" s="124"/>
      <c r="K374" s="113">
        <v>0</v>
      </c>
      <c r="L374" s="23"/>
      <c r="M374" s="124"/>
      <c r="N374" s="113">
        <v>0.30645307999999999</v>
      </c>
      <c r="O374" s="113">
        <v>0.30645307999999999</v>
      </c>
      <c r="P374" s="113">
        <v>0.25970599999999999</v>
      </c>
      <c r="Q374" s="113">
        <v>0.25970599999999999</v>
      </c>
      <c r="R374" s="36"/>
      <c r="S374" s="36"/>
      <c r="T374" s="36"/>
      <c r="U374" s="36"/>
      <c r="V374" s="36"/>
      <c r="W374" s="80"/>
      <c r="X374" s="118"/>
    </row>
    <row r="375" spans="1:24" ht="78.75" x14ac:dyDescent="0.25">
      <c r="A375" s="741">
        <v>302</v>
      </c>
      <c r="B375" s="677" t="s">
        <v>518</v>
      </c>
      <c r="C375" s="36"/>
      <c r="D375" s="23"/>
      <c r="E375" s="113">
        <f t="shared" si="12"/>
        <v>0</v>
      </c>
      <c r="F375" s="124"/>
      <c r="G375" s="113"/>
      <c r="H375" s="124"/>
      <c r="I375" s="113"/>
      <c r="J375" s="124"/>
      <c r="K375" s="113">
        <v>0</v>
      </c>
      <c r="L375" s="23"/>
      <c r="M375" s="124"/>
      <c r="N375" s="113">
        <v>0.46663808000000001</v>
      </c>
      <c r="O375" s="113">
        <v>0.46663808000000001</v>
      </c>
      <c r="P375" s="113">
        <v>0.39545600000000003</v>
      </c>
      <c r="Q375" s="113">
        <v>0.39545600000000003</v>
      </c>
      <c r="R375" s="36"/>
      <c r="S375" s="36"/>
      <c r="T375" s="36"/>
      <c r="U375" s="36"/>
      <c r="V375" s="36"/>
      <c r="W375" s="80"/>
      <c r="X375" s="118"/>
    </row>
    <row r="376" spans="1:24" ht="78.75" x14ac:dyDescent="0.25">
      <c r="A376" s="741">
        <v>303</v>
      </c>
      <c r="B376" s="677" t="s">
        <v>519</v>
      </c>
      <c r="C376" s="36"/>
      <c r="D376" s="23"/>
      <c r="E376" s="113">
        <f t="shared" si="12"/>
        <v>0</v>
      </c>
      <c r="F376" s="124"/>
      <c r="G376" s="113"/>
      <c r="H376" s="124"/>
      <c r="I376" s="113"/>
      <c r="J376" s="124"/>
      <c r="K376" s="113">
        <v>0</v>
      </c>
      <c r="L376" s="23"/>
      <c r="M376" s="124"/>
      <c r="N376" s="113">
        <v>0.94019096000000002</v>
      </c>
      <c r="O376" s="113">
        <v>0.94019096000000002</v>
      </c>
      <c r="P376" s="113">
        <v>0.79677200000000004</v>
      </c>
      <c r="Q376" s="113">
        <v>0.79677200000000004</v>
      </c>
      <c r="R376" s="36"/>
      <c r="S376" s="36"/>
      <c r="T376" s="36"/>
      <c r="U376" s="36"/>
      <c r="V376" s="36"/>
      <c r="W376" s="80"/>
      <c r="X376" s="118"/>
    </row>
    <row r="377" spans="1:24" ht="63" x14ac:dyDescent="0.25">
      <c r="A377" s="741">
        <v>304</v>
      </c>
      <c r="B377" s="677" t="s">
        <v>520</v>
      </c>
      <c r="C377" s="36"/>
      <c r="D377" s="23"/>
      <c r="E377" s="113">
        <f t="shared" ref="E377:E437" si="13">G377+I377+K377</f>
        <v>0</v>
      </c>
      <c r="F377" s="124"/>
      <c r="G377" s="113"/>
      <c r="H377" s="124"/>
      <c r="I377" s="113"/>
      <c r="J377" s="124"/>
      <c r="K377" s="113">
        <v>0</v>
      </c>
      <c r="L377" s="23"/>
      <c r="M377" s="124"/>
      <c r="N377" s="113">
        <v>0.23815822</v>
      </c>
      <c r="O377" s="113">
        <v>0.23815822</v>
      </c>
      <c r="P377" s="113">
        <v>0.20182900000000001</v>
      </c>
      <c r="Q377" s="113">
        <v>0.20182900000000001</v>
      </c>
      <c r="R377" s="36"/>
      <c r="S377" s="36"/>
      <c r="T377" s="36"/>
      <c r="U377" s="36"/>
      <c r="V377" s="36"/>
      <c r="W377" s="80"/>
      <c r="X377" s="118"/>
    </row>
    <row r="378" spans="1:24" ht="47.25" x14ac:dyDescent="0.25">
      <c r="A378" s="741">
        <v>305</v>
      </c>
      <c r="B378" s="677" t="s">
        <v>521</v>
      </c>
      <c r="C378" s="36"/>
      <c r="D378" s="23"/>
      <c r="E378" s="113">
        <f t="shared" si="13"/>
        <v>0</v>
      </c>
      <c r="F378" s="124"/>
      <c r="G378" s="113"/>
      <c r="H378" s="124"/>
      <c r="I378" s="113"/>
      <c r="J378" s="124"/>
      <c r="K378" s="113">
        <v>0</v>
      </c>
      <c r="L378" s="23"/>
      <c r="M378" s="124"/>
      <c r="N378" s="113">
        <v>2.2789021399999996</v>
      </c>
      <c r="O378" s="113">
        <v>2.2789021399999996</v>
      </c>
      <c r="P378" s="113">
        <v>1.931273</v>
      </c>
      <c r="Q378" s="113">
        <v>1.931273</v>
      </c>
      <c r="R378" s="36"/>
      <c r="S378" s="36"/>
      <c r="T378" s="36"/>
      <c r="U378" s="36"/>
      <c r="V378" s="36"/>
      <c r="W378" s="80"/>
      <c r="X378" s="118"/>
    </row>
    <row r="379" spans="1:24" ht="78.75" x14ac:dyDescent="0.25">
      <c r="A379" s="741">
        <v>306</v>
      </c>
      <c r="B379" s="677" t="s">
        <v>522</v>
      </c>
      <c r="C379" s="36"/>
      <c r="D379" s="23"/>
      <c r="E379" s="113">
        <f t="shared" si="13"/>
        <v>0</v>
      </c>
      <c r="F379" s="124"/>
      <c r="G379" s="113"/>
      <c r="H379" s="124"/>
      <c r="I379" s="113"/>
      <c r="J379" s="124"/>
      <c r="K379" s="113">
        <v>0</v>
      </c>
      <c r="L379" s="23"/>
      <c r="M379" s="124"/>
      <c r="N379" s="113">
        <v>0.82833168000000001</v>
      </c>
      <c r="O379" s="113">
        <v>0.82833168000000001</v>
      </c>
      <c r="P379" s="113">
        <v>0.70197600000000004</v>
      </c>
      <c r="Q379" s="113">
        <v>0.70197600000000004</v>
      </c>
      <c r="R379" s="36"/>
      <c r="S379" s="36"/>
      <c r="T379" s="36"/>
      <c r="U379" s="36"/>
      <c r="V379" s="36"/>
      <c r="W379" s="80"/>
      <c r="X379" s="118"/>
    </row>
    <row r="380" spans="1:24" ht="78.75" x14ac:dyDescent="0.25">
      <c r="A380" s="741">
        <v>307</v>
      </c>
      <c r="B380" s="677" t="s">
        <v>523</v>
      </c>
      <c r="C380" s="36"/>
      <c r="D380" s="23"/>
      <c r="E380" s="113">
        <f t="shared" si="13"/>
        <v>0.23998722</v>
      </c>
      <c r="F380" s="124"/>
      <c r="G380" s="113"/>
      <c r="H380" s="124"/>
      <c r="I380" s="113"/>
      <c r="J380" s="124"/>
      <c r="K380" s="113">
        <v>0.23998722</v>
      </c>
      <c r="L380" s="23"/>
      <c r="M380" s="124"/>
      <c r="N380" s="113">
        <v>0.67559247999999994</v>
      </c>
      <c r="O380" s="113">
        <v>0.67559247999999994</v>
      </c>
      <c r="P380" s="113">
        <v>0.57253599999999993</v>
      </c>
      <c r="Q380" s="113">
        <v>0.57253599999999993</v>
      </c>
      <c r="R380" s="36"/>
      <c r="S380" s="36"/>
      <c r="T380" s="36"/>
      <c r="U380" s="36"/>
      <c r="V380" s="36"/>
      <c r="W380" s="80"/>
      <c r="X380" s="118"/>
    </row>
    <row r="381" spans="1:24" ht="78.75" x14ac:dyDescent="0.25">
      <c r="A381" s="741">
        <v>308</v>
      </c>
      <c r="B381" s="677" t="s">
        <v>524</v>
      </c>
      <c r="C381" s="36"/>
      <c r="D381" s="23"/>
      <c r="E381" s="113">
        <f t="shared" si="13"/>
        <v>0.10491969999999999</v>
      </c>
      <c r="F381" s="124"/>
      <c r="G381" s="113"/>
      <c r="H381" s="124"/>
      <c r="I381" s="113"/>
      <c r="J381" s="124"/>
      <c r="K381" s="113">
        <v>0.10491969999999999</v>
      </c>
      <c r="L381" s="23"/>
      <c r="M381" s="124"/>
      <c r="N381" s="113">
        <v>0.23998721999999997</v>
      </c>
      <c r="O381" s="113">
        <v>0.23998721999999997</v>
      </c>
      <c r="P381" s="113">
        <v>0.203379</v>
      </c>
      <c r="Q381" s="113">
        <v>0.203379</v>
      </c>
      <c r="R381" s="36"/>
      <c r="S381" s="36"/>
      <c r="T381" s="36"/>
      <c r="U381" s="36"/>
      <c r="V381" s="36"/>
      <c r="W381" s="80"/>
      <c r="X381" s="118"/>
    </row>
    <row r="382" spans="1:24" ht="63" x14ac:dyDescent="0.25">
      <c r="A382" s="741">
        <v>309</v>
      </c>
      <c r="B382" s="675" t="s">
        <v>525</v>
      </c>
      <c r="C382" s="36"/>
      <c r="D382" s="23"/>
      <c r="E382" s="113">
        <f t="shared" si="13"/>
        <v>0.46399488</v>
      </c>
      <c r="F382" s="124"/>
      <c r="G382" s="113"/>
      <c r="H382" s="124"/>
      <c r="I382" s="113"/>
      <c r="J382" s="124"/>
      <c r="K382" s="113">
        <v>0.46399488</v>
      </c>
      <c r="L382" s="23"/>
      <c r="M382" s="124"/>
      <c r="N382" s="113">
        <v>0.1049197</v>
      </c>
      <c r="O382" s="113">
        <v>0.1049197</v>
      </c>
      <c r="P382" s="113">
        <v>8.8915000000000008E-2</v>
      </c>
      <c r="Q382" s="113">
        <v>8.8915000000000008E-2</v>
      </c>
      <c r="R382" s="36"/>
      <c r="S382" s="36"/>
      <c r="T382" s="36"/>
      <c r="U382" s="36"/>
      <c r="V382" s="36"/>
      <c r="W382" s="80"/>
      <c r="X382" s="118"/>
    </row>
    <row r="383" spans="1:24" ht="126" x14ac:dyDescent="0.25">
      <c r="A383" s="741">
        <v>310</v>
      </c>
      <c r="B383" s="675" t="s">
        <v>526</v>
      </c>
      <c r="C383" s="36"/>
      <c r="D383" s="23"/>
      <c r="E383" s="113">
        <f t="shared" si="13"/>
        <v>0</v>
      </c>
      <c r="F383" s="124"/>
      <c r="G383" s="113"/>
      <c r="H383" s="124"/>
      <c r="I383" s="113"/>
      <c r="J383" s="124"/>
      <c r="K383" s="113">
        <v>0</v>
      </c>
      <c r="L383" s="23"/>
      <c r="M383" s="124"/>
      <c r="N383" s="113">
        <v>0.46399487999999994</v>
      </c>
      <c r="O383" s="113">
        <v>0.46399487999999994</v>
      </c>
      <c r="P383" s="113">
        <v>0.39321600000000001</v>
      </c>
      <c r="Q383" s="113">
        <v>0.39321600000000001</v>
      </c>
      <c r="R383" s="36"/>
      <c r="S383" s="36"/>
      <c r="T383" s="36"/>
      <c r="U383" s="36"/>
      <c r="V383" s="36"/>
      <c r="W383" s="80"/>
      <c r="X383" s="118"/>
    </row>
    <row r="384" spans="1:24" ht="94.5" x14ac:dyDescent="0.25">
      <c r="A384" s="741">
        <v>311</v>
      </c>
      <c r="B384" s="677" t="s">
        <v>527</v>
      </c>
      <c r="C384" s="36"/>
      <c r="D384" s="23"/>
      <c r="E384" s="113">
        <f t="shared" si="13"/>
        <v>0.36919013999999994</v>
      </c>
      <c r="F384" s="124"/>
      <c r="G384" s="113"/>
      <c r="H384" s="124"/>
      <c r="I384" s="113"/>
      <c r="J384" s="124"/>
      <c r="K384" s="113">
        <v>0.36919013999999994</v>
      </c>
      <c r="L384" s="23"/>
      <c r="M384" s="124"/>
      <c r="N384" s="113">
        <v>1.7794010599999999</v>
      </c>
      <c r="O384" s="113">
        <v>1.7794010599999999</v>
      </c>
      <c r="P384" s="113">
        <v>1.5079670000000001</v>
      </c>
      <c r="Q384" s="113">
        <v>1.5079670000000001</v>
      </c>
      <c r="R384" s="36"/>
      <c r="S384" s="36"/>
      <c r="T384" s="36"/>
      <c r="U384" s="36"/>
      <c r="V384" s="36"/>
      <c r="W384" s="80"/>
      <c r="X384" s="118"/>
    </row>
    <row r="385" spans="1:24" ht="126" x14ac:dyDescent="0.25">
      <c r="A385" s="741">
        <v>312</v>
      </c>
      <c r="B385" s="677" t="s">
        <v>528</v>
      </c>
      <c r="C385" s="36"/>
      <c r="D385" s="23"/>
      <c r="E385" s="113">
        <f t="shared" si="13"/>
        <v>0.23766851999999999</v>
      </c>
      <c r="F385" s="124"/>
      <c r="G385" s="113"/>
      <c r="H385" s="124"/>
      <c r="I385" s="113"/>
      <c r="J385" s="124"/>
      <c r="K385" s="113">
        <v>0.23766851999999999</v>
      </c>
      <c r="L385" s="23"/>
      <c r="M385" s="124"/>
      <c r="N385" s="113">
        <v>0.36919014</v>
      </c>
      <c r="O385" s="113">
        <v>0.36919014</v>
      </c>
      <c r="P385" s="113">
        <v>0.31287300000000001</v>
      </c>
      <c r="Q385" s="113">
        <v>0.31287300000000001</v>
      </c>
      <c r="R385" s="36"/>
      <c r="S385" s="36"/>
      <c r="T385" s="36"/>
      <c r="U385" s="36"/>
      <c r="V385" s="36"/>
      <c r="W385" s="80"/>
      <c r="X385" s="118"/>
    </row>
    <row r="386" spans="1:24" ht="78.75" x14ac:dyDescent="0.25">
      <c r="A386" s="741">
        <v>313</v>
      </c>
      <c r="B386" s="677" t="s">
        <v>529</v>
      </c>
      <c r="C386" s="36"/>
      <c r="D386" s="23"/>
      <c r="E386" s="113">
        <f t="shared" si="13"/>
        <v>0.21068781999999997</v>
      </c>
      <c r="F386" s="124"/>
      <c r="G386" s="113"/>
      <c r="H386" s="124"/>
      <c r="I386" s="113"/>
      <c r="J386" s="124"/>
      <c r="K386" s="113">
        <v>0.21068781999999997</v>
      </c>
      <c r="L386" s="23"/>
      <c r="M386" s="124"/>
      <c r="N386" s="113">
        <v>0.23766851999999997</v>
      </c>
      <c r="O386" s="113">
        <v>0.23766851999999997</v>
      </c>
      <c r="P386" s="113">
        <v>0.20141399999999998</v>
      </c>
      <c r="Q386" s="113">
        <v>0.20141399999999998</v>
      </c>
      <c r="R386" s="36"/>
      <c r="S386" s="36"/>
      <c r="T386" s="36"/>
      <c r="U386" s="36"/>
      <c r="V386" s="36"/>
      <c r="W386" s="80"/>
      <c r="X386" s="118"/>
    </row>
    <row r="387" spans="1:24" ht="63" x14ac:dyDescent="0.25">
      <c r="A387" s="741">
        <v>314</v>
      </c>
      <c r="B387" s="677" t="s">
        <v>530</v>
      </c>
      <c r="C387" s="36"/>
      <c r="D387" s="23"/>
      <c r="E387" s="113">
        <f t="shared" si="13"/>
        <v>7.6239799999999996E-2</v>
      </c>
      <c r="F387" s="124"/>
      <c r="G387" s="113"/>
      <c r="H387" s="124"/>
      <c r="I387" s="113"/>
      <c r="J387" s="124"/>
      <c r="K387" s="113">
        <v>7.6239799999999996E-2</v>
      </c>
      <c r="L387" s="23"/>
      <c r="M387" s="124"/>
      <c r="N387" s="113">
        <v>0.21068782</v>
      </c>
      <c r="O387" s="113">
        <v>0.21068782</v>
      </c>
      <c r="P387" s="113">
        <v>0.17854900000000001</v>
      </c>
      <c r="Q387" s="113">
        <v>0.17854900000000001</v>
      </c>
      <c r="R387" s="36"/>
      <c r="S387" s="36"/>
      <c r="T387" s="36"/>
      <c r="U387" s="36"/>
      <c r="V387" s="36"/>
      <c r="W387" s="80"/>
      <c r="X387" s="118"/>
    </row>
    <row r="388" spans="1:24" ht="63" x14ac:dyDescent="0.25">
      <c r="A388" s="741">
        <v>315</v>
      </c>
      <c r="B388" s="677" t="s">
        <v>531</v>
      </c>
      <c r="C388" s="36"/>
      <c r="D388" s="23"/>
      <c r="E388" s="113">
        <f t="shared" si="13"/>
        <v>0.61539714000000001</v>
      </c>
      <c r="F388" s="124"/>
      <c r="G388" s="113"/>
      <c r="H388" s="124"/>
      <c r="I388" s="113"/>
      <c r="J388" s="124"/>
      <c r="K388" s="113">
        <v>0.61539714000000001</v>
      </c>
      <c r="L388" s="23"/>
      <c r="M388" s="124"/>
      <c r="N388" s="113">
        <v>7.6239799999999983E-2</v>
      </c>
      <c r="O388" s="113">
        <v>7.6239799999999983E-2</v>
      </c>
      <c r="P388" s="113">
        <v>6.4610000000000001E-2</v>
      </c>
      <c r="Q388" s="113">
        <v>6.4610000000000001E-2</v>
      </c>
      <c r="R388" s="36"/>
      <c r="S388" s="36"/>
      <c r="T388" s="36"/>
      <c r="U388" s="36"/>
      <c r="V388" s="36"/>
      <c r="W388" s="80"/>
      <c r="X388" s="118"/>
    </row>
    <row r="389" spans="1:24" ht="141.75" x14ac:dyDescent="0.25">
      <c r="A389" s="741">
        <v>316</v>
      </c>
      <c r="B389" s="677" t="s">
        <v>532</v>
      </c>
      <c r="C389" s="36"/>
      <c r="D389" s="23"/>
      <c r="E389" s="113">
        <f t="shared" si="13"/>
        <v>0.10535393999999999</v>
      </c>
      <c r="F389" s="124"/>
      <c r="G389" s="113"/>
      <c r="H389" s="124"/>
      <c r="I389" s="113"/>
      <c r="J389" s="124"/>
      <c r="K389" s="113">
        <v>0.10535393999999999</v>
      </c>
      <c r="L389" s="23"/>
      <c r="M389" s="124"/>
      <c r="N389" s="113">
        <v>0.61539714000000001</v>
      </c>
      <c r="O389" s="113">
        <v>0.61539714000000001</v>
      </c>
      <c r="P389" s="113">
        <v>0.52152300000000007</v>
      </c>
      <c r="Q389" s="113">
        <v>0.52152300000000007</v>
      </c>
      <c r="R389" s="36"/>
      <c r="S389" s="36"/>
      <c r="T389" s="36"/>
      <c r="U389" s="36"/>
      <c r="V389" s="36"/>
      <c r="W389" s="80"/>
      <c r="X389" s="118"/>
    </row>
    <row r="390" spans="1:24" ht="78.75" x14ac:dyDescent="0.25">
      <c r="A390" s="741">
        <v>317</v>
      </c>
      <c r="B390" s="677" t="s">
        <v>533</v>
      </c>
      <c r="C390" s="36"/>
      <c r="D390" s="23"/>
      <c r="E390" s="113">
        <f t="shared" si="13"/>
        <v>0.20555599999999999</v>
      </c>
      <c r="F390" s="124"/>
      <c r="G390" s="113"/>
      <c r="H390" s="124"/>
      <c r="I390" s="113"/>
      <c r="J390" s="124"/>
      <c r="K390" s="113">
        <v>0.20555599999999999</v>
      </c>
      <c r="L390" s="23"/>
      <c r="M390" s="124"/>
      <c r="N390" s="113">
        <v>0.10535393999999999</v>
      </c>
      <c r="O390" s="113">
        <v>0.10535393999999999</v>
      </c>
      <c r="P390" s="113">
        <v>8.9283000000000001E-2</v>
      </c>
      <c r="Q390" s="113">
        <v>8.9283000000000001E-2</v>
      </c>
      <c r="R390" s="36"/>
      <c r="S390" s="36"/>
      <c r="T390" s="36"/>
      <c r="U390" s="36"/>
      <c r="V390" s="36"/>
      <c r="W390" s="80"/>
      <c r="X390" s="118"/>
    </row>
    <row r="391" spans="1:24" ht="78.75" x14ac:dyDescent="0.25">
      <c r="A391" s="741">
        <v>318</v>
      </c>
      <c r="B391" s="677" t="s">
        <v>534</v>
      </c>
      <c r="C391" s="36"/>
      <c r="D391" s="23"/>
      <c r="E391" s="113">
        <f t="shared" si="13"/>
        <v>0.14715307999999999</v>
      </c>
      <c r="F391" s="124"/>
      <c r="G391" s="113"/>
      <c r="H391" s="124"/>
      <c r="I391" s="113"/>
      <c r="J391" s="124"/>
      <c r="K391" s="113">
        <v>0.14715307999999999</v>
      </c>
      <c r="L391" s="23"/>
      <c r="M391" s="124"/>
      <c r="N391" s="113">
        <v>0.20555599999999999</v>
      </c>
      <c r="O391" s="113">
        <v>0.20555599999999999</v>
      </c>
      <c r="P391" s="113">
        <v>0.17419999999999999</v>
      </c>
      <c r="Q391" s="113">
        <v>0.17419999999999999</v>
      </c>
      <c r="R391" s="36"/>
      <c r="S391" s="36"/>
      <c r="T391" s="36"/>
      <c r="U391" s="36"/>
      <c r="V391" s="36"/>
      <c r="W391" s="80"/>
      <c r="X391" s="118"/>
    </row>
    <row r="392" spans="1:24" ht="78.75" x14ac:dyDescent="0.25">
      <c r="A392" s="741">
        <v>319</v>
      </c>
      <c r="B392" s="677" t="s">
        <v>535</v>
      </c>
      <c r="C392" s="36"/>
      <c r="D392" s="23"/>
      <c r="E392" s="113">
        <f t="shared" si="13"/>
        <v>0</v>
      </c>
      <c r="F392" s="124"/>
      <c r="G392" s="113"/>
      <c r="H392" s="124"/>
      <c r="I392" s="113"/>
      <c r="J392" s="124"/>
      <c r="K392" s="113">
        <v>0</v>
      </c>
      <c r="L392" s="23"/>
      <c r="M392" s="124"/>
      <c r="N392" s="113">
        <v>0.14715307999999999</v>
      </c>
      <c r="O392" s="113">
        <v>0.14715307999999999</v>
      </c>
      <c r="P392" s="113">
        <v>0.124706</v>
      </c>
      <c r="Q392" s="113">
        <v>0.124706</v>
      </c>
      <c r="R392" s="36"/>
      <c r="S392" s="36"/>
      <c r="T392" s="36"/>
      <c r="U392" s="36"/>
      <c r="V392" s="36"/>
      <c r="W392" s="80"/>
      <c r="X392" s="118"/>
    </row>
    <row r="393" spans="1:24" ht="78.75" x14ac:dyDescent="0.25">
      <c r="A393" s="741">
        <v>320</v>
      </c>
      <c r="B393" s="677" t="s">
        <v>536</v>
      </c>
      <c r="C393" s="36"/>
      <c r="D393" s="23"/>
      <c r="E393" s="113">
        <f t="shared" si="13"/>
        <v>0.16442828000000001</v>
      </c>
      <c r="F393" s="124"/>
      <c r="G393" s="113"/>
      <c r="H393" s="124"/>
      <c r="I393" s="113"/>
      <c r="J393" s="124"/>
      <c r="K393" s="113">
        <v>0.16442828000000001</v>
      </c>
      <c r="L393" s="23"/>
      <c r="M393" s="124"/>
      <c r="N393" s="113">
        <v>0.76682417999999997</v>
      </c>
      <c r="O393" s="113">
        <v>0.76682417999999997</v>
      </c>
      <c r="P393" s="113">
        <v>0.64985099999999996</v>
      </c>
      <c r="Q393" s="113">
        <v>0.64985099999999996</v>
      </c>
      <c r="R393" s="36"/>
      <c r="S393" s="36"/>
      <c r="T393" s="36"/>
      <c r="U393" s="36"/>
      <c r="V393" s="36"/>
      <c r="W393" s="80"/>
      <c r="X393" s="118"/>
    </row>
    <row r="394" spans="1:24" ht="78.75" x14ac:dyDescent="0.25">
      <c r="A394" s="741">
        <v>321</v>
      </c>
      <c r="B394" s="677" t="s">
        <v>537</v>
      </c>
      <c r="C394" s="36"/>
      <c r="D394" s="23"/>
      <c r="E394" s="113">
        <f t="shared" si="13"/>
        <v>0.19343268</v>
      </c>
      <c r="F394" s="124"/>
      <c r="G394" s="113"/>
      <c r="H394" s="124"/>
      <c r="I394" s="113"/>
      <c r="J394" s="124"/>
      <c r="K394" s="113">
        <v>0.19343268</v>
      </c>
      <c r="L394" s="23"/>
      <c r="M394" s="124"/>
      <c r="N394" s="113">
        <v>0.16442828000000001</v>
      </c>
      <c r="O394" s="113">
        <v>0.16442828000000001</v>
      </c>
      <c r="P394" s="113">
        <v>0.139346</v>
      </c>
      <c r="Q394" s="113">
        <v>0.139346</v>
      </c>
      <c r="R394" s="36"/>
      <c r="S394" s="36"/>
      <c r="T394" s="36"/>
      <c r="U394" s="36"/>
      <c r="V394" s="36"/>
      <c r="W394" s="80"/>
      <c r="X394" s="118"/>
    </row>
    <row r="395" spans="1:24" ht="78.75" x14ac:dyDescent="0.25">
      <c r="A395" s="741">
        <v>322</v>
      </c>
      <c r="B395" s="677" t="s">
        <v>538</v>
      </c>
      <c r="C395" s="36"/>
      <c r="D395" s="23"/>
      <c r="E395" s="113">
        <f t="shared" si="13"/>
        <v>0.15218341999999999</v>
      </c>
      <c r="F395" s="124"/>
      <c r="G395" s="113"/>
      <c r="H395" s="124"/>
      <c r="I395" s="113"/>
      <c r="J395" s="124"/>
      <c r="K395" s="113">
        <v>0.15218341999999999</v>
      </c>
      <c r="L395" s="23"/>
      <c r="M395" s="124"/>
      <c r="N395" s="113">
        <v>0.19343267999999997</v>
      </c>
      <c r="O395" s="113">
        <v>0.19343267999999997</v>
      </c>
      <c r="P395" s="113">
        <v>0.16392599999999999</v>
      </c>
      <c r="Q395" s="113">
        <v>0.16392599999999999</v>
      </c>
      <c r="R395" s="36"/>
      <c r="S395" s="36"/>
      <c r="T395" s="36"/>
      <c r="U395" s="36"/>
      <c r="V395" s="36"/>
      <c r="W395" s="80"/>
      <c r="X395" s="118"/>
    </row>
    <row r="396" spans="1:24" ht="63" x14ac:dyDescent="0.25">
      <c r="A396" s="741">
        <v>323</v>
      </c>
      <c r="B396" s="677" t="s">
        <v>539</v>
      </c>
      <c r="C396" s="36"/>
      <c r="D396" s="23"/>
      <c r="E396" s="113">
        <f t="shared" si="13"/>
        <v>0.13729772000000001</v>
      </c>
      <c r="F396" s="124"/>
      <c r="G396" s="113"/>
      <c r="H396" s="124"/>
      <c r="I396" s="113"/>
      <c r="J396" s="124"/>
      <c r="K396" s="113">
        <v>0.13729772000000001</v>
      </c>
      <c r="L396" s="23"/>
      <c r="M396" s="124"/>
      <c r="N396" s="113">
        <v>0.15218341999999999</v>
      </c>
      <c r="O396" s="113">
        <v>0.15218341999999999</v>
      </c>
      <c r="P396" s="113">
        <v>0.128969</v>
      </c>
      <c r="Q396" s="113">
        <v>0.128969</v>
      </c>
      <c r="R396" s="36"/>
      <c r="S396" s="36"/>
      <c r="T396" s="36"/>
      <c r="U396" s="36"/>
      <c r="V396" s="36"/>
      <c r="W396" s="80"/>
      <c r="X396" s="118"/>
    </row>
    <row r="397" spans="1:24" ht="110.25" x14ac:dyDescent="0.25">
      <c r="A397" s="741">
        <v>324</v>
      </c>
      <c r="B397" s="677" t="s">
        <v>540</v>
      </c>
      <c r="C397" s="36"/>
      <c r="D397" s="23"/>
      <c r="E397" s="113">
        <f t="shared" si="13"/>
        <v>8.7972539999999988E-2</v>
      </c>
      <c r="F397" s="124"/>
      <c r="G397" s="113"/>
      <c r="H397" s="124"/>
      <c r="I397" s="113"/>
      <c r="J397" s="124"/>
      <c r="K397" s="113">
        <v>8.7972539999999988E-2</v>
      </c>
      <c r="L397" s="23"/>
      <c r="M397" s="124"/>
      <c r="N397" s="113">
        <v>0.13729772000000001</v>
      </c>
      <c r="O397" s="113">
        <v>0.13729772000000001</v>
      </c>
      <c r="P397" s="113">
        <v>0.116354</v>
      </c>
      <c r="Q397" s="113">
        <v>0.116354</v>
      </c>
      <c r="R397" s="36"/>
      <c r="S397" s="36"/>
      <c r="T397" s="36"/>
      <c r="U397" s="36"/>
      <c r="V397" s="36"/>
      <c r="W397" s="80"/>
      <c r="X397" s="118"/>
    </row>
    <row r="398" spans="1:24" ht="63" x14ac:dyDescent="0.25">
      <c r="A398" s="741">
        <v>325</v>
      </c>
      <c r="B398" s="677" t="s">
        <v>541</v>
      </c>
      <c r="C398" s="36"/>
      <c r="D398" s="23"/>
      <c r="E398" s="113">
        <f t="shared" si="13"/>
        <v>0.21407324</v>
      </c>
      <c r="F398" s="124"/>
      <c r="G398" s="113"/>
      <c r="H398" s="124"/>
      <c r="I398" s="113"/>
      <c r="J398" s="124"/>
      <c r="K398" s="113">
        <v>0.21407324</v>
      </c>
      <c r="L398" s="23"/>
      <c r="M398" s="124"/>
      <c r="N398" s="113">
        <v>8.7972540000000002E-2</v>
      </c>
      <c r="O398" s="113">
        <v>8.7972540000000002E-2</v>
      </c>
      <c r="P398" s="113">
        <v>7.4552999999999994E-2</v>
      </c>
      <c r="Q398" s="113">
        <v>7.4552999999999994E-2</v>
      </c>
      <c r="R398" s="36"/>
      <c r="S398" s="36"/>
      <c r="T398" s="36"/>
      <c r="U398" s="36"/>
      <c r="V398" s="36"/>
      <c r="W398" s="80"/>
      <c r="X398" s="118"/>
    </row>
    <row r="399" spans="1:24" ht="63" x14ac:dyDescent="0.25">
      <c r="A399" s="741">
        <v>326</v>
      </c>
      <c r="B399" s="677" t="s">
        <v>542</v>
      </c>
      <c r="C399" s="36"/>
      <c r="D399" s="23"/>
      <c r="E399" s="113">
        <f t="shared" si="13"/>
        <v>0</v>
      </c>
      <c r="F399" s="124"/>
      <c r="G399" s="113"/>
      <c r="H399" s="124"/>
      <c r="I399" s="113"/>
      <c r="J399" s="124"/>
      <c r="K399" s="113">
        <v>0</v>
      </c>
      <c r="L399" s="23"/>
      <c r="M399" s="124"/>
      <c r="N399" s="113">
        <v>0.21407324</v>
      </c>
      <c r="O399" s="113">
        <v>0.21407324</v>
      </c>
      <c r="P399" s="113">
        <v>0.181418</v>
      </c>
      <c r="Q399" s="113">
        <v>0.181418</v>
      </c>
      <c r="R399" s="36"/>
      <c r="S399" s="36"/>
      <c r="T399" s="36"/>
      <c r="U399" s="36"/>
      <c r="V399" s="36"/>
      <c r="W399" s="80"/>
      <c r="X399" s="118"/>
    </row>
    <row r="400" spans="1:24" ht="110.25" x14ac:dyDescent="0.25">
      <c r="A400" s="741">
        <v>327</v>
      </c>
      <c r="B400" s="677" t="s">
        <v>543</v>
      </c>
      <c r="C400" s="36"/>
      <c r="D400" s="23"/>
      <c r="E400" s="113">
        <f t="shared" si="13"/>
        <v>0</v>
      </c>
      <c r="F400" s="124"/>
      <c r="G400" s="113"/>
      <c r="H400" s="124"/>
      <c r="I400" s="113"/>
      <c r="J400" s="124"/>
      <c r="K400" s="113">
        <v>0</v>
      </c>
      <c r="L400" s="23"/>
      <c r="M400" s="124"/>
      <c r="N400" s="113">
        <v>2.0922650799999998</v>
      </c>
      <c r="O400" s="113">
        <v>2.0922650799999998</v>
      </c>
      <c r="P400" s="113">
        <v>1.7731060000000001</v>
      </c>
      <c r="Q400" s="113">
        <v>1.7731060000000001</v>
      </c>
      <c r="R400" s="36"/>
      <c r="S400" s="36"/>
      <c r="T400" s="36"/>
      <c r="U400" s="36"/>
      <c r="V400" s="36"/>
      <c r="W400" s="80"/>
      <c r="X400" s="118"/>
    </row>
    <row r="401" spans="1:24" ht="126" x14ac:dyDescent="0.25">
      <c r="A401" s="741">
        <v>328</v>
      </c>
      <c r="B401" s="677" t="s">
        <v>577</v>
      </c>
      <c r="C401" s="36"/>
      <c r="D401" s="23"/>
      <c r="E401" s="113">
        <f t="shared" si="13"/>
        <v>0.50478157999999995</v>
      </c>
      <c r="F401" s="124"/>
      <c r="G401" s="113"/>
      <c r="H401" s="124"/>
      <c r="I401" s="113"/>
      <c r="J401" s="124"/>
      <c r="K401" s="113">
        <v>0.50478157999999995</v>
      </c>
      <c r="L401" s="23"/>
      <c r="M401" s="124"/>
      <c r="N401" s="113">
        <v>2.6550637200000002</v>
      </c>
      <c r="O401" s="113">
        <v>2.6550637200000002</v>
      </c>
      <c r="P401" s="113">
        <v>2.250054</v>
      </c>
      <c r="Q401" s="113">
        <v>2.250054</v>
      </c>
      <c r="R401" s="36"/>
      <c r="S401" s="36"/>
      <c r="T401" s="36"/>
      <c r="U401" s="36"/>
      <c r="V401" s="36"/>
      <c r="W401" s="80"/>
      <c r="X401" s="118"/>
    </row>
    <row r="402" spans="1:24" ht="94.5" x14ac:dyDescent="0.25">
      <c r="A402" s="741">
        <v>329</v>
      </c>
      <c r="B402" s="675" t="s">
        <v>544</v>
      </c>
      <c r="C402" s="36"/>
      <c r="D402" s="23"/>
      <c r="E402" s="113">
        <f t="shared" si="13"/>
        <v>0</v>
      </c>
      <c r="F402" s="124"/>
      <c r="G402" s="113"/>
      <c r="H402" s="124"/>
      <c r="I402" s="113"/>
      <c r="J402" s="124"/>
      <c r="K402" s="113">
        <v>0</v>
      </c>
      <c r="L402" s="23"/>
      <c r="M402" s="124"/>
      <c r="N402" s="113">
        <v>0.50478157999999995</v>
      </c>
      <c r="O402" s="113">
        <v>0.50478157999999995</v>
      </c>
      <c r="P402" s="113">
        <v>0.42778100000000002</v>
      </c>
      <c r="Q402" s="113">
        <v>0.42778100000000002</v>
      </c>
      <c r="R402" s="36"/>
      <c r="S402" s="36"/>
      <c r="T402" s="36"/>
      <c r="U402" s="36"/>
      <c r="V402" s="36"/>
      <c r="W402" s="80"/>
      <c r="X402" s="118"/>
    </row>
    <row r="403" spans="1:24" ht="94.5" x14ac:dyDescent="0.25">
      <c r="A403" s="741">
        <v>330</v>
      </c>
      <c r="B403" s="677" t="s">
        <v>578</v>
      </c>
      <c r="C403" s="36"/>
      <c r="D403" s="23"/>
      <c r="E403" s="113">
        <f t="shared" si="13"/>
        <v>0</v>
      </c>
      <c r="F403" s="124"/>
      <c r="G403" s="113"/>
      <c r="H403" s="124"/>
      <c r="I403" s="113"/>
      <c r="J403" s="124"/>
      <c r="K403" s="113">
        <v>0</v>
      </c>
      <c r="L403" s="23"/>
      <c r="M403" s="124"/>
      <c r="N403" s="113">
        <v>7.8765944000000001</v>
      </c>
      <c r="O403" s="113">
        <v>7.8765944000000001</v>
      </c>
      <c r="P403" s="113">
        <v>6.6750800000000003</v>
      </c>
      <c r="Q403" s="113">
        <v>6.6750800000000003</v>
      </c>
      <c r="R403" s="36"/>
      <c r="S403" s="36"/>
      <c r="T403" s="36"/>
      <c r="U403" s="36"/>
      <c r="V403" s="36"/>
      <c r="W403" s="80"/>
      <c r="X403" s="118"/>
    </row>
    <row r="404" spans="1:24" ht="47.25" x14ac:dyDescent="0.25">
      <c r="A404" s="741">
        <v>331</v>
      </c>
      <c r="B404" s="675" t="s">
        <v>579</v>
      </c>
      <c r="C404" s="36"/>
      <c r="D404" s="23"/>
      <c r="E404" s="113">
        <f t="shared" si="13"/>
        <v>0</v>
      </c>
      <c r="F404" s="124"/>
      <c r="G404" s="113"/>
      <c r="H404" s="124"/>
      <c r="I404" s="113"/>
      <c r="J404" s="124"/>
      <c r="K404" s="113">
        <v>0</v>
      </c>
      <c r="L404" s="23"/>
      <c r="M404" s="124"/>
      <c r="N404" s="113">
        <v>2.3401004800000003</v>
      </c>
      <c r="O404" s="113">
        <v>2.3401004800000003</v>
      </c>
      <c r="P404" s="113">
        <v>1.983136</v>
      </c>
      <c r="Q404" s="113">
        <v>1.983136</v>
      </c>
      <c r="R404" s="36"/>
      <c r="S404" s="36"/>
      <c r="T404" s="36"/>
      <c r="U404" s="36"/>
      <c r="V404" s="36"/>
      <c r="W404" s="80"/>
      <c r="X404" s="118"/>
    </row>
    <row r="405" spans="1:24" ht="47.25" x14ac:dyDescent="0.25">
      <c r="A405" s="741">
        <v>332</v>
      </c>
      <c r="B405" s="677" t="s">
        <v>545</v>
      </c>
      <c r="C405" s="36"/>
      <c r="D405" s="23"/>
      <c r="E405" s="113">
        <f t="shared" si="13"/>
        <v>0</v>
      </c>
      <c r="F405" s="124"/>
      <c r="G405" s="113"/>
      <c r="H405" s="124"/>
      <c r="I405" s="113"/>
      <c r="J405" s="124"/>
      <c r="K405" s="113">
        <v>0</v>
      </c>
      <c r="L405" s="23"/>
      <c r="M405" s="124"/>
      <c r="N405" s="113">
        <v>0.95549555999999991</v>
      </c>
      <c r="O405" s="113">
        <v>0.95549555999999991</v>
      </c>
      <c r="P405" s="113">
        <v>0.80974199999999996</v>
      </c>
      <c r="Q405" s="113">
        <v>0.80974199999999996</v>
      </c>
      <c r="R405" s="36"/>
      <c r="S405" s="36"/>
      <c r="T405" s="36"/>
      <c r="U405" s="36"/>
      <c r="V405" s="36"/>
      <c r="W405" s="80"/>
      <c r="X405" s="118"/>
    </row>
    <row r="406" spans="1:24" ht="63" x14ac:dyDescent="0.25">
      <c r="A406" s="741">
        <v>333</v>
      </c>
      <c r="B406" s="677" t="s">
        <v>546</v>
      </c>
      <c r="C406" s="36"/>
      <c r="D406" s="23"/>
      <c r="E406" s="113">
        <f t="shared" si="13"/>
        <v>0</v>
      </c>
      <c r="F406" s="124"/>
      <c r="G406" s="113"/>
      <c r="H406" s="124"/>
      <c r="I406" s="113"/>
      <c r="J406" s="124"/>
      <c r="K406" s="113">
        <v>0</v>
      </c>
      <c r="L406" s="23"/>
      <c r="M406" s="124"/>
      <c r="N406" s="113">
        <v>0.68530742</v>
      </c>
      <c r="O406" s="113">
        <v>0.68530742</v>
      </c>
      <c r="P406" s="113">
        <v>0.58076899999999998</v>
      </c>
      <c r="Q406" s="113">
        <v>0.58076899999999998</v>
      </c>
      <c r="R406" s="36"/>
      <c r="S406" s="36"/>
      <c r="T406" s="36"/>
      <c r="U406" s="36"/>
      <c r="V406" s="36"/>
      <c r="W406" s="80"/>
      <c r="X406" s="118"/>
    </row>
    <row r="407" spans="1:24" ht="78.75" x14ac:dyDescent="0.25">
      <c r="A407" s="741">
        <v>334</v>
      </c>
      <c r="B407" s="675" t="s">
        <v>547</v>
      </c>
      <c r="C407" s="36"/>
      <c r="D407" s="23"/>
      <c r="E407" s="113">
        <f t="shared" si="13"/>
        <v>0</v>
      </c>
      <c r="F407" s="124"/>
      <c r="G407" s="113"/>
      <c r="H407" s="124"/>
      <c r="I407" s="113"/>
      <c r="J407" s="124"/>
      <c r="K407" s="113">
        <v>0</v>
      </c>
      <c r="L407" s="23"/>
      <c r="M407" s="124"/>
      <c r="N407" s="113">
        <v>0.46582151999999999</v>
      </c>
      <c r="O407" s="113">
        <v>0.46582151999999999</v>
      </c>
      <c r="P407" s="113">
        <v>0.394764</v>
      </c>
      <c r="Q407" s="113">
        <v>0.394764</v>
      </c>
      <c r="R407" s="36"/>
      <c r="S407" s="36"/>
      <c r="T407" s="36"/>
      <c r="U407" s="36"/>
      <c r="V407" s="36"/>
      <c r="W407" s="80"/>
      <c r="X407" s="118"/>
    </row>
    <row r="408" spans="1:24" ht="78.75" x14ac:dyDescent="0.25">
      <c r="A408" s="741">
        <v>335</v>
      </c>
      <c r="B408" s="677" t="s">
        <v>548</v>
      </c>
      <c r="C408" s="36"/>
      <c r="D408" s="23"/>
      <c r="E408" s="113">
        <f t="shared" si="13"/>
        <v>0</v>
      </c>
      <c r="F408" s="124"/>
      <c r="G408" s="113"/>
      <c r="H408" s="124"/>
      <c r="I408" s="113"/>
      <c r="J408" s="124"/>
      <c r="K408" s="113">
        <v>0</v>
      </c>
      <c r="L408" s="23"/>
      <c r="M408" s="124"/>
      <c r="N408" s="113">
        <v>0.86425795999999999</v>
      </c>
      <c r="O408" s="113">
        <v>0.86425795999999999</v>
      </c>
      <c r="P408" s="113">
        <v>0.73242200000000002</v>
      </c>
      <c r="Q408" s="113">
        <v>0.73242200000000002</v>
      </c>
      <c r="R408" s="36"/>
      <c r="S408" s="36"/>
      <c r="T408" s="36"/>
      <c r="U408" s="36"/>
      <c r="V408" s="36"/>
      <c r="W408" s="80"/>
      <c r="X408" s="118"/>
    </row>
    <row r="409" spans="1:24" ht="94.5" x14ac:dyDescent="0.25">
      <c r="A409" s="741">
        <v>336</v>
      </c>
      <c r="B409" s="677" t="s">
        <v>549</v>
      </c>
      <c r="C409" s="36"/>
      <c r="D409" s="23"/>
      <c r="E409" s="113">
        <f t="shared" si="13"/>
        <v>0</v>
      </c>
      <c r="F409" s="124"/>
      <c r="G409" s="113"/>
      <c r="H409" s="124"/>
      <c r="I409" s="113"/>
      <c r="J409" s="124"/>
      <c r="K409" s="113">
        <v>0</v>
      </c>
      <c r="L409" s="23"/>
      <c r="M409" s="124"/>
      <c r="N409" s="113">
        <v>0.53692832000000001</v>
      </c>
      <c r="O409" s="113">
        <v>0.53692832000000001</v>
      </c>
      <c r="P409" s="113">
        <v>0.45502399999999998</v>
      </c>
      <c r="Q409" s="113">
        <v>0.45502399999999998</v>
      </c>
      <c r="R409" s="36"/>
      <c r="S409" s="36"/>
      <c r="T409" s="36"/>
      <c r="U409" s="36"/>
      <c r="V409" s="36"/>
      <c r="W409" s="80"/>
      <c r="X409" s="118"/>
    </row>
    <row r="410" spans="1:24" ht="63" x14ac:dyDescent="0.25">
      <c r="A410" s="741">
        <v>337</v>
      </c>
      <c r="B410" s="677" t="s">
        <v>550</v>
      </c>
      <c r="C410" s="36"/>
      <c r="D410" s="23"/>
      <c r="E410" s="113">
        <f t="shared" si="13"/>
        <v>0</v>
      </c>
      <c r="F410" s="124"/>
      <c r="G410" s="113"/>
      <c r="H410" s="124"/>
      <c r="I410" s="113"/>
      <c r="J410" s="124"/>
      <c r="K410" s="113">
        <v>0</v>
      </c>
      <c r="L410" s="23"/>
      <c r="M410" s="124"/>
      <c r="N410" s="113">
        <v>0.62964564000000001</v>
      </c>
      <c r="O410" s="113">
        <v>0.62964564000000001</v>
      </c>
      <c r="P410" s="113">
        <v>0.53359799999999991</v>
      </c>
      <c r="Q410" s="113">
        <v>0.53359799999999991</v>
      </c>
      <c r="R410" s="36"/>
      <c r="S410" s="36"/>
      <c r="T410" s="36"/>
      <c r="U410" s="36"/>
      <c r="V410" s="36"/>
      <c r="W410" s="80"/>
      <c r="X410" s="118"/>
    </row>
    <row r="411" spans="1:24" ht="78.75" x14ac:dyDescent="0.25">
      <c r="A411" s="741">
        <v>338</v>
      </c>
      <c r="B411" s="677" t="s">
        <v>551</v>
      </c>
      <c r="C411" s="36"/>
      <c r="D411" s="23"/>
      <c r="E411" s="113">
        <f t="shared" si="13"/>
        <v>0</v>
      </c>
      <c r="F411" s="124"/>
      <c r="G411" s="113"/>
      <c r="H411" s="124"/>
      <c r="I411" s="113"/>
      <c r="J411" s="124"/>
      <c r="K411" s="113">
        <v>0</v>
      </c>
      <c r="L411" s="23"/>
      <c r="M411" s="124"/>
      <c r="N411" s="113">
        <v>0.85377011999999985</v>
      </c>
      <c r="O411" s="113">
        <v>0.85377011999999985</v>
      </c>
      <c r="P411" s="113">
        <v>0.72353400000000001</v>
      </c>
      <c r="Q411" s="113">
        <v>0.72353400000000001</v>
      </c>
      <c r="R411" s="36"/>
      <c r="S411" s="36"/>
      <c r="T411" s="36"/>
      <c r="U411" s="36"/>
      <c r="V411" s="36"/>
      <c r="W411" s="80"/>
      <c r="X411" s="118"/>
    </row>
    <row r="412" spans="1:24" ht="141.75" x14ac:dyDescent="0.25">
      <c r="A412" s="741">
        <v>339</v>
      </c>
      <c r="B412" s="675" t="s">
        <v>552</v>
      </c>
      <c r="C412" s="36"/>
      <c r="D412" s="23"/>
      <c r="E412" s="113">
        <f t="shared" si="13"/>
        <v>0</v>
      </c>
      <c r="F412" s="124"/>
      <c r="G412" s="113"/>
      <c r="H412" s="124"/>
      <c r="I412" s="113"/>
      <c r="J412" s="124"/>
      <c r="K412" s="113">
        <v>0</v>
      </c>
      <c r="L412" s="23"/>
      <c r="M412" s="124"/>
      <c r="N412" s="113">
        <v>0.9523071999999998</v>
      </c>
      <c r="O412" s="113">
        <v>0.9523071999999998</v>
      </c>
      <c r="P412" s="113">
        <v>0.80703999999999998</v>
      </c>
      <c r="Q412" s="113">
        <v>0.80703999999999998</v>
      </c>
      <c r="R412" s="36"/>
      <c r="S412" s="36"/>
      <c r="T412" s="36"/>
      <c r="U412" s="36"/>
      <c r="V412" s="36"/>
      <c r="W412" s="80"/>
      <c r="X412" s="118"/>
    </row>
    <row r="413" spans="1:24" ht="63" x14ac:dyDescent="0.25">
      <c r="A413" s="741">
        <v>340</v>
      </c>
      <c r="B413" s="675" t="s">
        <v>553</v>
      </c>
      <c r="C413" s="36"/>
      <c r="D413" s="23"/>
      <c r="E413" s="113">
        <f t="shared" si="13"/>
        <v>0</v>
      </c>
      <c r="F413" s="124"/>
      <c r="G413" s="113"/>
      <c r="H413" s="124"/>
      <c r="I413" s="113"/>
      <c r="J413" s="124"/>
      <c r="K413" s="113">
        <v>0</v>
      </c>
      <c r="L413" s="23"/>
      <c r="M413" s="124"/>
      <c r="N413" s="113">
        <v>0.55790281999999991</v>
      </c>
      <c r="O413" s="113">
        <v>0.55790281999999991</v>
      </c>
      <c r="P413" s="113">
        <v>0.47279899999999997</v>
      </c>
      <c r="Q413" s="113">
        <v>0.47279899999999997</v>
      </c>
      <c r="R413" s="36"/>
      <c r="S413" s="36"/>
      <c r="T413" s="36"/>
      <c r="U413" s="36"/>
      <c r="V413" s="36"/>
      <c r="W413" s="80"/>
      <c r="X413" s="118"/>
    </row>
    <row r="414" spans="1:24" ht="78.75" x14ac:dyDescent="0.25">
      <c r="A414" s="741">
        <v>341</v>
      </c>
      <c r="B414" s="677" t="s">
        <v>554</v>
      </c>
      <c r="C414" s="36"/>
      <c r="D414" s="23"/>
      <c r="E414" s="113">
        <f t="shared" si="13"/>
        <v>0</v>
      </c>
      <c r="F414" s="124"/>
      <c r="G414" s="113"/>
      <c r="H414" s="124"/>
      <c r="I414" s="113"/>
      <c r="J414" s="124"/>
      <c r="K414" s="113">
        <v>0</v>
      </c>
      <c r="L414" s="23"/>
      <c r="M414" s="124"/>
      <c r="N414" s="113">
        <v>0.12963952000000001</v>
      </c>
      <c r="O414" s="113">
        <v>0.12963952000000001</v>
      </c>
      <c r="P414" s="113">
        <v>0.109864</v>
      </c>
      <c r="Q414" s="113">
        <v>0.109864</v>
      </c>
      <c r="R414" s="36"/>
      <c r="S414" s="36"/>
      <c r="T414" s="36"/>
      <c r="U414" s="36"/>
      <c r="V414" s="36"/>
      <c r="W414" s="80"/>
      <c r="X414" s="118"/>
    </row>
    <row r="415" spans="1:24" ht="94.5" x14ac:dyDescent="0.25">
      <c r="A415" s="741">
        <v>342</v>
      </c>
      <c r="B415" s="675" t="s">
        <v>555</v>
      </c>
      <c r="C415" s="36"/>
      <c r="D415" s="23"/>
      <c r="E415" s="113">
        <f t="shared" si="13"/>
        <v>0</v>
      </c>
      <c r="F415" s="124"/>
      <c r="G415" s="113"/>
      <c r="H415" s="124"/>
      <c r="I415" s="113"/>
      <c r="J415" s="124"/>
      <c r="K415" s="113">
        <v>0</v>
      </c>
      <c r="L415" s="23"/>
      <c r="M415" s="124"/>
      <c r="N415" s="113">
        <v>0.82308893999999999</v>
      </c>
      <c r="O415" s="113">
        <v>0.82308893999999999</v>
      </c>
      <c r="P415" s="113">
        <v>0.69753300000000007</v>
      </c>
      <c r="Q415" s="113">
        <v>0.69753300000000007</v>
      </c>
      <c r="R415" s="36"/>
      <c r="S415" s="36"/>
      <c r="T415" s="36"/>
      <c r="U415" s="36"/>
      <c r="V415" s="36"/>
      <c r="W415" s="80"/>
      <c r="X415" s="118"/>
    </row>
    <row r="416" spans="1:24" ht="78.75" x14ac:dyDescent="0.25">
      <c r="A416" s="741">
        <v>343</v>
      </c>
      <c r="B416" s="677" t="s">
        <v>556</v>
      </c>
      <c r="C416" s="36"/>
      <c r="D416" s="23"/>
      <c r="E416" s="113">
        <f t="shared" si="13"/>
        <v>0</v>
      </c>
      <c r="F416" s="124"/>
      <c r="G416" s="113"/>
      <c r="H416" s="124"/>
      <c r="I416" s="113"/>
      <c r="J416" s="124"/>
      <c r="K416" s="113">
        <v>0</v>
      </c>
      <c r="L416" s="23"/>
      <c r="M416" s="124"/>
      <c r="N416" s="113">
        <v>0.30029348</v>
      </c>
      <c r="O416" s="113">
        <v>0.30029348</v>
      </c>
      <c r="P416" s="113">
        <v>0.25448599999999999</v>
      </c>
      <c r="Q416" s="113">
        <v>0.25448599999999999</v>
      </c>
      <c r="R416" s="36"/>
      <c r="S416" s="36"/>
      <c r="T416" s="36"/>
      <c r="U416" s="36"/>
      <c r="V416" s="36"/>
      <c r="W416" s="80"/>
      <c r="X416" s="118"/>
    </row>
    <row r="417" spans="1:24" ht="63" x14ac:dyDescent="0.25">
      <c r="A417" s="741">
        <v>344</v>
      </c>
      <c r="B417" s="677" t="s">
        <v>557</v>
      </c>
      <c r="C417" s="36"/>
      <c r="D417" s="23"/>
      <c r="E417" s="113">
        <f t="shared" si="13"/>
        <v>0</v>
      </c>
      <c r="F417" s="124"/>
      <c r="G417" s="113"/>
      <c r="H417" s="124"/>
      <c r="I417" s="113"/>
      <c r="J417" s="124"/>
      <c r="K417" s="113">
        <v>0</v>
      </c>
      <c r="L417" s="23"/>
      <c r="M417" s="124"/>
      <c r="N417" s="113">
        <v>0.26612068</v>
      </c>
      <c r="O417" s="113">
        <v>0.26612068</v>
      </c>
      <c r="P417" s="113">
        <v>0.225526</v>
      </c>
      <c r="Q417" s="113">
        <v>0.225526</v>
      </c>
      <c r="R417" s="36"/>
      <c r="S417" s="36"/>
      <c r="T417" s="36"/>
      <c r="U417" s="36"/>
      <c r="V417" s="36"/>
      <c r="W417" s="80"/>
      <c r="X417" s="118"/>
    </row>
    <row r="418" spans="1:24" ht="94.5" x14ac:dyDescent="0.25">
      <c r="A418" s="741">
        <v>345</v>
      </c>
      <c r="B418" s="677" t="s">
        <v>558</v>
      </c>
      <c r="C418" s="36"/>
      <c r="D418" s="23"/>
      <c r="E418" s="113">
        <f t="shared" si="13"/>
        <v>0</v>
      </c>
      <c r="F418" s="124"/>
      <c r="G418" s="113"/>
      <c r="H418" s="124"/>
      <c r="I418" s="113"/>
      <c r="J418" s="124"/>
      <c r="K418" s="113">
        <v>0</v>
      </c>
      <c r="L418" s="23"/>
      <c r="M418" s="124"/>
      <c r="N418" s="113">
        <v>0.35710457999999995</v>
      </c>
      <c r="O418" s="113">
        <v>0.35710457999999995</v>
      </c>
      <c r="P418" s="113">
        <v>0.30263099999999998</v>
      </c>
      <c r="Q418" s="113">
        <v>0.30263099999999998</v>
      </c>
      <c r="R418" s="36"/>
      <c r="S418" s="36"/>
      <c r="T418" s="36"/>
      <c r="U418" s="36"/>
      <c r="V418" s="36"/>
      <c r="W418" s="80"/>
      <c r="X418" s="118"/>
    </row>
    <row r="419" spans="1:24" ht="63" x14ac:dyDescent="0.25">
      <c r="A419" s="741">
        <v>346</v>
      </c>
      <c r="B419" s="677" t="s">
        <v>559</v>
      </c>
      <c r="C419" s="36"/>
      <c r="D419" s="23"/>
      <c r="E419" s="113">
        <f t="shared" si="13"/>
        <v>0</v>
      </c>
      <c r="F419" s="124"/>
      <c r="G419" s="113"/>
      <c r="H419" s="124"/>
      <c r="I419" s="113"/>
      <c r="J419" s="124"/>
      <c r="K419" s="113">
        <v>0</v>
      </c>
      <c r="L419" s="23"/>
      <c r="M419" s="124"/>
      <c r="N419" s="113">
        <v>0.28287313999999997</v>
      </c>
      <c r="O419" s="113">
        <v>0.28287313999999997</v>
      </c>
      <c r="P419" s="113">
        <v>0.23972300000000002</v>
      </c>
      <c r="Q419" s="113">
        <v>0.23972300000000002</v>
      </c>
      <c r="R419" s="36"/>
      <c r="S419" s="36"/>
      <c r="T419" s="36"/>
      <c r="U419" s="36"/>
      <c r="V419" s="36"/>
      <c r="W419" s="80"/>
      <c r="X419" s="118"/>
    </row>
    <row r="420" spans="1:24" ht="63" x14ac:dyDescent="0.25">
      <c r="A420" s="741">
        <v>347</v>
      </c>
      <c r="B420" s="677" t="s">
        <v>560</v>
      </c>
      <c r="C420" s="36"/>
      <c r="D420" s="23"/>
      <c r="E420" s="113">
        <f t="shared" si="13"/>
        <v>0</v>
      </c>
      <c r="F420" s="124"/>
      <c r="G420" s="113"/>
      <c r="H420" s="124"/>
      <c r="I420" s="113"/>
      <c r="J420" s="124"/>
      <c r="K420" s="113">
        <v>0</v>
      </c>
      <c r="L420" s="23"/>
      <c r="M420" s="124"/>
      <c r="N420" s="113">
        <v>0.35713171999999999</v>
      </c>
      <c r="O420" s="113">
        <v>0.35713171999999999</v>
      </c>
      <c r="P420" s="113">
        <v>0.30265399999999998</v>
      </c>
      <c r="Q420" s="113">
        <v>0.30265399999999998</v>
      </c>
      <c r="R420" s="36"/>
      <c r="S420" s="36"/>
      <c r="T420" s="36"/>
      <c r="U420" s="36"/>
      <c r="V420" s="36"/>
      <c r="W420" s="80"/>
      <c r="X420" s="118"/>
    </row>
    <row r="421" spans="1:24" ht="63" x14ac:dyDescent="0.25">
      <c r="A421" s="741">
        <v>348</v>
      </c>
      <c r="B421" s="677" t="s">
        <v>561</v>
      </c>
      <c r="C421" s="36"/>
      <c r="D421" s="23"/>
      <c r="E421" s="113">
        <f t="shared" si="13"/>
        <v>0</v>
      </c>
      <c r="F421" s="124"/>
      <c r="G421" s="113"/>
      <c r="H421" s="124"/>
      <c r="I421" s="113"/>
      <c r="J421" s="124"/>
      <c r="K421" s="113">
        <v>0</v>
      </c>
      <c r="L421" s="23"/>
      <c r="M421" s="124"/>
      <c r="N421" s="113">
        <v>0.14171918</v>
      </c>
      <c r="O421" s="113">
        <v>0.14171918</v>
      </c>
      <c r="P421" s="113">
        <v>0.120101</v>
      </c>
      <c r="Q421" s="113">
        <v>0.120101</v>
      </c>
      <c r="R421" s="36"/>
      <c r="S421" s="36"/>
      <c r="T421" s="36"/>
      <c r="U421" s="36"/>
      <c r="V421" s="36"/>
      <c r="W421" s="80"/>
      <c r="X421" s="118"/>
    </row>
    <row r="422" spans="1:24" ht="63" x14ac:dyDescent="0.25">
      <c r="A422" s="741">
        <v>349</v>
      </c>
      <c r="B422" s="677" t="s">
        <v>562</v>
      </c>
      <c r="C422" s="36"/>
      <c r="D422" s="23"/>
      <c r="E422" s="113">
        <f t="shared" si="13"/>
        <v>0</v>
      </c>
      <c r="F422" s="124"/>
      <c r="G422" s="113"/>
      <c r="H422" s="124"/>
      <c r="I422" s="113"/>
      <c r="J422" s="124"/>
      <c r="K422" s="113">
        <v>0</v>
      </c>
      <c r="L422" s="23"/>
      <c r="M422" s="124"/>
      <c r="N422" s="113">
        <v>0.31009455999999996</v>
      </c>
      <c r="O422" s="113">
        <v>0.31009455999999996</v>
      </c>
      <c r="P422" s="113">
        <v>0.26279199999999997</v>
      </c>
      <c r="Q422" s="113">
        <v>0.26279199999999997</v>
      </c>
      <c r="R422" s="36"/>
      <c r="S422" s="36"/>
      <c r="T422" s="36"/>
      <c r="U422" s="36"/>
      <c r="V422" s="36"/>
      <c r="W422" s="80"/>
      <c r="X422" s="118"/>
    </row>
    <row r="423" spans="1:24" ht="63" x14ac:dyDescent="0.25">
      <c r="A423" s="741">
        <v>350</v>
      </c>
      <c r="B423" s="677" t="s">
        <v>563</v>
      </c>
      <c r="C423" s="36"/>
      <c r="D423" s="23"/>
      <c r="E423" s="113">
        <f t="shared" si="13"/>
        <v>1.6872109999999999E-2</v>
      </c>
      <c r="F423" s="124"/>
      <c r="G423" s="113"/>
      <c r="H423" s="124"/>
      <c r="I423" s="113"/>
      <c r="J423" s="124"/>
      <c r="K423" s="113">
        <v>1.6872109999999999E-2</v>
      </c>
      <c r="L423" s="23"/>
      <c r="M423" s="124"/>
      <c r="N423" s="113">
        <v>0.34643619999999992</v>
      </c>
      <c r="O423" s="113">
        <v>0.34643619999999992</v>
      </c>
      <c r="P423" s="113">
        <v>0.29358999999999996</v>
      </c>
      <c r="Q423" s="113">
        <v>0.29358999999999996</v>
      </c>
      <c r="R423" s="36"/>
      <c r="S423" s="36"/>
      <c r="T423" s="36"/>
      <c r="U423" s="36"/>
      <c r="V423" s="36"/>
      <c r="W423" s="80"/>
      <c r="X423" s="118"/>
    </row>
    <row r="424" spans="1:24" ht="63" x14ac:dyDescent="0.25">
      <c r="A424" s="741">
        <v>351</v>
      </c>
      <c r="B424" s="677" t="s">
        <v>564</v>
      </c>
      <c r="C424" s="36"/>
      <c r="D424" s="23"/>
      <c r="E424" s="113">
        <f t="shared" si="13"/>
        <v>0</v>
      </c>
      <c r="F424" s="124"/>
      <c r="G424" s="113"/>
      <c r="H424" s="124"/>
      <c r="I424" s="113"/>
      <c r="J424" s="124"/>
      <c r="K424" s="113">
        <v>0</v>
      </c>
      <c r="L424" s="23"/>
      <c r="M424" s="124"/>
      <c r="N424" s="113">
        <v>0.68381707999999997</v>
      </c>
      <c r="O424" s="113">
        <v>0.68381707999999997</v>
      </c>
      <c r="P424" s="113">
        <v>0.57950599999999997</v>
      </c>
      <c r="Q424" s="113">
        <v>0.57950599999999997</v>
      </c>
      <c r="R424" s="36"/>
      <c r="S424" s="36"/>
      <c r="T424" s="36"/>
      <c r="U424" s="36"/>
      <c r="V424" s="36"/>
      <c r="W424" s="80"/>
      <c r="X424" s="118"/>
    </row>
    <row r="425" spans="1:24" ht="63" x14ac:dyDescent="0.25">
      <c r="A425" s="741">
        <v>352</v>
      </c>
      <c r="B425" s="677" t="s">
        <v>565</v>
      </c>
      <c r="C425" s="36"/>
      <c r="D425" s="23"/>
      <c r="E425" s="113">
        <f t="shared" si="13"/>
        <v>0</v>
      </c>
      <c r="F425" s="124"/>
      <c r="G425" s="113"/>
      <c r="H425" s="124"/>
      <c r="I425" s="113"/>
      <c r="J425" s="124"/>
      <c r="K425" s="113">
        <v>0</v>
      </c>
      <c r="L425" s="23"/>
      <c r="M425" s="124"/>
      <c r="N425" s="113">
        <v>0.94833649999999992</v>
      </c>
      <c r="O425" s="113">
        <v>0.94833649999999992</v>
      </c>
      <c r="P425" s="113">
        <v>0.80367499999999992</v>
      </c>
      <c r="Q425" s="113">
        <v>0.80367499999999992</v>
      </c>
      <c r="R425" s="36"/>
      <c r="S425" s="36"/>
      <c r="T425" s="36"/>
      <c r="U425" s="36"/>
      <c r="V425" s="36"/>
      <c r="W425" s="80"/>
      <c r="X425" s="118"/>
    </row>
    <row r="426" spans="1:24" ht="78.75" x14ac:dyDescent="0.25">
      <c r="A426" s="741">
        <v>353</v>
      </c>
      <c r="B426" s="677" t="s">
        <v>566</v>
      </c>
      <c r="C426" s="36"/>
      <c r="D426" s="23"/>
      <c r="E426" s="113">
        <f t="shared" si="13"/>
        <v>0</v>
      </c>
      <c r="F426" s="124"/>
      <c r="G426" s="113"/>
      <c r="H426" s="124"/>
      <c r="I426" s="113"/>
      <c r="J426" s="124"/>
      <c r="K426" s="113">
        <v>0</v>
      </c>
      <c r="L426" s="23"/>
      <c r="M426" s="124"/>
      <c r="N426" s="113">
        <v>0.76579285999999991</v>
      </c>
      <c r="O426" s="113">
        <v>0.76579285999999991</v>
      </c>
      <c r="P426" s="113">
        <v>0.64897700000000003</v>
      </c>
      <c r="Q426" s="113">
        <v>0.64897700000000003</v>
      </c>
      <c r="R426" s="36"/>
      <c r="S426" s="36"/>
      <c r="T426" s="36"/>
      <c r="U426" s="36"/>
      <c r="V426" s="36"/>
      <c r="W426" s="80"/>
      <c r="X426" s="118"/>
    </row>
    <row r="427" spans="1:24" ht="126" x14ac:dyDescent="0.25">
      <c r="A427" s="741">
        <v>354</v>
      </c>
      <c r="B427" s="677" t="s">
        <v>567</v>
      </c>
      <c r="C427" s="36"/>
      <c r="D427" s="23"/>
      <c r="E427" s="113">
        <f t="shared" si="13"/>
        <v>0</v>
      </c>
      <c r="F427" s="124"/>
      <c r="G427" s="113"/>
      <c r="H427" s="124"/>
      <c r="I427" s="113"/>
      <c r="J427" s="124"/>
      <c r="K427" s="113">
        <v>0</v>
      </c>
      <c r="L427" s="23"/>
      <c r="M427" s="124"/>
      <c r="N427" s="113">
        <v>0.73685453999999995</v>
      </c>
      <c r="O427" s="113">
        <v>0.73685453999999995</v>
      </c>
      <c r="P427" s="113">
        <v>0.62445299999999992</v>
      </c>
      <c r="Q427" s="113">
        <v>0.62445299999999992</v>
      </c>
      <c r="R427" s="36"/>
      <c r="S427" s="36"/>
      <c r="T427" s="36"/>
      <c r="U427" s="36"/>
      <c r="V427" s="36"/>
      <c r="W427" s="80"/>
      <c r="X427" s="118"/>
    </row>
    <row r="428" spans="1:24" ht="78.75" x14ac:dyDescent="0.25">
      <c r="A428" s="741">
        <v>355</v>
      </c>
      <c r="B428" s="677" t="s">
        <v>568</v>
      </c>
      <c r="C428" s="36"/>
      <c r="D428" s="23"/>
      <c r="E428" s="113">
        <f t="shared" si="13"/>
        <v>0</v>
      </c>
      <c r="F428" s="124"/>
      <c r="G428" s="113"/>
      <c r="H428" s="124"/>
      <c r="I428" s="113"/>
      <c r="J428" s="124"/>
      <c r="K428" s="113">
        <v>0</v>
      </c>
      <c r="L428" s="23"/>
      <c r="M428" s="124"/>
      <c r="N428" s="113">
        <v>0.54282359999999996</v>
      </c>
      <c r="O428" s="113">
        <v>0.54282359999999996</v>
      </c>
      <c r="P428" s="113">
        <v>0.46001999999999998</v>
      </c>
      <c r="Q428" s="113">
        <v>0.46001999999999998</v>
      </c>
      <c r="R428" s="36"/>
      <c r="S428" s="36"/>
      <c r="T428" s="36"/>
      <c r="U428" s="36"/>
      <c r="V428" s="36"/>
      <c r="W428" s="80"/>
      <c r="X428" s="118"/>
    </row>
    <row r="429" spans="1:24" ht="78.75" x14ac:dyDescent="0.25">
      <c r="A429" s="741">
        <v>356</v>
      </c>
      <c r="B429" s="677" t="s">
        <v>569</v>
      </c>
      <c r="C429" s="36"/>
      <c r="D429" s="23"/>
      <c r="E429" s="113">
        <f t="shared" si="13"/>
        <v>0</v>
      </c>
      <c r="F429" s="124"/>
      <c r="G429" s="113"/>
      <c r="H429" s="124"/>
      <c r="I429" s="113"/>
      <c r="J429" s="124"/>
      <c r="K429" s="113">
        <v>0</v>
      </c>
      <c r="L429" s="23"/>
      <c r="M429" s="124"/>
      <c r="N429" s="113">
        <v>0.54343483999999997</v>
      </c>
      <c r="O429" s="113">
        <v>0.54343483999999997</v>
      </c>
      <c r="P429" s="113">
        <v>0.460538</v>
      </c>
      <c r="Q429" s="113">
        <v>0.460538</v>
      </c>
      <c r="R429" s="36"/>
      <c r="S429" s="36"/>
      <c r="T429" s="36"/>
      <c r="U429" s="36"/>
      <c r="V429" s="36"/>
      <c r="W429" s="80"/>
      <c r="X429" s="118"/>
    </row>
    <row r="430" spans="1:24" ht="94.5" x14ac:dyDescent="0.25">
      <c r="A430" s="741">
        <v>357</v>
      </c>
      <c r="B430" s="677" t="s">
        <v>570</v>
      </c>
      <c r="C430" s="36"/>
      <c r="D430" s="23"/>
      <c r="E430" s="113">
        <f t="shared" si="13"/>
        <v>0</v>
      </c>
      <c r="F430" s="124"/>
      <c r="G430" s="113"/>
      <c r="H430" s="124"/>
      <c r="I430" s="113"/>
      <c r="J430" s="124"/>
      <c r="K430" s="113">
        <v>0</v>
      </c>
      <c r="L430" s="23"/>
      <c r="M430" s="124"/>
      <c r="N430" s="113">
        <v>3.4509855199999997</v>
      </c>
      <c r="O430" s="113">
        <v>3.4509855199999997</v>
      </c>
      <c r="P430" s="113">
        <v>2.9245639999999997</v>
      </c>
      <c r="Q430" s="113">
        <v>2.9245639999999997</v>
      </c>
      <c r="R430" s="36"/>
      <c r="S430" s="36"/>
      <c r="T430" s="36"/>
      <c r="U430" s="36"/>
      <c r="V430" s="36"/>
      <c r="W430" s="80"/>
      <c r="X430" s="118"/>
    </row>
    <row r="431" spans="1:24" ht="94.5" x14ac:dyDescent="0.25">
      <c r="A431" s="741">
        <v>358</v>
      </c>
      <c r="B431" s="677" t="s">
        <v>571</v>
      </c>
      <c r="C431" s="36"/>
      <c r="D431" s="23"/>
      <c r="E431" s="113">
        <f t="shared" si="13"/>
        <v>0</v>
      </c>
      <c r="F431" s="124"/>
      <c r="G431" s="113"/>
      <c r="H431" s="124"/>
      <c r="I431" s="113"/>
      <c r="J431" s="124"/>
      <c r="K431" s="113">
        <v>0</v>
      </c>
      <c r="L431" s="23"/>
      <c r="M431" s="124"/>
      <c r="N431" s="113">
        <v>0.30576749999999997</v>
      </c>
      <c r="O431" s="113">
        <v>0.30576749999999997</v>
      </c>
      <c r="P431" s="113">
        <v>0.25912499999999999</v>
      </c>
      <c r="Q431" s="113">
        <v>0.25912499999999999</v>
      </c>
      <c r="R431" s="36"/>
      <c r="S431" s="36"/>
      <c r="T431" s="36"/>
      <c r="U431" s="36"/>
      <c r="V431" s="36"/>
      <c r="W431" s="80"/>
      <c r="X431" s="118"/>
    </row>
    <row r="432" spans="1:24" ht="78.75" x14ac:dyDescent="0.25">
      <c r="A432" s="741">
        <v>359</v>
      </c>
      <c r="B432" s="677" t="s">
        <v>572</v>
      </c>
      <c r="C432" s="36"/>
      <c r="D432" s="23"/>
      <c r="E432" s="113">
        <f t="shared" si="13"/>
        <v>0</v>
      </c>
      <c r="F432" s="124"/>
      <c r="G432" s="113"/>
      <c r="H432" s="124"/>
      <c r="I432" s="113"/>
      <c r="J432" s="124"/>
      <c r="K432" s="113">
        <v>0</v>
      </c>
      <c r="L432" s="23"/>
      <c r="M432" s="124"/>
      <c r="N432" s="113">
        <v>0.84716093999999997</v>
      </c>
      <c r="O432" s="113">
        <v>0.84716093999999997</v>
      </c>
      <c r="P432" s="113">
        <v>0.71793300000000004</v>
      </c>
      <c r="Q432" s="113">
        <v>0.71793300000000004</v>
      </c>
      <c r="R432" s="36"/>
      <c r="S432" s="36"/>
      <c r="T432" s="36"/>
      <c r="U432" s="36"/>
      <c r="V432" s="36"/>
      <c r="W432" s="80"/>
      <c r="X432" s="118"/>
    </row>
    <row r="433" spans="1:24" ht="78.75" x14ac:dyDescent="0.25">
      <c r="A433" s="741">
        <v>360</v>
      </c>
      <c r="B433" s="675" t="s">
        <v>573</v>
      </c>
      <c r="C433" s="36"/>
      <c r="D433" s="23"/>
      <c r="E433" s="113">
        <f t="shared" si="13"/>
        <v>0</v>
      </c>
      <c r="F433" s="124"/>
      <c r="G433" s="113"/>
      <c r="H433" s="124"/>
      <c r="I433" s="113"/>
      <c r="J433" s="124"/>
      <c r="K433" s="113">
        <v>0</v>
      </c>
      <c r="L433" s="23"/>
      <c r="M433" s="124"/>
      <c r="N433" s="113">
        <v>0.10657358020019998</v>
      </c>
      <c r="O433" s="113">
        <v>0.10657358020019998</v>
      </c>
      <c r="P433" s="113">
        <v>9.0316593389999991E-2</v>
      </c>
      <c r="Q433" s="113">
        <v>9.0316593389999991E-2</v>
      </c>
      <c r="R433" s="36"/>
      <c r="S433" s="36"/>
      <c r="T433" s="36"/>
      <c r="U433" s="36"/>
      <c r="V433" s="36"/>
      <c r="W433" s="80"/>
      <c r="X433" s="118"/>
    </row>
    <row r="434" spans="1:24" ht="78.75" x14ac:dyDescent="0.25">
      <c r="A434" s="741">
        <v>361</v>
      </c>
      <c r="B434" s="675" t="s">
        <v>574</v>
      </c>
      <c r="C434" s="36"/>
      <c r="D434" s="23"/>
      <c r="E434" s="113">
        <f t="shared" si="13"/>
        <v>0</v>
      </c>
      <c r="F434" s="124"/>
      <c r="G434" s="113"/>
      <c r="H434" s="124"/>
      <c r="I434" s="113"/>
      <c r="J434" s="124"/>
      <c r="K434" s="113">
        <v>0</v>
      </c>
      <c r="L434" s="23"/>
      <c r="M434" s="124"/>
      <c r="N434" s="113">
        <v>1.2496837199999999</v>
      </c>
      <c r="O434" s="113">
        <v>1.2496837199999999</v>
      </c>
      <c r="P434" s="113">
        <v>1.0590540000000002</v>
      </c>
      <c r="Q434" s="113">
        <v>1.0590540000000002</v>
      </c>
      <c r="R434" s="36"/>
      <c r="S434" s="36"/>
      <c r="T434" s="36"/>
      <c r="U434" s="36"/>
      <c r="V434" s="36"/>
      <c r="W434" s="80"/>
      <c r="X434" s="118"/>
    </row>
    <row r="435" spans="1:24" ht="78.75" x14ac:dyDescent="0.25">
      <c r="A435" s="741">
        <v>362</v>
      </c>
      <c r="B435" s="677" t="s">
        <v>575</v>
      </c>
      <c r="C435" s="36"/>
      <c r="D435" s="23"/>
      <c r="E435" s="113">
        <f t="shared" si="13"/>
        <v>0</v>
      </c>
      <c r="F435" s="124"/>
      <c r="G435" s="113"/>
      <c r="H435" s="124"/>
      <c r="I435" s="113"/>
      <c r="J435" s="124"/>
      <c r="K435" s="113">
        <v>0</v>
      </c>
      <c r="L435" s="23"/>
      <c r="M435" s="124"/>
      <c r="N435" s="113">
        <v>0.47054859999999998</v>
      </c>
      <c r="O435" s="113">
        <v>0.47054859999999998</v>
      </c>
      <c r="P435" s="113">
        <v>0.39876999999999996</v>
      </c>
      <c r="Q435" s="113">
        <v>0.39876999999999996</v>
      </c>
      <c r="R435" s="36"/>
      <c r="S435" s="36"/>
      <c r="T435" s="36"/>
      <c r="U435" s="36"/>
      <c r="V435" s="36"/>
      <c r="W435" s="80"/>
      <c r="X435" s="118"/>
    </row>
    <row r="436" spans="1:24" ht="78.75" x14ac:dyDescent="0.25">
      <c r="A436" s="741">
        <v>363</v>
      </c>
      <c r="B436" s="677" t="s">
        <v>576</v>
      </c>
      <c r="C436" s="36"/>
      <c r="D436" s="23"/>
      <c r="E436" s="113">
        <f t="shared" si="13"/>
        <v>0</v>
      </c>
      <c r="F436" s="124"/>
      <c r="G436" s="113"/>
      <c r="H436" s="124"/>
      <c r="I436" s="113"/>
      <c r="J436" s="124"/>
      <c r="K436" s="113">
        <v>0</v>
      </c>
      <c r="L436" s="23"/>
      <c r="M436" s="124"/>
      <c r="N436" s="113">
        <v>0.77679871999999994</v>
      </c>
      <c r="O436" s="113">
        <v>0.77679871999999994</v>
      </c>
      <c r="P436" s="113">
        <v>0.658304</v>
      </c>
      <c r="Q436" s="113">
        <v>0.658304</v>
      </c>
      <c r="R436" s="36"/>
      <c r="S436" s="36"/>
      <c r="T436" s="36"/>
      <c r="U436" s="36"/>
      <c r="V436" s="36"/>
      <c r="W436" s="80"/>
      <c r="X436" s="118"/>
    </row>
    <row r="437" spans="1:24" ht="63" x14ac:dyDescent="0.25">
      <c r="A437" s="741">
        <v>364</v>
      </c>
      <c r="B437" s="677" t="s">
        <v>580</v>
      </c>
      <c r="C437" s="36"/>
      <c r="D437" s="23"/>
      <c r="E437" s="113">
        <f t="shared" si="13"/>
        <v>0</v>
      </c>
      <c r="F437" s="124"/>
      <c r="G437" s="113"/>
      <c r="H437" s="124"/>
      <c r="I437" s="113"/>
      <c r="J437" s="124"/>
      <c r="K437" s="113"/>
      <c r="L437" s="23"/>
      <c r="M437" s="124"/>
      <c r="N437" s="113">
        <v>2.1693450400000001</v>
      </c>
      <c r="O437" s="113">
        <v>2.1693450400000001</v>
      </c>
      <c r="P437" s="113">
        <v>1.8384280000000002</v>
      </c>
      <c r="Q437" s="113">
        <v>1.8384280000000002</v>
      </c>
      <c r="R437" s="36"/>
      <c r="S437" s="36"/>
      <c r="T437" s="36"/>
      <c r="U437" s="36"/>
      <c r="V437" s="36"/>
      <c r="W437" s="80"/>
      <c r="X437" s="118"/>
    </row>
    <row r="438" spans="1:24" x14ac:dyDescent="0.25">
      <c r="A438" s="809"/>
      <c r="B438" s="465"/>
      <c r="C438" s="36"/>
      <c r="D438" s="23"/>
      <c r="E438" s="79"/>
      <c r="F438" s="36"/>
      <c r="G438" s="79"/>
      <c r="H438" s="36"/>
      <c r="I438" s="79"/>
      <c r="J438" s="36"/>
      <c r="K438" s="79"/>
      <c r="L438" s="23"/>
      <c r="M438" s="36"/>
      <c r="N438" s="762"/>
      <c r="O438" s="79"/>
      <c r="P438" s="113"/>
      <c r="Q438" s="113"/>
      <c r="R438" s="36"/>
      <c r="S438" s="36"/>
      <c r="T438" s="36"/>
      <c r="U438" s="36"/>
      <c r="V438" s="36"/>
      <c r="W438" s="80"/>
      <c r="X438" s="118"/>
    </row>
    <row r="439" spans="1:24" x14ac:dyDescent="0.25">
      <c r="A439" s="810"/>
      <c r="B439" s="465"/>
      <c r="C439" s="36"/>
      <c r="D439" s="23"/>
      <c r="E439" s="79"/>
      <c r="F439" s="36"/>
      <c r="G439" s="79"/>
      <c r="H439" s="36"/>
      <c r="I439" s="79"/>
      <c r="J439" s="36"/>
      <c r="K439" s="79"/>
      <c r="L439" s="23"/>
      <c r="M439" s="36"/>
      <c r="N439" s="762"/>
      <c r="O439" s="79"/>
      <c r="P439" s="113"/>
      <c r="Q439" s="113"/>
      <c r="R439" s="36"/>
      <c r="S439" s="36"/>
      <c r="T439" s="36"/>
      <c r="U439" s="36"/>
      <c r="V439" s="36"/>
      <c r="W439" s="80"/>
      <c r="X439" s="118"/>
    </row>
    <row r="440" spans="1:24" x14ac:dyDescent="0.25">
      <c r="A440" s="810"/>
      <c r="B440" s="465"/>
      <c r="C440" s="36"/>
      <c r="D440" s="23"/>
      <c r="E440" s="79"/>
      <c r="F440" s="36"/>
      <c r="G440" s="79"/>
      <c r="H440" s="36"/>
      <c r="I440" s="79"/>
      <c r="J440" s="36"/>
      <c r="K440" s="79"/>
      <c r="L440" s="23"/>
      <c r="M440" s="36"/>
      <c r="N440" s="762"/>
      <c r="O440" s="79"/>
      <c r="P440" s="113"/>
      <c r="Q440" s="113"/>
      <c r="R440" s="36"/>
      <c r="S440" s="36"/>
      <c r="T440" s="36"/>
      <c r="U440" s="36"/>
      <c r="V440" s="36"/>
      <c r="W440" s="80"/>
      <c r="X440" s="118"/>
    </row>
    <row r="441" spans="1:24" x14ac:dyDescent="0.25">
      <c r="A441" s="809"/>
      <c r="B441" s="465"/>
      <c r="C441" s="36"/>
      <c r="D441" s="23"/>
      <c r="E441" s="79"/>
      <c r="F441" s="36"/>
      <c r="G441" s="79"/>
      <c r="H441" s="36"/>
      <c r="I441" s="79"/>
      <c r="J441" s="36"/>
      <c r="K441" s="79"/>
      <c r="L441" s="23"/>
      <c r="M441" s="36"/>
      <c r="N441" s="762"/>
      <c r="O441" s="79"/>
      <c r="P441" s="113"/>
      <c r="Q441" s="113"/>
      <c r="R441" s="36"/>
      <c r="S441" s="36"/>
      <c r="T441" s="36"/>
      <c r="U441" s="36"/>
      <c r="V441" s="36"/>
      <c r="W441" s="80"/>
      <c r="X441" s="118"/>
    </row>
    <row r="442" spans="1:24" x14ac:dyDescent="0.25">
      <c r="A442" s="810"/>
      <c r="B442" s="465"/>
      <c r="C442" s="36"/>
      <c r="D442" s="23"/>
      <c r="E442" s="79"/>
      <c r="F442" s="36"/>
      <c r="G442" s="79"/>
      <c r="H442" s="36"/>
      <c r="I442" s="79"/>
      <c r="J442" s="36"/>
      <c r="K442" s="79"/>
      <c r="L442" s="23"/>
      <c r="M442" s="36"/>
      <c r="N442" s="762"/>
      <c r="O442" s="79"/>
      <c r="P442" s="113"/>
      <c r="Q442" s="113"/>
      <c r="R442" s="36"/>
      <c r="S442" s="36"/>
      <c r="T442" s="36"/>
      <c r="U442" s="36"/>
      <c r="V442" s="36"/>
      <c r="W442" s="80"/>
      <c r="X442" s="118"/>
    </row>
    <row r="443" spans="1:24" x14ac:dyDescent="0.25">
      <c r="A443" s="810"/>
      <c r="B443" s="465"/>
      <c r="C443" s="36"/>
      <c r="D443" s="23"/>
      <c r="E443" s="79"/>
      <c r="F443" s="36"/>
      <c r="G443" s="79"/>
      <c r="H443" s="36"/>
      <c r="I443" s="79"/>
      <c r="J443" s="36"/>
      <c r="K443" s="79"/>
      <c r="L443" s="23"/>
      <c r="M443" s="36"/>
      <c r="N443" s="762"/>
      <c r="O443" s="79"/>
      <c r="P443" s="113"/>
      <c r="Q443" s="113"/>
      <c r="R443" s="36"/>
      <c r="S443" s="36"/>
      <c r="T443" s="36"/>
      <c r="U443" s="36"/>
      <c r="V443" s="36"/>
      <c r="W443" s="80"/>
      <c r="X443" s="118"/>
    </row>
    <row r="444" spans="1:24" x14ac:dyDescent="0.25">
      <c r="A444" s="811" t="s">
        <v>4</v>
      </c>
      <c r="B444" s="12"/>
      <c r="C444" s="12"/>
      <c r="D444" s="12"/>
      <c r="E444" s="12"/>
      <c r="F444" s="12"/>
      <c r="G444" s="28"/>
      <c r="H444" s="12"/>
      <c r="I444" s="28"/>
      <c r="J444" s="12"/>
      <c r="K444" s="28"/>
      <c r="L444" s="12"/>
      <c r="M444" s="12"/>
      <c r="N444" s="34"/>
      <c r="O444" s="28"/>
      <c r="P444" s="23"/>
      <c r="Q444" s="23"/>
      <c r="R444" s="12"/>
      <c r="S444" s="12"/>
      <c r="T444" s="12"/>
      <c r="U444" s="12"/>
      <c r="V444" s="12"/>
      <c r="W444" s="841"/>
      <c r="X444" s="39"/>
    </row>
    <row r="445" spans="1:24" ht="47.25" x14ac:dyDescent="0.25">
      <c r="A445" s="812"/>
      <c r="B445" s="839" t="s">
        <v>11</v>
      </c>
      <c r="C445" s="12"/>
      <c r="D445" s="12"/>
      <c r="E445" s="12"/>
      <c r="F445" s="12"/>
      <c r="G445" s="28"/>
      <c r="H445" s="12"/>
      <c r="I445" s="28"/>
      <c r="J445" s="12"/>
      <c r="K445" s="28"/>
      <c r="L445" s="12"/>
      <c r="M445" s="12"/>
      <c r="N445" s="34"/>
      <c r="O445" s="28"/>
      <c r="P445" s="23"/>
      <c r="Q445" s="23"/>
      <c r="R445" s="12"/>
      <c r="S445" s="12"/>
      <c r="T445" s="12"/>
      <c r="U445" s="12"/>
      <c r="V445" s="12"/>
      <c r="W445" s="841"/>
      <c r="X445" s="39"/>
    </row>
    <row r="446" spans="1:24" x14ac:dyDescent="0.25">
      <c r="A446" s="812"/>
      <c r="B446" s="49" t="s">
        <v>3</v>
      </c>
      <c r="C446" s="12"/>
      <c r="D446" s="12"/>
      <c r="E446" s="12"/>
      <c r="F446" s="12"/>
      <c r="G446" s="28"/>
      <c r="H446" s="12"/>
      <c r="I446" s="28"/>
      <c r="J446" s="12"/>
      <c r="K446" s="28"/>
      <c r="L446" s="12"/>
      <c r="M446" s="12"/>
      <c r="N446" s="34"/>
      <c r="O446" s="28"/>
      <c r="P446" s="23"/>
      <c r="Q446" s="23"/>
      <c r="R446" s="12"/>
      <c r="S446" s="12"/>
      <c r="T446" s="12"/>
      <c r="U446" s="12"/>
      <c r="V446" s="12"/>
      <c r="W446" s="841"/>
      <c r="X446" s="39"/>
    </row>
    <row r="447" spans="1:24" x14ac:dyDescent="0.25">
      <c r="A447" s="812"/>
      <c r="B447" s="49" t="s">
        <v>5</v>
      </c>
      <c r="C447" s="12"/>
      <c r="D447" s="12"/>
      <c r="E447" s="12"/>
      <c r="F447" s="12"/>
      <c r="G447" s="28"/>
      <c r="H447" s="12"/>
      <c r="I447" s="28"/>
      <c r="J447" s="12"/>
      <c r="K447" s="28"/>
      <c r="L447" s="12"/>
      <c r="M447" s="12"/>
      <c r="N447" s="34"/>
      <c r="O447" s="28"/>
      <c r="P447" s="23"/>
      <c r="Q447" s="23"/>
      <c r="R447" s="12"/>
      <c r="S447" s="12"/>
      <c r="T447" s="12"/>
      <c r="U447" s="12"/>
      <c r="V447" s="12"/>
      <c r="W447" s="841"/>
      <c r="X447" s="39"/>
    </row>
    <row r="448" spans="1:24" ht="16.5" thickBot="1" x14ac:dyDescent="0.3">
      <c r="A448" s="813" t="s">
        <v>4</v>
      </c>
      <c r="B448" s="15"/>
      <c r="C448" s="15"/>
      <c r="D448" s="15"/>
      <c r="E448" s="15"/>
      <c r="F448" s="15"/>
      <c r="G448" s="37"/>
      <c r="H448" s="15"/>
      <c r="I448" s="37"/>
      <c r="J448" s="15"/>
      <c r="K448" s="37"/>
      <c r="L448" s="15"/>
      <c r="M448" s="15"/>
      <c r="N448" s="471"/>
      <c r="O448" s="37"/>
      <c r="P448" s="790"/>
      <c r="Q448" s="790"/>
      <c r="R448" s="15"/>
      <c r="S448" s="15"/>
      <c r="T448" s="15"/>
      <c r="U448" s="15"/>
      <c r="V448" s="15"/>
      <c r="W448" s="38"/>
      <c r="X448" s="39"/>
    </row>
    <row r="449" spans="2:19" x14ac:dyDescent="0.25">
      <c r="C449" s="96"/>
      <c r="D449" s="83"/>
      <c r="E449" s="83"/>
      <c r="F449" s="83"/>
      <c r="G449" s="83"/>
      <c r="H449" s="83"/>
      <c r="N449" s="469"/>
      <c r="O449" s="59"/>
      <c r="P449" s="125"/>
      <c r="Q449" s="125"/>
    </row>
    <row r="450" spans="2:19" x14ac:dyDescent="0.25">
      <c r="B450" s="1053" t="s">
        <v>57</v>
      </c>
      <c r="C450" s="1053"/>
      <c r="D450" s="1053"/>
      <c r="E450" s="1053"/>
      <c r="F450" s="1053"/>
      <c r="G450" s="83"/>
      <c r="H450" s="83"/>
      <c r="N450" s="469"/>
      <c r="O450" s="59"/>
      <c r="P450" s="125"/>
      <c r="Q450" s="125"/>
    </row>
    <row r="451" spans="2:19" x14ac:dyDescent="0.25">
      <c r="B451" s="22" t="s">
        <v>78</v>
      </c>
      <c r="N451" s="469"/>
      <c r="O451" s="59"/>
      <c r="P451" s="125"/>
      <c r="Q451" s="125"/>
    </row>
    <row r="452" spans="2:19" x14ac:dyDescent="0.25">
      <c r="B452" s="1054" t="s">
        <v>58</v>
      </c>
      <c r="C452" s="1054"/>
      <c r="D452" s="1054"/>
      <c r="E452" s="1054"/>
      <c r="F452" s="1054"/>
      <c r="G452" s="1054"/>
      <c r="H452" s="1054"/>
      <c r="N452" s="469"/>
      <c r="O452" s="59"/>
      <c r="P452" s="125"/>
      <c r="Q452" s="125"/>
    </row>
    <row r="453" spans="2:19" x14ac:dyDescent="0.25">
      <c r="N453" s="469"/>
      <c r="O453" s="59"/>
      <c r="P453" s="125"/>
      <c r="Q453" s="125"/>
    </row>
    <row r="454" spans="2:19" ht="20.25" x14ac:dyDescent="0.3">
      <c r="C454" s="97"/>
      <c r="D454" s="97"/>
      <c r="E454" s="97"/>
      <c r="F454" s="97"/>
      <c r="G454" s="98"/>
      <c r="H454" s="97"/>
      <c r="I454" s="98"/>
      <c r="J454" s="97"/>
      <c r="K454" s="98"/>
      <c r="L454" s="97"/>
      <c r="M454" s="97"/>
      <c r="N454" s="791"/>
      <c r="O454" s="98"/>
      <c r="P454" s="792"/>
      <c r="Q454" s="792"/>
    </row>
    <row r="455" spans="2:19" ht="23.25" x14ac:dyDescent="0.3">
      <c r="C455" s="97"/>
      <c r="D455" s="97"/>
      <c r="E455" s="56" t="s">
        <v>20</v>
      </c>
      <c r="F455" s="17"/>
      <c r="G455" s="17"/>
      <c r="H455" s="18"/>
      <c r="I455" s="17"/>
      <c r="J455" s="20"/>
      <c r="K455" s="21"/>
      <c r="L455" s="20"/>
      <c r="M455" s="20"/>
      <c r="O455" s="843" t="s">
        <v>21</v>
      </c>
      <c r="P455" s="807"/>
      <c r="Q455" s="843"/>
      <c r="S455" s="843"/>
    </row>
    <row r="456" spans="2:19" ht="23.25" x14ac:dyDescent="0.35">
      <c r="C456" s="99"/>
      <c r="D456" s="99"/>
      <c r="E456" s="56"/>
      <c r="F456" s="17"/>
      <c r="G456" s="17"/>
      <c r="H456" s="18"/>
      <c r="I456" s="17"/>
      <c r="J456" s="20"/>
      <c r="K456" s="21"/>
      <c r="L456" s="20"/>
      <c r="M456" s="20"/>
      <c r="O456" s="19"/>
      <c r="P456" s="807"/>
      <c r="Q456" s="712"/>
      <c r="S456" s="19"/>
    </row>
    <row r="457" spans="2:19" ht="23.25" x14ac:dyDescent="0.35">
      <c r="C457" s="97"/>
      <c r="D457" s="97"/>
      <c r="E457" s="56"/>
      <c r="F457" s="17"/>
      <c r="G457" s="17"/>
      <c r="H457" s="18"/>
      <c r="I457" s="17"/>
      <c r="J457" s="20"/>
      <c r="K457" s="21"/>
      <c r="L457" s="20"/>
      <c r="M457" s="20"/>
      <c r="O457" s="843"/>
      <c r="P457" s="807"/>
      <c r="Q457" s="712"/>
      <c r="S457" s="843"/>
    </row>
    <row r="458" spans="2:19" ht="23.25" x14ac:dyDescent="0.3">
      <c r="C458" s="97"/>
      <c r="D458" s="97"/>
      <c r="E458" s="56" t="s">
        <v>30</v>
      </c>
      <c r="F458" s="17"/>
      <c r="G458" s="17"/>
      <c r="H458" s="18"/>
      <c r="I458" s="17"/>
      <c r="J458" s="20"/>
      <c r="K458" s="21"/>
      <c r="L458" s="20"/>
      <c r="M458" s="20"/>
      <c r="O458" s="16" t="s">
        <v>26</v>
      </c>
      <c r="P458" s="807"/>
      <c r="Q458" s="843"/>
      <c r="S458" s="804"/>
    </row>
    <row r="459" spans="2:19" ht="23.25" x14ac:dyDescent="0.3">
      <c r="C459" s="97"/>
      <c r="D459" s="97"/>
      <c r="E459" s="56"/>
      <c r="F459" s="17"/>
      <c r="G459" s="17"/>
      <c r="H459" s="18"/>
      <c r="I459" s="17"/>
      <c r="J459" s="20"/>
      <c r="K459" s="21"/>
      <c r="L459" s="20"/>
      <c r="M459" s="20"/>
      <c r="O459" s="843"/>
      <c r="P459" s="807"/>
      <c r="Q459" s="843"/>
      <c r="S459" s="843"/>
    </row>
    <row r="460" spans="2:19" ht="23.25" x14ac:dyDescent="0.3">
      <c r="E460" s="56"/>
      <c r="F460" s="17"/>
      <c r="G460" s="17"/>
      <c r="H460" s="18"/>
      <c r="I460" s="17"/>
      <c r="J460" s="20"/>
      <c r="K460" s="21"/>
      <c r="L460" s="20"/>
      <c r="M460" s="20"/>
      <c r="O460" s="843"/>
      <c r="P460" s="807"/>
      <c r="Q460" s="843"/>
      <c r="S460" s="843"/>
    </row>
    <row r="461" spans="2:19" ht="23.25" x14ac:dyDescent="0.3">
      <c r="E461" s="56" t="s">
        <v>22</v>
      </c>
      <c r="F461" s="17"/>
      <c r="G461" s="17"/>
      <c r="H461" s="18"/>
      <c r="I461" s="17"/>
      <c r="J461" s="20"/>
      <c r="K461" s="21"/>
      <c r="L461" s="20"/>
      <c r="M461" s="20"/>
      <c r="O461" s="16" t="s">
        <v>23</v>
      </c>
      <c r="P461" s="807"/>
      <c r="Q461" s="843"/>
      <c r="S461" s="843"/>
    </row>
    <row r="462" spans="2:19" x14ac:dyDescent="0.25">
      <c r="N462" s="469"/>
      <c r="O462" s="59"/>
      <c r="P462" s="125"/>
      <c r="Q462" s="125"/>
    </row>
    <row r="463" spans="2:19" x14ac:dyDescent="0.25">
      <c r="N463" s="469"/>
      <c r="O463" s="59"/>
      <c r="P463" s="125"/>
      <c r="Q463" s="125"/>
    </row>
  </sheetData>
  <mergeCells count="22">
    <mergeCell ref="B450:F450"/>
    <mergeCell ref="B452:H452"/>
    <mergeCell ref="S16:V16"/>
    <mergeCell ref="W16:W18"/>
    <mergeCell ref="D17:E17"/>
    <mergeCell ref="F17:G17"/>
    <mergeCell ref="H17:I17"/>
    <mergeCell ref="J17:K17"/>
    <mergeCell ref="L17:M17"/>
    <mergeCell ref="S17:S18"/>
    <mergeCell ref="T17:T18"/>
    <mergeCell ref="U17:V17"/>
    <mergeCell ref="A7:W7"/>
    <mergeCell ref="D8:S8"/>
    <mergeCell ref="R9:W9"/>
    <mergeCell ref="A16:A18"/>
    <mergeCell ref="B16:B18"/>
    <mergeCell ref="C16:C18"/>
    <mergeCell ref="D16:M16"/>
    <mergeCell ref="N16:O17"/>
    <mergeCell ref="P16:Q17"/>
    <mergeCell ref="R16:R18"/>
  </mergeCells>
  <conditionalFormatting sqref="B313:B443">
    <cfRule type="duplicateValues" dxfId="6" priority="16"/>
  </conditionalFormatting>
  <pageMargins left="0.70866141732283472" right="0.70866141732283472" top="0.74803149606299213" bottom="0.74803149606299213" header="0.31496062992125984" footer="0.31496062992125984"/>
  <pageSetup paperSize="9" scale="10" orientation="landscape" horizontalDpi="0" verticalDpi="0"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0000"/>
    <pageSetUpPr fitToPage="1"/>
  </sheetPr>
  <dimension ref="A1:AE159"/>
  <sheetViews>
    <sheetView showZeros="0" tabSelected="1" zoomScale="60" zoomScaleNormal="60" zoomScaleSheetLayoutView="50" workbookViewId="0">
      <selection activeCell="AG2" sqref="AG2"/>
    </sheetView>
  </sheetViews>
  <sheetFormatPr defaultRowHeight="15.75" x14ac:dyDescent="0.25"/>
  <cols>
    <col min="1" max="1" width="9" style="22"/>
    <col min="2" max="2" width="32.875" style="22" customWidth="1"/>
    <col min="3" max="3" width="9" style="22"/>
    <col min="4" max="4" width="9" style="865"/>
    <col min="5" max="5" width="10" style="22" customWidth="1"/>
    <col min="6" max="6" width="9" style="22"/>
    <col min="7" max="7" width="9" style="59"/>
    <col min="8" max="8" width="9" style="22"/>
    <col min="9" max="9" width="9" style="59"/>
    <col min="10" max="10" width="9" style="22"/>
    <col min="11" max="11" width="9" style="59"/>
    <col min="12" max="12" width="8.75" style="59" customWidth="1"/>
    <col min="13" max="13" width="9" style="125"/>
    <col min="14" max="14" width="9" style="22"/>
    <col min="15" max="15" width="12.75" style="22" customWidth="1"/>
    <col min="16" max="16" width="10.25" style="25" customWidth="1"/>
    <col min="17" max="17" width="13.125" style="25" customWidth="1"/>
    <col min="18" max="18" width="11.75" style="22" customWidth="1"/>
    <col min="19" max="19" width="8.375" style="22" customWidth="1"/>
    <col min="20" max="20" width="9" style="22"/>
    <col min="21" max="21" width="15" style="22" customWidth="1"/>
    <col min="22" max="22" width="16.875" style="22" customWidth="1"/>
    <col min="23" max="23" width="20.25" style="22" customWidth="1"/>
    <col min="24" max="24" width="9" style="22"/>
    <col min="25" max="25" width="0" style="22" hidden="1" customWidth="1"/>
    <col min="26" max="26" width="12.125" style="22" hidden="1" customWidth="1"/>
    <col min="27" max="27" width="10.875" style="22" hidden="1" customWidth="1"/>
    <col min="28" max="32" width="0" style="22" hidden="1" customWidth="1"/>
    <col min="33" max="16384" width="9" style="22"/>
  </cols>
  <sheetData>
    <row r="1" spans="1:23" x14ac:dyDescent="0.25">
      <c r="N1" s="469"/>
      <c r="O1" s="59"/>
      <c r="P1" s="125"/>
      <c r="Q1" s="125"/>
    </row>
    <row r="2" spans="1:23" x14ac:dyDescent="0.25">
      <c r="N2" s="469"/>
      <c r="O2" s="59"/>
      <c r="P2" s="125"/>
      <c r="Q2" s="125"/>
    </row>
    <row r="3" spans="1:23" ht="18.75" x14ac:dyDescent="0.3">
      <c r="N3" s="469"/>
      <c r="O3" s="59"/>
      <c r="P3" s="125"/>
      <c r="Q3" s="125"/>
      <c r="W3" s="897" t="s">
        <v>32</v>
      </c>
    </row>
    <row r="4" spans="1:23" ht="18.75" x14ac:dyDescent="0.3">
      <c r="N4" s="469"/>
      <c r="O4" s="59"/>
      <c r="P4" s="125"/>
      <c r="Q4" s="125"/>
      <c r="W4" s="897" t="s">
        <v>14</v>
      </c>
    </row>
    <row r="5" spans="1:23" ht="18.75" x14ac:dyDescent="0.3">
      <c r="N5" s="469"/>
      <c r="O5" s="59"/>
      <c r="P5" s="125"/>
      <c r="Q5" s="125"/>
      <c r="W5" s="897" t="s">
        <v>33</v>
      </c>
    </row>
    <row r="6" spans="1:23" x14ac:dyDescent="0.25">
      <c r="N6" s="469"/>
      <c r="O6" s="59"/>
      <c r="P6" s="125"/>
      <c r="Q6" s="125"/>
      <c r="W6" s="29"/>
    </row>
    <row r="7" spans="1:23" ht="25.5" x14ac:dyDescent="0.35">
      <c r="A7" s="1043" t="s">
        <v>34</v>
      </c>
      <c r="B7" s="1044"/>
      <c r="C7" s="1044"/>
      <c r="D7" s="1044"/>
      <c r="E7" s="1044"/>
      <c r="F7" s="1044"/>
      <c r="G7" s="1044"/>
      <c r="H7" s="1044"/>
      <c r="I7" s="1044"/>
      <c r="J7" s="1044"/>
      <c r="K7" s="1044"/>
      <c r="L7" s="1044"/>
      <c r="M7" s="1044"/>
      <c r="N7" s="1044"/>
      <c r="O7" s="1044"/>
      <c r="P7" s="1044"/>
      <c r="Q7" s="1044"/>
      <c r="R7" s="1044"/>
      <c r="S7" s="1044"/>
      <c r="T7" s="1044"/>
      <c r="U7" s="1044"/>
      <c r="V7" s="1044"/>
      <c r="W7" s="1044"/>
    </row>
    <row r="8" spans="1:23" ht="25.5" x14ac:dyDescent="0.35">
      <c r="D8" s="1044" t="s">
        <v>619</v>
      </c>
      <c r="E8" s="1044"/>
      <c r="F8" s="1044"/>
      <c r="G8" s="1044"/>
      <c r="H8" s="1044"/>
      <c r="I8" s="1044"/>
      <c r="J8" s="1044"/>
      <c r="K8" s="1044"/>
      <c r="L8" s="1044"/>
      <c r="M8" s="1044"/>
      <c r="N8" s="1044"/>
      <c r="O8" s="1044"/>
      <c r="P8" s="1044"/>
      <c r="Q8" s="1044"/>
      <c r="R8" s="1044"/>
      <c r="S8" s="1044"/>
      <c r="U8" s="40"/>
      <c r="V8" s="40"/>
      <c r="W8" s="897" t="s">
        <v>15</v>
      </c>
    </row>
    <row r="9" spans="1:23" ht="18.75" x14ac:dyDescent="0.3">
      <c r="N9" s="469"/>
      <c r="O9" s="59"/>
      <c r="P9" s="125"/>
      <c r="Q9" s="125"/>
      <c r="R9" s="1045" t="s">
        <v>27</v>
      </c>
      <c r="S9" s="1045"/>
      <c r="T9" s="1045"/>
      <c r="U9" s="1045"/>
      <c r="V9" s="1045"/>
      <c r="W9" s="1045"/>
    </row>
    <row r="10" spans="1:23" ht="18.75" x14ac:dyDescent="0.3">
      <c r="N10" s="469"/>
      <c r="O10" s="59"/>
      <c r="P10" s="125"/>
      <c r="Q10" s="125"/>
      <c r="R10" s="897"/>
      <c r="S10" s="897"/>
      <c r="T10" s="897"/>
      <c r="U10" s="897"/>
      <c r="V10" s="897"/>
      <c r="W10" s="897" t="s">
        <v>28</v>
      </c>
    </row>
    <row r="11" spans="1:23" ht="18.75" x14ac:dyDescent="0.3">
      <c r="N11" s="469"/>
      <c r="O11" s="59"/>
      <c r="P11" s="125"/>
      <c r="Q11" s="125"/>
      <c r="U11" s="40"/>
      <c r="V11" s="40"/>
    </row>
    <row r="12" spans="1:23" ht="18.75" x14ac:dyDescent="0.3">
      <c r="N12" s="469"/>
      <c r="O12" s="59"/>
      <c r="P12" s="125"/>
      <c r="Q12" s="125"/>
      <c r="U12" s="40"/>
      <c r="V12" s="85"/>
      <c r="W12" s="86" t="s">
        <v>16</v>
      </c>
    </row>
    <row r="13" spans="1:23" ht="18.75" x14ac:dyDescent="0.3">
      <c r="A13" s="87"/>
      <c r="I13" s="125"/>
      <c r="N13" s="469"/>
      <c r="O13" s="59"/>
      <c r="P13" s="125"/>
      <c r="Q13" s="125"/>
      <c r="U13" s="40"/>
      <c r="V13" s="40"/>
      <c r="W13" s="897" t="s">
        <v>601</v>
      </c>
    </row>
    <row r="14" spans="1:23" ht="18.75" x14ac:dyDescent="0.3">
      <c r="A14" s="87"/>
      <c r="N14" s="908"/>
      <c r="O14" s="908"/>
      <c r="P14" s="908"/>
      <c r="Q14" s="860"/>
      <c r="U14" s="40"/>
      <c r="V14" s="40"/>
      <c r="W14" s="897" t="s">
        <v>17</v>
      </c>
    </row>
    <row r="15" spans="1:23" ht="16.5" thickBot="1" x14ac:dyDescent="0.3">
      <c r="N15" s="469"/>
      <c r="O15" s="59"/>
      <c r="P15" s="125"/>
      <c r="Q15" s="125"/>
    </row>
    <row r="16" spans="1:23" ht="42" customHeight="1" x14ac:dyDescent="0.25">
      <c r="A16" s="1046" t="s">
        <v>35</v>
      </c>
      <c r="B16" s="1048" t="s">
        <v>59</v>
      </c>
      <c r="C16" s="1051" t="s">
        <v>36</v>
      </c>
      <c r="D16" s="1051" t="s">
        <v>80</v>
      </c>
      <c r="E16" s="1051"/>
      <c r="F16" s="1051"/>
      <c r="G16" s="1051"/>
      <c r="H16" s="1051"/>
      <c r="I16" s="1051"/>
      <c r="J16" s="1051"/>
      <c r="K16" s="1051"/>
      <c r="L16" s="1051"/>
      <c r="M16" s="1051"/>
      <c r="N16" s="1051" t="s">
        <v>81</v>
      </c>
      <c r="O16" s="1051"/>
      <c r="P16" s="1059" t="s">
        <v>37</v>
      </c>
      <c r="Q16" s="1059"/>
      <c r="R16" s="1051" t="s">
        <v>38</v>
      </c>
      <c r="S16" s="1051" t="s">
        <v>39</v>
      </c>
      <c r="T16" s="1051"/>
      <c r="U16" s="1051"/>
      <c r="V16" s="1051"/>
      <c r="W16" s="1055" t="s">
        <v>40</v>
      </c>
    </row>
    <row r="17" spans="1:29" ht="60" customHeight="1" x14ac:dyDescent="0.25">
      <c r="A17" s="1047"/>
      <c r="B17" s="1049"/>
      <c r="C17" s="1052"/>
      <c r="D17" s="1052" t="s">
        <v>41</v>
      </c>
      <c r="E17" s="1052"/>
      <c r="F17" s="1052" t="s">
        <v>42</v>
      </c>
      <c r="G17" s="1052"/>
      <c r="H17" s="1052" t="s">
        <v>43</v>
      </c>
      <c r="I17" s="1052"/>
      <c r="J17" s="1052" t="s">
        <v>44</v>
      </c>
      <c r="K17" s="1052"/>
      <c r="L17" s="1052" t="s">
        <v>45</v>
      </c>
      <c r="M17" s="1052"/>
      <c r="N17" s="1052"/>
      <c r="O17" s="1052"/>
      <c r="P17" s="1060"/>
      <c r="Q17" s="1060"/>
      <c r="R17" s="1052"/>
      <c r="S17" s="1052" t="s">
        <v>46</v>
      </c>
      <c r="T17" s="1052" t="s">
        <v>47</v>
      </c>
      <c r="U17" s="1052" t="s">
        <v>48</v>
      </c>
      <c r="V17" s="1052"/>
      <c r="W17" s="1056"/>
    </row>
    <row r="18" spans="1:29" ht="78.75" x14ac:dyDescent="0.25">
      <c r="A18" s="1047"/>
      <c r="B18" s="1050"/>
      <c r="C18" s="1052"/>
      <c r="D18" s="899" t="s">
        <v>49</v>
      </c>
      <c r="E18" s="899" t="s">
        <v>50</v>
      </c>
      <c r="F18" s="899" t="s">
        <v>51</v>
      </c>
      <c r="G18" s="899" t="s">
        <v>2</v>
      </c>
      <c r="H18" s="899" t="s">
        <v>51</v>
      </c>
      <c r="I18" s="899" t="s">
        <v>2</v>
      </c>
      <c r="J18" s="899" t="s">
        <v>51</v>
      </c>
      <c r="K18" s="899" t="s">
        <v>2</v>
      </c>
      <c r="L18" s="899" t="s">
        <v>51</v>
      </c>
      <c r="M18" s="902" t="s">
        <v>2</v>
      </c>
      <c r="N18" s="69" t="s">
        <v>41</v>
      </c>
      <c r="O18" s="899" t="s">
        <v>52</v>
      </c>
      <c r="P18" s="902" t="s">
        <v>41</v>
      </c>
      <c r="Q18" s="902" t="s">
        <v>53</v>
      </c>
      <c r="R18" s="1052"/>
      <c r="S18" s="1052"/>
      <c r="T18" s="1052"/>
      <c r="U18" s="899" t="s">
        <v>54</v>
      </c>
      <c r="V18" s="899" t="s">
        <v>55</v>
      </c>
      <c r="W18" s="1056"/>
    </row>
    <row r="19" spans="1:29" x14ac:dyDescent="0.25">
      <c r="A19" s="929">
        <v>1</v>
      </c>
      <c r="B19" s="904">
        <v>2</v>
      </c>
      <c r="C19" s="899">
        <v>3</v>
      </c>
      <c r="D19" s="899">
        <v>4</v>
      </c>
      <c r="E19" s="899">
        <v>5</v>
      </c>
      <c r="F19" s="899">
        <v>6</v>
      </c>
      <c r="G19" s="899">
        <v>7</v>
      </c>
      <c r="H19" s="899">
        <v>8</v>
      </c>
      <c r="I19" s="899">
        <v>9</v>
      </c>
      <c r="J19" s="899">
        <v>10</v>
      </c>
      <c r="K19" s="899">
        <v>11</v>
      </c>
      <c r="L19" s="899">
        <v>12</v>
      </c>
      <c r="M19" s="899">
        <v>13</v>
      </c>
      <c r="N19" s="899">
        <v>14</v>
      </c>
      <c r="O19" s="899">
        <v>15</v>
      </c>
      <c r="P19" s="899">
        <v>16</v>
      </c>
      <c r="Q19" s="899">
        <v>17</v>
      </c>
      <c r="R19" s="899">
        <v>18</v>
      </c>
      <c r="S19" s="899">
        <v>19</v>
      </c>
      <c r="T19" s="899">
        <v>20</v>
      </c>
      <c r="U19" s="898">
        <v>21</v>
      </c>
      <c r="V19" s="899">
        <v>22</v>
      </c>
      <c r="W19" s="26">
        <v>23</v>
      </c>
    </row>
    <row r="20" spans="1:29" x14ac:dyDescent="0.25">
      <c r="A20" s="929"/>
      <c r="B20" s="899" t="s">
        <v>65</v>
      </c>
      <c r="C20" s="88"/>
      <c r="D20" s="24">
        <f t="shared" ref="D20:Q20" si="0">D21+D77</f>
        <v>2105.1373100000001</v>
      </c>
      <c r="E20" s="24">
        <f t="shared" si="0"/>
        <v>1344.0897553102</v>
      </c>
      <c r="F20" s="24">
        <f t="shared" si="0"/>
        <v>0</v>
      </c>
      <c r="G20" s="24">
        <f t="shared" si="0"/>
        <v>14.799583460000003</v>
      </c>
      <c r="H20" s="24">
        <f t="shared" si="0"/>
        <v>0</v>
      </c>
      <c r="I20" s="24">
        <f t="shared" si="0"/>
        <v>41.619124590000013</v>
      </c>
      <c r="J20" s="24">
        <f t="shared" si="0"/>
        <v>507.47660000000008</v>
      </c>
      <c r="K20" s="24">
        <f t="shared" si="0"/>
        <v>743.02471887320007</v>
      </c>
      <c r="L20" s="24">
        <f t="shared" si="0"/>
        <v>1597.6607100000001</v>
      </c>
      <c r="M20" s="24">
        <f t="shared" si="0"/>
        <v>544.64632838700004</v>
      </c>
      <c r="N20" s="24">
        <f t="shared" si="0"/>
        <v>1782.7345933340002</v>
      </c>
      <c r="O20" s="24">
        <f t="shared" si="0"/>
        <v>877.19730596580007</v>
      </c>
      <c r="P20" s="24">
        <f t="shared" si="0"/>
        <v>1491.0697272154239</v>
      </c>
      <c r="Q20" s="24">
        <f t="shared" si="0"/>
        <v>728.3716823949153</v>
      </c>
      <c r="R20" s="88">
        <f>R21+R106</f>
        <v>0</v>
      </c>
      <c r="S20" s="89"/>
      <c r="T20" s="89"/>
      <c r="U20" s="89"/>
      <c r="V20" s="89"/>
      <c r="W20" s="78"/>
      <c r="X20" s="87"/>
      <c r="Y20" s="87"/>
    </row>
    <row r="21" spans="1:29" ht="31.5" x14ac:dyDescent="0.25">
      <c r="A21" s="929" t="s">
        <v>56</v>
      </c>
      <c r="B21" s="899" t="s">
        <v>13</v>
      </c>
      <c r="C21" s="902"/>
      <c r="D21" s="902">
        <f>SUM(D23:D61)</f>
        <v>1686.27251</v>
      </c>
      <c r="E21" s="902">
        <f>SUM(E23:E63)</f>
        <v>672.50718191999999</v>
      </c>
      <c r="F21" s="902">
        <f t="shared" ref="F21:Q21" si="1">SUM(F23:F61)</f>
        <v>0</v>
      </c>
      <c r="G21" s="902">
        <f t="shared" si="1"/>
        <v>0</v>
      </c>
      <c r="H21" s="902">
        <f t="shared" si="1"/>
        <v>0</v>
      </c>
      <c r="I21" s="902">
        <f t="shared" si="1"/>
        <v>0</v>
      </c>
      <c r="J21" s="902">
        <f t="shared" si="1"/>
        <v>362.50180000000006</v>
      </c>
      <c r="K21" s="902">
        <f t="shared" si="1"/>
        <v>423.41050229000007</v>
      </c>
      <c r="L21" s="902">
        <f t="shared" si="1"/>
        <v>1323.77071</v>
      </c>
      <c r="M21" s="902">
        <f t="shared" si="1"/>
        <v>249.09667962999998</v>
      </c>
      <c r="N21" s="902">
        <f t="shared" si="1"/>
        <v>1082.9927209500001</v>
      </c>
      <c r="O21" s="902">
        <f t="shared" si="1"/>
        <v>666.98332647000007</v>
      </c>
      <c r="P21" s="902">
        <f t="shared" si="1"/>
        <v>898.10950201000003</v>
      </c>
      <c r="Q21" s="902">
        <f t="shared" si="1"/>
        <v>550.26560370491529</v>
      </c>
      <c r="R21" s="902">
        <f t="shared" ref="R21" si="2">R22</f>
        <v>0</v>
      </c>
      <c r="S21" s="69"/>
      <c r="T21" s="69"/>
      <c r="U21" s="69"/>
      <c r="V21" s="69"/>
      <c r="W21" s="90"/>
      <c r="X21" s="87"/>
      <c r="Y21" s="87">
        <f>D21/1.18</f>
        <v>1429.0445000000002</v>
      </c>
      <c r="Z21" s="22">
        <v>1429.0445</v>
      </c>
      <c r="AA21" s="22">
        <f>Z21*1.18</f>
        <v>1686.2725099999998</v>
      </c>
    </row>
    <row r="22" spans="1:29" ht="31.5" x14ac:dyDescent="0.25">
      <c r="A22" s="70" t="s">
        <v>1</v>
      </c>
      <c r="B22" s="899" t="s">
        <v>12</v>
      </c>
      <c r="C22" s="902"/>
      <c r="D22" s="902">
        <f t="shared" ref="D22:Q22" si="3">SUM(D24:D59)</f>
        <v>931.27880000000005</v>
      </c>
      <c r="E22" s="902">
        <f t="shared" si="3"/>
        <v>532.08600191999994</v>
      </c>
      <c r="F22" s="902">
        <f t="shared" si="3"/>
        <v>0</v>
      </c>
      <c r="G22" s="902">
        <f t="shared" si="3"/>
        <v>0</v>
      </c>
      <c r="H22" s="902">
        <f t="shared" si="3"/>
        <v>0</v>
      </c>
      <c r="I22" s="902">
        <f t="shared" si="3"/>
        <v>0</v>
      </c>
      <c r="J22" s="902">
        <f t="shared" si="3"/>
        <v>362.50180000000006</v>
      </c>
      <c r="K22" s="902">
        <f t="shared" si="3"/>
        <v>369.91650229000004</v>
      </c>
      <c r="L22" s="902">
        <f t="shared" si="3"/>
        <v>568.77700000000016</v>
      </c>
      <c r="M22" s="902">
        <f t="shared" si="3"/>
        <v>162.16949962999999</v>
      </c>
      <c r="N22" s="902">
        <f t="shared" si="3"/>
        <v>942.5715409500001</v>
      </c>
      <c r="O22" s="902">
        <f t="shared" si="3"/>
        <v>580.05614647000004</v>
      </c>
      <c r="P22" s="902">
        <f t="shared" si="3"/>
        <v>779.10850201000005</v>
      </c>
      <c r="Q22" s="902">
        <f t="shared" si="3"/>
        <v>476.59850201</v>
      </c>
      <c r="R22" s="902">
        <f>SUM(R24:R92)</f>
        <v>0</v>
      </c>
      <c r="S22" s="69"/>
      <c r="T22" s="69"/>
      <c r="U22" s="69"/>
      <c r="V22" s="69"/>
      <c r="W22" s="90"/>
      <c r="AA22" s="25">
        <f>D21-AA21</f>
        <v>0</v>
      </c>
    </row>
    <row r="23" spans="1:29" x14ac:dyDescent="0.25">
      <c r="A23" s="933">
        <v>1</v>
      </c>
      <c r="B23" s="43" t="s">
        <v>122</v>
      </c>
      <c r="C23" s="899"/>
      <c r="D23" s="69"/>
      <c r="E23" s="12"/>
      <c r="F23" s="899"/>
      <c r="G23" s="28"/>
      <c r="H23" s="899"/>
      <c r="I23" s="899"/>
      <c r="J23" s="899"/>
      <c r="K23" s="899"/>
      <c r="L23" s="899"/>
      <c r="M23" s="902"/>
      <c r="N23" s="69"/>
      <c r="O23" s="899"/>
      <c r="P23" s="902"/>
      <c r="Q23" s="902"/>
      <c r="R23" s="899"/>
      <c r="S23" s="899"/>
      <c r="T23" s="899"/>
      <c r="U23" s="899"/>
      <c r="V23" s="899"/>
      <c r="W23" s="26"/>
      <c r="AC23" s="60">
        <f>SUM(AC24:AC61)</f>
        <v>672.50718191999999</v>
      </c>
    </row>
    <row r="24" spans="1:29" ht="31.5" x14ac:dyDescent="0.25">
      <c r="A24" s="933">
        <v>2</v>
      </c>
      <c r="B24" s="509" t="s">
        <v>123</v>
      </c>
      <c r="C24" s="12"/>
      <c r="D24" s="654">
        <v>10.92</v>
      </c>
      <c r="E24" s="31">
        <f t="shared" ref="E24:E58" si="4">K24+M24</f>
        <v>0</v>
      </c>
      <c r="F24" s="31"/>
      <c r="G24" s="72"/>
      <c r="H24" s="31"/>
      <c r="I24" s="31"/>
      <c r="J24" s="31"/>
      <c r="K24" s="23"/>
      <c r="L24" s="654">
        <v>10.92</v>
      </c>
      <c r="M24" s="31"/>
      <c r="N24" s="23">
        <v>10.914363980000001</v>
      </c>
      <c r="O24" s="72">
        <v>10.914363980000001</v>
      </c>
      <c r="P24" s="31"/>
      <c r="Q24" s="31">
        <v>0</v>
      </c>
      <c r="R24" s="72"/>
      <c r="S24" s="72"/>
      <c r="T24" s="31"/>
      <c r="U24" s="74"/>
      <c r="V24" s="74"/>
      <c r="W24" s="78"/>
      <c r="Z24" s="60"/>
      <c r="AC24" s="60">
        <f>G24+I24+K24+M24</f>
        <v>0</v>
      </c>
    </row>
    <row r="25" spans="1:29" ht="31.5" x14ac:dyDescent="0.25">
      <c r="A25" s="933">
        <v>3</v>
      </c>
      <c r="B25" s="509" t="s">
        <v>602</v>
      </c>
      <c r="C25" s="12"/>
      <c r="D25" s="654">
        <v>10.8</v>
      </c>
      <c r="E25" s="31">
        <f t="shared" si="4"/>
        <v>5.8221211799999999</v>
      </c>
      <c r="F25" s="31"/>
      <c r="G25" s="34"/>
      <c r="H25" s="31"/>
      <c r="I25" s="31"/>
      <c r="J25" s="31"/>
      <c r="K25" s="23"/>
      <c r="L25" s="654">
        <v>10.8</v>
      </c>
      <c r="M25" s="31">
        <v>5.8221211799999999</v>
      </c>
      <c r="N25" s="23">
        <v>5.8221211799999999</v>
      </c>
      <c r="O25" s="72">
        <v>5.8221211799999999</v>
      </c>
      <c r="P25" s="31"/>
      <c r="Q25" s="31">
        <v>0</v>
      </c>
      <c r="R25" s="72"/>
      <c r="S25" s="72"/>
      <c r="T25" s="31"/>
      <c r="U25" s="74"/>
      <c r="V25" s="74"/>
      <c r="W25" s="78"/>
      <c r="Z25" s="60"/>
      <c r="AC25" s="60">
        <f t="shared" ref="AC25:AC61" si="5">G25+I25+K25+M25</f>
        <v>5.8221211799999999</v>
      </c>
    </row>
    <row r="26" spans="1:29" x14ac:dyDescent="0.25">
      <c r="A26" s="933">
        <v>4</v>
      </c>
      <c r="B26" s="849" t="s">
        <v>127</v>
      </c>
      <c r="C26" s="12"/>
      <c r="D26" s="655"/>
      <c r="E26" s="31">
        <f t="shared" si="4"/>
        <v>0</v>
      </c>
      <c r="F26" s="31"/>
      <c r="G26" s="72"/>
      <c r="H26" s="31"/>
      <c r="I26" s="31"/>
      <c r="J26" s="31"/>
      <c r="K26" s="23"/>
      <c r="L26" s="655"/>
      <c r="M26" s="31">
        <v>0</v>
      </c>
      <c r="N26" s="23">
        <v>0</v>
      </c>
      <c r="O26" s="72">
        <v>0</v>
      </c>
      <c r="P26" s="31"/>
      <c r="Q26" s="31">
        <v>0</v>
      </c>
      <c r="R26" s="72"/>
      <c r="S26" s="69"/>
      <c r="T26" s="31"/>
      <c r="U26" s="899"/>
      <c r="V26" s="899"/>
      <c r="W26" s="26"/>
      <c r="Z26" s="60"/>
      <c r="AC26" s="60">
        <f t="shared" si="5"/>
        <v>0</v>
      </c>
    </row>
    <row r="27" spans="1:29" ht="45" x14ac:dyDescent="0.25">
      <c r="A27" s="933">
        <v>5</v>
      </c>
      <c r="B27" s="850" t="s">
        <v>588</v>
      </c>
      <c r="C27" s="12"/>
      <c r="D27" s="655">
        <v>22.3</v>
      </c>
      <c r="E27" s="31">
        <f t="shared" si="4"/>
        <v>22.296818620000003</v>
      </c>
      <c r="F27" s="31"/>
      <c r="G27" s="72"/>
      <c r="H27" s="31"/>
      <c r="I27" s="31"/>
      <c r="J27" s="31"/>
      <c r="K27" s="23"/>
      <c r="L27" s="655">
        <v>22.3</v>
      </c>
      <c r="M27" s="31">
        <v>22.296818620000003</v>
      </c>
      <c r="N27" s="23">
        <v>22.29681862</v>
      </c>
      <c r="O27" s="72">
        <v>22.29681862</v>
      </c>
      <c r="P27" s="654">
        <v>18.895609</v>
      </c>
      <c r="Q27" s="654">
        <v>18.895609</v>
      </c>
      <c r="R27" s="870"/>
      <c r="T27" s="31"/>
      <c r="U27" s="899"/>
      <c r="V27" s="899"/>
      <c r="W27" s="26"/>
      <c r="Z27" s="60"/>
      <c r="AC27" s="60">
        <f t="shared" si="5"/>
        <v>22.296818620000003</v>
      </c>
    </row>
    <row r="28" spans="1:29" ht="45" x14ac:dyDescent="0.25">
      <c r="A28" s="933">
        <v>6</v>
      </c>
      <c r="B28" s="850" t="s">
        <v>581</v>
      </c>
      <c r="C28" s="12"/>
      <c r="D28" s="654">
        <v>12.46</v>
      </c>
      <c r="E28" s="31">
        <f t="shared" si="4"/>
        <v>13.940151839999999</v>
      </c>
      <c r="F28" s="31"/>
      <c r="G28" s="72"/>
      <c r="H28" s="31"/>
      <c r="I28" s="31"/>
      <c r="J28" s="31"/>
      <c r="K28" s="23">
        <v>3</v>
      </c>
      <c r="L28" s="654">
        <v>12.46</v>
      </c>
      <c r="M28" s="31">
        <v>10.940151839999999</v>
      </c>
      <c r="N28" s="23">
        <v>13.940151839999999</v>
      </c>
      <c r="O28" s="72">
        <v>12.458232319999999</v>
      </c>
      <c r="P28" s="654">
        <v>11.813688000000001</v>
      </c>
      <c r="Q28" s="654">
        <v>11.813688000000001</v>
      </c>
      <c r="R28" s="72"/>
      <c r="S28" s="69"/>
      <c r="T28" s="31"/>
      <c r="U28" s="899"/>
      <c r="V28" s="899"/>
      <c r="W28" s="26"/>
      <c r="Z28" s="60"/>
      <c r="AC28" s="60">
        <f t="shared" si="5"/>
        <v>13.940151839999999</v>
      </c>
    </row>
    <row r="29" spans="1:29" ht="30" x14ac:dyDescent="0.25">
      <c r="A29" s="933">
        <v>7</v>
      </c>
      <c r="B29" s="850" t="s">
        <v>582</v>
      </c>
      <c r="C29" s="12"/>
      <c r="D29" s="654">
        <v>13.88</v>
      </c>
      <c r="E29" s="654">
        <f t="shared" si="4"/>
        <v>15.377090940000002</v>
      </c>
      <c r="F29" s="31"/>
      <c r="G29" s="34"/>
      <c r="H29" s="31"/>
      <c r="I29" s="31"/>
      <c r="J29" s="31"/>
      <c r="K29" s="23">
        <v>3.9547022900000002</v>
      </c>
      <c r="L29" s="654">
        <v>13.88</v>
      </c>
      <c r="M29" s="31">
        <v>11.422388650000002</v>
      </c>
      <c r="N29" s="23">
        <v>15.377090939999999</v>
      </c>
      <c r="O29" s="72">
        <v>13.87682596</v>
      </c>
      <c r="P29" s="654">
        <v>13.031433</v>
      </c>
      <c r="Q29" s="654">
        <v>13.031433</v>
      </c>
      <c r="R29" s="72"/>
      <c r="S29" s="69"/>
      <c r="T29" s="31"/>
      <c r="U29" s="899"/>
      <c r="V29" s="899"/>
      <c r="W29" s="26"/>
      <c r="Z29" s="60"/>
      <c r="AC29" s="60">
        <f t="shared" si="5"/>
        <v>15.377090940000002</v>
      </c>
    </row>
    <row r="30" spans="1:29" ht="31.5" x14ac:dyDescent="0.25">
      <c r="A30" s="933">
        <v>8</v>
      </c>
      <c r="B30" s="465" t="s">
        <v>583</v>
      </c>
      <c r="C30" s="12"/>
      <c r="D30" s="654">
        <v>12.26</v>
      </c>
      <c r="E30" s="654">
        <f t="shared" si="4"/>
        <v>13.601057600000001</v>
      </c>
      <c r="F30" s="31"/>
      <c r="G30" s="34"/>
      <c r="H30" s="31"/>
      <c r="I30" s="31"/>
      <c r="J30" s="31"/>
      <c r="K30" s="23"/>
      <c r="L30" s="654">
        <v>12.26</v>
      </c>
      <c r="M30" s="31">
        <v>13.601057600000001</v>
      </c>
      <c r="N30" s="23">
        <v>13.601057600000001</v>
      </c>
      <c r="O30" s="72">
        <v>12.2275376</v>
      </c>
      <c r="P30" s="654">
        <v>11.52632</v>
      </c>
      <c r="Q30" s="654">
        <v>11.52632</v>
      </c>
      <c r="R30" s="72"/>
      <c r="S30" s="69"/>
      <c r="T30" s="31"/>
      <c r="U30" s="899"/>
      <c r="V30" s="899"/>
      <c r="W30" s="26"/>
      <c r="Z30" s="60"/>
      <c r="AC30" s="60">
        <f t="shared" si="5"/>
        <v>13.601057600000001</v>
      </c>
    </row>
    <row r="31" spans="1:29" ht="78.75" x14ac:dyDescent="0.25">
      <c r="A31" s="933">
        <v>9</v>
      </c>
      <c r="B31" s="465" t="s">
        <v>595</v>
      </c>
      <c r="C31" s="12"/>
      <c r="D31" s="654">
        <v>24.13</v>
      </c>
      <c r="E31" s="31">
        <f t="shared" si="4"/>
        <v>12.92200536</v>
      </c>
      <c r="F31" s="31"/>
      <c r="G31" s="34"/>
      <c r="H31" s="31"/>
      <c r="I31" s="31"/>
      <c r="J31" s="31"/>
      <c r="K31" s="23"/>
      <c r="L31" s="654">
        <v>24.13</v>
      </c>
      <c r="M31" s="31">
        <v>12.92200536</v>
      </c>
      <c r="N31" s="23">
        <v>26.281711660000003</v>
      </c>
      <c r="O31" s="72">
        <v>26.281711660000003</v>
      </c>
      <c r="P31" s="654">
        <v>22.272637</v>
      </c>
      <c r="Q31" s="654">
        <v>22.272637</v>
      </c>
      <c r="R31" s="72"/>
      <c r="S31" s="69"/>
      <c r="T31" s="31"/>
      <c r="U31" s="899"/>
      <c r="V31" s="899"/>
      <c r="W31" s="26"/>
      <c r="Z31" s="60"/>
      <c r="AC31" s="60">
        <f t="shared" si="5"/>
        <v>12.92200536</v>
      </c>
    </row>
    <row r="32" spans="1:29" x14ac:dyDescent="0.25">
      <c r="A32" s="933">
        <v>10</v>
      </c>
      <c r="B32" s="46" t="s">
        <v>128</v>
      </c>
      <c r="C32" s="12"/>
      <c r="D32" s="654"/>
      <c r="E32" s="31">
        <f t="shared" si="4"/>
        <v>0</v>
      </c>
      <c r="F32" s="31"/>
      <c r="G32" s="34"/>
      <c r="H32" s="31"/>
      <c r="I32" s="31"/>
      <c r="J32" s="31"/>
      <c r="K32" s="23"/>
      <c r="L32" s="654"/>
      <c r="M32" s="31">
        <v>0</v>
      </c>
      <c r="N32" s="23">
        <v>0</v>
      </c>
      <c r="O32" s="72">
        <v>0</v>
      </c>
      <c r="P32" s="654">
        <v>0</v>
      </c>
      <c r="Q32" s="654">
        <v>0</v>
      </c>
      <c r="R32" s="72"/>
      <c r="S32" s="69"/>
      <c r="T32" s="31"/>
      <c r="U32" s="899"/>
      <c r="V32" s="899"/>
      <c r="W32" s="26"/>
      <c r="Z32" s="60"/>
      <c r="AC32" s="60">
        <f t="shared" si="5"/>
        <v>0</v>
      </c>
    </row>
    <row r="33" spans="1:29" ht="31.5" x14ac:dyDescent="0.25">
      <c r="A33" s="933">
        <v>11</v>
      </c>
      <c r="B33" s="465" t="s">
        <v>589</v>
      </c>
      <c r="C33" s="12"/>
      <c r="D33" s="655">
        <v>11.94</v>
      </c>
      <c r="E33" s="31">
        <f t="shared" si="4"/>
        <v>11.684500420000001</v>
      </c>
      <c r="F33" s="31"/>
      <c r="G33" s="72"/>
      <c r="H33" s="31"/>
      <c r="I33" s="31"/>
      <c r="J33" s="31"/>
      <c r="K33" s="23"/>
      <c r="L33" s="655">
        <v>11.94</v>
      </c>
      <c r="M33" s="31">
        <v>11.684500420000001</v>
      </c>
      <c r="N33" s="23">
        <v>11.684500419999999</v>
      </c>
      <c r="O33" s="34">
        <v>11.684500419999999</v>
      </c>
      <c r="P33" s="655">
        <v>9.9021190000000008</v>
      </c>
      <c r="Q33" s="655">
        <v>9.9021190000000008</v>
      </c>
      <c r="R33" s="72"/>
      <c r="S33" s="71"/>
      <c r="T33" s="31"/>
      <c r="U33" s="12"/>
      <c r="V33" s="12"/>
      <c r="W33" s="901"/>
      <c r="Z33" s="60"/>
      <c r="AC33" s="60">
        <f t="shared" si="5"/>
        <v>11.684500420000001</v>
      </c>
    </row>
    <row r="34" spans="1:29" ht="31.5" x14ac:dyDescent="0.25">
      <c r="A34" s="933">
        <v>12</v>
      </c>
      <c r="B34" s="465" t="s">
        <v>596</v>
      </c>
      <c r="C34" s="12"/>
      <c r="D34" s="654">
        <v>9.5</v>
      </c>
      <c r="E34" s="31">
        <f t="shared" si="4"/>
        <v>4.6895158800000001</v>
      </c>
      <c r="F34" s="31"/>
      <c r="G34" s="72"/>
      <c r="H34" s="31"/>
      <c r="I34" s="31"/>
      <c r="J34" s="31"/>
      <c r="K34" s="23"/>
      <c r="L34" s="654">
        <v>9.5</v>
      </c>
      <c r="M34" s="31">
        <v>4.6895158800000001</v>
      </c>
      <c r="N34" s="23">
        <v>11.371061739999998</v>
      </c>
      <c r="O34" s="34">
        <v>11.371061739999998</v>
      </c>
      <c r="P34" s="655">
        <v>9.6364929999999998</v>
      </c>
      <c r="Q34" s="655">
        <v>9.6364929999999998</v>
      </c>
      <c r="R34" s="72"/>
      <c r="T34" s="31"/>
      <c r="U34" s="12"/>
      <c r="V34" s="12"/>
      <c r="W34" s="901"/>
      <c r="Z34" s="60"/>
      <c r="AC34" s="60">
        <f t="shared" si="5"/>
        <v>4.6895158800000001</v>
      </c>
    </row>
    <row r="35" spans="1:29" x14ac:dyDescent="0.25">
      <c r="A35" s="933">
        <v>13</v>
      </c>
      <c r="B35" s="46" t="s">
        <v>131</v>
      </c>
      <c r="C35" s="12"/>
      <c r="D35" s="655"/>
      <c r="E35" s="31">
        <f t="shared" si="4"/>
        <v>0</v>
      </c>
      <c r="F35" s="31"/>
      <c r="G35" s="72"/>
      <c r="H35" s="31"/>
      <c r="I35" s="31"/>
      <c r="J35" s="31"/>
      <c r="K35" s="23"/>
      <c r="L35" s="655"/>
      <c r="M35" s="31">
        <v>0</v>
      </c>
      <c r="N35" s="23">
        <v>0</v>
      </c>
      <c r="O35" s="34">
        <v>0</v>
      </c>
      <c r="P35" s="655">
        <v>0</v>
      </c>
      <c r="Q35" s="655">
        <v>0</v>
      </c>
      <c r="R35" s="72"/>
      <c r="S35" s="71"/>
      <c r="T35" s="31"/>
      <c r="U35" s="12"/>
      <c r="V35" s="12"/>
      <c r="W35" s="901"/>
      <c r="Z35" s="60"/>
      <c r="AC35" s="60">
        <f t="shared" si="5"/>
        <v>0</v>
      </c>
    </row>
    <row r="36" spans="1:29" x14ac:dyDescent="0.25">
      <c r="A36" s="933">
        <v>14</v>
      </c>
      <c r="B36" s="525" t="s">
        <v>584</v>
      </c>
      <c r="C36" s="12"/>
      <c r="D36" s="655">
        <v>18.260000000000002</v>
      </c>
      <c r="E36" s="31">
        <f t="shared" si="4"/>
        <v>19.456743880000001</v>
      </c>
      <c r="F36" s="31"/>
      <c r="G36" s="72"/>
      <c r="H36" s="31"/>
      <c r="I36" s="31"/>
      <c r="J36" s="31"/>
      <c r="K36" s="23">
        <v>6</v>
      </c>
      <c r="L36" s="655">
        <v>18.260000000000002</v>
      </c>
      <c r="M36" s="31">
        <v>13.456743880000001</v>
      </c>
      <c r="N36" s="23">
        <v>19.456743879999998</v>
      </c>
      <c r="O36" s="34">
        <v>18.258853899999998</v>
      </c>
      <c r="P36" s="655">
        <v>16.488765999999998</v>
      </c>
      <c r="Q36" s="655">
        <v>16.488765999999998</v>
      </c>
      <c r="R36" s="72"/>
      <c r="S36" s="679"/>
      <c r="T36" s="31"/>
      <c r="U36" s="12"/>
      <c r="V36" s="12"/>
      <c r="W36" s="901"/>
      <c r="Z36" s="60"/>
      <c r="AC36" s="60">
        <f t="shared" si="5"/>
        <v>19.456743880000001</v>
      </c>
    </row>
    <row r="37" spans="1:29" x14ac:dyDescent="0.25">
      <c r="A37" s="933">
        <v>15</v>
      </c>
      <c r="B37" s="525" t="s">
        <v>590</v>
      </c>
      <c r="C37" s="12"/>
      <c r="D37" s="655">
        <v>15.5</v>
      </c>
      <c r="E37" s="31">
        <f t="shared" si="4"/>
        <v>15.11804626</v>
      </c>
      <c r="F37" s="31"/>
      <c r="G37" s="34"/>
      <c r="H37" s="31"/>
      <c r="I37" s="31"/>
      <c r="J37" s="31"/>
      <c r="K37" s="23"/>
      <c r="L37" s="655">
        <v>15.5</v>
      </c>
      <c r="M37" s="31">
        <v>15.11804626</v>
      </c>
      <c r="N37" s="23">
        <v>15.11804626</v>
      </c>
      <c r="O37" s="34">
        <v>15.11804626</v>
      </c>
      <c r="P37" s="655">
        <v>12.81190361</v>
      </c>
      <c r="Q37" s="655">
        <v>12.81190361</v>
      </c>
      <c r="R37" s="72"/>
      <c r="S37" s="71"/>
      <c r="T37" s="31"/>
      <c r="U37" s="12"/>
      <c r="V37" s="12"/>
      <c r="W37" s="901"/>
      <c r="Z37" s="60"/>
      <c r="AC37" s="60">
        <f t="shared" si="5"/>
        <v>15.11804626</v>
      </c>
    </row>
    <row r="38" spans="1:29" x14ac:dyDescent="0.25">
      <c r="A38" s="933">
        <v>16</v>
      </c>
      <c r="B38" s="43" t="s">
        <v>189</v>
      </c>
      <c r="C38" s="12"/>
      <c r="D38" s="655"/>
      <c r="E38" s="31">
        <f t="shared" si="4"/>
        <v>0</v>
      </c>
      <c r="F38" s="31"/>
      <c r="G38" s="72"/>
      <c r="H38" s="31"/>
      <c r="I38" s="31"/>
      <c r="J38" s="31"/>
      <c r="K38" s="23"/>
      <c r="L38" s="655"/>
      <c r="M38" s="31">
        <v>0</v>
      </c>
      <c r="N38" s="23">
        <v>0</v>
      </c>
      <c r="O38" s="34">
        <v>0</v>
      </c>
      <c r="P38" s="655">
        <v>0</v>
      </c>
      <c r="Q38" s="655">
        <v>0</v>
      </c>
      <c r="R38" s="72"/>
      <c r="S38" s="71"/>
      <c r="T38" s="31"/>
      <c r="U38" s="12"/>
      <c r="V38" s="12"/>
      <c r="W38" s="901"/>
      <c r="Z38" s="60"/>
      <c r="AC38" s="60">
        <f t="shared" si="5"/>
        <v>0</v>
      </c>
    </row>
    <row r="39" spans="1:29" x14ac:dyDescent="0.25">
      <c r="A39" s="933">
        <v>17</v>
      </c>
      <c r="B39" s="465" t="s">
        <v>592</v>
      </c>
      <c r="C39" s="12"/>
      <c r="D39" s="655">
        <v>18.556999999999999</v>
      </c>
      <c r="E39" s="31">
        <f t="shared" si="4"/>
        <v>9.2786751199999991</v>
      </c>
      <c r="F39" s="31"/>
      <c r="G39" s="34"/>
      <c r="H39" s="31"/>
      <c r="I39" s="31"/>
      <c r="J39" s="31"/>
      <c r="K39" s="23"/>
      <c r="L39" s="655">
        <v>18.556999999999999</v>
      </c>
      <c r="M39" s="31">
        <v>9.2786751199999991</v>
      </c>
      <c r="N39" s="23">
        <v>18.557350239999998</v>
      </c>
      <c r="O39" s="34">
        <v>18.557350239999998</v>
      </c>
      <c r="P39" s="655">
        <v>15.726568</v>
      </c>
      <c r="Q39" s="655">
        <v>15.726568</v>
      </c>
      <c r="R39" s="72"/>
      <c r="S39" s="71"/>
      <c r="T39" s="31"/>
      <c r="U39" s="12"/>
      <c r="V39" s="12"/>
      <c r="W39" s="901"/>
      <c r="Z39" s="60"/>
      <c r="AC39" s="60">
        <f t="shared" si="5"/>
        <v>9.2786751199999991</v>
      </c>
    </row>
    <row r="40" spans="1:29" ht="94.5" x14ac:dyDescent="0.25">
      <c r="A40" s="933">
        <v>18</v>
      </c>
      <c r="B40" s="465" t="s">
        <v>603</v>
      </c>
      <c r="C40" s="12"/>
      <c r="D40" s="655">
        <v>30.5</v>
      </c>
      <c r="E40" s="31">
        <f t="shared" si="4"/>
        <v>0</v>
      </c>
      <c r="F40" s="31"/>
      <c r="G40" s="72"/>
      <c r="H40" s="31"/>
      <c r="I40" s="31"/>
      <c r="J40" s="31"/>
      <c r="K40" s="23"/>
      <c r="L40" s="655">
        <v>30.5</v>
      </c>
      <c r="M40" s="31">
        <v>0</v>
      </c>
      <c r="N40" s="23">
        <v>20.419384659999999</v>
      </c>
      <c r="O40" s="34">
        <v>20.419384659999999</v>
      </c>
      <c r="P40" s="655">
        <v>17.30456328</v>
      </c>
      <c r="Q40" s="655">
        <v>17.30456328</v>
      </c>
      <c r="R40" s="72"/>
      <c r="S40" s="71"/>
      <c r="T40" s="31"/>
      <c r="U40" s="12"/>
      <c r="V40" s="12"/>
      <c r="W40" s="901"/>
      <c r="Z40" s="60"/>
      <c r="AC40" s="60">
        <f t="shared" si="5"/>
        <v>0</v>
      </c>
    </row>
    <row r="41" spans="1:29" ht="63" x14ac:dyDescent="0.25">
      <c r="A41" s="933">
        <v>19</v>
      </c>
      <c r="B41" s="465" t="s">
        <v>604</v>
      </c>
      <c r="C41" s="12"/>
      <c r="D41" s="655">
        <v>188.45</v>
      </c>
      <c r="E41" s="31">
        <f t="shared" si="4"/>
        <v>0</v>
      </c>
      <c r="F41" s="31"/>
      <c r="G41" s="72"/>
      <c r="H41" s="31"/>
      <c r="I41" s="31"/>
      <c r="J41" s="31"/>
      <c r="K41" s="23"/>
      <c r="L41" s="655">
        <v>188.45</v>
      </c>
      <c r="M41" s="31">
        <v>0</v>
      </c>
      <c r="N41" s="31"/>
      <c r="O41" s="34">
        <v>0</v>
      </c>
      <c r="P41" s="655">
        <v>0</v>
      </c>
      <c r="Q41" s="655">
        <v>0</v>
      </c>
      <c r="R41" s="72"/>
      <c r="S41" s="71"/>
      <c r="T41" s="31"/>
      <c r="U41" s="12"/>
      <c r="V41" s="12"/>
      <c r="W41" s="901"/>
      <c r="Z41" s="60"/>
      <c r="AC41" s="60">
        <f t="shared" si="5"/>
        <v>0</v>
      </c>
    </row>
    <row r="42" spans="1:29" ht="31.5" x14ac:dyDescent="0.25">
      <c r="A42" s="933">
        <v>20</v>
      </c>
      <c r="B42" s="465" t="s">
        <v>605</v>
      </c>
      <c r="C42" s="12"/>
      <c r="D42" s="655">
        <v>2.25</v>
      </c>
      <c r="E42" s="31">
        <f t="shared" si="4"/>
        <v>0</v>
      </c>
      <c r="F42" s="31"/>
      <c r="G42" s="72"/>
      <c r="H42" s="31"/>
      <c r="I42" s="31"/>
      <c r="J42" s="31"/>
      <c r="K42" s="23"/>
      <c r="L42" s="655">
        <v>2.25</v>
      </c>
      <c r="M42" s="31">
        <v>0</v>
      </c>
      <c r="N42" s="23">
        <v>188.45174322</v>
      </c>
      <c r="O42" s="34">
        <v>188.45174322</v>
      </c>
      <c r="P42" s="655">
        <v>159.70486713999998</v>
      </c>
      <c r="Q42" s="655">
        <v>159.70486713999998</v>
      </c>
      <c r="R42" s="72"/>
      <c r="S42" s="71"/>
      <c r="T42" s="31"/>
      <c r="U42" s="12"/>
      <c r="V42" s="12"/>
      <c r="W42" s="901"/>
      <c r="Z42" s="60"/>
      <c r="AC42" s="60">
        <f t="shared" si="5"/>
        <v>0</v>
      </c>
    </row>
    <row r="43" spans="1:29" ht="31.5" x14ac:dyDescent="0.25">
      <c r="A43" s="933">
        <v>21</v>
      </c>
      <c r="B43" s="465" t="s">
        <v>606</v>
      </c>
      <c r="C43" s="12"/>
      <c r="D43" s="655">
        <v>18.7</v>
      </c>
      <c r="E43" s="31">
        <f t="shared" si="4"/>
        <v>0</v>
      </c>
      <c r="F43" s="31"/>
      <c r="G43" s="34"/>
      <c r="H43" s="31"/>
      <c r="I43" s="31"/>
      <c r="J43" s="31"/>
      <c r="K43" s="23"/>
      <c r="L43" s="655">
        <v>18.7</v>
      </c>
      <c r="M43" s="31">
        <v>0</v>
      </c>
      <c r="N43" s="23">
        <v>31.602148469999999</v>
      </c>
      <c r="O43" s="34">
        <v>31.602148469999999</v>
      </c>
      <c r="P43" s="655">
        <v>26.781481750000001</v>
      </c>
      <c r="Q43" s="655">
        <v>26.781481750000001</v>
      </c>
      <c r="R43" s="72"/>
      <c r="S43" s="71"/>
      <c r="T43" s="31"/>
      <c r="U43" s="12"/>
      <c r="V43" s="12"/>
      <c r="W43" s="901"/>
      <c r="Z43" s="60"/>
      <c r="AC43" s="60">
        <f t="shared" si="5"/>
        <v>0</v>
      </c>
    </row>
    <row r="44" spans="1:29" ht="31.5" x14ac:dyDescent="0.25">
      <c r="A44" s="933">
        <v>22</v>
      </c>
      <c r="B44" s="465" t="s">
        <v>607</v>
      </c>
      <c r="C44" s="12"/>
      <c r="D44" s="655">
        <v>38.340000000000003</v>
      </c>
      <c r="E44" s="31">
        <f t="shared" si="4"/>
        <v>0</v>
      </c>
      <c r="F44" s="31"/>
      <c r="G44" s="34"/>
      <c r="H44" s="31"/>
      <c r="I44" s="31"/>
      <c r="J44" s="31"/>
      <c r="K44" s="23"/>
      <c r="L44" s="655">
        <v>38.340000000000003</v>
      </c>
      <c r="M44" s="31">
        <v>0</v>
      </c>
      <c r="N44" s="23">
        <v>34.936555650000003</v>
      </c>
      <c r="O44" s="34">
        <v>34.936555650000003</v>
      </c>
      <c r="P44" s="655">
        <v>29.60725055</v>
      </c>
      <c r="Q44" s="655">
        <v>29.60725055</v>
      </c>
      <c r="R44" s="72"/>
      <c r="S44" s="71"/>
      <c r="T44" s="31"/>
      <c r="U44" s="12"/>
      <c r="V44" s="12"/>
      <c r="W44" s="901"/>
      <c r="Z44" s="60"/>
      <c r="AC44" s="60">
        <f t="shared" si="5"/>
        <v>0</v>
      </c>
    </row>
    <row r="45" spans="1:29" x14ac:dyDescent="0.25">
      <c r="A45" s="933">
        <v>23</v>
      </c>
      <c r="B45" s="465" t="s">
        <v>608</v>
      </c>
      <c r="C45" s="12"/>
      <c r="D45" s="655">
        <v>20.76</v>
      </c>
      <c r="E45" s="31">
        <f t="shared" si="4"/>
        <v>0</v>
      </c>
      <c r="F45" s="31"/>
      <c r="G45" s="72"/>
      <c r="H45" s="31"/>
      <c r="I45" s="31"/>
      <c r="J45" s="31"/>
      <c r="K45" s="23"/>
      <c r="L45" s="655">
        <v>20.76</v>
      </c>
      <c r="M45" s="31">
        <v>0</v>
      </c>
      <c r="N45" s="23">
        <v>12.83969952</v>
      </c>
      <c r="O45" s="34">
        <v>12.83969952</v>
      </c>
      <c r="P45" s="655">
        <v>10.881101279999999</v>
      </c>
      <c r="Q45" s="655">
        <v>10.881101279999999</v>
      </c>
      <c r="R45" s="72"/>
      <c r="S45" s="71"/>
      <c r="T45" s="31"/>
      <c r="U45" s="12"/>
      <c r="V45" s="12"/>
      <c r="W45" s="901"/>
      <c r="Z45" s="60"/>
      <c r="AC45" s="60">
        <f t="shared" si="5"/>
        <v>0</v>
      </c>
    </row>
    <row r="46" spans="1:29" ht="31.5" x14ac:dyDescent="0.25">
      <c r="A46" s="933">
        <v>24</v>
      </c>
      <c r="B46" s="465" t="s">
        <v>609</v>
      </c>
      <c r="C46" s="12"/>
      <c r="D46" s="655">
        <v>5.43</v>
      </c>
      <c r="E46" s="31">
        <f t="shared" si="4"/>
        <v>0</v>
      </c>
      <c r="F46" s="31"/>
      <c r="G46" s="34"/>
      <c r="H46" s="31"/>
      <c r="I46" s="34"/>
      <c r="J46" s="31"/>
      <c r="K46" s="23"/>
      <c r="L46" s="655">
        <v>5.43</v>
      </c>
      <c r="M46" s="31">
        <v>0</v>
      </c>
      <c r="N46" s="23">
        <v>11.15735428</v>
      </c>
      <c r="O46" s="34">
        <v>11.15735428</v>
      </c>
      <c r="P46" s="655">
        <v>9.4553849700000008</v>
      </c>
      <c r="Q46" s="655">
        <v>9.4553849700000008</v>
      </c>
      <c r="R46" s="72"/>
      <c r="S46" s="71"/>
      <c r="T46" s="31"/>
      <c r="U46" s="12"/>
      <c r="V46" s="12"/>
      <c r="W46" s="901"/>
      <c r="Z46" s="60"/>
      <c r="AC46" s="60">
        <f t="shared" si="5"/>
        <v>0</v>
      </c>
    </row>
    <row r="47" spans="1:29" ht="31.5" x14ac:dyDescent="0.25">
      <c r="A47" s="933">
        <v>25</v>
      </c>
      <c r="B47" s="465" t="s">
        <v>610</v>
      </c>
      <c r="C47" s="12"/>
      <c r="D47" s="655">
        <v>5.54</v>
      </c>
      <c r="E47" s="31">
        <f t="shared" si="4"/>
        <v>0</v>
      </c>
      <c r="F47" s="31"/>
      <c r="G47" s="72"/>
      <c r="H47" s="31"/>
      <c r="I47" s="31"/>
      <c r="J47" s="31"/>
      <c r="K47" s="23"/>
      <c r="L47" s="655">
        <v>5.54</v>
      </c>
      <c r="M47" s="31">
        <v>0</v>
      </c>
      <c r="N47" s="23">
        <v>2.2533030300000001</v>
      </c>
      <c r="O47" s="34">
        <v>2.2533030300000001</v>
      </c>
      <c r="P47" s="655">
        <v>1.9095788300000001</v>
      </c>
      <c r="Q47" s="655">
        <v>1.9095788300000001</v>
      </c>
      <c r="R47" s="72"/>
      <c r="S47" s="71"/>
      <c r="T47" s="31"/>
      <c r="U47" s="12"/>
      <c r="V47" s="12"/>
      <c r="W47" s="901"/>
      <c r="Z47" s="60"/>
      <c r="AC47" s="60">
        <f t="shared" si="5"/>
        <v>0</v>
      </c>
    </row>
    <row r="48" spans="1:29" x14ac:dyDescent="0.25">
      <c r="A48" s="933">
        <v>26</v>
      </c>
      <c r="B48" s="465" t="s">
        <v>611</v>
      </c>
      <c r="C48" s="12"/>
      <c r="D48" s="655">
        <v>18.45</v>
      </c>
      <c r="E48" s="31">
        <f t="shared" si="4"/>
        <v>0</v>
      </c>
      <c r="F48" s="31"/>
      <c r="G48" s="34"/>
      <c r="H48" s="31"/>
      <c r="I48" s="31"/>
      <c r="J48" s="31"/>
      <c r="K48" s="23"/>
      <c r="L48" s="655">
        <v>18.45</v>
      </c>
      <c r="M48" s="31">
        <v>0</v>
      </c>
      <c r="N48" s="23">
        <v>35.925743520000005</v>
      </c>
      <c r="O48" s="34">
        <v>35.925743520000005</v>
      </c>
      <c r="P48" s="655">
        <v>30.44554535</v>
      </c>
      <c r="Q48" s="655">
        <v>30.44554535</v>
      </c>
      <c r="R48" s="72"/>
      <c r="S48" s="71"/>
      <c r="T48" s="31"/>
      <c r="U48" s="12"/>
      <c r="V48" s="12"/>
      <c r="W48" s="901"/>
      <c r="Z48" s="60"/>
      <c r="AC48" s="60">
        <f t="shared" si="5"/>
        <v>0</v>
      </c>
    </row>
    <row r="49" spans="1:31" x14ac:dyDescent="0.25">
      <c r="A49" s="933">
        <v>27</v>
      </c>
      <c r="B49" s="465" t="s">
        <v>612</v>
      </c>
      <c r="C49" s="12"/>
      <c r="D49" s="655">
        <v>15.63</v>
      </c>
      <c r="E49" s="31">
        <f t="shared" si="4"/>
        <v>0</v>
      </c>
      <c r="F49" s="31"/>
      <c r="G49" s="72"/>
      <c r="H49" s="31"/>
      <c r="I49" s="31"/>
      <c r="J49" s="31"/>
      <c r="K49" s="23"/>
      <c r="L49" s="655">
        <v>15.63</v>
      </c>
      <c r="M49" s="31">
        <v>0</v>
      </c>
      <c r="N49" s="23">
        <v>19.57453018</v>
      </c>
      <c r="O49" s="34">
        <v>19.57453018</v>
      </c>
      <c r="P49" s="655">
        <v>16.82480245</v>
      </c>
      <c r="Q49" s="655">
        <v>16.82480245</v>
      </c>
      <c r="R49" s="72"/>
      <c r="S49" s="71"/>
      <c r="T49" s="31"/>
      <c r="U49" s="12"/>
      <c r="V49" s="12"/>
      <c r="W49" s="901"/>
      <c r="Z49" s="60"/>
      <c r="AC49" s="60">
        <f t="shared" si="5"/>
        <v>0</v>
      </c>
    </row>
    <row r="50" spans="1:31" ht="78.75" x14ac:dyDescent="0.25">
      <c r="A50" s="933">
        <v>28</v>
      </c>
      <c r="B50" s="465" t="s">
        <v>613</v>
      </c>
      <c r="C50" s="12"/>
      <c r="D50" s="655">
        <v>1.71</v>
      </c>
      <c r="E50" s="31">
        <f t="shared" si="4"/>
        <v>0</v>
      </c>
      <c r="F50" s="31"/>
      <c r="G50" s="34"/>
      <c r="H50" s="31"/>
      <c r="I50" s="31"/>
      <c r="J50" s="31"/>
      <c r="K50" s="23"/>
      <c r="L50" s="655">
        <v>1.71</v>
      </c>
      <c r="M50" s="31">
        <v>0</v>
      </c>
      <c r="N50" s="23">
        <v>0</v>
      </c>
      <c r="O50" s="34">
        <v>0</v>
      </c>
      <c r="P50" s="655">
        <v>0</v>
      </c>
      <c r="Q50" s="655">
        <v>0</v>
      </c>
      <c r="R50" s="72"/>
      <c r="S50" s="71"/>
      <c r="T50" s="31"/>
      <c r="U50" s="12"/>
      <c r="V50" s="12"/>
      <c r="W50" s="901"/>
      <c r="Z50" s="60"/>
      <c r="AC50" s="60">
        <f t="shared" si="5"/>
        <v>0</v>
      </c>
    </row>
    <row r="51" spans="1:31" x14ac:dyDescent="0.25">
      <c r="A51" s="933">
        <v>29</v>
      </c>
      <c r="B51" s="465" t="s">
        <v>614</v>
      </c>
      <c r="C51" s="12"/>
      <c r="D51" s="655">
        <v>22.69</v>
      </c>
      <c r="E51" s="31">
        <f t="shared" si="4"/>
        <v>0</v>
      </c>
      <c r="F51" s="31"/>
      <c r="G51" s="72"/>
      <c r="H51" s="31"/>
      <c r="I51" s="31"/>
      <c r="J51" s="31"/>
      <c r="K51" s="23"/>
      <c r="L51" s="655">
        <v>22.69</v>
      </c>
      <c r="M51" s="31">
        <v>0</v>
      </c>
      <c r="N51" s="23">
        <v>24.173390080000001</v>
      </c>
      <c r="O51" s="34">
        <v>24.173390080000001</v>
      </c>
      <c r="P51" s="655">
        <v>20.7663498</v>
      </c>
      <c r="Q51" s="655">
        <v>20.7663498</v>
      </c>
      <c r="R51" s="72"/>
      <c r="S51" s="71"/>
      <c r="T51" s="31"/>
      <c r="U51" s="12"/>
      <c r="V51" s="12"/>
      <c r="W51" s="901"/>
      <c r="Z51" s="60"/>
      <c r="AC51" s="60">
        <f t="shared" si="5"/>
        <v>0</v>
      </c>
    </row>
    <row r="52" spans="1:31" x14ac:dyDescent="0.25">
      <c r="A52" s="933">
        <v>30</v>
      </c>
      <c r="B52" s="849" t="s">
        <v>136</v>
      </c>
      <c r="C52" s="12"/>
      <c r="D52" s="655"/>
      <c r="E52" s="31">
        <f t="shared" si="4"/>
        <v>0</v>
      </c>
      <c r="F52" s="31"/>
      <c r="G52" s="72"/>
      <c r="H52" s="31"/>
      <c r="I52" s="31"/>
      <c r="J52" s="31"/>
      <c r="K52" s="23"/>
      <c r="L52" s="655"/>
      <c r="M52" s="31">
        <v>0</v>
      </c>
      <c r="N52" s="23">
        <v>0</v>
      </c>
      <c r="O52" s="34">
        <v>0</v>
      </c>
      <c r="P52" s="655">
        <v>0</v>
      </c>
      <c r="Q52" s="655">
        <v>0</v>
      </c>
      <c r="R52" s="72"/>
      <c r="S52" s="71"/>
      <c r="T52" s="31"/>
      <c r="U52" s="12"/>
      <c r="V52" s="12"/>
      <c r="W52" s="901"/>
      <c r="Z52" s="60"/>
      <c r="AC52" s="60">
        <f t="shared" si="5"/>
        <v>0</v>
      </c>
    </row>
    <row r="53" spans="1:31" ht="31.5" x14ac:dyDescent="0.25">
      <c r="A53" s="933">
        <v>31</v>
      </c>
      <c r="B53" s="509" t="s">
        <v>593</v>
      </c>
      <c r="C53" s="12"/>
      <c r="D53" s="655">
        <v>12.72</v>
      </c>
      <c r="E53" s="31">
        <f t="shared" si="4"/>
        <v>12.758207199999999</v>
      </c>
      <c r="F53" s="31"/>
      <c r="G53" s="72"/>
      <c r="H53" s="31"/>
      <c r="I53" s="31"/>
      <c r="J53" s="31"/>
      <c r="K53" s="23"/>
      <c r="L53" s="655">
        <v>12.72</v>
      </c>
      <c r="M53" s="31">
        <v>12.758207199999999</v>
      </c>
      <c r="N53" s="23">
        <v>12.758207200000001</v>
      </c>
      <c r="O53" s="34">
        <v>12.758207200000001</v>
      </c>
      <c r="P53" s="655">
        <v>10.81204</v>
      </c>
      <c r="Q53" s="655">
        <v>10.81204</v>
      </c>
      <c r="R53" s="72"/>
      <c r="S53" s="71"/>
      <c r="T53" s="31"/>
      <c r="U53" s="12"/>
      <c r="V53" s="12"/>
      <c r="W53" s="901"/>
      <c r="Z53" s="60"/>
      <c r="AC53" s="60">
        <f t="shared" si="5"/>
        <v>12.758207199999999</v>
      </c>
    </row>
    <row r="54" spans="1:31" ht="63" x14ac:dyDescent="0.25">
      <c r="A54" s="933">
        <v>32</v>
      </c>
      <c r="B54" s="509" t="s">
        <v>615</v>
      </c>
      <c r="C54" s="12"/>
      <c r="D54" s="655">
        <v>2.57</v>
      </c>
      <c r="E54" s="31">
        <f t="shared" si="4"/>
        <v>13.65231562</v>
      </c>
      <c r="F54" s="31"/>
      <c r="G54" s="34"/>
      <c r="H54" s="31"/>
      <c r="I54" s="31"/>
      <c r="J54" s="31"/>
      <c r="K54" s="23"/>
      <c r="L54" s="655">
        <v>2.57</v>
      </c>
      <c r="M54" s="31">
        <v>13.65231562</v>
      </c>
      <c r="N54" s="23">
        <v>2.5697107799999999</v>
      </c>
      <c r="O54" s="34">
        <v>2.5697107799999999</v>
      </c>
      <c r="P54" s="31"/>
      <c r="Q54" s="655">
        <v>0</v>
      </c>
      <c r="R54" s="72"/>
      <c r="S54" s="71"/>
      <c r="T54" s="31"/>
      <c r="U54" s="12"/>
      <c r="V54" s="12"/>
      <c r="W54" s="901"/>
      <c r="Z54" s="60"/>
      <c r="AC54" s="60">
        <f t="shared" si="5"/>
        <v>13.65231562</v>
      </c>
    </row>
    <row r="55" spans="1:31" x14ac:dyDescent="0.25">
      <c r="A55" s="933">
        <v>33</v>
      </c>
      <c r="B55" s="849" t="s">
        <v>137</v>
      </c>
      <c r="C55" s="12"/>
      <c r="D55" s="655"/>
      <c r="E55" s="31">
        <f t="shared" si="4"/>
        <v>0</v>
      </c>
      <c r="F55" s="31"/>
      <c r="G55" s="72"/>
      <c r="H55" s="31"/>
      <c r="I55" s="31"/>
      <c r="J55" s="31"/>
      <c r="K55" s="23"/>
      <c r="L55" s="655"/>
      <c r="M55" s="31">
        <v>0</v>
      </c>
      <c r="N55" s="23">
        <v>0</v>
      </c>
      <c r="O55" s="34">
        <v>0</v>
      </c>
      <c r="P55" s="31"/>
      <c r="Q55" s="655">
        <v>0</v>
      </c>
      <c r="R55" s="72"/>
      <c r="S55" s="71"/>
      <c r="T55" s="31"/>
      <c r="U55" s="12"/>
      <c r="V55" s="12"/>
      <c r="W55" s="901"/>
      <c r="Z55" s="60"/>
      <c r="AC55" s="60">
        <f t="shared" si="5"/>
        <v>0</v>
      </c>
    </row>
    <row r="56" spans="1:31" ht="31.5" x14ac:dyDescent="0.25">
      <c r="A56" s="933">
        <v>34</v>
      </c>
      <c r="B56" s="465" t="s">
        <v>138</v>
      </c>
      <c r="C56" s="12"/>
      <c r="D56" s="655">
        <v>4.53</v>
      </c>
      <c r="E56" s="31">
        <f t="shared" si="4"/>
        <v>4.5269520000000005</v>
      </c>
      <c r="F56" s="31"/>
      <c r="G56" s="34"/>
      <c r="H56" s="31"/>
      <c r="I56" s="31"/>
      <c r="J56" s="31"/>
      <c r="K56" s="23"/>
      <c r="L56" s="655">
        <v>4.53</v>
      </c>
      <c r="M56" s="31">
        <v>4.5269520000000005</v>
      </c>
      <c r="N56" s="23">
        <v>4.5269520000000005</v>
      </c>
      <c r="O56" s="34">
        <v>4.5269520000000005</v>
      </c>
      <c r="P56" s="31"/>
      <c r="Q56" s="655">
        <v>0</v>
      </c>
      <c r="R56" s="72"/>
      <c r="S56" s="71"/>
      <c r="T56" s="31"/>
      <c r="U56" s="12"/>
      <c r="V56" s="12"/>
      <c r="W56" s="901"/>
      <c r="Z56" s="60"/>
      <c r="AC56" s="60">
        <f t="shared" si="5"/>
        <v>4.5269520000000005</v>
      </c>
    </row>
    <row r="57" spans="1:31" x14ac:dyDescent="0.25">
      <c r="A57" s="821">
        <v>35</v>
      </c>
      <c r="B57" s="41" t="s">
        <v>616</v>
      </c>
      <c r="C57" s="12"/>
      <c r="D57" s="655">
        <v>92.688999999999993</v>
      </c>
      <c r="E57" s="31">
        <f t="shared" si="4"/>
        <v>92.688999999999993</v>
      </c>
      <c r="F57" s="31"/>
      <c r="G57" s="72"/>
      <c r="H57" s="31"/>
      <c r="I57" s="31"/>
      <c r="J57" s="861">
        <v>92.688999999999993</v>
      </c>
      <c r="K57" s="861">
        <v>92.688999999999993</v>
      </c>
      <c r="L57" s="28"/>
      <c r="M57" s="31"/>
      <c r="N57" s="861">
        <v>92.688999999999993</v>
      </c>
      <c r="O57" s="34"/>
      <c r="P57" s="861">
        <f>N57/1.18</f>
        <v>78.55</v>
      </c>
      <c r="Q57" s="655">
        <v>0</v>
      </c>
      <c r="R57" s="72"/>
      <c r="S57" s="71"/>
      <c r="T57" s="31"/>
      <c r="U57" s="12"/>
      <c r="V57" s="12"/>
      <c r="W57" s="901"/>
      <c r="Z57" s="60"/>
      <c r="AC57" s="60">
        <f t="shared" si="5"/>
        <v>92.688999999999993</v>
      </c>
    </row>
    <row r="58" spans="1:31" x14ac:dyDescent="0.25">
      <c r="A58" s="821">
        <v>36</v>
      </c>
      <c r="B58" s="41" t="s">
        <v>617</v>
      </c>
      <c r="C58" s="12"/>
      <c r="D58" s="655">
        <v>264.27280000000002</v>
      </c>
      <c r="E58" s="31">
        <f t="shared" si="4"/>
        <v>264.27280000000002</v>
      </c>
      <c r="F58" s="31"/>
      <c r="G58" s="34"/>
      <c r="H58" s="31"/>
      <c r="I58" s="31"/>
      <c r="J58" s="861">
        <v>264.27280000000002</v>
      </c>
      <c r="K58" s="861">
        <v>264.27280000000002</v>
      </c>
      <c r="L58" s="28"/>
      <c r="M58" s="31"/>
      <c r="N58" s="861">
        <v>264.27280000000002</v>
      </c>
      <c r="O58" s="34"/>
      <c r="P58" s="861">
        <f>N58/1.18</f>
        <v>223.96000000000004</v>
      </c>
      <c r="Q58" s="655">
        <v>0</v>
      </c>
      <c r="R58" s="72"/>
      <c r="S58" s="71"/>
      <c r="T58" s="31">
        <f t="shared" ref="T58:T59" si="6">O58+S58</f>
        <v>0</v>
      </c>
      <c r="U58" s="12"/>
      <c r="V58" s="12"/>
      <c r="W58" s="901"/>
      <c r="Z58" s="60"/>
      <c r="AC58" s="60">
        <f t="shared" si="5"/>
        <v>264.27280000000002</v>
      </c>
    </row>
    <row r="59" spans="1:31" x14ac:dyDescent="0.25">
      <c r="A59" s="821">
        <v>37</v>
      </c>
      <c r="B59" s="41" t="s">
        <v>618</v>
      </c>
      <c r="C59" s="12"/>
      <c r="D59" s="655">
        <v>5.54</v>
      </c>
      <c r="E59" s="31"/>
      <c r="F59" s="31"/>
      <c r="G59" s="72"/>
      <c r="H59" s="31"/>
      <c r="I59" s="31"/>
      <c r="J59" s="861">
        <v>5.54</v>
      </c>
      <c r="K59" s="871"/>
      <c r="L59" s="28"/>
      <c r="M59" s="31"/>
      <c r="N59" s="861"/>
      <c r="O59" s="34"/>
      <c r="P59" s="861"/>
      <c r="Q59" s="655">
        <v>0</v>
      </c>
      <c r="R59" s="72"/>
      <c r="S59" s="71"/>
      <c r="T59" s="31">
        <f t="shared" si="6"/>
        <v>0</v>
      </c>
      <c r="U59" s="12"/>
      <c r="V59" s="12"/>
      <c r="W59" s="901"/>
      <c r="AC59" s="60">
        <f t="shared" si="5"/>
        <v>0</v>
      </c>
    </row>
    <row r="60" spans="1:31" ht="68.25" customHeight="1" x14ac:dyDescent="0.25">
      <c r="A60" s="821">
        <v>38</v>
      </c>
      <c r="B60" s="41" t="s">
        <v>643</v>
      </c>
      <c r="C60" s="12"/>
      <c r="D60" s="655">
        <v>662.30470999999989</v>
      </c>
      <c r="E60" s="31"/>
      <c r="F60" s="31"/>
      <c r="G60" s="72"/>
      <c r="H60" s="31"/>
      <c r="I60" s="31"/>
      <c r="J60" s="861"/>
      <c r="K60" s="871"/>
      <c r="L60" s="655">
        <v>662.30470999999989</v>
      </c>
      <c r="M60" s="31"/>
      <c r="O60" s="34"/>
      <c r="P60" s="861"/>
      <c r="Q60" s="655"/>
      <c r="R60" s="72"/>
      <c r="S60" s="71"/>
      <c r="T60" s="31"/>
      <c r="U60" s="12"/>
      <c r="V60" s="12"/>
      <c r="W60" s="980"/>
      <c r="Z60" s="22">
        <v>620.92169000000013</v>
      </c>
      <c r="AA60" s="22">
        <v>1283.2264</v>
      </c>
      <c r="AB60" s="22">
        <f>AA60-Z60</f>
        <v>662.30470999999989</v>
      </c>
      <c r="AC60" s="60">
        <f t="shared" si="5"/>
        <v>0</v>
      </c>
    </row>
    <row r="61" spans="1:31" ht="31.5" x14ac:dyDescent="0.25">
      <c r="A61" s="821">
        <v>39</v>
      </c>
      <c r="B61" s="43" t="s">
        <v>142</v>
      </c>
      <c r="C61" s="12"/>
      <c r="D61" s="655">
        <v>92.688999999999993</v>
      </c>
      <c r="E61" s="31">
        <v>140.42117999999999</v>
      </c>
      <c r="F61" s="31"/>
      <c r="G61" s="34"/>
      <c r="H61" s="31"/>
      <c r="I61" s="31"/>
      <c r="J61" s="12"/>
      <c r="K61" s="31">
        <v>53.494</v>
      </c>
      <c r="L61" s="655">
        <v>92.688999999999993</v>
      </c>
      <c r="M61" s="31">
        <v>86.927179999999993</v>
      </c>
      <c r="N61" s="31">
        <v>140.42117999999999</v>
      </c>
      <c r="O61" s="31">
        <v>86.927179999999993</v>
      </c>
      <c r="P61" s="31">
        <v>119.001</v>
      </c>
      <c r="Q61" s="23">
        <v>73.667101694915246</v>
      </c>
      <c r="R61" s="72"/>
      <c r="S61" s="23"/>
      <c r="T61" s="31"/>
      <c r="U61" s="12"/>
      <c r="V61" s="12"/>
      <c r="W61" s="901"/>
      <c r="Y61" s="22">
        <v>1087.48</v>
      </c>
      <c r="Z61" s="22">
        <f>Y61*1.18</f>
        <v>1283.2264</v>
      </c>
      <c r="AC61" s="60">
        <f t="shared" si="5"/>
        <v>140.42117999999999</v>
      </c>
    </row>
    <row r="62" spans="1:31" x14ac:dyDescent="0.25">
      <c r="A62" s="2"/>
      <c r="B62" s="58"/>
      <c r="C62" s="71"/>
      <c r="D62" s="23"/>
      <c r="E62" s="31"/>
      <c r="F62" s="31"/>
      <c r="G62" s="72"/>
      <c r="H62" s="31"/>
      <c r="I62" s="31"/>
      <c r="J62" s="31"/>
      <c r="K62" s="23"/>
      <c r="L62" s="31"/>
      <c r="M62" s="31"/>
      <c r="N62" s="23"/>
      <c r="O62" s="34"/>
      <c r="P62" s="31"/>
      <c r="Q62" s="23"/>
      <c r="R62" s="72"/>
      <c r="S62" s="71"/>
      <c r="T62" s="12"/>
      <c r="U62" s="12"/>
      <c r="V62" s="12"/>
      <c r="W62" s="901"/>
      <c r="AE62" s="60">
        <f>E61-K61</f>
        <v>86.927179999999993</v>
      </c>
    </row>
    <row r="63" spans="1:31" x14ac:dyDescent="0.25">
      <c r="A63" s="2"/>
      <c r="B63" s="58"/>
      <c r="C63" s="71"/>
      <c r="D63" s="23"/>
      <c r="E63" s="31"/>
      <c r="F63" s="31"/>
      <c r="G63" s="34"/>
      <c r="H63" s="31"/>
      <c r="I63" s="31"/>
      <c r="J63" s="31"/>
      <c r="K63" s="23"/>
      <c r="L63" s="31"/>
      <c r="M63" s="31"/>
      <c r="N63" s="23"/>
      <c r="O63" s="34"/>
      <c r="P63" s="31"/>
      <c r="Q63" s="23"/>
      <c r="R63" s="72"/>
      <c r="S63" s="71"/>
      <c r="T63" s="12"/>
      <c r="U63" s="12"/>
      <c r="V63" s="12"/>
      <c r="W63" s="901"/>
    </row>
    <row r="64" spans="1:31" ht="47.25" x14ac:dyDescent="0.25">
      <c r="A64" s="9" t="s">
        <v>143</v>
      </c>
      <c r="B64" s="51" t="s">
        <v>144</v>
      </c>
      <c r="C64" s="72"/>
      <c r="D64" s="72"/>
      <c r="E64" s="72"/>
      <c r="F64" s="71"/>
      <c r="G64" s="71"/>
      <c r="H64" s="31"/>
      <c r="I64" s="31"/>
      <c r="J64" s="31"/>
      <c r="K64" s="23"/>
      <c r="L64" s="31"/>
      <c r="M64" s="31"/>
      <c r="N64" s="23"/>
      <c r="O64" s="34"/>
      <c r="P64" s="31"/>
      <c r="Q64" s="23"/>
      <c r="R64" s="72"/>
      <c r="S64" s="71"/>
      <c r="T64" s="12"/>
      <c r="U64" s="12"/>
      <c r="V64" s="12"/>
      <c r="W64" s="901"/>
    </row>
    <row r="65" spans="1:23" x14ac:dyDescent="0.25">
      <c r="A65" s="8">
        <v>1</v>
      </c>
      <c r="B65" s="893" t="s">
        <v>3</v>
      </c>
      <c r="C65" s="72"/>
      <c r="D65" s="72"/>
      <c r="E65" s="72"/>
      <c r="F65" s="71"/>
      <c r="G65" s="71"/>
      <c r="H65" s="31"/>
      <c r="I65" s="31"/>
      <c r="J65" s="31"/>
      <c r="K65" s="23"/>
      <c r="L65" s="31"/>
      <c r="M65" s="31"/>
      <c r="N65" s="23"/>
      <c r="O65" s="34"/>
      <c r="P65" s="31"/>
      <c r="Q65" s="23"/>
      <c r="R65" s="72"/>
      <c r="S65" s="71"/>
      <c r="T65" s="12"/>
      <c r="U65" s="12"/>
      <c r="V65" s="12"/>
      <c r="W65" s="901"/>
    </row>
    <row r="66" spans="1:23" x14ac:dyDescent="0.25">
      <c r="A66" s="2">
        <v>2</v>
      </c>
      <c r="B66" s="46" t="s">
        <v>5</v>
      </c>
      <c r="C66" s="72"/>
      <c r="D66" s="72"/>
      <c r="E66" s="72"/>
      <c r="F66" s="71"/>
      <c r="G66" s="71"/>
      <c r="H66" s="31"/>
      <c r="I66" s="31"/>
      <c r="J66" s="31"/>
      <c r="K66" s="23"/>
      <c r="L66" s="31"/>
      <c r="M66" s="31"/>
      <c r="N66" s="23"/>
      <c r="O66" s="34"/>
      <c r="P66" s="31"/>
      <c r="Q66" s="23"/>
      <c r="R66" s="72"/>
      <c r="S66" s="71"/>
      <c r="T66" s="12"/>
      <c r="U66" s="12"/>
      <c r="V66" s="12"/>
      <c r="W66" s="901"/>
    </row>
    <row r="67" spans="1:23" x14ac:dyDescent="0.25">
      <c r="A67" s="2" t="s">
        <v>4</v>
      </c>
      <c r="B67" s="3"/>
      <c r="C67" s="72"/>
      <c r="D67" s="72"/>
      <c r="E67" s="72"/>
      <c r="F67" s="71"/>
      <c r="G67" s="71"/>
      <c r="H67" s="31"/>
      <c r="I67" s="31"/>
      <c r="J67" s="31"/>
      <c r="K67" s="23"/>
      <c r="L67" s="31"/>
      <c r="M67" s="31"/>
      <c r="N67" s="23"/>
      <c r="O67" s="34"/>
      <c r="P67" s="31"/>
      <c r="Q67" s="23"/>
      <c r="R67" s="72"/>
      <c r="S67" s="71"/>
      <c r="T67" s="12"/>
      <c r="U67" s="12"/>
      <c r="V67" s="12"/>
      <c r="W67" s="901"/>
    </row>
    <row r="68" spans="1:23" ht="31.5" x14ac:dyDescent="0.25">
      <c r="A68" s="10" t="s">
        <v>145</v>
      </c>
      <c r="B68" s="46" t="s">
        <v>146</v>
      </c>
      <c r="C68" s="72"/>
      <c r="D68" s="72"/>
      <c r="E68" s="72"/>
      <c r="F68" s="71"/>
      <c r="G68" s="71"/>
      <c r="H68" s="31"/>
      <c r="I68" s="31"/>
      <c r="J68" s="31"/>
      <c r="K68" s="23"/>
      <c r="L68" s="31"/>
      <c r="M68" s="31"/>
      <c r="N68" s="23"/>
      <c r="O68" s="34"/>
      <c r="P68" s="31"/>
      <c r="Q68" s="23"/>
      <c r="R68" s="72"/>
      <c r="S68" s="71"/>
      <c r="T68" s="12"/>
      <c r="U68" s="12"/>
      <c r="V68" s="12"/>
      <c r="W68" s="901"/>
    </row>
    <row r="69" spans="1:23" x14ac:dyDescent="0.25">
      <c r="A69" s="10">
        <v>1</v>
      </c>
      <c r="B69" s="50" t="s">
        <v>3</v>
      </c>
      <c r="C69" s="72"/>
      <c r="D69" s="72"/>
      <c r="E69" s="72"/>
      <c r="F69" s="71"/>
      <c r="G69" s="71"/>
      <c r="H69" s="31"/>
      <c r="I69" s="31"/>
      <c r="J69" s="31"/>
      <c r="K69" s="23"/>
      <c r="L69" s="31"/>
      <c r="M69" s="31"/>
      <c r="N69" s="23"/>
      <c r="O69" s="28"/>
      <c r="P69" s="31"/>
      <c r="Q69" s="23"/>
      <c r="R69" s="72"/>
      <c r="S69" s="71"/>
      <c r="T69" s="12"/>
      <c r="U69" s="12"/>
      <c r="V69" s="12"/>
      <c r="W69" s="901"/>
    </row>
    <row r="70" spans="1:23" x14ac:dyDescent="0.25">
      <c r="A70" s="2">
        <v>2</v>
      </c>
      <c r="B70" s="47" t="s">
        <v>5</v>
      </c>
      <c r="C70" s="72"/>
      <c r="D70" s="72"/>
      <c r="E70" s="72"/>
      <c r="F70" s="71"/>
      <c r="G70" s="71"/>
      <c r="H70" s="31"/>
      <c r="I70" s="31"/>
      <c r="J70" s="31"/>
      <c r="K70" s="23"/>
      <c r="L70" s="31"/>
      <c r="M70" s="31"/>
      <c r="N70" s="23"/>
      <c r="O70" s="34"/>
      <c r="P70" s="31"/>
      <c r="Q70" s="23"/>
      <c r="R70" s="72"/>
      <c r="S70" s="71"/>
      <c r="T70" s="12"/>
      <c r="U70" s="12"/>
      <c r="V70" s="12"/>
      <c r="W70" s="901"/>
    </row>
    <row r="71" spans="1:23" x14ac:dyDescent="0.25">
      <c r="A71" s="2" t="s">
        <v>4</v>
      </c>
      <c r="B71" s="42"/>
      <c r="C71" s="72"/>
      <c r="D71" s="72"/>
      <c r="E71" s="72"/>
      <c r="F71" s="71"/>
      <c r="G71" s="71"/>
      <c r="H71" s="31"/>
      <c r="I71" s="34"/>
      <c r="J71" s="31"/>
      <c r="K71" s="23"/>
      <c r="L71" s="31"/>
      <c r="M71" s="31"/>
      <c r="N71" s="23"/>
      <c r="O71" s="23"/>
      <c r="P71" s="31"/>
      <c r="Q71" s="31"/>
      <c r="R71" s="72"/>
      <c r="S71" s="71"/>
      <c r="T71" s="12"/>
      <c r="U71" s="12"/>
      <c r="V71" s="12"/>
      <c r="W71" s="901"/>
    </row>
    <row r="72" spans="1:23" ht="63" x14ac:dyDescent="0.25">
      <c r="A72" s="10" t="s">
        <v>147</v>
      </c>
      <c r="B72" s="51" t="s">
        <v>148</v>
      </c>
      <c r="C72" s="72"/>
      <c r="D72" s="72"/>
      <c r="E72" s="72"/>
      <c r="F72" s="71"/>
      <c r="G72" s="71"/>
      <c r="H72" s="31"/>
      <c r="I72" s="31"/>
      <c r="J72" s="31"/>
      <c r="K72" s="23"/>
      <c r="L72" s="31"/>
      <c r="M72" s="31"/>
      <c r="N72" s="23"/>
      <c r="O72" s="34"/>
      <c r="P72" s="31"/>
      <c r="Q72" s="23"/>
      <c r="R72" s="72"/>
      <c r="S72" s="71"/>
      <c r="T72" s="12"/>
      <c r="U72" s="12"/>
      <c r="V72" s="12"/>
      <c r="W72" s="901"/>
    </row>
    <row r="73" spans="1:23" x14ac:dyDescent="0.25">
      <c r="A73" s="10">
        <v>1</v>
      </c>
      <c r="B73" s="50" t="s">
        <v>3</v>
      </c>
      <c r="C73" s="72"/>
      <c r="D73" s="72"/>
      <c r="E73" s="72"/>
      <c r="F73" s="71"/>
      <c r="G73" s="71"/>
      <c r="H73" s="31"/>
      <c r="I73" s="31"/>
      <c r="J73" s="31"/>
      <c r="K73" s="23"/>
      <c r="L73" s="31"/>
      <c r="M73" s="31"/>
      <c r="N73" s="23"/>
      <c r="O73" s="34"/>
      <c r="P73" s="31"/>
      <c r="Q73" s="23"/>
      <c r="R73" s="72"/>
      <c r="S73" s="71"/>
      <c r="T73" s="12"/>
      <c r="U73" s="12"/>
      <c r="V73" s="12"/>
      <c r="W73" s="901"/>
    </row>
    <row r="74" spans="1:23" x14ac:dyDescent="0.25">
      <c r="A74" s="2">
        <v>2</v>
      </c>
      <c r="B74" s="50" t="s">
        <v>5</v>
      </c>
      <c r="C74" s="72"/>
      <c r="D74" s="72"/>
      <c r="E74" s="72"/>
      <c r="F74" s="71"/>
      <c r="G74" s="71"/>
      <c r="H74" s="31"/>
      <c r="I74" s="31"/>
      <c r="J74" s="31"/>
      <c r="K74" s="23"/>
      <c r="L74" s="31"/>
      <c r="M74" s="31"/>
      <c r="N74" s="23"/>
      <c r="O74" s="34"/>
      <c r="P74" s="31"/>
      <c r="Q74" s="23"/>
      <c r="R74" s="72"/>
      <c r="S74" s="71"/>
      <c r="T74" s="12"/>
      <c r="U74" s="12"/>
      <c r="V74" s="12"/>
      <c r="W74" s="901"/>
    </row>
    <row r="75" spans="1:23" x14ac:dyDescent="0.25">
      <c r="A75" s="2"/>
      <c r="B75" s="50"/>
      <c r="C75" s="72"/>
      <c r="D75" s="72"/>
      <c r="E75" s="72"/>
      <c r="F75" s="71"/>
      <c r="G75" s="71"/>
      <c r="H75" s="31"/>
      <c r="I75" s="31"/>
      <c r="J75" s="31"/>
      <c r="K75" s="23"/>
      <c r="L75" s="31"/>
      <c r="M75" s="31"/>
      <c r="N75" s="23"/>
      <c r="O75" s="34"/>
      <c r="P75" s="31"/>
      <c r="Q75" s="23"/>
      <c r="R75" s="72"/>
      <c r="S75" s="71"/>
      <c r="T75" s="12"/>
      <c r="U75" s="12"/>
      <c r="V75" s="12"/>
      <c r="W75" s="901"/>
    </row>
    <row r="76" spans="1:23" x14ac:dyDescent="0.25">
      <c r="A76" s="2" t="s">
        <v>4</v>
      </c>
      <c r="B76" s="52"/>
      <c r="C76" s="72"/>
      <c r="D76" s="72"/>
      <c r="E76" s="72"/>
      <c r="F76" s="71"/>
      <c r="G76" s="71"/>
      <c r="H76" s="31"/>
      <c r="I76" s="31"/>
      <c r="J76" s="31"/>
      <c r="K76" s="23"/>
      <c r="L76" s="31"/>
      <c r="M76" s="31"/>
      <c r="N76" s="23"/>
      <c r="O76" s="34"/>
      <c r="P76" s="31"/>
      <c r="Q76" s="23"/>
      <c r="R76" s="72"/>
      <c r="S76" s="71"/>
      <c r="T76" s="12"/>
      <c r="U76" s="12"/>
      <c r="V76" s="12"/>
      <c r="W76" s="901"/>
    </row>
    <row r="77" spans="1:23" x14ac:dyDescent="0.25">
      <c r="A77" s="8" t="s">
        <v>149</v>
      </c>
      <c r="B77" s="899" t="s">
        <v>150</v>
      </c>
      <c r="C77" s="902"/>
      <c r="D77" s="902">
        <f>D82</f>
        <v>418.86480000000006</v>
      </c>
      <c r="E77" s="902">
        <f>E82</f>
        <v>671.58257339019997</v>
      </c>
      <c r="F77" s="902">
        <f t="shared" ref="F77:Q77" si="7">F82</f>
        <v>0</v>
      </c>
      <c r="G77" s="902">
        <f t="shared" si="7"/>
        <v>14.799583460000003</v>
      </c>
      <c r="H77" s="902">
        <f t="shared" si="7"/>
        <v>0</v>
      </c>
      <c r="I77" s="902">
        <f t="shared" si="7"/>
        <v>41.619124590000013</v>
      </c>
      <c r="J77" s="902">
        <f t="shared" si="7"/>
        <v>144.97480000000002</v>
      </c>
      <c r="K77" s="902">
        <f t="shared" si="7"/>
        <v>319.6142165832</v>
      </c>
      <c r="L77" s="902">
        <f>L82</f>
        <v>273.89000000000004</v>
      </c>
      <c r="M77" s="902">
        <f t="shared" si="7"/>
        <v>295.549648757</v>
      </c>
      <c r="N77" s="902">
        <f t="shared" si="7"/>
        <v>699.74187238400009</v>
      </c>
      <c r="O77" s="902">
        <f t="shared" si="7"/>
        <v>210.2139794958</v>
      </c>
      <c r="P77" s="902">
        <f t="shared" si="7"/>
        <v>592.96022520542397</v>
      </c>
      <c r="Q77" s="902">
        <f t="shared" si="7"/>
        <v>178.10607869</v>
      </c>
      <c r="R77" s="72"/>
      <c r="S77" s="71"/>
      <c r="T77" s="12"/>
      <c r="U77" s="12"/>
      <c r="V77" s="12"/>
      <c r="W77" s="901"/>
    </row>
    <row r="78" spans="1:23" ht="31.5" x14ac:dyDescent="0.25">
      <c r="A78" s="8" t="s">
        <v>151</v>
      </c>
      <c r="B78" s="899" t="s">
        <v>12</v>
      </c>
      <c r="C78" s="72"/>
      <c r="D78" s="72"/>
      <c r="E78" s="72"/>
      <c r="F78" s="71"/>
      <c r="G78" s="71"/>
      <c r="H78" s="31"/>
      <c r="I78" s="31"/>
      <c r="J78" s="31"/>
      <c r="K78" s="23"/>
      <c r="L78" s="72"/>
      <c r="M78" s="31"/>
      <c r="N78" s="23"/>
      <c r="O78" s="34"/>
      <c r="P78" s="31"/>
      <c r="Q78" s="23"/>
      <c r="R78" s="72"/>
      <c r="S78" s="71"/>
      <c r="T78" s="12"/>
      <c r="U78" s="12"/>
      <c r="V78" s="12"/>
      <c r="W78" s="901"/>
    </row>
    <row r="79" spans="1:23" x14ac:dyDescent="0.25">
      <c r="A79" s="547">
        <v>1</v>
      </c>
      <c r="B79" s="548" t="s">
        <v>3</v>
      </c>
      <c r="C79" s="72"/>
      <c r="D79" s="72"/>
      <c r="E79" s="72"/>
      <c r="F79" s="71"/>
      <c r="G79" s="71"/>
      <c r="H79" s="31"/>
      <c r="I79" s="31"/>
      <c r="J79" s="31"/>
      <c r="K79" s="23"/>
      <c r="L79" s="72"/>
      <c r="M79" s="31"/>
      <c r="N79" s="23"/>
      <c r="O79" s="34"/>
      <c r="P79" s="31"/>
      <c r="Q79" s="23"/>
      <c r="R79" s="72"/>
      <c r="S79" s="71"/>
      <c r="T79" s="12"/>
      <c r="U79" s="12"/>
      <c r="V79" s="12"/>
      <c r="W79" s="901"/>
    </row>
    <row r="80" spans="1:23" x14ac:dyDescent="0.25">
      <c r="A80" s="547">
        <v>2</v>
      </c>
      <c r="B80" s="548" t="s">
        <v>5</v>
      </c>
      <c r="C80" s="72"/>
      <c r="D80" s="72"/>
      <c r="E80" s="72"/>
      <c r="F80" s="71"/>
      <c r="G80" s="71"/>
      <c r="H80" s="31"/>
      <c r="I80" s="31"/>
      <c r="J80" s="31"/>
      <c r="K80" s="23"/>
      <c r="L80" s="72"/>
      <c r="M80" s="31"/>
      <c r="N80" s="23"/>
      <c r="O80" s="34"/>
      <c r="P80" s="31"/>
      <c r="Q80" s="23"/>
      <c r="R80" s="72"/>
      <c r="S80" s="71"/>
      <c r="T80" s="12"/>
      <c r="U80" s="12"/>
      <c r="V80" s="12"/>
      <c r="W80" s="901"/>
    </row>
    <row r="81" spans="1:23" x14ac:dyDescent="0.25">
      <c r="A81" s="547" t="s">
        <v>4</v>
      </c>
      <c r="B81" s="549"/>
      <c r="C81" s="72"/>
      <c r="D81" s="72"/>
      <c r="E81" s="72"/>
      <c r="F81" s="71"/>
      <c r="G81" s="71"/>
      <c r="H81" s="31"/>
      <c r="I81" s="31"/>
      <c r="J81" s="31"/>
      <c r="K81" s="23"/>
      <c r="L81" s="72"/>
      <c r="M81" s="31"/>
      <c r="N81" s="23"/>
      <c r="O81" s="34"/>
      <c r="P81" s="31"/>
      <c r="Q81" s="23"/>
      <c r="R81" s="72"/>
      <c r="S81" s="71"/>
      <c r="T81" s="12"/>
      <c r="U81" s="12"/>
      <c r="V81" s="12"/>
      <c r="W81" s="901"/>
    </row>
    <row r="82" spans="1:23" x14ac:dyDescent="0.25">
      <c r="A82" s="8" t="s">
        <v>152</v>
      </c>
      <c r="B82" s="899" t="s">
        <v>153</v>
      </c>
      <c r="C82" s="902"/>
      <c r="D82" s="902">
        <f>SUM(D84:D139)</f>
        <v>418.86480000000006</v>
      </c>
      <c r="E82" s="916">
        <f>SUM(E84:E139)</f>
        <v>671.58257339019997</v>
      </c>
      <c r="F82" s="916">
        <f t="shared" ref="F82:Q82" si="8">SUM(F84:F139)</f>
        <v>0</v>
      </c>
      <c r="G82" s="916">
        <f t="shared" si="8"/>
        <v>14.799583460000003</v>
      </c>
      <c r="H82" s="916">
        <f t="shared" si="8"/>
        <v>0</v>
      </c>
      <c r="I82" s="916">
        <f t="shared" si="8"/>
        <v>41.619124590000013</v>
      </c>
      <c r="J82" s="916">
        <f t="shared" si="8"/>
        <v>144.97480000000002</v>
      </c>
      <c r="K82" s="916">
        <f t="shared" si="8"/>
        <v>319.6142165832</v>
      </c>
      <c r="L82" s="916">
        <f t="shared" si="8"/>
        <v>273.89000000000004</v>
      </c>
      <c r="M82" s="916">
        <f t="shared" si="8"/>
        <v>295.549648757</v>
      </c>
      <c r="N82" s="916">
        <f t="shared" si="8"/>
        <v>699.74187238400009</v>
      </c>
      <c r="O82" s="916">
        <f t="shared" si="8"/>
        <v>210.2139794958</v>
      </c>
      <c r="P82" s="916">
        <f t="shared" si="8"/>
        <v>592.96022520542397</v>
      </c>
      <c r="Q82" s="916">
        <f t="shared" si="8"/>
        <v>178.10607869</v>
      </c>
      <c r="R82" s="72"/>
      <c r="S82" s="71"/>
      <c r="T82" s="12"/>
      <c r="U82" s="12"/>
      <c r="V82" s="12"/>
      <c r="W82" s="901"/>
    </row>
    <row r="83" spans="1:23" x14ac:dyDescent="0.25">
      <c r="A83" s="547">
        <v>1</v>
      </c>
      <c r="B83" s="46" t="s">
        <v>120</v>
      </c>
      <c r="C83" s="72"/>
      <c r="D83" s="72"/>
      <c r="E83" s="72"/>
      <c r="F83" s="71"/>
      <c r="G83" s="71"/>
      <c r="H83" s="31"/>
      <c r="I83" s="31"/>
      <c r="J83" s="31"/>
      <c r="K83" s="23"/>
      <c r="L83" s="72"/>
      <c r="M83" s="31"/>
      <c r="N83" s="23"/>
      <c r="O83" s="34"/>
      <c r="P83" s="31"/>
      <c r="Q83" s="23"/>
      <c r="R83" s="72"/>
      <c r="S83" s="71"/>
      <c r="T83" s="12"/>
      <c r="U83" s="12"/>
      <c r="V83" s="12"/>
      <c r="W83" s="901"/>
    </row>
    <row r="84" spans="1:23" ht="63" x14ac:dyDescent="0.25">
      <c r="A84" s="547">
        <v>2</v>
      </c>
      <c r="B84" s="550" t="s">
        <v>212</v>
      </c>
      <c r="C84" s="31"/>
      <c r="D84" s="31">
        <v>6.49</v>
      </c>
      <c r="E84" s="31"/>
      <c r="F84" s="32"/>
      <c r="G84" s="32"/>
      <c r="H84" s="31"/>
      <c r="I84" s="31"/>
      <c r="J84" s="31"/>
      <c r="K84" s="23"/>
      <c r="L84" s="31">
        <v>6.49</v>
      </c>
      <c r="M84" s="31"/>
      <c r="N84" s="864"/>
      <c r="O84" s="912"/>
      <c r="P84" s="913"/>
      <c r="Q84" s="864"/>
      <c r="R84" s="72"/>
      <c r="S84" s="71"/>
      <c r="T84" s="12"/>
      <c r="U84" s="12"/>
      <c r="V84" s="12"/>
      <c r="W84" s="901"/>
    </row>
    <row r="85" spans="1:23" x14ac:dyDescent="0.25">
      <c r="A85" s="547">
        <v>3</v>
      </c>
      <c r="B85" s="47" t="s">
        <v>213</v>
      </c>
      <c r="C85" s="31"/>
      <c r="D85" s="31"/>
      <c r="E85" s="31"/>
      <c r="F85" s="32"/>
      <c r="G85" s="32"/>
      <c r="H85" s="31"/>
      <c r="I85" s="31"/>
      <c r="J85" s="31"/>
      <c r="K85" s="23"/>
      <c r="L85" s="31"/>
      <c r="M85" s="31"/>
      <c r="N85" s="23"/>
      <c r="O85" s="34"/>
      <c r="P85" s="31"/>
      <c r="Q85" s="23"/>
      <c r="R85" s="72"/>
      <c r="S85" s="71"/>
      <c r="T85" s="12"/>
      <c r="U85" s="12"/>
      <c r="V85" s="12"/>
      <c r="W85" s="901"/>
    </row>
    <row r="86" spans="1:23" ht="94.5" x14ac:dyDescent="0.25">
      <c r="A86" s="547">
        <v>4</v>
      </c>
      <c r="B86" s="465" t="s">
        <v>214</v>
      </c>
      <c r="C86" s="31"/>
      <c r="D86" s="31">
        <v>14.61</v>
      </c>
      <c r="E86" s="31"/>
      <c r="F86" s="32"/>
      <c r="G86" s="32"/>
      <c r="H86" s="31"/>
      <c r="I86" s="31"/>
      <c r="J86" s="31"/>
      <c r="K86" s="23"/>
      <c r="L86" s="31">
        <v>14.61</v>
      </c>
      <c r="M86" s="31"/>
      <c r="N86" s="23"/>
      <c r="O86" s="34"/>
      <c r="P86" s="31"/>
      <c r="Q86" s="23"/>
      <c r="R86" s="72"/>
      <c r="S86" s="71"/>
      <c r="T86" s="12"/>
      <c r="U86" s="12"/>
      <c r="V86" s="12"/>
      <c r="W86" s="901"/>
    </row>
    <row r="87" spans="1:23" x14ac:dyDescent="0.25">
      <c r="A87" s="547">
        <v>5</v>
      </c>
      <c r="B87" s="51" t="s">
        <v>215</v>
      </c>
      <c r="C87" s="31"/>
      <c r="D87" s="31"/>
      <c r="E87" s="31"/>
      <c r="F87" s="32"/>
      <c r="G87" s="32"/>
      <c r="H87" s="31"/>
      <c r="I87" s="31"/>
      <c r="J87" s="31"/>
      <c r="K87" s="23"/>
      <c r="L87" s="31"/>
      <c r="M87" s="31"/>
      <c r="N87" s="23"/>
      <c r="O87" s="31"/>
      <c r="P87" s="31"/>
      <c r="Q87" s="31"/>
      <c r="R87" s="72"/>
      <c r="S87" s="71"/>
      <c r="T87" s="12"/>
      <c r="U87" s="12"/>
      <c r="V87" s="12"/>
      <c r="W87" s="901"/>
    </row>
    <row r="88" spans="1:23" ht="63" x14ac:dyDescent="0.25">
      <c r="A88" s="547">
        <v>6</v>
      </c>
      <c r="B88" s="550" t="s">
        <v>216</v>
      </c>
      <c r="C88" s="31"/>
      <c r="D88" s="31">
        <v>5.9</v>
      </c>
      <c r="E88" s="31"/>
      <c r="F88" s="32"/>
      <c r="G88" s="32"/>
      <c r="H88" s="31"/>
      <c r="I88" s="31"/>
      <c r="J88" s="31"/>
      <c r="K88" s="23"/>
      <c r="L88" s="31">
        <v>5.9</v>
      </c>
      <c r="M88" s="31"/>
      <c r="N88" s="23"/>
      <c r="O88" s="914"/>
      <c r="P88" s="31"/>
      <c r="Q88" s="23"/>
      <c r="R88" s="72"/>
      <c r="S88" s="71"/>
      <c r="T88" s="12"/>
      <c r="U88" s="12"/>
      <c r="V88" s="12"/>
      <c r="W88" s="901"/>
    </row>
    <row r="89" spans="1:23" x14ac:dyDescent="0.25">
      <c r="A89" s="547">
        <v>7</v>
      </c>
      <c r="B89" s="52" t="s">
        <v>124</v>
      </c>
      <c r="C89" s="31"/>
      <c r="D89" s="31"/>
      <c r="E89" s="31"/>
      <c r="F89" s="32"/>
      <c r="G89" s="32"/>
      <c r="H89" s="31"/>
      <c r="I89" s="31"/>
      <c r="J89" s="31"/>
      <c r="K89" s="23"/>
      <c r="L89" s="31"/>
      <c r="M89" s="31"/>
      <c r="N89" s="23"/>
      <c r="O89" s="34"/>
      <c r="P89" s="31"/>
      <c r="Q89" s="23"/>
      <c r="R89" s="72"/>
      <c r="S89" s="71"/>
      <c r="T89" s="12"/>
      <c r="U89" s="12"/>
      <c r="V89" s="12"/>
      <c r="W89" s="901"/>
    </row>
    <row r="90" spans="1:23" ht="63" x14ac:dyDescent="0.25">
      <c r="A90" s="547">
        <v>8</v>
      </c>
      <c r="B90" s="552" t="s">
        <v>217</v>
      </c>
      <c r="C90" s="31"/>
      <c r="D90" s="31">
        <v>5.65</v>
      </c>
      <c r="E90" s="31"/>
      <c r="F90" s="32"/>
      <c r="G90" s="32"/>
      <c r="H90" s="31"/>
      <c r="I90" s="31"/>
      <c r="J90" s="31"/>
      <c r="K90" s="34"/>
      <c r="L90" s="31">
        <v>5.65</v>
      </c>
      <c r="M90" s="31"/>
      <c r="N90" s="23"/>
      <c r="O90" s="34"/>
      <c r="P90" s="31"/>
      <c r="Q90" s="23"/>
      <c r="R90" s="72"/>
      <c r="S90" s="71"/>
      <c r="T90" s="12"/>
      <c r="U90" s="12"/>
      <c r="V90" s="12"/>
      <c r="W90" s="901"/>
    </row>
    <row r="91" spans="1:23" x14ac:dyDescent="0.25">
      <c r="A91" s="547">
        <v>9</v>
      </c>
      <c r="B91" s="4" t="s">
        <v>218</v>
      </c>
      <c r="C91" s="31"/>
      <c r="D91" s="31"/>
      <c r="E91" s="31"/>
      <c r="F91" s="32"/>
      <c r="G91" s="32"/>
      <c r="H91" s="31"/>
      <c r="I91" s="31"/>
      <c r="J91" s="31"/>
      <c r="K91" s="34"/>
      <c r="L91" s="31"/>
      <c r="M91" s="31"/>
      <c r="N91" s="23"/>
      <c r="O91" s="34"/>
      <c r="P91" s="31"/>
      <c r="Q91" s="23"/>
      <c r="R91" s="72"/>
      <c r="S91" s="71"/>
      <c r="T91" s="12"/>
      <c r="U91" s="12"/>
      <c r="V91" s="12"/>
      <c r="W91" s="901"/>
    </row>
    <row r="92" spans="1:23" ht="47.25" x14ac:dyDescent="0.25">
      <c r="A92" s="547">
        <v>10</v>
      </c>
      <c r="B92" s="513" t="s">
        <v>219</v>
      </c>
      <c r="C92" s="31"/>
      <c r="D92" s="31">
        <v>5.93</v>
      </c>
      <c r="E92" s="31"/>
      <c r="F92" s="32"/>
      <c r="G92" s="32"/>
      <c r="H92" s="12"/>
      <c r="I92" s="28"/>
      <c r="J92" s="12"/>
      <c r="K92" s="125"/>
      <c r="L92" s="31">
        <v>5.93</v>
      </c>
      <c r="N92" s="23"/>
      <c r="O92" s="31"/>
      <c r="P92" s="31"/>
      <c r="Q92" s="31"/>
      <c r="R92" s="72"/>
      <c r="U92" s="12"/>
      <c r="V92" s="12"/>
      <c r="W92" s="901"/>
    </row>
    <row r="93" spans="1:23" x14ac:dyDescent="0.25">
      <c r="A93" s="547">
        <v>11</v>
      </c>
      <c r="B93" s="4" t="s">
        <v>129</v>
      </c>
      <c r="C93" s="31"/>
      <c r="D93" s="31"/>
      <c r="E93" s="31"/>
      <c r="F93" s="32"/>
      <c r="G93" s="32"/>
      <c r="H93" s="12"/>
      <c r="I93" s="28"/>
      <c r="J93" s="12"/>
      <c r="K93" s="28"/>
      <c r="L93" s="31"/>
      <c r="M93" s="23"/>
      <c r="N93" s="34"/>
      <c r="O93" s="28"/>
      <c r="P93" s="23"/>
      <c r="Q93" s="23"/>
      <c r="R93" s="12"/>
      <c r="S93" s="12"/>
      <c r="T93" s="12"/>
      <c r="U93" s="12"/>
      <c r="V93" s="12"/>
      <c r="W93" s="901"/>
    </row>
    <row r="94" spans="1:23" ht="63" x14ac:dyDescent="0.25">
      <c r="A94" s="547">
        <v>12</v>
      </c>
      <c r="B94" s="553" t="s">
        <v>220</v>
      </c>
      <c r="C94" s="31"/>
      <c r="D94" s="31">
        <v>4.6399999999999997</v>
      </c>
      <c r="E94" s="31"/>
      <c r="F94" s="32"/>
      <c r="G94" s="32"/>
      <c r="H94" s="12"/>
      <c r="I94" s="28"/>
      <c r="J94" s="12"/>
      <c r="K94" s="28"/>
      <c r="L94" s="31">
        <v>4.6399999999999997</v>
      </c>
      <c r="M94" s="23"/>
      <c r="N94" s="34"/>
      <c r="O94" s="28"/>
      <c r="P94" s="23"/>
      <c r="Q94" s="23"/>
      <c r="R94" s="12"/>
      <c r="S94" s="12"/>
      <c r="T94" s="12"/>
      <c r="U94" s="12"/>
      <c r="V94" s="12"/>
      <c r="W94" s="901"/>
    </row>
    <row r="95" spans="1:23" x14ac:dyDescent="0.25">
      <c r="A95" s="547">
        <v>13</v>
      </c>
      <c r="B95" s="4" t="s">
        <v>125</v>
      </c>
      <c r="C95" s="31"/>
      <c r="D95" s="31"/>
      <c r="E95" s="31"/>
      <c r="F95" s="32"/>
      <c r="G95" s="32"/>
      <c r="H95" s="12"/>
      <c r="I95" s="28"/>
      <c r="J95" s="12"/>
      <c r="K95" s="28"/>
      <c r="L95" s="31"/>
      <c r="M95" s="23"/>
      <c r="N95" s="34"/>
      <c r="O95" s="28"/>
      <c r="P95" s="23"/>
      <c r="Q95" s="23"/>
      <c r="R95" s="12"/>
      <c r="S95" s="12"/>
      <c r="T95" s="12"/>
      <c r="U95" s="12"/>
      <c r="V95" s="12"/>
      <c r="W95" s="901"/>
    </row>
    <row r="96" spans="1:23" ht="63" x14ac:dyDescent="0.25">
      <c r="A96" s="547">
        <v>14</v>
      </c>
      <c r="B96" s="553" t="s">
        <v>221</v>
      </c>
      <c r="C96" s="31"/>
      <c r="D96" s="31">
        <v>3.79</v>
      </c>
      <c r="E96" s="31"/>
      <c r="F96" s="32"/>
      <c r="G96" s="32"/>
      <c r="H96" s="12"/>
      <c r="I96" s="28"/>
      <c r="J96" s="12"/>
      <c r="K96" s="28"/>
      <c r="L96" s="31">
        <v>3.79</v>
      </c>
      <c r="M96" s="23"/>
      <c r="N96" s="34"/>
      <c r="O96" s="28"/>
      <c r="P96" s="23"/>
      <c r="Q96" s="23"/>
      <c r="R96" s="12"/>
      <c r="S96" s="12"/>
      <c r="T96" s="12"/>
      <c r="U96" s="12"/>
      <c r="V96" s="12"/>
      <c r="W96" s="901"/>
    </row>
    <row r="97" spans="1:23" x14ac:dyDescent="0.25">
      <c r="A97" s="547">
        <v>15</v>
      </c>
      <c r="B97" s="54" t="s">
        <v>222</v>
      </c>
      <c r="C97" s="31"/>
      <c r="D97" s="31"/>
      <c r="E97" s="31"/>
      <c r="F97" s="32"/>
      <c r="G97" s="32"/>
      <c r="H97" s="12"/>
      <c r="I97" s="28"/>
      <c r="J97" s="12"/>
      <c r="K97" s="28"/>
      <c r="L97" s="31"/>
      <c r="M97" s="23"/>
      <c r="N97" s="34"/>
      <c r="O97" s="28"/>
      <c r="P97" s="23"/>
      <c r="Q97" s="23"/>
      <c r="R97" s="12"/>
      <c r="S97" s="12"/>
      <c r="T97" s="12"/>
      <c r="U97" s="12"/>
      <c r="V97" s="12"/>
      <c r="W97" s="901"/>
    </row>
    <row r="98" spans="1:23" ht="63" x14ac:dyDescent="0.25">
      <c r="A98" s="547">
        <v>16</v>
      </c>
      <c r="B98" s="553" t="s">
        <v>223</v>
      </c>
      <c r="C98" s="31"/>
      <c r="D98" s="31">
        <v>55.55</v>
      </c>
      <c r="E98" s="31"/>
      <c r="F98" s="32"/>
      <c r="G98" s="32"/>
      <c r="H98" s="12"/>
      <c r="I98" s="28"/>
      <c r="J98" s="12"/>
      <c r="K98" s="28"/>
      <c r="L98" s="31">
        <v>55.55</v>
      </c>
      <c r="M98" s="23"/>
      <c r="N98" s="34"/>
      <c r="O98" s="28"/>
      <c r="P98" s="23"/>
      <c r="Q98" s="23"/>
      <c r="R98" s="12"/>
      <c r="S98" s="12"/>
      <c r="T98" s="12"/>
      <c r="U98" s="12"/>
      <c r="V98" s="12"/>
      <c r="W98" s="901"/>
    </row>
    <row r="99" spans="1:23" x14ac:dyDescent="0.25">
      <c r="A99" s="547">
        <v>17</v>
      </c>
      <c r="B99" s="4" t="s">
        <v>126</v>
      </c>
      <c r="C99" s="31"/>
      <c r="D99" s="31"/>
      <c r="E99" s="31"/>
      <c r="F99" s="32"/>
      <c r="G99" s="32"/>
      <c r="H99" s="902"/>
      <c r="I99" s="23"/>
      <c r="J99" s="902"/>
      <c r="K99" s="902"/>
      <c r="L99" s="31"/>
      <c r="M99" s="902"/>
      <c r="N99" s="902"/>
      <c r="O99" s="902"/>
      <c r="P99" s="902"/>
      <c r="Q99" s="902"/>
      <c r="R99" s="902"/>
      <c r="S99" s="12"/>
      <c r="T99" s="12"/>
      <c r="U99" s="12"/>
      <c r="V99" s="12"/>
      <c r="W99" s="901"/>
    </row>
    <row r="100" spans="1:23" ht="63" x14ac:dyDescent="0.25">
      <c r="A100" s="547">
        <v>18</v>
      </c>
      <c r="B100" s="553" t="s">
        <v>224</v>
      </c>
      <c r="C100" s="31"/>
      <c r="D100" s="31">
        <v>1.76</v>
      </c>
      <c r="E100" s="31"/>
      <c r="F100" s="32"/>
      <c r="G100" s="32"/>
      <c r="H100" s="93"/>
      <c r="I100" s="23"/>
      <c r="J100" s="32"/>
      <c r="K100" s="23"/>
      <c r="L100" s="31">
        <v>1.76</v>
      </c>
      <c r="M100" s="23"/>
      <c r="N100" s="28"/>
      <c r="O100" s="28"/>
      <c r="P100" s="23"/>
      <c r="Q100" s="23"/>
      <c r="R100" s="12"/>
      <c r="S100" s="12"/>
      <c r="T100" s="12"/>
      <c r="U100" s="12"/>
      <c r="V100" s="12"/>
      <c r="W100" s="901"/>
    </row>
    <row r="101" spans="1:23" x14ac:dyDescent="0.25">
      <c r="A101" s="547">
        <v>19</v>
      </c>
      <c r="B101" s="54" t="s">
        <v>128</v>
      </c>
      <c r="C101" s="31"/>
      <c r="D101" s="31"/>
      <c r="E101" s="31"/>
      <c r="F101" s="32"/>
      <c r="G101" s="32"/>
      <c r="H101" s="31"/>
      <c r="I101" s="23"/>
      <c r="J101" s="31"/>
      <c r="K101" s="23"/>
      <c r="L101" s="31"/>
      <c r="M101" s="31"/>
      <c r="N101" s="34"/>
      <c r="O101" s="34"/>
      <c r="P101" s="23"/>
      <c r="Q101" s="23"/>
      <c r="R101" s="72"/>
      <c r="S101" s="12"/>
      <c r="T101" s="12"/>
      <c r="U101" s="12"/>
      <c r="V101" s="12"/>
      <c r="W101" s="94"/>
    </row>
    <row r="102" spans="1:23" ht="63" x14ac:dyDescent="0.25">
      <c r="A102" s="547">
        <v>20</v>
      </c>
      <c r="B102" s="513" t="s">
        <v>225</v>
      </c>
      <c r="C102" s="31"/>
      <c r="D102" s="31">
        <v>4.03</v>
      </c>
      <c r="E102" s="31"/>
      <c r="F102" s="32"/>
      <c r="G102" s="32"/>
      <c r="H102" s="31"/>
      <c r="I102" s="23"/>
      <c r="J102" s="31"/>
      <c r="K102" s="23"/>
      <c r="L102" s="31">
        <v>4.03</v>
      </c>
      <c r="M102" s="31"/>
      <c r="N102" s="34"/>
      <c r="O102" s="34"/>
      <c r="P102" s="23"/>
      <c r="Q102" s="23"/>
      <c r="R102" s="72"/>
      <c r="S102" s="12"/>
      <c r="T102" s="12"/>
      <c r="U102" s="12"/>
      <c r="V102" s="12"/>
      <c r="W102" s="901"/>
    </row>
    <row r="103" spans="1:23" x14ac:dyDescent="0.25">
      <c r="A103" s="547">
        <v>21</v>
      </c>
      <c r="B103" s="55" t="s">
        <v>130</v>
      </c>
      <c r="C103" s="31"/>
      <c r="D103" s="31"/>
      <c r="E103" s="31"/>
      <c r="F103" s="32"/>
      <c r="G103" s="32"/>
      <c r="H103" s="31"/>
      <c r="I103" s="23"/>
      <c r="J103" s="31"/>
      <c r="K103" s="23"/>
      <c r="L103" s="31"/>
      <c r="M103" s="31"/>
      <c r="N103" s="34"/>
      <c r="O103" s="34"/>
      <c r="P103" s="23"/>
      <c r="Q103" s="23"/>
      <c r="R103" s="72"/>
      <c r="S103" s="12"/>
      <c r="T103" s="12"/>
      <c r="U103" s="12"/>
      <c r="V103" s="12"/>
      <c r="W103" s="901"/>
    </row>
    <row r="104" spans="1:23" ht="63" x14ac:dyDescent="0.25">
      <c r="A104" s="547">
        <v>22</v>
      </c>
      <c r="B104" s="553" t="s">
        <v>226</v>
      </c>
      <c r="C104" s="31"/>
      <c r="D104" s="31">
        <v>3.36</v>
      </c>
      <c r="E104" s="31"/>
      <c r="F104" s="32"/>
      <c r="G104" s="32"/>
      <c r="H104" s="31"/>
      <c r="I104" s="23"/>
      <c r="J104" s="31"/>
      <c r="K104" s="23"/>
      <c r="L104" s="31">
        <v>3.36</v>
      </c>
      <c r="M104" s="31"/>
      <c r="N104" s="34"/>
      <c r="O104" s="34"/>
      <c r="P104" s="23"/>
      <c r="Q104" s="23"/>
      <c r="R104" s="72"/>
      <c r="S104" s="12"/>
      <c r="T104" s="12"/>
      <c r="U104" s="12"/>
      <c r="V104" s="12"/>
      <c r="W104" s="901"/>
    </row>
    <row r="105" spans="1:23" x14ac:dyDescent="0.25">
      <c r="A105" s="547">
        <v>23</v>
      </c>
      <c r="B105" s="54" t="s">
        <v>131</v>
      </c>
      <c r="C105" s="31"/>
      <c r="D105" s="31"/>
      <c r="E105" s="31"/>
      <c r="F105" s="32"/>
      <c r="G105" s="32"/>
      <c r="H105" s="31"/>
      <c r="I105" s="23"/>
      <c r="J105" s="31"/>
      <c r="K105" s="23"/>
      <c r="L105" s="31"/>
      <c r="M105" s="31"/>
      <c r="N105" s="34"/>
      <c r="O105" s="34"/>
      <c r="P105" s="23"/>
      <c r="Q105" s="23"/>
      <c r="R105" s="72"/>
      <c r="S105" s="12"/>
      <c r="T105" s="12"/>
      <c r="U105" s="12"/>
      <c r="V105" s="12"/>
      <c r="W105" s="901"/>
    </row>
    <row r="106" spans="1:23" ht="47.25" x14ac:dyDescent="0.25">
      <c r="A106" s="547">
        <v>24</v>
      </c>
      <c r="B106" s="553" t="s">
        <v>227</v>
      </c>
      <c r="C106" s="31"/>
      <c r="D106" s="31">
        <v>3.48</v>
      </c>
      <c r="E106" s="31"/>
      <c r="F106" s="32"/>
      <c r="G106" s="32"/>
      <c r="H106" s="902"/>
      <c r="I106" s="902"/>
      <c r="J106" s="902"/>
      <c r="K106" s="902"/>
      <c r="L106" s="31">
        <v>3.48</v>
      </c>
      <c r="M106" s="902"/>
      <c r="N106" s="902"/>
      <c r="O106" s="902"/>
      <c r="P106" s="902"/>
      <c r="Q106" s="902"/>
      <c r="R106" s="902"/>
      <c r="S106" s="12"/>
      <c r="T106" s="12"/>
      <c r="U106" s="12"/>
      <c r="V106" s="12"/>
      <c r="W106" s="901"/>
    </row>
    <row r="107" spans="1:23" ht="47.25" x14ac:dyDescent="0.25">
      <c r="A107" s="547">
        <v>25</v>
      </c>
      <c r="B107" s="553" t="s">
        <v>228</v>
      </c>
      <c r="C107" s="31"/>
      <c r="D107" s="31">
        <v>5.88</v>
      </c>
      <c r="E107" s="31"/>
      <c r="F107" s="32"/>
      <c r="G107" s="32"/>
      <c r="H107" s="31"/>
      <c r="I107" s="23"/>
      <c r="J107" s="31"/>
      <c r="K107" s="23"/>
      <c r="L107" s="31">
        <v>5.88</v>
      </c>
      <c r="M107" s="31"/>
      <c r="N107" s="34"/>
      <c r="O107" s="34"/>
      <c r="P107" s="23"/>
      <c r="Q107" s="23"/>
      <c r="R107" s="72"/>
      <c r="S107" s="12"/>
      <c r="T107" s="12"/>
      <c r="U107" s="12"/>
      <c r="V107" s="12"/>
      <c r="W107" s="901"/>
    </row>
    <row r="108" spans="1:23" x14ac:dyDescent="0.25">
      <c r="A108" s="547">
        <v>26</v>
      </c>
      <c r="B108" s="47" t="s">
        <v>229</v>
      </c>
      <c r="C108" s="31"/>
      <c r="D108" s="31"/>
      <c r="E108" s="31"/>
      <c r="F108" s="32"/>
      <c r="G108" s="32"/>
      <c r="H108" s="31"/>
      <c r="I108" s="23"/>
      <c r="J108" s="31"/>
      <c r="K108" s="23"/>
      <c r="L108" s="31"/>
      <c r="M108" s="31"/>
      <c r="N108" s="34"/>
      <c r="O108" s="34"/>
      <c r="P108" s="23"/>
      <c r="Q108" s="23"/>
      <c r="R108" s="72"/>
      <c r="S108" s="12"/>
      <c r="T108" s="12"/>
      <c r="U108" s="12"/>
      <c r="V108" s="12"/>
      <c r="W108" s="901"/>
    </row>
    <row r="109" spans="1:23" ht="47.25" x14ac:dyDescent="0.25">
      <c r="A109" s="547">
        <v>27</v>
      </c>
      <c r="B109" s="553" t="s">
        <v>230</v>
      </c>
      <c r="C109" s="31"/>
      <c r="D109" s="31">
        <v>8.08</v>
      </c>
      <c r="E109" s="31"/>
      <c r="F109" s="32"/>
      <c r="G109" s="32"/>
      <c r="H109" s="31"/>
      <c r="I109" s="23"/>
      <c r="J109" s="31"/>
      <c r="K109" s="23"/>
      <c r="L109" s="31">
        <v>8.08</v>
      </c>
      <c r="M109" s="31"/>
      <c r="N109" s="34"/>
      <c r="O109" s="34"/>
      <c r="P109" s="23"/>
      <c r="Q109" s="23"/>
      <c r="R109" s="72"/>
      <c r="S109" s="12"/>
      <c r="T109" s="12"/>
      <c r="U109" s="12"/>
      <c r="V109" s="12"/>
      <c r="W109" s="901"/>
    </row>
    <row r="110" spans="1:23" ht="63" x14ac:dyDescent="0.25">
      <c r="A110" s="547">
        <v>28</v>
      </c>
      <c r="B110" s="553" t="s">
        <v>231</v>
      </c>
      <c r="C110" s="31"/>
      <c r="D110" s="31">
        <v>8.3800000000000008</v>
      </c>
      <c r="E110" s="31"/>
      <c r="F110" s="32"/>
      <c r="G110" s="32"/>
      <c r="H110" s="31"/>
      <c r="I110" s="23"/>
      <c r="J110" s="31"/>
      <c r="K110" s="23"/>
      <c r="L110" s="31">
        <v>8.3800000000000008</v>
      </c>
      <c r="M110" s="31"/>
      <c r="N110" s="34"/>
      <c r="O110" s="34"/>
      <c r="P110" s="23"/>
      <c r="Q110" s="23"/>
      <c r="R110" s="72"/>
      <c r="S110" s="12"/>
      <c r="T110" s="12"/>
      <c r="U110" s="12"/>
      <c r="V110" s="12"/>
      <c r="W110" s="901"/>
    </row>
    <row r="111" spans="1:23" ht="78.75" x14ac:dyDescent="0.25">
      <c r="A111" s="547">
        <v>29</v>
      </c>
      <c r="B111" s="553" t="s">
        <v>232</v>
      </c>
      <c r="C111" s="31"/>
      <c r="D111" s="31">
        <v>8.3800000000000008</v>
      </c>
      <c r="E111" s="31"/>
      <c r="F111" s="32"/>
      <c r="G111" s="32"/>
      <c r="H111" s="31"/>
      <c r="I111" s="23"/>
      <c r="J111" s="31"/>
      <c r="K111" s="23"/>
      <c r="L111" s="31">
        <v>8.3800000000000008</v>
      </c>
      <c r="M111" s="31"/>
      <c r="N111" s="34"/>
      <c r="O111" s="34"/>
      <c r="P111" s="23"/>
      <c r="Q111" s="23"/>
      <c r="R111" s="72"/>
      <c r="S111" s="12"/>
      <c r="T111" s="12"/>
      <c r="U111" s="12"/>
      <c r="V111" s="12"/>
      <c r="W111" s="901"/>
    </row>
    <row r="112" spans="1:23" x14ac:dyDescent="0.25">
      <c r="A112" s="547">
        <v>30</v>
      </c>
      <c r="B112" s="47" t="s">
        <v>233</v>
      </c>
      <c r="C112" s="31"/>
      <c r="D112" s="31"/>
      <c r="E112" s="31"/>
      <c r="F112" s="32"/>
      <c r="G112" s="32"/>
      <c r="H112" s="31"/>
      <c r="I112" s="23"/>
      <c r="J112" s="31"/>
      <c r="K112" s="23"/>
      <c r="L112" s="31"/>
      <c r="M112" s="31"/>
      <c r="N112" s="34"/>
      <c r="O112" s="34"/>
      <c r="P112" s="23"/>
      <c r="Q112" s="23"/>
      <c r="R112" s="72"/>
      <c r="S112" s="12"/>
      <c r="T112" s="12"/>
      <c r="U112" s="12"/>
      <c r="V112" s="12"/>
      <c r="W112" s="901"/>
    </row>
    <row r="113" spans="1:23" ht="63" x14ac:dyDescent="0.25">
      <c r="A113" s="547">
        <v>31</v>
      </c>
      <c r="B113" s="513" t="s">
        <v>234</v>
      </c>
      <c r="C113" s="31"/>
      <c r="D113" s="31">
        <v>5.78</v>
      </c>
      <c r="E113" s="31"/>
      <c r="F113" s="32"/>
      <c r="G113" s="32"/>
      <c r="H113" s="12"/>
      <c r="I113" s="28"/>
      <c r="J113" s="12"/>
      <c r="K113" s="28"/>
      <c r="L113" s="31">
        <v>5.78</v>
      </c>
      <c r="M113" s="23"/>
      <c r="N113" s="34"/>
      <c r="O113" s="28"/>
      <c r="P113" s="23"/>
      <c r="Q113" s="23"/>
      <c r="R113" s="12"/>
      <c r="S113" s="12"/>
      <c r="T113" s="12"/>
      <c r="U113" s="12"/>
      <c r="V113" s="12"/>
      <c r="W113" s="901"/>
    </row>
    <row r="114" spans="1:23" ht="63" x14ac:dyDescent="0.25">
      <c r="A114" s="547">
        <v>32</v>
      </c>
      <c r="B114" s="513" t="s">
        <v>235</v>
      </c>
      <c r="C114" s="31"/>
      <c r="D114" s="31">
        <v>4.05</v>
      </c>
      <c r="E114" s="31"/>
      <c r="F114" s="32"/>
      <c r="G114" s="32"/>
      <c r="H114" s="12"/>
      <c r="I114" s="28"/>
      <c r="J114" s="12"/>
      <c r="K114" s="28"/>
      <c r="L114" s="31">
        <v>4.05</v>
      </c>
      <c r="M114" s="23"/>
      <c r="N114" s="34"/>
      <c r="O114" s="28"/>
      <c r="P114" s="23"/>
      <c r="Q114" s="23"/>
      <c r="R114" s="12"/>
      <c r="S114" s="12"/>
      <c r="T114" s="12"/>
      <c r="U114" s="12"/>
      <c r="V114" s="12"/>
      <c r="W114" s="901"/>
    </row>
    <row r="115" spans="1:23" ht="78.75" x14ac:dyDescent="0.25">
      <c r="A115" s="547">
        <v>33</v>
      </c>
      <c r="B115" s="513" t="s">
        <v>236</v>
      </c>
      <c r="C115" s="31"/>
      <c r="D115" s="31">
        <v>5.3</v>
      </c>
      <c r="E115" s="31"/>
      <c r="F115" s="32"/>
      <c r="G115" s="32"/>
      <c r="H115" s="12"/>
      <c r="I115" s="28"/>
      <c r="J115" s="12"/>
      <c r="K115" s="28"/>
      <c r="L115" s="31">
        <v>5.3</v>
      </c>
      <c r="M115" s="23"/>
      <c r="N115" s="34"/>
      <c r="O115" s="28"/>
      <c r="P115" s="23"/>
      <c r="Q115" s="23"/>
      <c r="R115" s="12"/>
      <c r="S115" s="12"/>
      <c r="T115" s="12"/>
      <c r="U115" s="12"/>
      <c r="V115" s="12"/>
      <c r="W115" s="901"/>
    </row>
    <row r="116" spans="1:23" ht="78.75" x14ac:dyDescent="0.25">
      <c r="A116" s="547">
        <v>34</v>
      </c>
      <c r="B116" s="513" t="s">
        <v>237</v>
      </c>
      <c r="C116" s="31"/>
      <c r="D116" s="31">
        <v>4.54</v>
      </c>
      <c r="E116" s="31"/>
      <c r="F116" s="32"/>
      <c r="G116" s="32"/>
      <c r="H116" s="12"/>
      <c r="I116" s="28"/>
      <c r="J116" s="12"/>
      <c r="K116" s="28"/>
      <c r="L116" s="31">
        <v>4.54</v>
      </c>
      <c r="M116" s="23"/>
      <c r="N116" s="34"/>
      <c r="O116" s="28"/>
      <c r="P116" s="23"/>
      <c r="Q116" s="23"/>
      <c r="R116" s="12"/>
      <c r="S116" s="12"/>
      <c r="T116" s="12"/>
      <c r="U116" s="12"/>
      <c r="V116" s="12"/>
      <c r="W116" s="901"/>
    </row>
    <row r="117" spans="1:23" ht="63" x14ac:dyDescent="0.25">
      <c r="A117" s="547">
        <v>35</v>
      </c>
      <c r="B117" s="513" t="s">
        <v>238</v>
      </c>
      <c r="C117" s="31"/>
      <c r="D117" s="31">
        <v>5.75</v>
      </c>
      <c r="E117" s="31"/>
      <c r="F117" s="32"/>
      <c r="G117" s="32"/>
      <c r="H117" s="12"/>
      <c r="I117" s="28"/>
      <c r="J117" s="12"/>
      <c r="K117" s="28"/>
      <c r="L117" s="31">
        <v>5.75</v>
      </c>
      <c r="M117" s="23"/>
      <c r="N117" s="34"/>
      <c r="O117" s="28"/>
      <c r="P117" s="23"/>
      <c r="Q117" s="23"/>
      <c r="R117" s="12"/>
      <c r="S117" s="12"/>
      <c r="T117" s="12"/>
      <c r="U117" s="12"/>
      <c r="V117" s="12"/>
      <c r="W117" s="901"/>
    </row>
    <row r="118" spans="1:23" x14ac:dyDescent="0.25">
      <c r="A118" s="547">
        <v>36</v>
      </c>
      <c r="B118" s="4" t="s">
        <v>132</v>
      </c>
      <c r="C118" s="31"/>
      <c r="D118" s="31"/>
      <c r="E118" s="31"/>
      <c r="F118" s="32"/>
      <c r="G118" s="32"/>
      <c r="H118" s="12"/>
      <c r="I118" s="28"/>
      <c r="J118" s="12"/>
      <c r="K118" s="28"/>
      <c r="L118" s="31"/>
      <c r="M118" s="23"/>
      <c r="N118" s="34"/>
      <c r="O118" s="28"/>
      <c r="P118" s="23"/>
      <c r="Q118" s="23"/>
      <c r="R118" s="12"/>
      <c r="S118" s="12"/>
      <c r="T118" s="12"/>
      <c r="U118" s="12"/>
      <c r="V118" s="12"/>
      <c r="W118" s="901"/>
    </row>
    <row r="119" spans="1:23" ht="47.25" x14ac:dyDescent="0.25">
      <c r="A119" s="547">
        <v>37</v>
      </c>
      <c r="B119" s="554" t="s">
        <v>239</v>
      </c>
      <c r="C119" s="31"/>
      <c r="D119" s="31">
        <v>6.26</v>
      </c>
      <c r="E119" s="31"/>
      <c r="F119" s="32"/>
      <c r="G119" s="32"/>
      <c r="H119" s="12"/>
      <c r="I119" s="28"/>
      <c r="J119" s="12"/>
      <c r="K119" s="28"/>
      <c r="L119" s="31">
        <v>6.26</v>
      </c>
      <c r="M119" s="23"/>
      <c r="N119" s="34"/>
      <c r="O119" s="28"/>
      <c r="P119" s="23"/>
      <c r="Q119" s="23"/>
      <c r="R119" s="12"/>
      <c r="S119" s="12"/>
      <c r="T119" s="12"/>
      <c r="U119" s="12"/>
      <c r="V119" s="12"/>
      <c r="W119" s="901"/>
    </row>
    <row r="120" spans="1:23" x14ac:dyDescent="0.25">
      <c r="A120" s="547">
        <v>38</v>
      </c>
      <c r="B120" s="45" t="s">
        <v>133</v>
      </c>
      <c r="C120" s="31"/>
      <c r="D120" s="31"/>
      <c r="E120" s="31"/>
      <c r="F120" s="32"/>
      <c r="G120" s="32"/>
      <c r="H120" s="12"/>
      <c r="I120" s="28"/>
      <c r="J120" s="12"/>
      <c r="K120" s="28"/>
      <c r="L120" s="31"/>
      <c r="M120" s="23"/>
      <c r="N120" s="34"/>
      <c r="O120" s="28"/>
      <c r="P120" s="23"/>
      <c r="Q120" s="23"/>
      <c r="R120" s="12"/>
      <c r="S120" s="12"/>
      <c r="T120" s="12"/>
      <c r="U120" s="12"/>
      <c r="V120" s="12"/>
      <c r="W120" s="901"/>
    </row>
    <row r="121" spans="1:23" ht="63" x14ac:dyDescent="0.25">
      <c r="A121" s="547">
        <v>39</v>
      </c>
      <c r="B121" s="554" t="s">
        <v>240</v>
      </c>
      <c r="C121" s="31"/>
      <c r="D121" s="31">
        <v>2.41</v>
      </c>
      <c r="E121" s="31"/>
      <c r="F121" s="32"/>
      <c r="G121" s="32"/>
      <c r="H121" s="12"/>
      <c r="I121" s="28"/>
      <c r="J121" s="12"/>
      <c r="K121" s="28"/>
      <c r="L121" s="31">
        <v>2.41</v>
      </c>
      <c r="M121" s="23"/>
      <c r="N121" s="34"/>
      <c r="O121" s="28"/>
      <c r="P121" s="23"/>
      <c r="Q121" s="23"/>
      <c r="R121" s="12"/>
      <c r="S121" s="12"/>
      <c r="T121" s="12"/>
      <c r="U121" s="12"/>
      <c r="V121" s="12"/>
      <c r="W121" s="901"/>
    </row>
    <row r="122" spans="1:23" x14ac:dyDescent="0.25">
      <c r="A122" s="547">
        <v>40</v>
      </c>
      <c r="B122" s="47" t="s">
        <v>134</v>
      </c>
      <c r="C122" s="31"/>
      <c r="D122" s="31"/>
      <c r="E122" s="31"/>
      <c r="F122" s="32"/>
      <c r="G122" s="32"/>
      <c r="H122" s="12"/>
      <c r="I122" s="28"/>
      <c r="J122" s="12"/>
      <c r="K122" s="28"/>
      <c r="L122" s="31"/>
      <c r="M122" s="23"/>
      <c r="N122" s="34"/>
      <c r="O122" s="28"/>
      <c r="P122" s="23"/>
      <c r="Q122" s="23"/>
      <c r="R122" s="12"/>
      <c r="S122" s="12"/>
      <c r="T122" s="12"/>
      <c r="U122" s="12"/>
      <c r="V122" s="12"/>
      <c r="W122" s="901"/>
    </row>
    <row r="123" spans="1:23" ht="126" x14ac:dyDescent="0.25">
      <c r="A123" s="547">
        <v>41</v>
      </c>
      <c r="B123" s="554" t="s">
        <v>241</v>
      </c>
      <c r="C123" s="31"/>
      <c r="D123" s="31">
        <v>44.08</v>
      </c>
      <c r="E123" s="31"/>
      <c r="F123" s="32"/>
      <c r="G123" s="32"/>
      <c r="H123" s="12"/>
      <c r="I123" s="28"/>
      <c r="J123" s="12"/>
      <c r="K123" s="28"/>
      <c r="L123" s="31">
        <v>44.08</v>
      </c>
      <c r="M123" s="23"/>
      <c r="N123" s="34"/>
      <c r="O123" s="28"/>
      <c r="P123" s="23"/>
      <c r="Q123" s="23"/>
      <c r="R123" s="12"/>
      <c r="S123" s="12"/>
      <c r="T123" s="12"/>
      <c r="U123" s="12"/>
      <c r="V123" s="12"/>
      <c r="W123" s="901"/>
    </row>
    <row r="124" spans="1:23" x14ac:dyDescent="0.25">
      <c r="A124" s="547">
        <v>42</v>
      </c>
      <c r="B124" s="47" t="s">
        <v>135</v>
      </c>
      <c r="C124" s="31"/>
      <c r="D124" s="31"/>
      <c r="E124" s="31"/>
      <c r="F124" s="32"/>
      <c r="G124" s="32"/>
      <c r="H124" s="12"/>
      <c r="I124" s="28"/>
      <c r="J124" s="12"/>
      <c r="K124" s="28"/>
      <c r="L124" s="31"/>
      <c r="M124" s="23"/>
      <c r="N124" s="34"/>
      <c r="O124" s="28"/>
      <c r="P124" s="23"/>
      <c r="Q124" s="23"/>
      <c r="R124" s="12"/>
      <c r="S124" s="12"/>
      <c r="T124" s="12"/>
      <c r="U124" s="12"/>
      <c r="V124" s="12"/>
      <c r="W124" s="901"/>
    </row>
    <row r="125" spans="1:23" ht="47.25" x14ac:dyDescent="0.25">
      <c r="A125" s="547">
        <v>43</v>
      </c>
      <c r="B125" s="465" t="s">
        <v>242</v>
      </c>
      <c r="C125" s="31"/>
      <c r="D125" s="31">
        <v>2.64</v>
      </c>
      <c r="E125" s="31"/>
      <c r="F125" s="32"/>
      <c r="G125" s="32"/>
      <c r="H125" s="12"/>
      <c r="I125" s="28"/>
      <c r="J125" s="12"/>
      <c r="K125" s="28"/>
      <c r="L125" s="31">
        <v>2.64</v>
      </c>
      <c r="M125" s="23"/>
      <c r="N125" s="34"/>
      <c r="O125" s="28"/>
      <c r="P125" s="23"/>
      <c r="Q125" s="23"/>
      <c r="R125" s="12"/>
      <c r="S125" s="12"/>
      <c r="T125" s="12"/>
      <c r="U125" s="12"/>
      <c r="V125" s="12"/>
      <c r="W125" s="901"/>
    </row>
    <row r="126" spans="1:23" ht="47.25" x14ac:dyDescent="0.25">
      <c r="A126" s="547">
        <v>44</v>
      </c>
      <c r="B126" s="465" t="s">
        <v>243</v>
      </c>
      <c r="C126" s="31"/>
      <c r="D126" s="31">
        <v>3.96</v>
      </c>
      <c r="E126" s="31"/>
      <c r="F126" s="32"/>
      <c r="G126" s="32"/>
      <c r="H126" s="12"/>
      <c r="I126" s="28"/>
      <c r="J126" s="12"/>
      <c r="K126" s="28"/>
      <c r="L126" s="31">
        <v>3.96</v>
      </c>
      <c r="M126" s="23"/>
      <c r="N126" s="34"/>
      <c r="O126" s="28"/>
      <c r="P126" s="23"/>
      <c r="Q126" s="23"/>
      <c r="R126" s="12"/>
      <c r="S126" s="12"/>
      <c r="T126" s="12"/>
      <c r="U126" s="12"/>
      <c r="V126" s="12"/>
      <c r="W126" s="901"/>
    </row>
    <row r="127" spans="1:23" ht="47.25" x14ac:dyDescent="0.25">
      <c r="A127" s="547">
        <v>45</v>
      </c>
      <c r="B127" s="465" t="s">
        <v>244</v>
      </c>
      <c r="C127" s="31"/>
      <c r="D127" s="31">
        <v>4.4000000000000004</v>
      </c>
      <c r="E127" s="31"/>
      <c r="F127" s="32"/>
      <c r="G127" s="32"/>
      <c r="H127" s="12"/>
      <c r="I127" s="28"/>
      <c r="J127" s="12"/>
      <c r="K127" s="28"/>
      <c r="L127" s="31">
        <v>4.4000000000000004</v>
      </c>
      <c r="M127" s="23"/>
      <c r="N127" s="34"/>
      <c r="O127" s="28"/>
      <c r="P127" s="23"/>
      <c r="Q127" s="23"/>
      <c r="R127" s="12"/>
      <c r="S127" s="12"/>
      <c r="T127" s="12"/>
      <c r="U127" s="12"/>
      <c r="V127" s="12"/>
      <c r="W127" s="901"/>
    </row>
    <row r="128" spans="1:23" x14ac:dyDescent="0.25">
      <c r="A128" s="547">
        <v>46</v>
      </c>
      <c r="B128" s="47" t="s">
        <v>245</v>
      </c>
      <c r="C128" s="31"/>
      <c r="D128" s="31"/>
      <c r="E128" s="31"/>
      <c r="F128" s="32"/>
      <c r="G128" s="32"/>
      <c r="H128" s="12"/>
      <c r="I128" s="28"/>
      <c r="J128" s="12"/>
      <c r="K128" s="28"/>
      <c r="L128" s="31"/>
      <c r="M128" s="23"/>
      <c r="N128" s="34"/>
      <c r="O128" s="28"/>
      <c r="P128" s="23"/>
      <c r="Q128" s="23"/>
      <c r="R128" s="12"/>
      <c r="S128" s="12"/>
      <c r="T128" s="12"/>
      <c r="U128" s="12"/>
      <c r="V128" s="12"/>
      <c r="W128" s="901"/>
    </row>
    <row r="129" spans="1:23" ht="47.25" x14ac:dyDescent="0.25">
      <c r="A129" s="547">
        <v>47</v>
      </c>
      <c r="B129" s="513" t="s">
        <v>246</v>
      </c>
      <c r="C129" s="31"/>
      <c r="D129" s="31">
        <v>11.31</v>
      </c>
      <c r="E129" s="31"/>
      <c r="F129" s="32"/>
      <c r="G129" s="32"/>
      <c r="H129" s="12"/>
      <c r="I129" s="28"/>
      <c r="J129" s="12"/>
      <c r="K129" s="28"/>
      <c r="L129" s="31">
        <v>11.31</v>
      </c>
      <c r="M129" s="23"/>
      <c r="N129" s="34"/>
      <c r="O129" s="28"/>
      <c r="P129" s="23"/>
      <c r="Q129" s="23"/>
      <c r="R129" s="12"/>
      <c r="S129" s="12"/>
      <c r="T129" s="12"/>
      <c r="U129" s="12"/>
      <c r="V129" s="12"/>
      <c r="W129" s="901"/>
    </row>
    <row r="130" spans="1:23" x14ac:dyDescent="0.25">
      <c r="A130" s="547">
        <v>48</v>
      </c>
      <c r="B130" s="4" t="s">
        <v>247</v>
      </c>
      <c r="C130" s="31"/>
      <c r="D130" s="31"/>
      <c r="E130" s="31"/>
      <c r="F130" s="32"/>
      <c r="G130" s="32"/>
      <c r="H130" s="12"/>
      <c r="I130" s="28"/>
      <c r="J130" s="12"/>
      <c r="K130" s="28"/>
      <c r="L130" s="31"/>
      <c r="M130" s="23"/>
      <c r="N130" s="34"/>
      <c r="O130" s="28"/>
      <c r="P130" s="23"/>
      <c r="Q130" s="23"/>
      <c r="R130" s="12"/>
      <c r="S130" s="12"/>
      <c r="T130" s="12"/>
      <c r="U130" s="12"/>
      <c r="V130" s="12"/>
      <c r="W130" s="901"/>
    </row>
    <row r="131" spans="1:23" ht="78.75" x14ac:dyDescent="0.25">
      <c r="A131" s="547">
        <v>49</v>
      </c>
      <c r="B131" s="513" t="s">
        <v>248</v>
      </c>
      <c r="C131" s="31"/>
      <c r="D131" s="31">
        <v>7.18</v>
      </c>
      <c r="E131" s="31"/>
      <c r="F131" s="32"/>
      <c r="G131" s="32"/>
      <c r="H131" s="12"/>
      <c r="I131" s="28"/>
      <c r="J131" s="12"/>
      <c r="K131" s="28"/>
      <c r="L131" s="31">
        <v>7.18</v>
      </c>
      <c r="M131" s="23"/>
      <c r="N131" s="34"/>
      <c r="O131" s="28"/>
      <c r="P131" s="23"/>
      <c r="Q131" s="23"/>
      <c r="R131" s="12"/>
      <c r="S131" s="12"/>
      <c r="T131" s="12"/>
      <c r="U131" s="12"/>
      <c r="V131" s="12"/>
      <c r="W131" s="901"/>
    </row>
    <row r="132" spans="1:23" ht="78.75" x14ac:dyDescent="0.25">
      <c r="A132" s="547">
        <v>50</v>
      </c>
      <c r="B132" s="513" t="s">
        <v>249</v>
      </c>
      <c r="C132" s="31"/>
      <c r="D132" s="31">
        <v>6.24</v>
      </c>
      <c r="E132" s="31"/>
      <c r="F132" s="32"/>
      <c r="G132" s="32"/>
      <c r="H132" s="12"/>
      <c r="I132" s="28"/>
      <c r="J132" s="12"/>
      <c r="K132" s="28"/>
      <c r="L132" s="31">
        <v>6.24</v>
      </c>
      <c r="M132" s="23"/>
      <c r="N132" s="34"/>
      <c r="O132" s="28"/>
      <c r="P132" s="23"/>
      <c r="Q132" s="23"/>
      <c r="R132" s="12"/>
      <c r="S132" s="12"/>
      <c r="T132" s="12"/>
      <c r="U132" s="12"/>
      <c r="V132" s="12"/>
      <c r="W132" s="901"/>
    </row>
    <row r="133" spans="1:23" x14ac:dyDescent="0.25">
      <c r="A133" s="547">
        <v>51</v>
      </c>
      <c r="B133" s="4" t="s">
        <v>140</v>
      </c>
      <c r="C133" s="31"/>
      <c r="D133" s="31"/>
      <c r="E133" s="31"/>
      <c r="F133" s="32"/>
      <c r="G133" s="32"/>
      <c r="H133" s="12"/>
      <c r="I133" s="28"/>
      <c r="J133" s="12"/>
      <c r="K133" s="28"/>
      <c r="L133" s="31"/>
      <c r="M133" s="23"/>
      <c r="N133" s="34"/>
      <c r="O133" s="28"/>
      <c r="P133" s="23"/>
      <c r="Q133" s="23"/>
      <c r="R133" s="12"/>
      <c r="S133" s="12"/>
      <c r="T133" s="12"/>
      <c r="U133" s="12"/>
      <c r="V133" s="12"/>
      <c r="W133" s="901"/>
    </row>
    <row r="134" spans="1:23" ht="63" x14ac:dyDescent="0.25">
      <c r="A134" s="547">
        <v>52</v>
      </c>
      <c r="B134" s="554" t="s">
        <v>250</v>
      </c>
      <c r="C134" s="31"/>
      <c r="D134" s="31">
        <v>3.16</v>
      </c>
      <c r="E134" s="31"/>
      <c r="F134" s="32"/>
      <c r="G134" s="32"/>
      <c r="H134" s="12"/>
      <c r="I134" s="28"/>
      <c r="J134" s="12"/>
      <c r="K134" s="28"/>
      <c r="L134" s="31">
        <v>3.16</v>
      </c>
      <c r="M134" s="23"/>
      <c r="N134" s="34"/>
      <c r="O134" s="28"/>
      <c r="P134" s="23"/>
      <c r="Q134" s="23"/>
      <c r="R134" s="12"/>
      <c r="S134" s="12"/>
      <c r="T134" s="12"/>
      <c r="U134" s="12"/>
      <c r="V134" s="12"/>
      <c r="W134" s="901"/>
    </row>
    <row r="135" spans="1:23" x14ac:dyDescent="0.25">
      <c r="A135" s="547">
        <v>53</v>
      </c>
      <c r="B135" s="47" t="s">
        <v>251</v>
      </c>
      <c r="C135" s="31"/>
      <c r="D135" s="31"/>
      <c r="E135" s="31"/>
      <c r="F135" s="32"/>
      <c r="G135" s="32"/>
      <c r="H135" s="12"/>
      <c r="I135" s="28"/>
      <c r="J135" s="12"/>
      <c r="K135" s="28"/>
      <c r="L135" s="31"/>
      <c r="M135" s="23"/>
      <c r="N135" s="34"/>
      <c r="O135" s="28"/>
      <c r="P135" s="23"/>
      <c r="Q135" s="23"/>
      <c r="R135" s="12"/>
      <c r="S135" s="12"/>
      <c r="T135" s="12"/>
      <c r="U135" s="12"/>
      <c r="V135" s="12"/>
      <c r="W135" s="901"/>
    </row>
    <row r="136" spans="1:23" ht="63" x14ac:dyDescent="0.25">
      <c r="A136" s="547">
        <v>54</v>
      </c>
      <c r="B136" s="554" t="s">
        <v>252</v>
      </c>
      <c r="C136" s="31"/>
      <c r="D136" s="31">
        <v>10.92</v>
      </c>
      <c r="E136" s="31"/>
      <c r="F136" s="32"/>
      <c r="G136" s="32"/>
      <c r="H136" s="31"/>
      <c r="I136" s="23"/>
      <c r="J136" s="31"/>
      <c r="K136" s="23"/>
      <c r="L136" s="31">
        <v>10.92</v>
      </c>
      <c r="M136" s="31"/>
      <c r="N136" s="34"/>
      <c r="O136" s="34"/>
      <c r="P136" s="23"/>
      <c r="Q136" s="23"/>
      <c r="R136" s="72"/>
      <c r="S136" s="12"/>
      <c r="T136" s="12"/>
      <c r="U136" s="12"/>
      <c r="V136" s="12"/>
      <c r="W136" s="901"/>
    </row>
    <row r="137" spans="1:23" ht="63" x14ac:dyDescent="0.25">
      <c r="A137" s="547">
        <v>55</v>
      </c>
      <c r="B137" s="45" t="s">
        <v>638</v>
      </c>
      <c r="C137" s="31"/>
      <c r="D137" s="31"/>
      <c r="E137" s="31">
        <f>G137+I137+K137+M137</f>
        <v>386.225468417</v>
      </c>
      <c r="F137" s="32"/>
      <c r="G137" s="655">
        <v>14.799583460000003</v>
      </c>
      <c r="H137" s="654">
        <v>0</v>
      </c>
      <c r="I137" s="655">
        <v>41.619124590000013</v>
      </c>
      <c r="J137" s="654">
        <v>0</v>
      </c>
      <c r="K137" s="655">
        <v>34.25711161000001</v>
      </c>
      <c r="L137" s="23"/>
      <c r="M137" s="31">
        <v>295.549648757</v>
      </c>
      <c r="N137" s="31">
        <v>414.38476741080012</v>
      </c>
      <c r="O137" s="31">
        <v>210.2139794958</v>
      </c>
      <c r="P137" s="31">
        <v>351.13217014339011</v>
      </c>
      <c r="Q137" s="31">
        <v>178.10607869</v>
      </c>
      <c r="R137" s="72"/>
      <c r="S137" s="12"/>
      <c r="T137" s="12"/>
      <c r="U137" s="71"/>
      <c r="V137" s="12"/>
      <c r="W137" s="901"/>
    </row>
    <row r="138" spans="1:23" x14ac:dyDescent="0.25">
      <c r="A138" s="547">
        <v>56</v>
      </c>
      <c r="B138" s="41" t="s">
        <v>616</v>
      </c>
      <c r="C138" s="12"/>
      <c r="D138" s="654">
        <v>15.174799999999999</v>
      </c>
      <c r="E138" s="654">
        <v>70.916401973199996</v>
      </c>
      <c r="F138" s="32"/>
      <c r="G138" s="655"/>
      <c r="H138" s="654"/>
      <c r="I138" s="655"/>
      <c r="J138" s="654">
        <v>15.174799999999999</v>
      </c>
      <c r="K138" s="654">
        <v>70.916401973199996</v>
      </c>
      <c r="L138" s="23"/>
      <c r="M138" s="31"/>
      <c r="N138" s="654">
        <v>70.916401973199996</v>
      </c>
      <c r="O138" s="31"/>
      <c r="P138" s="31">
        <f>N138/1.18</f>
        <v>60.098645740000002</v>
      </c>
      <c r="Q138" s="31"/>
      <c r="R138" s="72"/>
      <c r="S138" s="12"/>
      <c r="T138" s="12"/>
      <c r="U138" s="71"/>
      <c r="V138" s="12"/>
      <c r="W138" s="915"/>
    </row>
    <row r="139" spans="1:23" x14ac:dyDescent="0.25">
      <c r="A139" s="547">
        <v>57</v>
      </c>
      <c r="B139" s="41" t="s">
        <v>617</v>
      </c>
      <c r="C139" s="12"/>
      <c r="D139" s="654">
        <v>129.80000000000001</v>
      </c>
      <c r="E139" s="654">
        <v>214.44070300000001</v>
      </c>
      <c r="F139" s="32"/>
      <c r="G139" s="655"/>
      <c r="H139" s="654"/>
      <c r="I139" s="655"/>
      <c r="J139" s="654">
        <v>129.80000000000001</v>
      </c>
      <c r="K139" s="654">
        <v>214.44070300000001</v>
      </c>
      <c r="L139" s="23"/>
      <c r="M139" s="31"/>
      <c r="N139" s="654">
        <v>214.44070300000001</v>
      </c>
      <c r="O139" s="31"/>
      <c r="P139" s="31">
        <f>N139/1.18</f>
        <v>181.72940932203392</v>
      </c>
      <c r="Q139" s="31"/>
      <c r="R139" s="72"/>
      <c r="S139" s="12"/>
      <c r="T139" s="12"/>
      <c r="U139" s="71"/>
      <c r="V139" s="12"/>
      <c r="W139" s="915"/>
    </row>
    <row r="140" spans="1:23" x14ac:dyDescent="0.25">
      <c r="A140" s="2"/>
      <c r="B140" s="53"/>
      <c r="C140" s="31"/>
      <c r="D140" s="31"/>
      <c r="E140" s="31"/>
      <c r="F140" s="32"/>
      <c r="G140" s="32"/>
      <c r="H140" s="31"/>
      <c r="I140" s="23"/>
      <c r="J140" s="31"/>
      <c r="K140" s="23"/>
      <c r="L140" s="23"/>
      <c r="M140" s="31"/>
      <c r="N140" s="34"/>
      <c r="O140" s="34"/>
      <c r="P140" s="23"/>
      <c r="Q140" s="23"/>
      <c r="R140" s="72"/>
      <c r="S140" s="12"/>
      <c r="T140" s="12"/>
      <c r="U140" s="12"/>
      <c r="V140" s="12"/>
      <c r="W140" s="901"/>
    </row>
    <row r="141" spans="1:23" ht="47.25" x14ac:dyDescent="0.25">
      <c r="A141" s="13"/>
      <c r="B141" s="899" t="s">
        <v>11</v>
      </c>
      <c r="C141" s="12"/>
      <c r="D141" s="866"/>
      <c r="E141" s="12"/>
      <c r="F141" s="12"/>
      <c r="G141" s="28"/>
      <c r="H141" s="12"/>
      <c r="I141" s="28"/>
      <c r="J141" s="12"/>
      <c r="K141" s="28"/>
      <c r="L141" s="28"/>
      <c r="M141" s="23"/>
      <c r="N141" s="34"/>
      <c r="O141" s="28"/>
      <c r="P141" s="23"/>
      <c r="Q141" s="23"/>
      <c r="R141" s="12"/>
      <c r="S141" s="12"/>
      <c r="T141" s="12"/>
      <c r="U141" s="12"/>
      <c r="V141" s="12"/>
      <c r="W141" s="901"/>
    </row>
    <row r="142" spans="1:23" x14ac:dyDescent="0.25">
      <c r="A142" s="13"/>
      <c r="B142" s="49" t="s">
        <v>3</v>
      </c>
      <c r="C142" s="12"/>
      <c r="D142" s="866"/>
      <c r="E142" s="12"/>
      <c r="F142" s="12"/>
      <c r="G142" s="28"/>
      <c r="H142" s="12"/>
      <c r="I142" s="28"/>
      <c r="J142" s="12"/>
      <c r="K142" s="28"/>
      <c r="L142" s="28"/>
      <c r="M142" s="23"/>
      <c r="N142" s="34"/>
      <c r="O142" s="28"/>
      <c r="P142" s="23"/>
      <c r="Q142" s="23"/>
      <c r="R142" s="12"/>
      <c r="S142" s="12"/>
      <c r="T142" s="12"/>
      <c r="U142" s="12"/>
      <c r="V142" s="12"/>
      <c r="W142" s="901"/>
    </row>
    <row r="143" spans="1:23" x14ac:dyDescent="0.25">
      <c r="A143" s="13"/>
      <c r="B143" s="49" t="s">
        <v>5</v>
      </c>
      <c r="C143" s="12"/>
      <c r="D143" s="866"/>
      <c r="E143" s="12"/>
      <c r="F143" s="12"/>
      <c r="G143" s="28"/>
      <c r="H143" s="12"/>
      <c r="I143" s="28"/>
      <c r="J143" s="12"/>
      <c r="K143" s="28"/>
      <c r="L143" s="28"/>
      <c r="M143" s="23"/>
      <c r="N143" s="34"/>
      <c r="O143" s="28"/>
      <c r="P143" s="23"/>
      <c r="Q143" s="23"/>
      <c r="R143" s="12"/>
      <c r="S143" s="12"/>
      <c r="T143" s="12"/>
      <c r="U143" s="12"/>
      <c r="V143" s="12"/>
      <c r="W143" s="901"/>
    </row>
    <row r="144" spans="1:23" ht="16.5" thickBot="1" x14ac:dyDescent="0.3">
      <c r="A144" s="14" t="s">
        <v>4</v>
      </c>
      <c r="B144" s="15"/>
      <c r="C144" s="15"/>
      <c r="D144" s="867"/>
      <c r="E144" s="15"/>
      <c r="F144" s="15"/>
      <c r="G144" s="37"/>
      <c r="H144" s="15"/>
      <c r="I144" s="37"/>
      <c r="J144" s="15"/>
      <c r="K144" s="37"/>
      <c r="L144" s="37"/>
      <c r="M144" s="790"/>
      <c r="N144" s="471"/>
      <c r="O144" s="37"/>
      <c r="P144" s="790"/>
      <c r="Q144" s="790"/>
      <c r="R144" s="15"/>
      <c r="S144" s="15"/>
      <c r="T144" s="15"/>
      <c r="U144" s="15"/>
      <c r="V144" s="15"/>
      <c r="W144" s="38"/>
    </row>
    <row r="145" spans="2:22" x14ac:dyDescent="0.25">
      <c r="C145" s="96"/>
      <c r="D145" s="83"/>
      <c r="E145" s="83"/>
      <c r="F145" s="83"/>
      <c r="G145" s="83"/>
      <c r="H145" s="83"/>
      <c r="N145" s="469"/>
      <c r="O145" s="59"/>
      <c r="P145" s="125"/>
      <c r="Q145" s="125"/>
    </row>
    <row r="146" spans="2:22" x14ac:dyDescent="0.25">
      <c r="B146" s="1053" t="s">
        <v>57</v>
      </c>
      <c r="C146" s="1053"/>
      <c r="D146" s="1053"/>
      <c r="E146" s="1053"/>
      <c r="F146" s="1053"/>
      <c r="G146" s="83"/>
      <c r="H146" s="83"/>
      <c r="N146" s="469"/>
      <c r="O146" s="59"/>
      <c r="P146" s="125"/>
      <c r="Q146" s="125"/>
    </row>
    <row r="147" spans="2:22" x14ac:dyDescent="0.25">
      <c r="B147" s="22" t="s">
        <v>78</v>
      </c>
      <c r="N147" s="469"/>
      <c r="O147" s="59"/>
      <c r="P147" s="125"/>
      <c r="Q147" s="125"/>
      <c r="V147" s="348"/>
    </row>
    <row r="148" spans="2:22" x14ac:dyDescent="0.25">
      <c r="B148" s="1054" t="s">
        <v>58</v>
      </c>
      <c r="C148" s="1054"/>
      <c r="D148" s="1054"/>
      <c r="E148" s="1054"/>
      <c r="F148" s="1054"/>
      <c r="G148" s="1054"/>
      <c r="H148" s="1054"/>
      <c r="N148" s="469"/>
      <c r="O148" s="59"/>
      <c r="P148" s="125"/>
      <c r="Q148" s="125"/>
    </row>
    <row r="149" spans="2:22" x14ac:dyDescent="0.25">
      <c r="N149" s="469"/>
      <c r="O149" s="59"/>
      <c r="P149" s="125"/>
      <c r="Q149" s="125"/>
    </row>
    <row r="150" spans="2:22" ht="20.25" x14ac:dyDescent="0.3">
      <c r="C150" s="97"/>
      <c r="D150" s="868"/>
      <c r="E150" s="97"/>
      <c r="F150" s="97"/>
      <c r="G150" s="98"/>
      <c r="H150" s="97"/>
      <c r="I150" s="98"/>
      <c r="J150" s="97"/>
      <c r="K150" s="98"/>
      <c r="L150" s="98"/>
      <c r="M150" s="792"/>
      <c r="N150" s="791"/>
      <c r="O150" s="98"/>
      <c r="P150" s="792"/>
      <c r="Q150" s="792"/>
    </row>
    <row r="151" spans="2:22" ht="23.25" x14ac:dyDescent="0.3">
      <c r="C151" s="97"/>
      <c r="D151" s="868"/>
      <c r="E151" s="56" t="s">
        <v>639</v>
      </c>
      <c r="F151" s="17"/>
      <c r="G151" s="16"/>
      <c r="H151" s="18"/>
      <c r="I151" s="19"/>
      <c r="J151" s="20"/>
      <c r="K151" s="21"/>
      <c r="L151" s="20"/>
      <c r="M151" s="20"/>
      <c r="P151" s="807"/>
      <c r="Q151" s="16" t="s">
        <v>640</v>
      </c>
      <c r="R151" s="16"/>
    </row>
    <row r="152" spans="2:22" ht="23.25" x14ac:dyDescent="0.3">
      <c r="C152" s="99"/>
      <c r="D152" s="869"/>
      <c r="E152" s="56"/>
      <c r="F152" s="17"/>
      <c r="G152" s="895"/>
      <c r="H152" s="18"/>
      <c r="I152" s="19"/>
      <c r="J152" s="20"/>
      <c r="K152" s="21"/>
      <c r="L152" s="20"/>
      <c r="M152" s="20"/>
      <c r="P152" s="807"/>
      <c r="Q152" s="19"/>
      <c r="R152" s="19"/>
    </row>
    <row r="153" spans="2:22" ht="23.25" x14ac:dyDescent="0.3">
      <c r="C153" s="97"/>
      <c r="D153" s="868"/>
      <c r="E153" s="56"/>
      <c r="F153" s="17"/>
      <c r="G153" s="895"/>
      <c r="H153" s="18"/>
      <c r="I153" s="19"/>
      <c r="J153" s="20"/>
      <c r="K153" s="21"/>
      <c r="L153" s="20"/>
      <c r="M153" s="20"/>
      <c r="P153" s="807"/>
      <c r="Q153" s="1039"/>
      <c r="R153" s="1039"/>
    </row>
    <row r="154" spans="2:22" ht="23.25" x14ac:dyDescent="0.3">
      <c r="C154" s="97"/>
      <c r="D154" s="868"/>
      <c r="E154" s="56" t="s">
        <v>30</v>
      </c>
      <c r="F154" s="17"/>
      <c r="G154" s="16"/>
      <c r="H154" s="18"/>
      <c r="I154" s="19"/>
      <c r="J154" s="20"/>
      <c r="K154" s="21"/>
      <c r="L154" s="20"/>
      <c r="M154" s="20"/>
      <c r="P154" s="807"/>
      <c r="Q154" s="1039" t="s">
        <v>641</v>
      </c>
      <c r="R154" s="1039"/>
    </row>
    <row r="155" spans="2:22" ht="23.25" x14ac:dyDescent="0.3">
      <c r="C155" s="97"/>
      <c r="D155" s="868"/>
      <c r="E155" s="56"/>
      <c r="F155" s="17"/>
      <c r="G155" s="895"/>
      <c r="H155" s="18"/>
      <c r="I155" s="19"/>
      <c r="J155" s="20"/>
      <c r="K155" s="21"/>
      <c r="L155" s="20"/>
      <c r="M155" s="20"/>
      <c r="P155" s="807"/>
      <c r="Q155" s="1039"/>
      <c r="R155" s="1039"/>
    </row>
    <row r="156" spans="2:22" ht="23.25" x14ac:dyDescent="0.3">
      <c r="E156" s="56"/>
      <c r="F156" s="17"/>
      <c r="G156" s="895"/>
      <c r="H156" s="18"/>
      <c r="I156" s="19"/>
      <c r="J156" s="20"/>
      <c r="K156" s="21"/>
      <c r="L156" s="20"/>
      <c r="M156" s="20"/>
      <c r="P156" s="807"/>
      <c r="Q156" s="1039"/>
      <c r="R156" s="1039"/>
    </row>
    <row r="157" spans="2:22" ht="23.25" x14ac:dyDescent="0.3">
      <c r="E157" s="56" t="s">
        <v>22</v>
      </c>
      <c r="F157" s="17"/>
      <c r="G157" s="16"/>
      <c r="H157" s="18"/>
      <c r="I157" s="19"/>
      <c r="J157" s="20"/>
      <c r="K157" s="21"/>
      <c r="L157" s="20"/>
      <c r="M157" s="20"/>
      <c r="P157" s="807"/>
      <c r="Q157" s="16" t="s">
        <v>23</v>
      </c>
      <c r="R157" s="16"/>
    </row>
    <row r="158" spans="2:22" x14ac:dyDescent="0.25">
      <c r="N158" s="469"/>
      <c r="O158" s="59"/>
      <c r="P158" s="125"/>
      <c r="Q158" s="125"/>
    </row>
    <row r="159" spans="2:22" x14ac:dyDescent="0.25">
      <c r="N159" s="469"/>
      <c r="O159" s="59"/>
      <c r="P159" s="125"/>
      <c r="Q159" s="125"/>
    </row>
  </sheetData>
  <mergeCells count="26">
    <mergeCell ref="A7:W7"/>
    <mergeCell ref="D8:S8"/>
    <mergeCell ref="R9:W9"/>
    <mergeCell ref="A16:A18"/>
    <mergeCell ref="B16:B18"/>
    <mergeCell ref="C16:C18"/>
    <mergeCell ref="H17:I17"/>
    <mergeCell ref="L17:M17"/>
    <mergeCell ref="U17:V17"/>
    <mergeCell ref="S16:V16"/>
    <mergeCell ref="S17:S18"/>
    <mergeCell ref="T17:T18"/>
    <mergeCell ref="F17:G17"/>
    <mergeCell ref="J17:K17"/>
    <mergeCell ref="W16:W18"/>
    <mergeCell ref="P16:Q17"/>
    <mergeCell ref="R16:R18"/>
    <mergeCell ref="D16:M16"/>
    <mergeCell ref="N16:O17"/>
    <mergeCell ref="D17:E17"/>
    <mergeCell ref="Q153:R153"/>
    <mergeCell ref="Q154:R154"/>
    <mergeCell ref="Q155:R155"/>
    <mergeCell ref="Q156:R156"/>
    <mergeCell ref="B146:F146"/>
    <mergeCell ref="B148:H148"/>
  </mergeCells>
  <pageMargins left="0.70866141732283472" right="0.70866141732283472" top="0.74803149606299213" bottom="0.74803149606299213" header="0.31496062992125984" footer="0.31496062992125984"/>
  <pageSetup paperSize="9" scale="45" fitToHeight="0" orientation="landscape"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AE270"/>
  <sheetViews>
    <sheetView showZeros="0" topLeftCell="A15" zoomScale="50" zoomScaleNormal="50" zoomScaleSheetLayoutView="50" zoomScalePageLayoutView="40" workbookViewId="0">
      <pane xSplit="2" ySplit="9" topLeftCell="C100" activePane="bottomRight" state="frozen"/>
      <selection activeCell="A15" sqref="A15"/>
      <selection pane="topRight" activeCell="C15" sqref="C15"/>
      <selection pane="bottomLeft" activeCell="A24" sqref="A24"/>
      <selection pane="bottomRight" activeCell="T118" sqref="T118"/>
    </sheetView>
  </sheetViews>
  <sheetFormatPr defaultRowHeight="15.75" x14ac:dyDescent="0.25"/>
  <cols>
    <col min="1" max="1" width="9" style="22"/>
    <col min="2" max="2" width="32.875" style="22" customWidth="1"/>
    <col min="3" max="3" width="9.75" style="22" customWidth="1"/>
    <col min="4" max="4" width="7.5" style="22" customWidth="1"/>
    <col min="5" max="5" width="8.375" style="22" customWidth="1"/>
    <col min="6" max="6" width="7.875" style="22" customWidth="1"/>
    <col min="7" max="7" width="7.5" style="22" customWidth="1"/>
    <col min="8" max="8" width="9" style="183" customWidth="1"/>
    <col min="9" max="9" width="8.75" style="183" customWidth="1"/>
    <col min="10" max="10" width="9.875" style="183" customWidth="1"/>
    <col min="11" max="11" width="8.125" style="173" customWidth="1"/>
    <col min="12" max="12" width="7.25" style="183" customWidth="1"/>
    <col min="13" max="13" width="8.625" style="22" customWidth="1"/>
    <col min="14" max="14" width="6.875" style="22" customWidth="1"/>
    <col min="15" max="15" width="6.25" style="22" customWidth="1"/>
    <col min="16" max="16" width="6.75" style="22" customWidth="1"/>
    <col min="17" max="17" width="6.125" style="22" customWidth="1"/>
    <col min="18" max="18" width="10.5" style="158" customWidth="1"/>
    <col min="19" max="19" width="9" style="158"/>
    <col min="20" max="20" width="10.5" style="158" customWidth="1"/>
    <col min="21" max="21" width="9" style="158"/>
    <col min="22" max="22" width="9" style="132"/>
    <col min="23" max="23" width="10.375" style="22" bestFit="1" customWidth="1"/>
    <col min="24" max="25" width="9" style="22"/>
    <col min="26" max="26" width="9" style="469"/>
    <col min="27" max="28" width="9" style="22"/>
    <col min="29" max="29" width="6.75" style="22" customWidth="1"/>
    <col min="30" max="30" width="6.875" style="22" customWidth="1"/>
    <col min="31" max="31" width="9" style="59"/>
    <col min="32" max="16384" width="9" style="22"/>
  </cols>
  <sheetData>
    <row r="1" spans="1:31" ht="18.75" x14ac:dyDescent="0.3">
      <c r="R1" s="132"/>
      <c r="S1" s="132"/>
      <c r="T1" s="132"/>
      <c r="AA1" s="40"/>
      <c r="AB1" s="40"/>
      <c r="AC1" s="40"/>
      <c r="AD1" s="472" t="s">
        <v>79</v>
      </c>
    </row>
    <row r="2" spans="1:31" ht="18.75" x14ac:dyDescent="0.3">
      <c r="R2" s="132"/>
      <c r="S2" s="132"/>
      <c r="T2" s="132"/>
      <c r="AA2" s="40"/>
      <c r="AB2" s="40"/>
      <c r="AC2" s="472" t="s">
        <v>14</v>
      </c>
    </row>
    <row r="3" spans="1:31" ht="18.75" x14ac:dyDescent="0.3">
      <c r="R3" s="132"/>
      <c r="S3" s="132"/>
      <c r="T3" s="132"/>
      <c r="AA3" s="40"/>
      <c r="AB3" s="40"/>
      <c r="AC3" s="59" t="s">
        <v>24</v>
      </c>
    </row>
    <row r="4" spans="1:31" x14ac:dyDescent="0.25">
      <c r="R4" s="132"/>
      <c r="S4" s="132"/>
      <c r="T4" s="132"/>
      <c r="AD4" s="29"/>
    </row>
    <row r="5" spans="1:31" x14ac:dyDescent="0.25">
      <c r="R5" s="132"/>
      <c r="S5" s="132"/>
      <c r="T5" s="132"/>
    </row>
    <row r="6" spans="1:31" ht="25.5" x14ac:dyDescent="0.35">
      <c r="A6" s="1043" t="s">
        <v>85</v>
      </c>
      <c r="B6" s="1044"/>
      <c r="C6" s="1044"/>
      <c r="D6" s="1044"/>
      <c r="E6" s="1044"/>
      <c r="F6" s="1044"/>
      <c r="G6" s="1044"/>
      <c r="H6" s="1044"/>
      <c r="I6" s="1044"/>
      <c r="J6" s="1044"/>
      <c r="K6" s="1044"/>
      <c r="L6" s="1044"/>
      <c r="M6" s="1044"/>
      <c r="N6" s="1044"/>
      <c r="O6" s="1044"/>
      <c r="P6" s="1044"/>
      <c r="Q6" s="1044"/>
      <c r="R6" s="1044"/>
      <c r="S6" s="1044"/>
      <c r="T6" s="1044"/>
      <c r="U6" s="1044"/>
      <c r="V6" s="1044"/>
      <c r="W6" s="1044"/>
      <c r="X6" s="1044"/>
      <c r="Y6" s="1044"/>
      <c r="Z6" s="1044"/>
      <c r="AA6" s="1044"/>
      <c r="AB6" s="1044"/>
      <c r="AC6" s="1044"/>
      <c r="AD6" s="1044"/>
      <c r="AE6" s="1044"/>
    </row>
    <row r="7" spans="1:31" ht="25.5" x14ac:dyDescent="0.35">
      <c r="A7" s="62"/>
      <c r="B7" s="62"/>
      <c r="C7" s="62"/>
      <c r="D7" s="62"/>
      <c r="E7" s="62"/>
      <c r="F7" s="62"/>
      <c r="G7" s="62"/>
      <c r="H7" s="184"/>
      <c r="I7" s="184"/>
      <c r="J7" s="184"/>
      <c r="K7" s="174"/>
      <c r="L7" s="184"/>
      <c r="M7" s="63" t="s">
        <v>154</v>
      </c>
      <c r="N7" s="61"/>
      <c r="O7" s="62"/>
      <c r="P7" s="62"/>
      <c r="Q7" s="62"/>
      <c r="R7" s="133"/>
      <c r="S7" s="133"/>
      <c r="T7" s="133"/>
      <c r="U7" s="159"/>
      <c r="V7" s="133"/>
      <c r="W7" s="62"/>
      <c r="X7" s="62"/>
      <c r="Y7" s="62"/>
      <c r="Z7" s="470"/>
      <c r="AA7" s="62"/>
      <c r="AB7" s="62"/>
      <c r="AC7" s="62"/>
      <c r="AD7" s="62"/>
      <c r="AE7" s="473"/>
    </row>
    <row r="8" spans="1:31" ht="18.75" x14ac:dyDescent="0.25">
      <c r="R8" s="132"/>
      <c r="S8" s="132"/>
      <c r="T8" s="132"/>
      <c r="AD8" s="472" t="s">
        <v>15</v>
      </c>
    </row>
    <row r="9" spans="1:31" ht="18.75" x14ac:dyDescent="0.25">
      <c r="R9" s="132"/>
      <c r="S9" s="132"/>
      <c r="T9" s="132"/>
      <c r="U9" s="1067" t="s">
        <v>27</v>
      </c>
      <c r="V9" s="1067"/>
      <c r="W9" s="1067"/>
      <c r="X9" s="1067"/>
      <c r="Y9" s="1067"/>
      <c r="Z9" s="1067"/>
      <c r="AA9" s="1067"/>
      <c r="AB9" s="1067"/>
      <c r="AC9" s="1067"/>
      <c r="AD9" s="1067"/>
      <c r="AE9" s="1067"/>
    </row>
    <row r="10" spans="1:31" ht="18.75" x14ac:dyDescent="0.3">
      <c r="R10" s="132"/>
      <c r="S10" s="132"/>
      <c r="T10" s="132"/>
      <c r="U10" s="160"/>
      <c r="V10" s="161"/>
      <c r="W10" s="30"/>
      <c r="X10" s="30"/>
      <c r="Y10" s="30"/>
      <c r="Z10" s="468"/>
      <c r="AA10" s="30"/>
      <c r="AB10" s="1045" t="s">
        <v>28</v>
      </c>
      <c r="AC10" s="1045"/>
      <c r="AD10" s="1045"/>
      <c r="AE10" s="1045"/>
    </row>
    <row r="11" spans="1:31" x14ac:dyDescent="0.25">
      <c r="R11" s="132"/>
      <c r="S11" s="132"/>
      <c r="T11" s="132"/>
    </row>
    <row r="12" spans="1:31" ht="19.5" thickBot="1" x14ac:dyDescent="0.35">
      <c r="R12" s="132"/>
      <c r="S12" s="132"/>
      <c r="T12" s="132"/>
      <c r="AA12" s="64"/>
      <c r="AB12" s="65"/>
      <c r="AC12" s="65"/>
      <c r="AD12" s="1068" t="s">
        <v>16</v>
      </c>
      <c r="AE12" s="1068"/>
    </row>
    <row r="13" spans="1:31" ht="18.75" x14ac:dyDescent="0.3">
      <c r="R13" s="132"/>
      <c r="S13" s="132"/>
      <c r="T13" s="132"/>
      <c r="AB13" s="40"/>
      <c r="AC13" s="472" t="s">
        <v>141</v>
      </c>
      <c r="AE13" s="22"/>
    </row>
    <row r="14" spans="1:31" ht="18.75" x14ac:dyDescent="0.3">
      <c r="R14" s="132"/>
      <c r="S14" s="132"/>
      <c r="T14" s="132"/>
      <c r="AB14" s="40"/>
      <c r="AC14" s="40"/>
      <c r="AD14" s="40"/>
      <c r="AE14" s="472" t="s">
        <v>17</v>
      </c>
    </row>
    <row r="15" spans="1:31" ht="16.5" thickBot="1" x14ac:dyDescent="0.3">
      <c r="H15" s="1073"/>
      <c r="I15" s="1073"/>
      <c r="J15" s="1073"/>
      <c r="K15" s="1073"/>
      <c r="L15" s="1073"/>
      <c r="R15" s="132"/>
      <c r="S15" s="132"/>
      <c r="T15" s="132"/>
    </row>
    <row r="16" spans="1:31" ht="15.75" customHeight="1" x14ac:dyDescent="0.25">
      <c r="A16" s="1069" t="s">
        <v>35</v>
      </c>
      <c r="B16" s="1071" t="s">
        <v>59</v>
      </c>
      <c r="C16" s="1071" t="s">
        <v>60</v>
      </c>
      <c r="D16" s="1071"/>
      <c r="E16" s="1071"/>
      <c r="F16" s="1071"/>
      <c r="G16" s="1071"/>
      <c r="H16" s="1061" t="s">
        <v>84</v>
      </c>
      <c r="I16" s="1061"/>
      <c r="J16" s="1061"/>
      <c r="K16" s="1061"/>
      <c r="L16" s="1061"/>
      <c r="M16" s="1071" t="s">
        <v>61</v>
      </c>
      <c r="N16" s="1071"/>
      <c r="O16" s="1071"/>
      <c r="P16" s="1071"/>
      <c r="Q16" s="1071"/>
      <c r="R16" s="1074" t="s">
        <v>83</v>
      </c>
      <c r="S16" s="1074"/>
      <c r="T16" s="1074"/>
      <c r="U16" s="1074"/>
      <c r="V16" s="1074"/>
      <c r="W16" s="1063" t="s">
        <v>62</v>
      </c>
      <c r="X16" s="1063"/>
      <c r="Y16" s="1063"/>
      <c r="Z16" s="1063"/>
      <c r="AA16" s="1063"/>
      <c r="AB16" s="1063"/>
      <c r="AC16" s="1063"/>
      <c r="AD16" s="1063"/>
      <c r="AE16" s="1064"/>
    </row>
    <row r="17" spans="1:31" x14ac:dyDescent="0.25">
      <c r="A17" s="1070"/>
      <c r="B17" s="1072"/>
      <c r="C17" s="1072"/>
      <c r="D17" s="1072"/>
      <c r="E17" s="1072"/>
      <c r="F17" s="1072"/>
      <c r="G17" s="1072"/>
      <c r="H17" s="1062"/>
      <c r="I17" s="1062"/>
      <c r="J17" s="1062"/>
      <c r="K17" s="1062"/>
      <c r="L17" s="1062"/>
      <c r="M17" s="1072"/>
      <c r="N17" s="1072"/>
      <c r="O17" s="1072"/>
      <c r="P17" s="1072"/>
      <c r="Q17" s="1072"/>
      <c r="R17" s="1075"/>
      <c r="S17" s="1075"/>
      <c r="T17" s="1075"/>
      <c r="U17" s="1075"/>
      <c r="V17" s="1075"/>
      <c r="W17" s="1065" t="s">
        <v>63</v>
      </c>
      <c r="X17" s="1065"/>
      <c r="Y17" s="1065"/>
      <c r="Z17" s="1065"/>
      <c r="AA17" s="1065" t="s">
        <v>64</v>
      </c>
      <c r="AB17" s="1065"/>
      <c r="AC17" s="1065"/>
      <c r="AD17" s="1065"/>
      <c r="AE17" s="1066"/>
    </row>
    <row r="18" spans="1:31" ht="110.25" x14ac:dyDescent="0.25">
      <c r="A18" s="1070"/>
      <c r="B18" s="1072"/>
      <c r="C18" s="57" t="s">
        <v>65</v>
      </c>
      <c r="D18" s="57" t="s">
        <v>66</v>
      </c>
      <c r="E18" s="57" t="s">
        <v>67</v>
      </c>
      <c r="F18" s="57" t="s">
        <v>68</v>
      </c>
      <c r="G18" s="57" t="s">
        <v>69</v>
      </c>
      <c r="H18" s="175" t="s">
        <v>65</v>
      </c>
      <c r="I18" s="175" t="s">
        <v>66</v>
      </c>
      <c r="J18" s="175" t="s">
        <v>67</v>
      </c>
      <c r="K18" s="175" t="s">
        <v>68</v>
      </c>
      <c r="L18" s="207" t="s">
        <v>69</v>
      </c>
      <c r="M18" s="57" t="s">
        <v>65</v>
      </c>
      <c r="N18" s="57" t="s">
        <v>66</v>
      </c>
      <c r="O18" s="57" t="s">
        <v>67</v>
      </c>
      <c r="P18" s="57" t="s">
        <v>68</v>
      </c>
      <c r="Q18" s="57" t="s">
        <v>69</v>
      </c>
      <c r="R18" s="134" t="s">
        <v>65</v>
      </c>
      <c r="S18" s="134" t="s">
        <v>66</v>
      </c>
      <c r="T18" s="134" t="s">
        <v>67</v>
      </c>
      <c r="U18" s="134" t="s">
        <v>68</v>
      </c>
      <c r="V18" s="134" t="s">
        <v>69</v>
      </c>
      <c r="W18" s="57" t="s">
        <v>70</v>
      </c>
      <c r="X18" s="67" t="s">
        <v>71</v>
      </c>
      <c r="Y18" s="67" t="s">
        <v>72</v>
      </c>
      <c r="Z18" s="66" t="s">
        <v>73</v>
      </c>
      <c r="AA18" s="57" t="s">
        <v>74</v>
      </c>
      <c r="AB18" s="67" t="s">
        <v>71</v>
      </c>
      <c r="AC18" s="84" t="s">
        <v>75</v>
      </c>
      <c r="AD18" s="84" t="s">
        <v>76</v>
      </c>
      <c r="AE18" s="462" t="s">
        <v>82</v>
      </c>
    </row>
    <row r="19" spans="1:31" x14ac:dyDescent="0.25">
      <c r="A19" s="57">
        <v>1</v>
      </c>
      <c r="B19" s="57">
        <v>2</v>
      </c>
      <c r="C19" s="57">
        <v>3</v>
      </c>
      <c r="D19" s="57">
        <v>4</v>
      </c>
      <c r="E19" s="57">
        <v>5</v>
      </c>
      <c r="F19" s="57">
        <v>6</v>
      </c>
      <c r="G19" s="57">
        <v>7</v>
      </c>
      <c r="H19" s="586">
        <v>8</v>
      </c>
      <c r="I19" s="586">
        <v>9</v>
      </c>
      <c r="J19" s="586">
        <v>10</v>
      </c>
      <c r="K19" s="586">
        <v>11</v>
      </c>
      <c r="L19" s="586">
        <v>12</v>
      </c>
      <c r="M19" s="586">
        <v>13</v>
      </c>
      <c r="N19" s="586">
        <v>14</v>
      </c>
      <c r="O19" s="586">
        <v>15</v>
      </c>
      <c r="P19" s="586">
        <v>16</v>
      </c>
      <c r="Q19" s="586">
        <v>17</v>
      </c>
      <c r="R19" s="586">
        <v>18</v>
      </c>
      <c r="S19" s="586">
        <v>19</v>
      </c>
      <c r="T19" s="586">
        <v>20</v>
      </c>
      <c r="U19" s="586">
        <v>21</v>
      </c>
      <c r="V19" s="586">
        <v>22</v>
      </c>
      <c r="W19" s="586">
        <v>23</v>
      </c>
      <c r="X19" s="586">
        <v>24</v>
      </c>
      <c r="Y19" s="586">
        <v>25</v>
      </c>
      <c r="Z19" s="586">
        <v>26</v>
      </c>
      <c r="AA19" s="586">
        <v>27</v>
      </c>
      <c r="AB19" s="57">
        <v>28</v>
      </c>
      <c r="AC19" s="57">
        <v>29</v>
      </c>
      <c r="AD19" s="57">
        <v>30</v>
      </c>
      <c r="AE19" s="462">
        <v>31</v>
      </c>
    </row>
    <row r="20" spans="1:31" x14ac:dyDescent="0.25">
      <c r="A20" s="68"/>
      <c r="B20" s="7" t="s">
        <v>65</v>
      </c>
      <c r="C20" s="27">
        <f>SUM(C21+C109)</f>
        <v>0</v>
      </c>
      <c r="D20" s="27">
        <f t="shared" ref="D20:AE20" si="0">SUM(D21+D109)</f>
        <v>0</v>
      </c>
      <c r="E20" s="27">
        <f t="shared" si="0"/>
        <v>0</v>
      </c>
      <c r="F20" s="27">
        <f t="shared" si="0"/>
        <v>0</v>
      </c>
      <c r="G20" s="27">
        <f t="shared" si="0"/>
        <v>0</v>
      </c>
      <c r="H20" s="27">
        <f>SUM(H21+H109)</f>
        <v>14.799583460000003</v>
      </c>
      <c r="I20" s="27">
        <f t="shared" si="0"/>
        <v>2.3100505999999994</v>
      </c>
      <c r="J20" s="27">
        <f t="shared" si="0"/>
        <v>12.489532999999998</v>
      </c>
      <c r="K20" s="27">
        <f t="shared" si="0"/>
        <v>0</v>
      </c>
      <c r="L20" s="27">
        <f t="shared" si="0"/>
        <v>0</v>
      </c>
      <c r="M20" s="27"/>
      <c r="N20" s="27"/>
      <c r="O20" s="27"/>
      <c r="P20" s="27"/>
      <c r="Q20" s="27"/>
      <c r="R20" s="27">
        <f t="shared" si="0"/>
        <v>50.751687557799997</v>
      </c>
      <c r="S20" s="27">
        <f t="shared" si="0"/>
        <v>7.25113304</v>
      </c>
      <c r="T20" s="27">
        <f t="shared" si="0"/>
        <v>43.487696400000004</v>
      </c>
      <c r="U20" s="27">
        <f t="shared" si="0"/>
        <v>0</v>
      </c>
      <c r="V20" s="69">
        <f t="shared" si="0"/>
        <v>1.2858117799999997E-2</v>
      </c>
      <c r="W20" s="27"/>
      <c r="X20" s="27"/>
      <c r="Y20" s="27"/>
      <c r="Z20" s="27">
        <f t="shared" si="0"/>
        <v>0.63</v>
      </c>
      <c r="AA20" s="27"/>
      <c r="AB20" s="27"/>
      <c r="AC20" s="27"/>
      <c r="AD20" s="27"/>
      <c r="AE20" s="27">
        <f t="shared" si="0"/>
        <v>16.609999999999992</v>
      </c>
    </row>
    <row r="21" spans="1:31" ht="31.5" x14ac:dyDescent="0.25">
      <c r="A21" s="68">
        <v>1</v>
      </c>
      <c r="B21" s="7" t="s">
        <v>13</v>
      </c>
      <c r="C21" s="27">
        <f t="shared" ref="C21:L21" si="1">SUM(C22)</f>
        <v>0</v>
      </c>
      <c r="D21" s="27">
        <f t="shared" si="1"/>
        <v>0</v>
      </c>
      <c r="E21" s="27">
        <f t="shared" si="1"/>
        <v>0</v>
      </c>
      <c r="F21" s="27">
        <f t="shared" si="1"/>
        <v>0</v>
      </c>
      <c r="G21" s="27">
        <f t="shared" si="1"/>
        <v>0</v>
      </c>
      <c r="H21" s="176">
        <f t="shared" si="1"/>
        <v>0</v>
      </c>
      <c r="I21" s="176">
        <f t="shared" si="1"/>
        <v>0</v>
      </c>
      <c r="J21" s="176">
        <f t="shared" si="1"/>
        <v>0</v>
      </c>
      <c r="K21" s="176">
        <f t="shared" si="1"/>
        <v>0</v>
      </c>
      <c r="L21" s="176">
        <f t="shared" si="1"/>
        <v>0</v>
      </c>
      <c r="M21" s="27"/>
      <c r="N21" s="27"/>
      <c r="O21" s="27"/>
      <c r="P21" s="27"/>
      <c r="Q21" s="27"/>
      <c r="R21" s="585">
        <f>SUM(R22)</f>
        <v>0</v>
      </c>
      <c r="S21" s="585">
        <f>SUM(S22)</f>
        <v>0</v>
      </c>
      <c r="T21" s="585">
        <f>SUM(T22)</f>
        <v>0</v>
      </c>
      <c r="U21" s="585">
        <f>SUM(U22)</f>
        <v>0</v>
      </c>
      <c r="V21" s="585">
        <f>SUM(V22)</f>
        <v>0</v>
      </c>
      <c r="W21" s="27"/>
      <c r="X21" s="27"/>
      <c r="Y21" s="27"/>
      <c r="Z21" s="27">
        <f>SUM(Z22)</f>
        <v>0</v>
      </c>
      <c r="AA21" s="27"/>
      <c r="AB21" s="27"/>
      <c r="AC21" s="27"/>
      <c r="AD21" s="27"/>
      <c r="AE21" s="123">
        <f>SUM(AE22)</f>
        <v>0</v>
      </c>
    </row>
    <row r="22" spans="1:31" ht="31.5" x14ac:dyDescent="0.25">
      <c r="A22" s="70" t="s">
        <v>1</v>
      </c>
      <c r="B22" s="7" t="s">
        <v>12</v>
      </c>
      <c r="C22" s="27">
        <f t="shared" ref="C22:L22" si="2">SUM(C24:C90)</f>
        <v>0</v>
      </c>
      <c r="D22" s="27">
        <f t="shared" si="2"/>
        <v>0</v>
      </c>
      <c r="E22" s="27">
        <f t="shared" si="2"/>
        <v>0</v>
      </c>
      <c r="F22" s="27">
        <f t="shared" si="2"/>
        <v>0</v>
      </c>
      <c r="G22" s="27">
        <f t="shared" si="2"/>
        <v>0</v>
      </c>
      <c r="H22" s="176">
        <f t="shared" si="2"/>
        <v>0</v>
      </c>
      <c r="I22" s="176">
        <f t="shared" si="2"/>
        <v>0</v>
      </c>
      <c r="J22" s="176">
        <f t="shared" si="2"/>
        <v>0</v>
      </c>
      <c r="K22" s="176">
        <f t="shared" si="2"/>
        <v>0</v>
      </c>
      <c r="L22" s="176">
        <f t="shared" si="2"/>
        <v>0</v>
      </c>
      <c r="M22" s="27"/>
      <c r="N22" s="27"/>
      <c r="O22" s="27"/>
      <c r="P22" s="27"/>
      <c r="Q22" s="27"/>
      <c r="R22" s="585">
        <f>SUM(R24:R90)</f>
        <v>0</v>
      </c>
      <c r="S22" s="585">
        <f>SUM(S24:S90)</f>
        <v>0</v>
      </c>
      <c r="T22" s="585">
        <f>SUM(T24:T90)</f>
        <v>0</v>
      </c>
      <c r="U22" s="585">
        <f>SUM(U24:U90)</f>
        <v>0</v>
      </c>
      <c r="V22" s="585">
        <f>SUM(V24:V90)</f>
        <v>0</v>
      </c>
      <c r="W22" s="27"/>
      <c r="X22" s="27"/>
      <c r="Y22" s="27"/>
      <c r="Z22" s="27">
        <f>SUM(Z24:Z90)</f>
        <v>0</v>
      </c>
      <c r="AA22" s="27"/>
      <c r="AB22" s="27"/>
      <c r="AC22" s="27"/>
      <c r="AD22" s="27"/>
      <c r="AE22" s="123">
        <f>SUM(AE24:AE90)</f>
        <v>0</v>
      </c>
    </row>
    <row r="23" spans="1:31" x14ac:dyDescent="0.25">
      <c r="A23" s="506">
        <v>1</v>
      </c>
      <c r="B23" s="507" t="s">
        <v>19</v>
      </c>
      <c r="C23" s="49"/>
      <c r="D23" s="49"/>
      <c r="E23" s="49"/>
      <c r="F23" s="12"/>
      <c r="G23" s="12"/>
      <c r="H23" s="177"/>
      <c r="I23" s="177"/>
      <c r="J23" s="177"/>
      <c r="K23" s="178"/>
      <c r="L23" s="177"/>
      <c r="M23" s="12"/>
      <c r="N23" s="12"/>
      <c r="O23" s="12"/>
      <c r="P23" s="12"/>
      <c r="Q23" s="12"/>
      <c r="R23" s="139"/>
      <c r="S23" s="139"/>
      <c r="T23" s="139"/>
      <c r="U23" s="162"/>
      <c r="V23" s="139"/>
      <c r="W23" s="12"/>
      <c r="X23" s="12"/>
      <c r="Y23" s="12"/>
      <c r="Z23" s="34"/>
      <c r="AA23" s="12"/>
      <c r="AB23" s="12"/>
      <c r="AC23" s="12"/>
      <c r="AD23" s="12"/>
      <c r="AE23" s="78"/>
    </row>
    <row r="24" spans="1:31" ht="47.25" x14ac:dyDescent="0.25">
      <c r="A24" s="508">
        <v>2</v>
      </c>
      <c r="B24" s="509" t="s">
        <v>155</v>
      </c>
      <c r="C24" s="31"/>
      <c r="D24" s="34"/>
      <c r="E24" s="34"/>
      <c r="F24" s="34"/>
      <c r="G24" s="73"/>
      <c r="H24" s="157">
        <v>0</v>
      </c>
      <c r="I24" s="157">
        <v>0</v>
      </c>
      <c r="J24" s="163">
        <v>0</v>
      </c>
      <c r="K24" s="345"/>
      <c r="L24" s="163">
        <v>0</v>
      </c>
      <c r="M24" s="151"/>
      <c r="N24" s="151"/>
      <c r="O24" s="151"/>
      <c r="P24" s="151"/>
      <c r="Q24" s="151"/>
      <c r="R24" s="163">
        <v>0</v>
      </c>
      <c r="S24" s="163">
        <v>0</v>
      </c>
      <c r="T24" s="163">
        <v>0</v>
      </c>
      <c r="U24" s="163">
        <v>0</v>
      </c>
      <c r="V24" s="157">
        <v>0</v>
      </c>
      <c r="W24" s="152"/>
      <c r="X24" s="153"/>
      <c r="Y24" s="154"/>
      <c r="Z24" s="157">
        <v>0</v>
      </c>
      <c r="AA24" s="152"/>
      <c r="AB24" s="153"/>
      <c r="AC24" s="154"/>
      <c r="AD24" s="154"/>
      <c r="AE24" s="347">
        <v>0</v>
      </c>
    </row>
    <row r="25" spans="1:31" x14ac:dyDescent="0.25">
      <c r="A25" s="508">
        <v>3</v>
      </c>
      <c r="B25" s="510" t="s">
        <v>121</v>
      </c>
      <c r="C25" s="31"/>
      <c r="D25" s="34"/>
      <c r="E25" s="34"/>
      <c r="F25" s="34"/>
      <c r="G25" s="12"/>
      <c r="H25" s="157">
        <v>0</v>
      </c>
      <c r="I25" s="157">
        <v>0</v>
      </c>
      <c r="J25" s="163">
        <v>0</v>
      </c>
      <c r="K25" s="345"/>
      <c r="L25" s="163">
        <v>0</v>
      </c>
      <c r="M25" s="151"/>
      <c r="N25" s="151"/>
      <c r="O25" s="151"/>
      <c r="P25" s="151"/>
      <c r="Q25" s="151"/>
      <c r="R25" s="163">
        <v>0</v>
      </c>
      <c r="S25" s="163">
        <v>0</v>
      </c>
      <c r="T25" s="163">
        <v>0</v>
      </c>
      <c r="U25" s="163">
        <v>0</v>
      </c>
      <c r="V25" s="157">
        <v>0</v>
      </c>
      <c r="W25" s="152"/>
      <c r="X25" s="153"/>
      <c r="Y25" s="154"/>
      <c r="Z25" s="157">
        <v>0</v>
      </c>
      <c r="AA25" s="152"/>
      <c r="AB25" s="153"/>
      <c r="AC25" s="154"/>
      <c r="AD25" s="154"/>
      <c r="AE25" s="347">
        <v>0</v>
      </c>
    </row>
    <row r="26" spans="1:31" ht="47.25" x14ac:dyDescent="0.25">
      <c r="A26" s="506">
        <v>4</v>
      </c>
      <c r="B26" s="509" t="s">
        <v>156</v>
      </c>
      <c r="C26" s="31"/>
      <c r="D26" s="34"/>
      <c r="E26" s="34"/>
      <c r="F26" s="34"/>
      <c r="G26" s="12"/>
      <c r="H26" s="157">
        <v>0</v>
      </c>
      <c r="I26" s="157">
        <v>0</v>
      </c>
      <c r="J26" s="163">
        <v>0</v>
      </c>
      <c r="K26" s="345"/>
      <c r="L26" s="163">
        <v>0</v>
      </c>
      <c r="M26" s="151"/>
      <c r="N26" s="151"/>
      <c r="O26" s="151"/>
      <c r="P26" s="151"/>
      <c r="Q26" s="151"/>
      <c r="R26" s="163">
        <v>0</v>
      </c>
      <c r="S26" s="163">
        <v>0</v>
      </c>
      <c r="T26" s="163">
        <v>0</v>
      </c>
      <c r="U26" s="163">
        <v>0</v>
      </c>
      <c r="V26" s="157">
        <v>0</v>
      </c>
      <c r="W26" s="152"/>
      <c r="X26" s="153"/>
      <c r="Y26" s="154"/>
      <c r="Z26" s="157">
        <v>0</v>
      </c>
      <c r="AA26" s="152"/>
      <c r="AB26" s="153"/>
      <c r="AC26" s="154"/>
      <c r="AD26" s="154"/>
      <c r="AE26" s="347">
        <v>0</v>
      </c>
    </row>
    <row r="27" spans="1:31" ht="47.25" x14ac:dyDescent="0.25">
      <c r="A27" s="508">
        <v>5</v>
      </c>
      <c r="B27" s="509" t="s">
        <v>157</v>
      </c>
      <c r="C27" s="31"/>
      <c r="D27" s="34"/>
      <c r="E27" s="34"/>
      <c r="F27" s="34"/>
      <c r="G27" s="12"/>
      <c r="H27" s="157">
        <v>0</v>
      </c>
      <c r="I27" s="157">
        <v>0</v>
      </c>
      <c r="J27" s="163">
        <v>0</v>
      </c>
      <c r="K27" s="345"/>
      <c r="L27" s="163">
        <v>0</v>
      </c>
      <c r="M27" s="151"/>
      <c r="N27" s="151"/>
      <c r="O27" s="151"/>
      <c r="P27" s="151"/>
      <c r="Q27" s="151"/>
      <c r="R27" s="163">
        <v>0</v>
      </c>
      <c r="S27" s="163">
        <v>0</v>
      </c>
      <c r="T27" s="163">
        <v>0</v>
      </c>
      <c r="U27" s="163">
        <v>0</v>
      </c>
      <c r="V27" s="157">
        <v>0</v>
      </c>
      <c r="W27" s="152"/>
      <c r="X27" s="153"/>
      <c r="Y27" s="154"/>
      <c r="Z27" s="157">
        <v>0</v>
      </c>
      <c r="AA27" s="152"/>
      <c r="AB27" s="153"/>
      <c r="AC27" s="154"/>
      <c r="AD27" s="154"/>
      <c r="AE27" s="347">
        <v>0</v>
      </c>
    </row>
    <row r="28" spans="1:31" x14ac:dyDescent="0.25">
      <c r="A28" s="508">
        <v>6</v>
      </c>
      <c r="B28" s="510" t="s">
        <v>122</v>
      </c>
      <c r="C28" s="31"/>
      <c r="D28" s="34"/>
      <c r="E28" s="34"/>
      <c r="F28" s="72"/>
      <c r="G28" s="12"/>
      <c r="H28" s="157">
        <v>0</v>
      </c>
      <c r="I28" s="157">
        <v>0</v>
      </c>
      <c r="J28" s="163">
        <v>0</v>
      </c>
      <c r="K28" s="345"/>
      <c r="L28" s="163">
        <v>0</v>
      </c>
      <c r="M28" s="151"/>
      <c r="N28" s="151"/>
      <c r="O28" s="151"/>
      <c r="P28" s="151"/>
      <c r="Q28" s="151"/>
      <c r="R28" s="163">
        <v>0</v>
      </c>
      <c r="S28" s="163">
        <v>0</v>
      </c>
      <c r="T28" s="163">
        <v>0</v>
      </c>
      <c r="U28" s="163">
        <v>0</v>
      </c>
      <c r="V28" s="157">
        <v>0</v>
      </c>
      <c r="W28" s="152"/>
      <c r="X28" s="153"/>
      <c r="Y28" s="154"/>
      <c r="Z28" s="157">
        <v>0</v>
      </c>
      <c r="AA28" s="152"/>
      <c r="AB28" s="153"/>
      <c r="AC28" s="154"/>
      <c r="AD28" s="154"/>
      <c r="AE28" s="347">
        <v>0</v>
      </c>
    </row>
    <row r="29" spans="1:31" ht="31.5" x14ac:dyDescent="0.25">
      <c r="A29" s="506">
        <v>7</v>
      </c>
      <c r="B29" s="465" t="s">
        <v>158</v>
      </c>
      <c r="C29" s="31"/>
      <c r="D29" s="34"/>
      <c r="E29" s="34"/>
      <c r="F29" s="72"/>
      <c r="G29" s="12"/>
      <c r="H29" s="157">
        <v>0</v>
      </c>
      <c r="I29" s="157">
        <v>0</v>
      </c>
      <c r="J29" s="163">
        <v>0</v>
      </c>
      <c r="K29" s="345"/>
      <c r="L29" s="163">
        <v>0</v>
      </c>
      <c r="M29" s="151"/>
      <c r="N29" s="151"/>
      <c r="O29" s="151"/>
      <c r="P29" s="151"/>
      <c r="Q29" s="151"/>
      <c r="R29" s="163">
        <v>0</v>
      </c>
      <c r="S29" s="163">
        <v>0</v>
      </c>
      <c r="T29" s="163">
        <v>0</v>
      </c>
      <c r="U29" s="163">
        <v>0</v>
      </c>
      <c r="V29" s="157">
        <v>0</v>
      </c>
      <c r="W29" s="152"/>
      <c r="X29" s="153"/>
      <c r="Y29" s="154"/>
      <c r="Z29" s="157">
        <v>0</v>
      </c>
      <c r="AA29" s="152"/>
      <c r="AB29" s="153"/>
      <c r="AC29" s="154"/>
      <c r="AD29" s="154"/>
      <c r="AE29" s="347">
        <v>0</v>
      </c>
    </row>
    <row r="30" spans="1:31" ht="120" x14ac:dyDescent="0.25">
      <c r="A30" s="508">
        <v>8</v>
      </c>
      <c r="B30" s="511" t="s">
        <v>206</v>
      </c>
      <c r="C30" s="31"/>
      <c r="D30" s="34"/>
      <c r="E30" s="34"/>
      <c r="F30" s="72"/>
      <c r="G30" s="12"/>
      <c r="H30" s="157">
        <v>0</v>
      </c>
      <c r="I30" s="157">
        <v>0</v>
      </c>
      <c r="J30" s="163">
        <v>0</v>
      </c>
      <c r="K30" s="345"/>
      <c r="L30" s="163">
        <v>0</v>
      </c>
      <c r="M30" s="151"/>
      <c r="N30" s="151"/>
      <c r="O30" s="151"/>
      <c r="P30" s="151"/>
      <c r="Q30" s="151"/>
      <c r="R30" s="163">
        <v>0</v>
      </c>
      <c r="S30" s="163">
        <v>0</v>
      </c>
      <c r="T30" s="163">
        <v>0</v>
      </c>
      <c r="U30" s="163">
        <v>0</v>
      </c>
      <c r="V30" s="157">
        <v>0</v>
      </c>
      <c r="W30" s="152"/>
      <c r="X30" s="153"/>
      <c r="Y30" s="154"/>
      <c r="Z30" s="157">
        <v>0</v>
      </c>
      <c r="AA30" s="152"/>
      <c r="AB30" s="153"/>
      <c r="AC30" s="154"/>
      <c r="AD30" s="154"/>
      <c r="AE30" s="347">
        <v>0</v>
      </c>
    </row>
    <row r="31" spans="1:31" ht="31.5" x14ac:dyDescent="0.25">
      <c r="A31" s="508">
        <v>9</v>
      </c>
      <c r="B31" s="509" t="s">
        <v>159</v>
      </c>
      <c r="C31" s="31"/>
      <c r="D31" s="34"/>
      <c r="E31" s="34"/>
      <c r="F31" s="72"/>
      <c r="G31" s="12"/>
      <c r="H31" s="157">
        <v>0</v>
      </c>
      <c r="I31" s="157">
        <v>0</v>
      </c>
      <c r="J31" s="163">
        <v>0</v>
      </c>
      <c r="K31" s="345"/>
      <c r="L31" s="163">
        <v>0</v>
      </c>
      <c r="M31" s="151"/>
      <c r="N31" s="151"/>
      <c r="O31" s="151"/>
      <c r="P31" s="151"/>
      <c r="Q31" s="151"/>
      <c r="R31" s="163">
        <v>0</v>
      </c>
      <c r="S31" s="163">
        <v>0</v>
      </c>
      <c r="T31" s="163">
        <v>0</v>
      </c>
      <c r="U31" s="163">
        <v>0</v>
      </c>
      <c r="V31" s="157">
        <v>0</v>
      </c>
      <c r="W31" s="152"/>
      <c r="X31" s="153"/>
      <c r="Y31" s="154"/>
      <c r="Z31" s="157">
        <v>0</v>
      </c>
      <c r="AA31" s="152"/>
      <c r="AB31" s="153"/>
      <c r="AC31" s="154"/>
      <c r="AD31" s="154"/>
      <c r="AE31" s="347">
        <v>0</v>
      </c>
    </row>
    <row r="32" spans="1:31" ht="47.25" x14ac:dyDescent="0.25">
      <c r="A32" s="506">
        <v>10</v>
      </c>
      <c r="B32" s="509" t="s">
        <v>160</v>
      </c>
      <c r="C32" s="31"/>
      <c r="D32" s="34"/>
      <c r="E32" s="34"/>
      <c r="F32" s="72"/>
      <c r="G32" s="12"/>
      <c r="H32" s="157">
        <v>0</v>
      </c>
      <c r="I32" s="157">
        <v>0</v>
      </c>
      <c r="J32" s="163">
        <v>0</v>
      </c>
      <c r="K32" s="345"/>
      <c r="L32" s="163">
        <v>0</v>
      </c>
      <c r="M32" s="151"/>
      <c r="N32" s="151"/>
      <c r="O32" s="151"/>
      <c r="P32" s="151"/>
      <c r="Q32" s="151"/>
      <c r="R32" s="163">
        <v>0</v>
      </c>
      <c r="S32" s="163">
        <v>0</v>
      </c>
      <c r="T32" s="163">
        <v>0</v>
      </c>
      <c r="U32" s="163">
        <v>0</v>
      </c>
      <c r="V32" s="157">
        <v>0</v>
      </c>
      <c r="W32" s="152"/>
      <c r="X32" s="153"/>
      <c r="Y32" s="154"/>
      <c r="Z32" s="157">
        <v>0</v>
      </c>
      <c r="AA32" s="152"/>
      <c r="AB32" s="153"/>
      <c r="AC32" s="154"/>
      <c r="AD32" s="154"/>
      <c r="AE32" s="347">
        <v>0</v>
      </c>
    </row>
    <row r="33" spans="1:31" ht="47.25" x14ac:dyDescent="0.25">
      <c r="A33" s="508">
        <v>11</v>
      </c>
      <c r="B33" s="512" t="s">
        <v>161</v>
      </c>
      <c r="C33" s="31"/>
      <c r="D33" s="34"/>
      <c r="E33" s="34"/>
      <c r="F33" s="72"/>
      <c r="G33" s="12"/>
      <c r="H33" s="157">
        <v>0</v>
      </c>
      <c r="I33" s="157">
        <v>0</v>
      </c>
      <c r="J33" s="163">
        <v>0</v>
      </c>
      <c r="K33" s="345"/>
      <c r="L33" s="163">
        <v>0</v>
      </c>
      <c r="M33" s="151"/>
      <c r="N33" s="151"/>
      <c r="O33" s="151"/>
      <c r="P33" s="151"/>
      <c r="Q33" s="151"/>
      <c r="R33" s="163">
        <v>0</v>
      </c>
      <c r="S33" s="163">
        <v>0</v>
      </c>
      <c r="T33" s="163">
        <v>0</v>
      </c>
      <c r="U33" s="163">
        <v>0</v>
      </c>
      <c r="V33" s="157">
        <v>0</v>
      </c>
      <c r="W33" s="152"/>
      <c r="X33" s="153"/>
      <c r="Y33" s="154"/>
      <c r="Z33" s="157">
        <v>0</v>
      </c>
      <c r="AA33" s="152"/>
      <c r="AB33" s="153"/>
      <c r="AC33" s="154"/>
      <c r="AD33" s="154"/>
      <c r="AE33" s="347">
        <v>0</v>
      </c>
    </row>
    <row r="34" spans="1:31" ht="63" x14ac:dyDescent="0.25">
      <c r="A34" s="508">
        <v>12</v>
      </c>
      <c r="B34" s="512" t="s">
        <v>162</v>
      </c>
      <c r="C34" s="31"/>
      <c r="D34" s="34"/>
      <c r="E34" s="34"/>
      <c r="F34" s="34"/>
      <c r="G34" s="12"/>
      <c r="H34" s="157">
        <v>0</v>
      </c>
      <c r="I34" s="157">
        <v>0</v>
      </c>
      <c r="J34" s="163">
        <v>0</v>
      </c>
      <c r="K34" s="345"/>
      <c r="L34" s="163">
        <v>0</v>
      </c>
      <c r="M34" s="151"/>
      <c r="N34" s="151"/>
      <c r="O34" s="151"/>
      <c r="P34" s="151"/>
      <c r="Q34" s="151"/>
      <c r="R34" s="163">
        <v>0</v>
      </c>
      <c r="S34" s="163">
        <v>0</v>
      </c>
      <c r="T34" s="163">
        <v>0</v>
      </c>
      <c r="U34" s="163">
        <v>0</v>
      </c>
      <c r="V34" s="157">
        <v>0</v>
      </c>
      <c r="W34" s="152"/>
      <c r="X34" s="153"/>
      <c r="Y34" s="154"/>
      <c r="Z34" s="157">
        <v>0</v>
      </c>
      <c r="AA34" s="152"/>
      <c r="AB34" s="153"/>
      <c r="AC34" s="154"/>
      <c r="AD34" s="154"/>
      <c r="AE34" s="347">
        <v>0</v>
      </c>
    </row>
    <row r="35" spans="1:31" ht="63" x14ac:dyDescent="0.25">
      <c r="A35" s="506">
        <v>13</v>
      </c>
      <c r="B35" s="512" t="s">
        <v>163</v>
      </c>
      <c r="C35" s="31"/>
      <c r="D35" s="34"/>
      <c r="E35" s="34"/>
      <c r="F35" s="72"/>
      <c r="G35" s="12"/>
      <c r="H35" s="157">
        <v>0</v>
      </c>
      <c r="I35" s="157">
        <v>0</v>
      </c>
      <c r="J35" s="163">
        <v>0</v>
      </c>
      <c r="K35" s="345"/>
      <c r="L35" s="163">
        <v>0</v>
      </c>
      <c r="M35" s="151"/>
      <c r="N35" s="151"/>
      <c r="O35" s="151"/>
      <c r="P35" s="151"/>
      <c r="Q35" s="151"/>
      <c r="R35" s="163">
        <v>0</v>
      </c>
      <c r="S35" s="163">
        <v>0</v>
      </c>
      <c r="T35" s="163">
        <v>0</v>
      </c>
      <c r="U35" s="163">
        <v>0</v>
      </c>
      <c r="V35" s="157">
        <v>0</v>
      </c>
      <c r="W35" s="152"/>
      <c r="X35" s="153"/>
      <c r="Y35" s="154"/>
      <c r="Z35" s="157">
        <v>0</v>
      </c>
      <c r="AA35" s="152"/>
      <c r="AB35" s="153"/>
      <c r="AC35" s="154"/>
      <c r="AD35" s="154"/>
      <c r="AE35" s="347">
        <v>0</v>
      </c>
    </row>
    <row r="36" spans="1:31" ht="78.75" x14ac:dyDescent="0.25">
      <c r="A36" s="508">
        <v>14</v>
      </c>
      <c r="B36" s="512" t="s">
        <v>164</v>
      </c>
      <c r="C36" s="31"/>
      <c r="D36" s="34"/>
      <c r="E36" s="34"/>
      <c r="F36" s="34"/>
      <c r="G36" s="12"/>
      <c r="H36" s="157">
        <v>0</v>
      </c>
      <c r="I36" s="157">
        <v>0</v>
      </c>
      <c r="J36" s="163">
        <v>0</v>
      </c>
      <c r="K36" s="345"/>
      <c r="L36" s="163">
        <v>0</v>
      </c>
      <c r="M36" s="151"/>
      <c r="N36" s="151"/>
      <c r="O36" s="151"/>
      <c r="P36" s="151"/>
      <c r="Q36" s="151"/>
      <c r="R36" s="163">
        <v>0</v>
      </c>
      <c r="S36" s="163">
        <v>0</v>
      </c>
      <c r="T36" s="163">
        <v>0</v>
      </c>
      <c r="U36" s="163">
        <v>0</v>
      </c>
      <c r="V36" s="157">
        <v>0</v>
      </c>
      <c r="W36" s="152"/>
      <c r="X36" s="153"/>
      <c r="Y36" s="154"/>
      <c r="Z36" s="157">
        <v>0</v>
      </c>
      <c r="AA36" s="152"/>
      <c r="AB36" s="153"/>
      <c r="AC36" s="154"/>
      <c r="AD36" s="154"/>
      <c r="AE36" s="347">
        <v>0</v>
      </c>
    </row>
    <row r="37" spans="1:31" ht="47.25" x14ac:dyDescent="0.25">
      <c r="A37" s="508">
        <v>15</v>
      </c>
      <c r="B37" s="512" t="s">
        <v>165</v>
      </c>
      <c r="C37" s="31"/>
      <c r="D37" s="34"/>
      <c r="E37" s="34"/>
      <c r="F37" s="34"/>
      <c r="G37" s="12"/>
      <c r="H37" s="157">
        <v>0</v>
      </c>
      <c r="I37" s="157">
        <v>0</v>
      </c>
      <c r="J37" s="163">
        <v>0</v>
      </c>
      <c r="K37" s="345"/>
      <c r="L37" s="163">
        <v>0</v>
      </c>
      <c r="M37" s="151"/>
      <c r="N37" s="151"/>
      <c r="O37" s="151"/>
      <c r="P37" s="151"/>
      <c r="Q37" s="151"/>
      <c r="R37" s="163">
        <v>0</v>
      </c>
      <c r="S37" s="163">
        <v>0</v>
      </c>
      <c r="T37" s="163">
        <v>0</v>
      </c>
      <c r="U37" s="163">
        <v>0</v>
      </c>
      <c r="V37" s="157">
        <v>0</v>
      </c>
      <c r="W37" s="152"/>
      <c r="X37" s="153"/>
      <c r="Y37" s="154"/>
      <c r="Z37" s="157">
        <v>0</v>
      </c>
      <c r="AA37" s="152"/>
      <c r="AB37" s="153"/>
      <c r="AC37" s="154"/>
      <c r="AD37" s="154"/>
      <c r="AE37" s="347">
        <v>0</v>
      </c>
    </row>
    <row r="38" spans="1:31" ht="63" x14ac:dyDescent="0.25">
      <c r="A38" s="506">
        <v>16</v>
      </c>
      <c r="B38" s="512" t="s">
        <v>166</v>
      </c>
      <c r="C38" s="31"/>
      <c r="D38" s="34"/>
      <c r="E38" s="34"/>
      <c r="F38" s="34"/>
      <c r="G38" s="12"/>
      <c r="H38" s="157">
        <v>0</v>
      </c>
      <c r="I38" s="157">
        <v>0</v>
      </c>
      <c r="J38" s="163">
        <v>0</v>
      </c>
      <c r="K38" s="345"/>
      <c r="L38" s="163">
        <v>0</v>
      </c>
      <c r="M38" s="151"/>
      <c r="N38" s="151"/>
      <c r="O38" s="151"/>
      <c r="P38" s="151"/>
      <c r="Q38" s="151"/>
      <c r="R38" s="163">
        <v>0</v>
      </c>
      <c r="S38" s="163">
        <v>0</v>
      </c>
      <c r="T38" s="163">
        <v>0</v>
      </c>
      <c r="U38" s="163">
        <v>0</v>
      </c>
      <c r="V38" s="157">
        <v>0</v>
      </c>
      <c r="W38" s="152"/>
      <c r="X38" s="153"/>
      <c r="Y38" s="154"/>
      <c r="Z38" s="157">
        <v>0</v>
      </c>
      <c r="AA38" s="152"/>
      <c r="AB38" s="153"/>
      <c r="AC38" s="154"/>
      <c r="AD38" s="154"/>
      <c r="AE38" s="347">
        <v>0</v>
      </c>
    </row>
    <row r="39" spans="1:31" ht="110.25" x14ac:dyDescent="0.25">
      <c r="A39" s="508">
        <v>17</v>
      </c>
      <c r="B39" s="513" t="s">
        <v>167</v>
      </c>
      <c r="C39" s="31"/>
      <c r="D39" s="34"/>
      <c r="E39" s="34"/>
      <c r="F39" s="34"/>
      <c r="G39" s="12"/>
      <c r="H39" s="157">
        <v>0</v>
      </c>
      <c r="I39" s="157">
        <v>0</v>
      </c>
      <c r="J39" s="163">
        <v>0</v>
      </c>
      <c r="K39" s="345"/>
      <c r="L39" s="163">
        <v>0</v>
      </c>
      <c r="M39" s="151"/>
      <c r="N39" s="151"/>
      <c r="O39" s="151"/>
      <c r="P39" s="151"/>
      <c r="Q39" s="151"/>
      <c r="R39" s="163">
        <v>0</v>
      </c>
      <c r="S39" s="163">
        <v>0</v>
      </c>
      <c r="T39" s="163">
        <v>0</v>
      </c>
      <c r="U39" s="163">
        <v>0</v>
      </c>
      <c r="V39" s="157">
        <v>0</v>
      </c>
      <c r="W39" s="152"/>
      <c r="X39" s="153"/>
      <c r="Y39" s="154"/>
      <c r="Z39" s="157">
        <v>0</v>
      </c>
      <c r="AA39" s="152"/>
      <c r="AB39" s="153"/>
      <c r="AC39" s="154"/>
      <c r="AD39" s="154"/>
      <c r="AE39" s="347">
        <v>0</v>
      </c>
    </row>
    <row r="40" spans="1:31" ht="94.5" x14ac:dyDescent="0.25">
      <c r="A40" s="508">
        <v>18</v>
      </c>
      <c r="B40" s="513" t="s">
        <v>210</v>
      </c>
      <c r="C40" s="31"/>
      <c r="D40" s="34"/>
      <c r="E40" s="34"/>
      <c r="F40" s="34"/>
      <c r="G40" s="12"/>
      <c r="H40" s="157">
        <v>0</v>
      </c>
      <c r="I40" s="157">
        <v>0</v>
      </c>
      <c r="J40" s="163">
        <v>0</v>
      </c>
      <c r="K40" s="345"/>
      <c r="L40" s="163">
        <v>0</v>
      </c>
      <c r="M40" s="151"/>
      <c r="N40" s="151"/>
      <c r="O40" s="151"/>
      <c r="P40" s="151"/>
      <c r="Q40" s="151"/>
      <c r="R40" s="163">
        <v>0</v>
      </c>
      <c r="S40" s="163">
        <v>0</v>
      </c>
      <c r="T40" s="163">
        <v>0</v>
      </c>
      <c r="U40" s="163">
        <v>0</v>
      </c>
      <c r="V40" s="157">
        <v>0</v>
      </c>
      <c r="W40" s="152"/>
      <c r="X40" s="153"/>
      <c r="Y40" s="154"/>
      <c r="Z40" s="157">
        <v>0</v>
      </c>
      <c r="AA40" s="152"/>
      <c r="AB40" s="153"/>
      <c r="AC40" s="154"/>
      <c r="AD40" s="154"/>
      <c r="AE40" s="347">
        <v>0</v>
      </c>
    </row>
    <row r="41" spans="1:31" ht="105" x14ac:dyDescent="0.25">
      <c r="A41" s="506">
        <v>19</v>
      </c>
      <c r="B41" s="514" t="s">
        <v>168</v>
      </c>
      <c r="C41" s="31"/>
      <c r="D41" s="34"/>
      <c r="E41" s="34"/>
      <c r="F41" s="34"/>
      <c r="G41" s="12"/>
      <c r="H41" s="157">
        <v>0</v>
      </c>
      <c r="I41" s="157">
        <v>0</v>
      </c>
      <c r="J41" s="163">
        <v>0</v>
      </c>
      <c r="K41" s="345"/>
      <c r="L41" s="163">
        <v>0</v>
      </c>
      <c r="M41" s="151"/>
      <c r="N41" s="151"/>
      <c r="O41" s="151"/>
      <c r="P41" s="151"/>
      <c r="Q41" s="151"/>
      <c r="R41" s="163">
        <v>0</v>
      </c>
      <c r="S41" s="163">
        <v>0</v>
      </c>
      <c r="T41" s="163">
        <v>0</v>
      </c>
      <c r="U41" s="163">
        <v>0</v>
      </c>
      <c r="V41" s="157">
        <v>0</v>
      </c>
      <c r="W41" s="152"/>
      <c r="X41" s="153"/>
      <c r="Y41" s="154"/>
      <c r="Z41" s="157">
        <v>0</v>
      </c>
      <c r="AA41" s="152"/>
      <c r="AB41" s="153"/>
      <c r="AC41" s="154"/>
      <c r="AD41" s="154"/>
      <c r="AE41" s="347">
        <v>0</v>
      </c>
    </row>
    <row r="42" spans="1:31" x14ac:dyDescent="0.25">
      <c r="A42" s="508">
        <v>20</v>
      </c>
      <c r="B42" s="510" t="s">
        <v>124</v>
      </c>
      <c r="C42" s="31"/>
      <c r="D42" s="34"/>
      <c r="E42" s="34"/>
      <c r="F42" s="34"/>
      <c r="G42" s="12"/>
      <c r="H42" s="157">
        <v>0</v>
      </c>
      <c r="I42" s="157">
        <v>0</v>
      </c>
      <c r="J42" s="163">
        <v>0</v>
      </c>
      <c r="K42" s="345"/>
      <c r="L42" s="163">
        <v>0</v>
      </c>
      <c r="M42" s="151"/>
      <c r="N42" s="151"/>
      <c r="O42" s="151"/>
      <c r="P42" s="151"/>
      <c r="Q42" s="151"/>
      <c r="R42" s="163">
        <v>0</v>
      </c>
      <c r="S42" s="163">
        <v>0</v>
      </c>
      <c r="T42" s="163">
        <v>0</v>
      </c>
      <c r="U42" s="163">
        <v>0</v>
      </c>
      <c r="V42" s="157">
        <v>0</v>
      </c>
      <c r="W42" s="152"/>
      <c r="X42" s="153"/>
      <c r="Y42" s="154"/>
      <c r="Z42" s="157">
        <v>0</v>
      </c>
      <c r="AA42" s="152"/>
      <c r="AB42" s="153"/>
      <c r="AC42" s="154"/>
      <c r="AD42" s="154"/>
      <c r="AE42" s="347">
        <v>0</v>
      </c>
    </row>
    <row r="43" spans="1:31" ht="31.5" x14ac:dyDescent="0.25">
      <c r="A43" s="508">
        <v>21</v>
      </c>
      <c r="B43" s="509" t="s">
        <v>169</v>
      </c>
      <c r="C43" s="31"/>
      <c r="D43" s="34"/>
      <c r="E43" s="34"/>
      <c r="F43" s="34"/>
      <c r="G43" s="12"/>
      <c r="H43" s="157">
        <v>0</v>
      </c>
      <c r="I43" s="157">
        <v>0</v>
      </c>
      <c r="J43" s="163">
        <v>0</v>
      </c>
      <c r="K43" s="345"/>
      <c r="L43" s="163">
        <v>0</v>
      </c>
      <c r="M43" s="151"/>
      <c r="N43" s="151"/>
      <c r="O43" s="151"/>
      <c r="P43" s="151"/>
      <c r="Q43" s="151"/>
      <c r="R43" s="163">
        <v>0</v>
      </c>
      <c r="S43" s="163">
        <v>0</v>
      </c>
      <c r="T43" s="163">
        <v>0</v>
      </c>
      <c r="U43" s="163">
        <v>0</v>
      </c>
      <c r="V43" s="157">
        <v>0</v>
      </c>
      <c r="W43" s="152"/>
      <c r="X43" s="153"/>
      <c r="Y43" s="154"/>
      <c r="Z43" s="157">
        <v>0</v>
      </c>
      <c r="AA43" s="152"/>
      <c r="AB43" s="153"/>
      <c r="AC43" s="154"/>
      <c r="AD43" s="154"/>
      <c r="AE43" s="347">
        <v>0</v>
      </c>
    </row>
    <row r="44" spans="1:31" ht="31.5" x14ac:dyDescent="0.25">
      <c r="A44" s="506">
        <v>22</v>
      </c>
      <c r="B44" s="509" t="s">
        <v>170</v>
      </c>
      <c r="C44" s="31"/>
      <c r="D44" s="34"/>
      <c r="E44" s="34"/>
      <c r="F44" s="34"/>
      <c r="G44" s="12"/>
      <c r="H44" s="157">
        <v>0</v>
      </c>
      <c r="I44" s="157">
        <v>0</v>
      </c>
      <c r="J44" s="163">
        <v>0</v>
      </c>
      <c r="K44" s="345"/>
      <c r="L44" s="163">
        <v>0</v>
      </c>
      <c r="M44" s="151"/>
      <c r="N44" s="151"/>
      <c r="O44" s="151"/>
      <c r="P44" s="151"/>
      <c r="Q44" s="151"/>
      <c r="R44" s="163">
        <v>0</v>
      </c>
      <c r="S44" s="163">
        <v>0</v>
      </c>
      <c r="T44" s="163">
        <v>0</v>
      </c>
      <c r="U44" s="163">
        <v>0</v>
      </c>
      <c r="V44" s="157">
        <v>0</v>
      </c>
      <c r="W44" s="152"/>
      <c r="X44" s="153"/>
      <c r="Y44" s="154"/>
      <c r="Z44" s="157">
        <v>0</v>
      </c>
      <c r="AA44" s="152"/>
      <c r="AB44" s="153"/>
      <c r="AC44" s="154"/>
      <c r="AD44" s="154"/>
      <c r="AE44" s="347">
        <v>0</v>
      </c>
    </row>
    <row r="45" spans="1:31" x14ac:dyDescent="0.25">
      <c r="A45" s="508">
        <v>23</v>
      </c>
      <c r="B45" s="515" t="s">
        <v>125</v>
      </c>
      <c r="C45" s="31"/>
      <c r="D45" s="34"/>
      <c r="E45" s="34"/>
      <c r="F45" s="34"/>
      <c r="G45" s="12"/>
      <c r="H45" s="157">
        <v>0</v>
      </c>
      <c r="I45" s="157">
        <v>0</v>
      </c>
      <c r="J45" s="163">
        <v>0</v>
      </c>
      <c r="K45" s="345"/>
      <c r="L45" s="163">
        <v>0</v>
      </c>
      <c r="M45" s="151"/>
      <c r="N45" s="151"/>
      <c r="O45" s="151"/>
      <c r="P45" s="151"/>
      <c r="Q45" s="151"/>
      <c r="R45" s="163">
        <v>0</v>
      </c>
      <c r="S45" s="163">
        <v>0</v>
      </c>
      <c r="T45" s="163">
        <v>0</v>
      </c>
      <c r="U45" s="163">
        <v>0</v>
      </c>
      <c r="V45" s="157">
        <v>0</v>
      </c>
      <c r="W45" s="152"/>
      <c r="X45" s="153"/>
      <c r="Y45" s="154"/>
      <c r="Z45" s="157">
        <v>0</v>
      </c>
      <c r="AA45" s="152"/>
      <c r="AB45" s="153"/>
      <c r="AC45" s="154"/>
      <c r="AD45" s="154"/>
      <c r="AE45" s="347">
        <v>0</v>
      </c>
    </row>
    <row r="46" spans="1:31" ht="31.5" x14ac:dyDescent="0.25">
      <c r="A46" s="508">
        <v>24</v>
      </c>
      <c r="B46" s="509" t="s">
        <v>171</v>
      </c>
      <c r="C46" s="31"/>
      <c r="D46" s="34"/>
      <c r="E46" s="34"/>
      <c r="F46" s="34"/>
      <c r="G46" s="12"/>
      <c r="H46" s="157">
        <v>0</v>
      </c>
      <c r="I46" s="157">
        <v>0</v>
      </c>
      <c r="J46" s="163">
        <v>0</v>
      </c>
      <c r="K46" s="345"/>
      <c r="L46" s="163">
        <v>0</v>
      </c>
      <c r="M46" s="151"/>
      <c r="N46" s="151"/>
      <c r="O46" s="151"/>
      <c r="P46" s="151"/>
      <c r="Q46" s="151"/>
      <c r="R46" s="163">
        <v>0</v>
      </c>
      <c r="S46" s="163">
        <v>0</v>
      </c>
      <c r="T46" s="163">
        <v>0</v>
      </c>
      <c r="U46" s="163">
        <v>0</v>
      </c>
      <c r="V46" s="157">
        <v>0</v>
      </c>
      <c r="W46" s="152"/>
      <c r="X46" s="153"/>
      <c r="Y46" s="154"/>
      <c r="Z46" s="157">
        <v>0</v>
      </c>
      <c r="AA46" s="152"/>
      <c r="AB46" s="153"/>
      <c r="AC46" s="154"/>
      <c r="AD46" s="154"/>
      <c r="AE46" s="347">
        <v>0</v>
      </c>
    </row>
    <row r="47" spans="1:31" x14ac:dyDescent="0.25">
      <c r="A47" s="506">
        <v>25</v>
      </c>
      <c r="B47" s="516" t="s">
        <v>172</v>
      </c>
      <c r="C47" s="31"/>
      <c r="D47" s="34"/>
      <c r="E47" s="34"/>
      <c r="F47" s="34"/>
      <c r="G47" s="12"/>
      <c r="H47" s="157">
        <v>0</v>
      </c>
      <c r="I47" s="157">
        <v>0</v>
      </c>
      <c r="J47" s="163">
        <v>0</v>
      </c>
      <c r="K47" s="345"/>
      <c r="L47" s="163">
        <v>0</v>
      </c>
      <c r="M47" s="151"/>
      <c r="N47" s="151"/>
      <c r="O47" s="151"/>
      <c r="P47" s="151"/>
      <c r="Q47" s="151"/>
      <c r="R47" s="163">
        <v>0</v>
      </c>
      <c r="S47" s="163">
        <v>0</v>
      </c>
      <c r="T47" s="163">
        <v>0</v>
      </c>
      <c r="U47" s="163">
        <v>0</v>
      </c>
      <c r="V47" s="157">
        <v>0</v>
      </c>
      <c r="W47" s="152"/>
      <c r="X47" s="153"/>
      <c r="Y47" s="154"/>
      <c r="Z47" s="157">
        <v>0</v>
      </c>
      <c r="AA47" s="152"/>
      <c r="AB47" s="153"/>
      <c r="AC47" s="154"/>
      <c r="AD47" s="154"/>
      <c r="AE47" s="347">
        <v>0</v>
      </c>
    </row>
    <row r="48" spans="1:31" ht="31.5" x14ac:dyDescent="0.25">
      <c r="A48" s="508">
        <v>26</v>
      </c>
      <c r="B48" s="517" t="s">
        <v>173</v>
      </c>
      <c r="C48" s="31"/>
      <c r="D48" s="34"/>
      <c r="E48" s="34"/>
      <c r="F48" s="34"/>
      <c r="G48" s="12"/>
      <c r="H48" s="157">
        <v>0</v>
      </c>
      <c r="I48" s="157">
        <v>0</v>
      </c>
      <c r="J48" s="163">
        <v>0</v>
      </c>
      <c r="K48" s="345"/>
      <c r="L48" s="163">
        <v>0</v>
      </c>
      <c r="M48" s="151"/>
      <c r="N48" s="151"/>
      <c r="O48" s="151"/>
      <c r="P48" s="151"/>
      <c r="Q48" s="151"/>
      <c r="R48" s="163">
        <v>0</v>
      </c>
      <c r="S48" s="163">
        <v>0</v>
      </c>
      <c r="T48" s="163">
        <v>0</v>
      </c>
      <c r="U48" s="163">
        <v>0</v>
      </c>
      <c r="V48" s="157">
        <v>0</v>
      </c>
      <c r="W48" s="152"/>
      <c r="X48" s="153"/>
      <c r="Y48" s="154"/>
      <c r="Z48" s="157">
        <v>0</v>
      </c>
      <c r="AA48" s="152"/>
      <c r="AB48" s="153"/>
      <c r="AC48" s="154"/>
      <c r="AD48" s="154"/>
      <c r="AE48" s="347">
        <v>0</v>
      </c>
    </row>
    <row r="49" spans="1:31" ht="31.5" x14ac:dyDescent="0.25">
      <c r="A49" s="508">
        <v>27</v>
      </c>
      <c r="B49" s="517" t="s">
        <v>174</v>
      </c>
      <c r="C49" s="31"/>
      <c r="D49" s="34"/>
      <c r="E49" s="34"/>
      <c r="F49" s="34"/>
      <c r="G49" s="12"/>
      <c r="H49" s="157">
        <v>0</v>
      </c>
      <c r="I49" s="157">
        <v>0</v>
      </c>
      <c r="J49" s="163">
        <v>0</v>
      </c>
      <c r="K49" s="345"/>
      <c r="L49" s="163">
        <v>0</v>
      </c>
      <c r="M49" s="151"/>
      <c r="N49" s="151"/>
      <c r="O49" s="151"/>
      <c r="P49" s="151"/>
      <c r="Q49" s="151"/>
      <c r="R49" s="163">
        <v>0</v>
      </c>
      <c r="S49" s="163">
        <v>0</v>
      </c>
      <c r="T49" s="163">
        <v>0</v>
      </c>
      <c r="U49" s="163">
        <v>0</v>
      </c>
      <c r="V49" s="157">
        <v>0</v>
      </c>
      <c r="W49" s="152"/>
      <c r="X49" s="153"/>
      <c r="Y49" s="154"/>
      <c r="Z49" s="157">
        <v>0</v>
      </c>
      <c r="AA49" s="152"/>
      <c r="AB49" s="153"/>
      <c r="AC49" s="154"/>
      <c r="AD49" s="154"/>
      <c r="AE49" s="347">
        <v>0</v>
      </c>
    </row>
    <row r="50" spans="1:31" ht="31.5" x14ac:dyDescent="0.25">
      <c r="A50" s="506">
        <v>28</v>
      </c>
      <c r="B50" s="517" t="s">
        <v>175</v>
      </c>
      <c r="C50" s="31"/>
      <c r="D50" s="34"/>
      <c r="E50" s="34"/>
      <c r="F50" s="34"/>
      <c r="G50" s="12"/>
      <c r="H50" s="157">
        <v>0</v>
      </c>
      <c r="I50" s="157">
        <v>0</v>
      </c>
      <c r="J50" s="163">
        <v>0</v>
      </c>
      <c r="K50" s="345"/>
      <c r="L50" s="163">
        <v>0</v>
      </c>
      <c r="M50" s="151"/>
      <c r="N50" s="151"/>
      <c r="O50" s="151"/>
      <c r="P50" s="151"/>
      <c r="Q50" s="151"/>
      <c r="R50" s="163">
        <v>0</v>
      </c>
      <c r="S50" s="163">
        <v>0</v>
      </c>
      <c r="T50" s="163">
        <v>0</v>
      </c>
      <c r="U50" s="163">
        <v>0</v>
      </c>
      <c r="V50" s="157">
        <v>0</v>
      </c>
      <c r="W50" s="152"/>
      <c r="X50" s="153"/>
      <c r="Y50" s="154"/>
      <c r="Z50" s="157">
        <v>0</v>
      </c>
      <c r="AA50" s="152"/>
      <c r="AB50" s="153"/>
      <c r="AC50" s="154"/>
      <c r="AD50" s="154"/>
      <c r="AE50" s="347">
        <v>0</v>
      </c>
    </row>
    <row r="51" spans="1:31" x14ac:dyDescent="0.25">
      <c r="A51" s="508">
        <v>29</v>
      </c>
      <c r="B51" s="507" t="s">
        <v>126</v>
      </c>
      <c r="C51" s="31"/>
      <c r="D51" s="34"/>
      <c r="E51" s="34"/>
      <c r="F51" s="34"/>
      <c r="G51" s="12"/>
      <c r="H51" s="157">
        <v>0</v>
      </c>
      <c r="I51" s="157">
        <v>0</v>
      </c>
      <c r="J51" s="163">
        <v>0</v>
      </c>
      <c r="K51" s="345"/>
      <c r="L51" s="163">
        <v>0</v>
      </c>
      <c r="M51" s="151"/>
      <c r="N51" s="151"/>
      <c r="O51" s="151"/>
      <c r="P51" s="151"/>
      <c r="Q51" s="151"/>
      <c r="R51" s="163">
        <v>0</v>
      </c>
      <c r="S51" s="163">
        <v>0</v>
      </c>
      <c r="T51" s="163">
        <v>0</v>
      </c>
      <c r="U51" s="163">
        <v>0</v>
      </c>
      <c r="V51" s="157">
        <v>0</v>
      </c>
      <c r="W51" s="152"/>
      <c r="X51" s="153"/>
      <c r="Y51" s="154"/>
      <c r="Z51" s="157">
        <v>0</v>
      </c>
      <c r="AA51" s="152"/>
      <c r="AB51" s="153"/>
      <c r="AC51" s="154"/>
      <c r="AD51" s="154"/>
      <c r="AE51" s="347">
        <v>0</v>
      </c>
    </row>
    <row r="52" spans="1:31" ht="31.5" x14ac:dyDescent="0.25">
      <c r="A52" s="508">
        <v>30</v>
      </c>
      <c r="B52" s="509" t="s">
        <v>176</v>
      </c>
      <c r="C52" s="31"/>
      <c r="D52" s="34"/>
      <c r="E52" s="34"/>
      <c r="F52" s="34"/>
      <c r="G52" s="12"/>
      <c r="H52" s="157">
        <v>0</v>
      </c>
      <c r="I52" s="157">
        <v>0</v>
      </c>
      <c r="J52" s="163">
        <v>0</v>
      </c>
      <c r="K52" s="345"/>
      <c r="L52" s="163">
        <v>0</v>
      </c>
      <c r="M52" s="151"/>
      <c r="N52" s="151"/>
      <c r="O52" s="151"/>
      <c r="P52" s="151"/>
      <c r="Q52" s="151"/>
      <c r="R52" s="163">
        <v>0</v>
      </c>
      <c r="S52" s="163">
        <v>0</v>
      </c>
      <c r="T52" s="163">
        <v>0</v>
      </c>
      <c r="U52" s="163">
        <v>0</v>
      </c>
      <c r="V52" s="157">
        <v>0</v>
      </c>
      <c r="W52" s="152"/>
      <c r="X52" s="153"/>
      <c r="Y52" s="154"/>
      <c r="Z52" s="157">
        <v>0</v>
      </c>
      <c r="AA52" s="152"/>
      <c r="AB52" s="153"/>
      <c r="AC52" s="154"/>
      <c r="AD52" s="154"/>
      <c r="AE52" s="347">
        <v>0</v>
      </c>
    </row>
    <row r="53" spans="1:31" x14ac:dyDescent="0.25">
      <c r="A53" s="506">
        <v>31</v>
      </c>
      <c r="B53" s="518" t="s">
        <v>128</v>
      </c>
      <c r="C53" s="31"/>
      <c r="D53" s="34"/>
      <c r="E53" s="34"/>
      <c r="F53" s="34"/>
      <c r="G53" s="12"/>
      <c r="H53" s="157">
        <v>0</v>
      </c>
      <c r="I53" s="157">
        <v>0</v>
      </c>
      <c r="J53" s="163">
        <v>0</v>
      </c>
      <c r="K53" s="345"/>
      <c r="L53" s="163">
        <v>0</v>
      </c>
      <c r="M53" s="151"/>
      <c r="N53" s="151"/>
      <c r="O53" s="151"/>
      <c r="P53" s="151"/>
      <c r="Q53" s="151"/>
      <c r="R53" s="163">
        <v>0</v>
      </c>
      <c r="S53" s="163">
        <v>0</v>
      </c>
      <c r="T53" s="163">
        <v>0</v>
      </c>
      <c r="U53" s="163">
        <v>0</v>
      </c>
      <c r="V53" s="157">
        <v>0</v>
      </c>
      <c r="W53" s="152"/>
      <c r="X53" s="153"/>
      <c r="Y53" s="154"/>
      <c r="Z53" s="157">
        <v>0</v>
      </c>
      <c r="AA53" s="152"/>
      <c r="AB53" s="153"/>
      <c r="AC53" s="154"/>
      <c r="AD53" s="154"/>
      <c r="AE53" s="347">
        <v>0</v>
      </c>
    </row>
    <row r="54" spans="1:31" x14ac:dyDescent="0.25">
      <c r="A54" s="508">
        <v>32</v>
      </c>
      <c r="B54" s="509" t="s">
        <v>177</v>
      </c>
      <c r="C54" s="31"/>
      <c r="D54" s="34"/>
      <c r="E54" s="34"/>
      <c r="F54" s="34"/>
      <c r="G54" s="12"/>
      <c r="H54" s="157">
        <v>0</v>
      </c>
      <c r="I54" s="157">
        <v>0</v>
      </c>
      <c r="J54" s="163">
        <v>0</v>
      </c>
      <c r="K54" s="345"/>
      <c r="L54" s="163">
        <v>0</v>
      </c>
      <c r="M54" s="151"/>
      <c r="N54" s="151"/>
      <c r="O54" s="151"/>
      <c r="P54" s="151"/>
      <c r="Q54" s="151"/>
      <c r="R54" s="163">
        <v>0</v>
      </c>
      <c r="S54" s="163">
        <v>0</v>
      </c>
      <c r="T54" s="163">
        <v>0</v>
      </c>
      <c r="U54" s="163">
        <v>0</v>
      </c>
      <c r="V54" s="157">
        <v>0</v>
      </c>
      <c r="W54" s="152"/>
      <c r="X54" s="153"/>
      <c r="Y54" s="154"/>
      <c r="Z54" s="157">
        <v>0</v>
      </c>
      <c r="AA54" s="152"/>
      <c r="AB54" s="153"/>
      <c r="AC54" s="154"/>
      <c r="AD54" s="154"/>
      <c r="AE54" s="347">
        <v>0</v>
      </c>
    </row>
    <row r="55" spans="1:31" x14ac:dyDescent="0.25">
      <c r="A55" s="508">
        <v>33</v>
      </c>
      <c r="B55" s="509" t="s">
        <v>178</v>
      </c>
      <c r="C55" s="31"/>
      <c r="D55" s="34"/>
      <c r="E55" s="34"/>
      <c r="F55" s="34"/>
      <c r="G55" s="12"/>
      <c r="H55" s="157">
        <v>0</v>
      </c>
      <c r="I55" s="157">
        <v>0</v>
      </c>
      <c r="J55" s="163">
        <v>0</v>
      </c>
      <c r="K55" s="345"/>
      <c r="L55" s="163">
        <v>0</v>
      </c>
      <c r="M55" s="151"/>
      <c r="N55" s="151"/>
      <c r="O55" s="151"/>
      <c r="P55" s="151"/>
      <c r="Q55" s="151"/>
      <c r="R55" s="163">
        <v>0</v>
      </c>
      <c r="S55" s="163">
        <v>0</v>
      </c>
      <c r="T55" s="163">
        <v>0</v>
      </c>
      <c r="U55" s="163">
        <v>0</v>
      </c>
      <c r="V55" s="157">
        <v>0</v>
      </c>
      <c r="W55" s="152"/>
      <c r="X55" s="153"/>
      <c r="Y55" s="154"/>
      <c r="Z55" s="157">
        <v>0</v>
      </c>
      <c r="AA55" s="152"/>
      <c r="AB55" s="153"/>
      <c r="AC55" s="154"/>
      <c r="AD55" s="154"/>
      <c r="AE55" s="347">
        <v>0</v>
      </c>
    </row>
    <row r="56" spans="1:31" x14ac:dyDescent="0.25">
      <c r="A56" s="506">
        <v>34</v>
      </c>
      <c r="B56" s="507" t="s">
        <v>129</v>
      </c>
      <c r="C56" s="31"/>
      <c r="D56" s="34"/>
      <c r="E56" s="34"/>
      <c r="F56" s="34"/>
      <c r="G56" s="12"/>
      <c r="H56" s="157">
        <v>0</v>
      </c>
      <c r="I56" s="157">
        <v>0</v>
      </c>
      <c r="J56" s="163">
        <v>0</v>
      </c>
      <c r="K56" s="345"/>
      <c r="L56" s="163">
        <v>0</v>
      </c>
      <c r="M56" s="151"/>
      <c r="N56" s="151"/>
      <c r="O56" s="151"/>
      <c r="P56" s="151"/>
      <c r="Q56" s="151"/>
      <c r="R56" s="163">
        <v>0</v>
      </c>
      <c r="S56" s="163">
        <v>0</v>
      </c>
      <c r="T56" s="163">
        <v>0</v>
      </c>
      <c r="U56" s="163">
        <v>0</v>
      </c>
      <c r="V56" s="157">
        <v>0</v>
      </c>
      <c r="W56" s="152"/>
      <c r="X56" s="153"/>
      <c r="Y56" s="154"/>
      <c r="Z56" s="157">
        <v>0</v>
      </c>
      <c r="AA56" s="152"/>
      <c r="AB56" s="153"/>
      <c r="AC56" s="154"/>
      <c r="AD56" s="154"/>
      <c r="AE56" s="347">
        <v>0</v>
      </c>
    </row>
    <row r="57" spans="1:31" ht="47.25" x14ac:dyDescent="0.25">
      <c r="A57" s="508">
        <v>35</v>
      </c>
      <c r="B57" s="509" t="s">
        <v>179</v>
      </c>
      <c r="C57" s="31"/>
      <c r="D57" s="34"/>
      <c r="E57" s="34"/>
      <c r="F57" s="34"/>
      <c r="G57" s="12"/>
      <c r="H57" s="157">
        <v>0</v>
      </c>
      <c r="I57" s="157">
        <v>0</v>
      </c>
      <c r="J57" s="163">
        <v>0</v>
      </c>
      <c r="K57" s="345"/>
      <c r="L57" s="163">
        <v>0</v>
      </c>
      <c r="M57" s="151"/>
      <c r="N57" s="151"/>
      <c r="O57" s="151"/>
      <c r="P57" s="151"/>
      <c r="Q57" s="151"/>
      <c r="R57" s="163">
        <v>0</v>
      </c>
      <c r="S57" s="163">
        <v>0</v>
      </c>
      <c r="T57" s="163">
        <v>0</v>
      </c>
      <c r="U57" s="163">
        <v>0</v>
      </c>
      <c r="V57" s="157">
        <v>0</v>
      </c>
      <c r="W57" s="152"/>
      <c r="X57" s="153"/>
      <c r="Y57" s="154"/>
      <c r="Z57" s="157">
        <v>0</v>
      </c>
      <c r="AA57" s="152"/>
      <c r="AB57" s="153"/>
      <c r="AC57" s="154"/>
      <c r="AD57" s="154"/>
      <c r="AE57" s="347">
        <v>0</v>
      </c>
    </row>
    <row r="58" spans="1:31" ht="31.5" x14ac:dyDescent="0.25">
      <c r="A58" s="508">
        <v>36</v>
      </c>
      <c r="B58" s="465" t="s">
        <v>180</v>
      </c>
      <c r="C58" s="31"/>
      <c r="D58" s="34"/>
      <c r="E58" s="34"/>
      <c r="F58" s="34"/>
      <c r="G58" s="12"/>
      <c r="H58" s="157">
        <v>0</v>
      </c>
      <c r="I58" s="157">
        <v>0</v>
      </c>
      <c r="J58" s="163">
        <v>0</v>
      </c>
      <c r="K58" s="345"/>
      <c r="L58" s="163">
        <v>0</v>
      </c>
      <c r="M58" s="151"/>
      <c r="N58" s="151"/>
      <c r="O58" s="151"/>
      <c r="P58" s="151"/>
      <c r="Q58" s="151"/>
      <c r="R58" s="163">
        <v>0</v>
      </c>
      <c r="S58" s="163">
        <v>0</v>
      </c>
      <c r="T58" s="163">
        <v>0</v>
      </c>
      <c r="U58" s="163">
        <v>0</v>
      </c>
      <c r="V58" s="157">
        <v>0</v>
      </c>
      <c r="W58" s="152"/>
      <c r="X58" s="153"/>
      <c r="Y58" s="154"/>
      <c r="Z58" s="157">
        <v>0</v>
      </c>
      <c r="AA58" s="152"/>
      <c r="AB58" s="153"/>
      <c r="AC58" s="154"/>
      <c r="AD58" s="154"/>
      <c r="AE58" s="347">
        <v>0</v>
      </c>
    </row>
    <row r="59" spans="1:31" x14ac:dyDescent="0.25">
      <c r="A59" s="506">
        <v>37</v>
      </c>
      <c r="B59" s="516" t="s">
        <v>130</v>
      </c>
      <c r="C59" s="31"/>
      <c r="D59" s="34"/>
      <c r="E59" s="34"/>
      <c r="F59" s="34"/>
      <c r="G59" s="12"/>
      <c r="H59" s="157">
        <v>0</v>
      </c>
      <c r="I59" s="157">
        <v>0</v>
      </c>
      <c r="J59" s="163">
        <v>0</v>
      </c>
      <c r="K59" s="345"/>
      <c r="L59" s="163">
        <v>0</v>
      </c>
      <c r="M59" s="151"/>
      <c r="N59" s="151"/>
      <c r="O59" s="151"/>
      <c r="P59" s="151"/>
      <c r="Q59" s="151"/>
      <c r="R59" s="163">
        <v>0</v>
      </c>
      <c r="S59" s="163">
        <v>0</v>
      </c>
      <c r="T59" s="163">
        <v>0</v>
      </c>
      <c r="U59" s="163">
        <v>0</v>
      </c>
      <c r="V59" s="157">
        <v>0</v>
      </c>
      <c r="W59" s="152"/>
      <c r="X59" s="153"/>
      <c r="Y59" s="154"/>
      <c r="Z59" s="157">
        <v>0</v>
      </c>
      <c r="AA59" s="152"/>
      <c r="AB59" s="153"/>
      <c r="AC59" s="154"/>
      <c r="AD59" s="154"/>
      <c r="AE59" s="347">
        <v>0</v>
      </c>
    </row>
    <row r="60" spans="1:31" ht="31.5" x14ac:dyDescent="0.25">
      <c r="A60" s="508">
        <v>38</v>
      </c>
      <c r="B60" s="465" t="s">
        <v>181</v>
      </c>
      <c r="C60" s="31"/>
      <c r="D60" s="34"/>
      <c r="E60" s="34"/>
      <c r="F60" s="34"/>
      <c r="G60" s="12"/>
      <c r="H60" s="157">
        <v>0</v>
      </c>
      <c r="I60" s="157">
        <v>0</v>
      </c>
      <c r="J60" s="163">
        <v>0</v>
      </c>
      <c r="K60" s="345"/>
      <c r="L60" s="163">
        <v>0</v>
      </c>
      <c r="M60" s="151"/>
      <c r="N60" s="151"/>
      <c r="O60" s="151"/>
      <c r="P60" s="151"/>
      <c r="Q60" s="151"/>
      <c r="R60" s="163">
        <v>0</v>
      </c>
      <c r="S60" s="163">
        <v>0</v>
      </c>
      <c r="T60" s="163">
        <v>0</v>
      </c>
      <c r="U60" s="163">
        <v>0</v>
      </c>
      <c r="V60" s="157">
        <v>0</v>
      </c>
      <c r="W60" s="152"/>
      <c r="X60" s="153"/>
      <c r="Y60" s="154"/>
      <c r="Z60" s="157">
        <v>0</v>
      </c>
      <c r="AA60" s="152"/>
      <c r="AB60" s="153"/>
      <c r="AC60" s="154"/>
      <c r="AD60" s="154"/>
      <c r="AE60" s="347">
        <v>0</v>
      </c>
    </row>
    <row r="61" spans="1:31" x14ac:dyDescent="0.25">
      <c r="A61" s="508">
        <v>39</v>
      </c>
      <c r="B61" s="510" t="s">
        <v>131</v>
      </c>
      <c r="C61" s="31"/>
      <c r="D61" s="34"/>
      <c r="E61" s="34"/>
      <c r="F61" s="34"/>
      <c r="G61" s="12"/>
      <c r="H61" s="157">
        <v>0</v>
      </c>
      <c r="I61" s="157">
        <v>0</v>
      </c>
      <c r="J61" s="163">
        <v>0</v>
      </c>
      <c r="K61" s="345"/>
      <c r="L61" s="163">
        <v>0</v>
      </c>
      <c r="M61" s="151"/>
      <c r="N61" s="151"/>
      <c r="O61" s="151"/>
      <c r="P61" s="151"/>
      <c r="Q61" s="151"/>
      <c r="R61" s="163">
        <v>0</v>
      </c>
      <c r="S61" s="163">
        <v>0</v>
      </c>
      <c r="T61" s="163">
        <v>0</v>
      </c>
      <c r="U61" s="163">
        <v>0</v>
      </c>
      <c r="V61" s="157">
        <v>0</v>
      </c>
      <c r="W61" s="152"/>
      <c r="X61" s="153"/>
      <c r="Y61" s="154"/>
      <c r="Z61" s="157">
        <v>0</v>
      </c>
      <c r="AA61" s="152"/>
      <c r="AB61" s="153"/>
      <c r="AC61" s="154"/>
      <c r="AD61" s="154"/>
      <c r="AE61" s="347">
        <v>0</v>
      </c>
    </row>
    <row r="62" spans="1:31" ht="31.5" x14ac:dyDescent="0.25">
      <c r="A62" s="506">
        <v>40</v>
      </c>
      <c r="B62" s="465" t="s">
        <v>182</v>
      </c>
      <c r="C62" s="31"/>
      <c r="D62" s="34"/>
      <c r="E62" s="34"/>
      <c r="F62" s="34"/>
      <c r="G62" s="12"/>
      <c r="H62" s="157">
        <v>0</v>
      </c>
      <c r="I62" s="157">
        <v>0</v>
      </c>
      <c r="J62" s="163">
        <v>0</v>
      </c>
      <c r="K62" s="345"/>
      <c r="L62" s="163">
        <v>0</v>
      </c>
      <c r="M62" s="151"/>
      <c r="N62" s="151"/>
      <c r="O62" s="151"/>
      <c r="P62" s="151"/>
      <c r="Q62" s="151"/>
      <c r="R62" s="163">
        <v>0</v>
      </c>
      <c r="S62" s="163">
        <v>0</v>
      </c>
      <c r="T62" s="163">
        <v>0</v>
      </c>
      <c r="U62" s="163">
        <v>0</v>
      </c>
      <c r="V62" s="157">
        <v>0</v>
      </c>
      <c r="W62" s="152"/>
      <c r="X62" s="153"/>
      <c r="Y62" s="154"/>
      <c r="Z62" s="157">
        <v>0</v>
      </c>
      <c r="AA62" s="152"/>
      <c r="AB62" s="153"/>
      <c r="AC62" s="154"/>
      <c r="AD62" s="154"/>
      <c r="AE62" s="347">
        <v>0</v>
      </c>
    </row>
    <row r="63" spans="1:31" x14ac:dyDescent="0.25">
      <c r="A63" s="508">
        <v>41</v>
      </c>
      <c r="B63" s="519" t="s">
        <v>132</v>
      </c>
      <c r="C63" s="31"/>
      <c r="D63" s="34"/>
      <c r="E63" s="34"/>
      <c r="F63" s="34"/>
      <c r="G63" s="12"/>
      <c r="H63" s="157">
        <v>0</v>
      </c>
      <c r="I63" s="157">
        <v>0</v>
      </c>
      <c r="J63" s="163">
        <v>0</v>
      </c>
      <c r="K63" s="345"/>
      <c r="L63" s="163">
        <v>0</v>
      </c>
      <c r="M63" s="151"/>
      <c r="N63" s="151"/>
      <c r="O63" s="151"/>
      <c r="P63" s="151"/>
      <c r="Q63" s="151"/>
      <c r="R63" s="163">
        <v>0</v>
      </c>
      <c r="S63" s="163">
        <v>0</v>
      </c>
      <c r="T63" s="163">
        <v>0</v>
      </c>
      <c r="U63" s="163">
        <v>0</v>
      </c>
      <c r="V63" s="157">
        <v>0</v>
      </c>
      <c r="W63" s="152"/>
      <c r="X63" s="153"/>
      <c r="Y63" s="154"/>
      <c r="Z63" s="157">
        <v>0</v>
      </c>
      <c r="AA63" s="152"/>
      <c r="AB63" s="153"/>
      <c r="AC63" s="154"/>
      <c r="AD63" s="154"/>
      <c r="AE63" s="347">
        <v>0</v>
      </c>
    </row>
    <row r="64" spans="1:31" ht="31.5" x14ac:dyDescent="0.25">
      <c r="A64" s="508">
        <v>42</v>
      </c>
      <c r="B64" s="520" t="s">
        <v>183</v>
      </c>
      <c r="C64" s="31"/>
      <c r="D64" s="34"/>
      <c r="E64" s="34"/>
      <c r="F64" s="34"/>
      <c r="G64" s="12"/>
      <c r="H64" s="157">
        <v>0</v>
      </c>
      <c r="I64" s="157">
        <v>0</v>
      </c>
      <c r="J64" s="163">
        <v>0</v>
      </c>
      <c r="K64" s="345"/>
      <c r="L64" s="163">
        <v>0</v>
      </c>
      <c r="M64" s="151"/>
      <c r="N64" s="151"/>
      <c r="O64" s="151"/>
      <c r="P64" s="151"/>
      <c r="Q64" s="151"/>
      <c r="R64" s="163">
        <v>0</v>
      </c>
      <c r="S64" s="163">
        <v>0</v>
      </c>
      <c r="T64" s="163">
        <v>0</v>
      </c>
      <c r="U64" s="163">
        <v>0</v>
      </c>
      <c r="V64" s="157">
        <v>0</v>
      </c>
      <c r="W64" s="152"/>
      <c r="X64" s="153"/>
      <c r="Y64" s="154"/>
      <c r="Z64" s="157">
        <v>0</v>
      </c>
      <c r="AA64" s="152"/>
      <c r="AB64" s="153"/>
      <c r="AC64" s="154"/>
      <c r="AD64" s="154"/>
      <c r="AE64" s="347">
        <v>0</v>
      </c>
    </row>
    <row r="65" spans="1:31" ht="47.25" x14ac:dyDescent="0.25">
      <c r="A65" s="506">
        <v>43</v>
      </c>
      <c r="B65" s="521" t="s">
        <v>184</v>
      </c>
      <c r="C65" s="31"/>
      <c r="D65" s="34"/>
      <c r="E65" s="34"/>
      <c r="F65" s="34"/>
      <c r="G65" s="12"/>
      <c r="H65" s="157">
        <v>0</v>
      </c>
      <c r="I65" s="157">
        <v>0</v>
      </c>
      <c r="J65" s="163">
        <v>0</v>
      </c>
      <c r="K65" s="345"/>
      <c r="L65" s="163">
        <v>0</v>
      </c>
      <c r="M65" s="151"/>
      <c r="N65" s="151"/>
      <c r="O65" s="151"/>
      <c r="P65" s="151"/>
      <c r="Q65" s="151"/>
      <c r="R65" s="163">
        <v>0</v>
      </c>
      <c r="S65" s="163">
        <v>0</v>
      </c>
      <c r="T65" s="163">
        <v>0</v>
      </c>
      <c r="U65" s="163">
        <v>0</v>
      </c>
      <c r="V65" s="157">
        <v>0</v>
      </c>
      <c r="W65" s="152"/>
      <c r="X65" s="153"/>
      <c r="Y65" s="154"/>
      <c r="Z65" s="157">
        <v>0</v>
      </c>
      <c r="AA65" s="152"/>
      <c r="AB65" s="153"/>
      <c r="AC65" s="154"/>
      <c r="AD65" s="154"/>
      <c r="AE65" s="347">
        <v>0</v>
      </c>
    </row>
    <row r="66" spans="1:31" x14ac:dyDescent="0.25">
      <c r="A66" s="508">
        <v>44</v>
      </c>
      <c r="B66" s="516" t="s">
        <v>133</v>
      </c>
      <c r="C66" s="31"/>
      <c r="D66" s="34"/>
      <c r="E66" s="34"/>
      <c r="F66" s="34"/>
      <c r="G66" s="12"/>
      <c r="H66" s="157">
        <v>0</v>
      </c>
      <c r="I66" s="157">
        <v>0</v>
      </c>
      <c r="J66" s="163">
        <v>0</v>
      </c>
      <c r="K66" s="345"/>
      <c r="L66" s="163">
        <v>0</v>
      </c>
      <c r="M66" s="151"/>
      <c r="N66" s="151"/>
      <c r="O66" s="151"/>
      <c r="P66" s="151"/>
      <c r="Q66" s="151"/>
      <c r="R66" s="163">
        <v>0</v>
      </c>
      <c r="S66" s="163">
        <v>0</v>
      </c>
      <c r="T66" s="163">
        <v>0</v>
      </c>
      <c r="U66" s="163">
        <v>0</v>
      </c>
      <c r="V66" s="157">
        <v>0</v>
      </c>
      <c r="W66" s="152"/>
      <c r="X66" s="153"/>
      <c r="Y66" s="154"/>
      <c r="Z66" s="157">
        <v>0</v>
      </c>
      <c r="AA66" s="152"/>
      <c r="AB66" s="153"/>
      <c r="AC66" s="154"/>
      <c r="AD66" s="154"/>
      <c r="AE66" s="347">
        <v>0</v>
      </c>
    </row>
    <row r="67" spans="1:31" ht="31.5" x14ac:dyDescent="0.25">
      <c r="A67" s="508">
        <v>45</v>
      </c>
      <c r="B67" s="522" t="s">
        <v>185</v>
      </c>
      <c r="C67" s="31"/>
      <c r="D67" s="34"/>
      <c r="E67" s="34"/>
      <c r="F67" s="34"/>
      <c r="G67" s="12"/>
      <c r="H67" s="157">
        <v>0</v>
      </c>
      <c r="I67" s="157">
        <v>0</v>
      </c>
      <c r="J67" s="163">
        <v>0</v>
      </c>
      <c r="K67" s="345"/>
      <c r="L67" s="163">
        <v>0</v>
      </c>
      <c r="M67" s="151"/>
      <c r="N67" s="151"/>
      <c r="O67" s="151"/>
      <c r="P67" s="151"/>
      <c r="Q67" s="151"/>
      <c r="R67" s="163">
        <v>0</v>
      </c>
      <c r="S67" s="163">
        <v>0</v>
      </c>
      <c r="T67" s="163">
        <v>0</v>
      </c>
      <c r="U67" s="163">
        <v>0</v>
      </c>
      <c r="V67" s="157">
        <v>0</v>
      </c>
      <c r="W67" s="152"/>
      <c r="X67" s="153"/>
      <c r="Y67" s="154"/>
      <c r="Z67" s="157">
        <v>0</v>
      </c>
      <c r="AA67" s="152"/>
      <c r="AB67" s="153"/>
      <c r="AC67" s="154"/>
      <c r="AD67" s="154"/>
      <c r="AE67" s="347">
        <v>0</v>
      </c>
    </row>
    <row r="68" spans="1:31" ht="31.5" x14ac:dyDescent="0.25">
      <c r="A68" s="506">
        <v>46</v>
      </c>
      <c r="B68" s="523" t="s">
        <v>186</v>
      </c>
      <c r="C68" s="31"/>
      <c r="D68" s="34"/>
      <c r="E68" s="34"/>
      <c r="F68" s="34"/>
      <c r="G68" s="12"/>
      <c r="H68" s="157">
        <v>0</v>
      </c>
      <c r="I68" s="157">
        <v>0</v>
      </c>
      <c r="J68" s="163">
        <v>0</v>
      </c>
      <c r="K68" s="345"/>
      <c r="L68" s="163">
        <v>0</v>
      </c>
      <c r="M68" s="151"/>
      <c r="N68" s="151"/>
      <c r="O68" s="151"/>
      <c r="P68" s="151"/>
      <c r="Q68" s="151"/>
      <c r="R68" s="163">
        <v>0</v>
      </c>
      <c r="S68" s="163">
        <v>0</v>
      </c>
      <c r="T68" s="163">
        <v>0</v>
      </c>
      <c r="U68" s="163">
        <v>0</v>
      </c>
      <c r="V68" s="157">
        <v>0</v>
      </c>
      <c r="W68" s="152"/>
      <c r="X68" s="153"/>
      <c r="Y68" s="154"/>
      <c r="Z68" s="157">
        <v>0</v>
      </c>
      <c r="AA68" s="152"/>
      <c r="AB68" s="153"/>
      <c r="AC68" s="154"/>
      <c r="AD68" s="154"/>
      <c r="AE68" s="347">
        <v>0</v>
      </c>
    </row>
    <row r="69" spans="1:31" ht="31.5" x14ac:dyDescent="0.25">
      <c r="A69" s="508">
        <v>47</v>
      </c>
      <c r="B69" s="523" t="s">
        <v>187</v>
      </c>
      <c r="C69" s="31"/>
      <c r="D69" s="34"/>
      <c r="E69" s="34"/>
      <c r="F69" s="34"/>
      <c r="G69" s="12"/>
      <c r="H69" s="157">
        <v>0</v>
      </c>
      <c r="I69" s="157">
        <v>0</v>
      </c>
      <c r="J69" s="163">
        <v>0</v>
      </c>
      <c r="K69" s="345"/>
      <c r="L69" s="163">
        <v>0</v>
      </c>
      <c r="M69" s="151"/>
      <c r="N69" s="151"/>
      <c r="O69" s="151"/>
      <c r="P69" s="151"/>
      <c r="Q69" s="151"/>
      <c r="R69" s="163">
        <v>0</v>
      </c>
      <c r="S69" s="163">
        <v>0</v>
      </c>
      <c r="T69" s="163">
        <v>0</v>
      </c>
      <c r="U69" s="163">
        <v>0</v>
      </c>
      <c r="V69" s="157">
        <v>0</v>
      </c>
      <c r="W69" s="152"/>
      <c r="X69" s="153"/>
      <c r="Y69" s="154"/>
      <c r="Z69" s="157">
        <v>0</v>
      </c>
      <c r="AA69" s="152"/>
      <c r="AB69" s="153"/>
      <c r="AC69" s="154"/>
      <c r="AD69" s="154"/>
      <c r="AE69" s="347">
        <v>0</v>
      </c>
    </row>
    <row r="70" spans="1:31" ht="31.5" x14ac:dyDescent="0.25">
      <c r="A70" s="508">
        <v>48</v>
      </c>
      <c r="B70" s="523" t="s">
        <v>188</v>
      </c>
      <c r="C70" s="31"/>
      <c r="D70" s="34"/>
      <c r="E70" s="34"/>
      <c r="F70" s="34"/>
      <c r="G70" s="12"/>
      <c r="H70" s="157">
        <v>0</v>
      </c>
      <c r="I70" s="157">
        <v>0</v>
      </c>
      <c r="J70" s="163">
        <v>0</v>
      </c>
      <c r="K70" s="345"/>
      <c r="L70" s="163">
        <v>0</v>
      </c>
      <c r="M70" s="151"/>
      <c r="N70" s="151"/>
      <c r="O70" s="151"/>
      <c r="P70" s="151"/>
      <c r="Q70" s="151"/>
      <c r="R70" s="163">
        <v>0</v>
      </c>
      <c r="S70" s="163">
        <v>0</v>
      </c>
      <c r="T70" s="163">
        <v>0</v>
      </c>
      <c r="U70" s="163">
        <v>0</v>
      </c>
      <c r="V70" s="157">
        <v>0</v>
      </c>
      <c r="W70" s="152"/>
      <c r="X70" s="153"/>
      <c r="Y70" s="154"/>
      <c r="Z70" s="157">
        <v>0</v>
      </c>
      <c r="AA70" s="152"/>
      <c r="AB70" s="153"/>
      <c r="AC70" s="154"/>
      <c r="AD70" s="154"/>
      <c r="AE70" s="347">
        <v>0</v>
      </c>
    </row>
    <row r="71" spans="1:31" x14ac:dyDescent="0.25">
      <c r="A71" s="506">
        <v>49</v>
      </c>
      <c r="B71" s="510" t="s">
        <v>189</v>
      </c>
      <c r="C71" s="31"/>
      <c r="D71" s="34"/>
      <c r="E71" s="34"/>
      <c r="F71" s="34"/>
      <c r="G71" s="12"/>
      <c r="H71" s="157">
        <v>0</v>
      </c>
      <c r="I71" s="157">
        <v>0</v>
      </c>
      <c r="J71" s="163">
        <v>0</v>
      </c>
      <c r="K71" s="345"/>
      <c r="L71" s="163">
        <v>0</v>
      </c>
      <c r="M71" s="151"/>
      <c r="N71" s="151"/>
      <c r="O71" s="151"/>
      <c r="P71" s="151"/>
      <c r="Q71" s="151"/>
      <c r="R71" s="163">
        <v>0</v>
      </c>
      <c r="S71" s="163">
        <v>0</v>
      </c>
      <c r="T71" s="163">
        <v>0</v>
      </c>
      <c r="U71" s="163">
        <v>0</v>
      </c>
      <c r="V71" s="157">
        <v>0</v>
      </c>
      <c r="W71" s="152"/>
      <c r="X71" s="153"/>
      <c r="Y71" s="154"/>
      <c r="Z71" s="157">
        <v>0</v>
      </c>
      <c r="AA71" s="152"/>
      <c r="AB71" s="153"/>
      <c r="AC71" s="154"/>
      <c r="AD71" s="154"/>
      <c r="AE71" s="347">
        <v>0</v>
      </c>
    </row>
    <row r="72" spans="1:31" ht="105" x14ac:dyDescent="0.25">
      <c r="A72" s="506">
        <v>50</v>
      </c>
      <c r="B72" s="524" t="s">
        <v>207</v>
      </c>
      <c r="C72" s="31"/>
      <c r="D72" s="34"/>
      <c r="E72" s="34"/>
      <c r="F72" s="34"/>
      <c r="G72" s="12"/>
      <c r="H72" s="157">
        <v>0</v>
      </c>
      <c r="I72" s="157">
        <v>0</v>
      </c>
      <c r="J72" s="163">
        <v>0</v>
      </c>
      <c r="K72" s="345"/>
      <c r="L72" s="163">
        <v>0</v>
      </c>
      <c r="M72" s="151"/>
      <c r="N72" s="151"/>
      <c r="O72" s="151"/>
      <c r="P72" s="151"/>
      <c r="Q72" s="151"/>
      <c r="R72" s="163">
        <v>0</v>
      </c>
      <c r="S72" s="163">
        <v>0</v>
      </c>
      <c r="T72" s="163">
        <v>0</v>
      </c>
      <c r="U72" s="163">
        <v>0</v>
      </c>
      <c r="V72" s="157">
        <v>0</v>
      </c>
      <c r="W72" s="152"/>
      <c r="X72" s="153"/>
      <c r="Y72" s="154"/>
      <c r="Z72" s="157">
        <v>0</v>
      </c>
      <c r="AA72" s="152"/>
      <c r="AB72" s="153"/>
      <c r="AC72" s="154"/>
      <c r="AD72" s="154"/>
      <c r="AE72" s="347">
        <v>0</v>
      </c>
    </row>
    <row r="73" spans="1:31" ht="135" x14ac:dyDescent="0.25">
      <c r="A73" s="508">
        <v>51</v>
      </c>
      <c r="B73" s="524" t="s">
        <v>190</v>
      </c>
      <c r="C73" s="31"/>
      <c r="D73" s="34"/>
      <c r="E73" s="34"/>
      <c r="F73" s="34"/>
      <c r="G73" s="12"/>
      <c r="H73" s="157">
        <v>0</v>
      </c>
      <c r="I73" s="157">
        <v>0</v>
      </c>
      <c r="J73" s="163">
        <v>0</v>
      </c>
      <c r="K73" s="345"/>
      <c r="L73" s="163">
        <v>0</v>
      </c>
      <c r="M73" s="151"/>
      <c r="N73" s="151"/>
      <c r="O73" s="151"/>
      <c r="P73" s="151"/>
      <c r="Q73" s="151"/>
      <c r="R73" s="163">
        <v>0</v>
      </c>
      <c r="S73" s="163">
        <v>0</v>
      </c>
      <c r="T73" s="163">
        <v>0</v>
      </c>
      <c r="U73" s="163">
        <v>0</v>
      </c>
      <c r="V73" s="157">
        <v>0</v>
      </c>
      <c r="W73" s="152"/>
      <c r="X73" s="153"/>
      <c r="Y73" s="154"/>
      <c r="Z73" s="157">
        <v>0</v>
      </c>
      <c r="AA73" s="152"/>
      <c r="AB73" s="153"/>
      <c r="AC73" s="154"/>
      <c r="AD73" s="154"/>
      <c r="AE73" s="347">
        <v>0</v>
      </c>
    </row>
    <row r="74" spans="1:31" ht="120" x14ac:dyDescent="0.25">
      <c r="A74" s="508">
        <v>52</v>
      </c>
      <c r="B74" s="524" t="s">
        <v>209</v>
      </c>
      <c r="C74" s="31"/>
      <c r="D74" s="34"/>
      <c r="E74" s="34"/>
      <c r="F74" s="34"/>
      <c r="G74" s="12"/>
      <c r="H74" s="157">
        <v>0</v>
      </c>
      <c r="I74" s="157">
        <v>0</v>
      </c>
      <c r="J74" s="163">
        <v>0</v>
      </c>
      <c r="K74" s="345"/>
      <c r="L74" s="163">
        <v>0</v>
      </c>
      <c r="M74" s="151"/>
      <c r="N74" s="151"/>
      <c r="O74" s="151"/>
      <c r="P74" s="151"/>
      <c r="Q74" s="151"/>
      <c r="R74" s="163">
        <v>0</v>
      </c>
      <c r="S74" s="163">
        <v>0</v>
      </c>
      <c r="T74" s="163">
        <v>0</v>
      </c>
      <c r="U74" s="163">
        <v>0</v>
      </c>
      <c r="V74" s="157">
        <v>0</v>
      </c>
      <c r="W74" s="152"/>
      <c r="X74" s="153"/>
      <c r="Y74" s="154"/>
      <c r="Z74" s="157">
        <v>0</v>
      </c>
      <c r="AA74" s="152"/>
      <c r="AB74" s="153"/>
      <c r="AC74" s="154"/>
      <c r="AD74" s="154"/>
      <c r="AE74" s="347">
        <v>0</v>
      </c>
    </row>
    <row r="75" spans="1:31" ht="120" x14ac:dyDescent="0.25">
      <c r="A75" s="506">
        <v>53</v>
      </c>
      <c r="B75" s="514" t="s">
        <v>191</v>
      </c>
      <c r="C75" s="31"/>
      <c r="D75" s="34"/>
      <c r="E75" s="34"/>
      <c r="F75" s="34"/>
      <c r="G75" s="12"/>
      <c r="H75" s="157">
        <v>0</v>
      </c>
      <c r="I75" s="157">
        <v>0</v>
      </c>
      <c r="J75" s="163">
        <v>0</v>
      </c>
      <c r="K75" s="345"/>
      <c r="L75" s="163">
        <v>0</v>
      </c>
      <c r="M75" s="151"/>
      <c r="N75" s="151"/>
      <c r="O75" s="151"/>
      <c r="P75" s="151"/>
      <c r="Q75" s="151"/>
      <c r="R75" s="163">
        <v>0</v>
      </c>
      <c r="S75" s="163">
        <v>0</v>
      </c>
      <c r="T75" s="163">
        <v>0</v>
      </c>
      <c r="U75" s="163">
        <v>0</v>
      </c>
      <c r="V75" s="157">
        <v>0</v>
      </c>
      <c r="W75" s="152"/>
      <c r="X75" s="153"/>
      <c r="Y75" s="154"/>
      <c r="Z75" s="157">
        <v>0</v>
      </c>
      <c r="AA75" s="152"/>
      <c r="AB75" s="153"/>
      <c r="AC75" s="154"/>
      <c r="AD75" s="154"/>
      <c r="AE75" s="347">
        <v>0</v>
      </c>
    </row>
    <row r="76" spans="1:31" ht="105" x14ac:dyDescent="0.25">
      <c r="A76" s="506">
        <v>54</v>
      </c>
      <c r="B76" s="514" t="s">
        <v>208</v>
      </c>
      <c r="C76" s="31"/>
      <c r="D76" s="34"/>
      <c r="E76" s="34"/>
      <c r="F76" s="34"/>
      <c r="G76" s="12"/>
      <c r="H76" s="157">
        <v>0</v>
      </c>
      <c r="I76" s="157">
        <v>0</v>
      </c>
      <c r="J76" s="163">
        <v>0</v>
      </c>
      <c r="K76" s="345"/>
      <c r="L76" s="163">
        <v>0</v>
      </c>
      <c r="M76" s="151"/>
      <c r="N76" s="151"/>
      <c r="O76" s="151"/>
      <c r="P76" s="151"/>
      <c r="Q76" s="151"/>
      <c r="R76" s="163">
        <v>0</v>
      </c>
      <c r="S76" s="163">
        <v>0</v>
      </c>
      <c r="T76" s="163">
        <v>0</v>
      </c>
      <c r="U76" s="163">
        <v>0</v>
      </c>
      <c r="V76" s="157">
        <v>0</v>
      </c>
      <c r="W76" s="152"/>
      <c r="X76" s="153"/>
      <c r="Y76" s="154"/>
      <c r="Z76" s="157">
        <v>0</v>
      </c>
      <c r="AA76" s="152"/>
      <c r="AB76" s="153"/>
      <c r="AC76" s="154"/>
      <c r="AD76" s="154"/>
      <c r="AE76" s="347">
        <v>0</v>
      </c>
    </row>
    <row r="77" spans="1:31" x14ac:dyDescent="0.25">
      <c r="A77" s="508">
        <v>55</v>
      </c>
      <c r="B77" s="516" t="s">
        <v>135</v>
      </c>
      <c r="C77" s="31"/>
      <c r="D77" s="34"/>
      <c r="E77" s="34"/>
      <c r="F77" s="34"/>
      <c r="G77" s="12"/>
      <c r="H77" s="157">
        <v>0</v>
      </c>
      <c r="I77" s="157">
        <v>0</v>
      </c>
      <c r="J77" s="163">
        <v>0</v>
      </c>
      <c r="K77" s="345"/>
      <c r="L77" s="163">
        <v>0</v>
      </c>
      <c r="M77" s="151"/>
      <c r="N77" s="151"/>
      <c r="O77" s="151"/>
      <c r="P77" s="151"/>
      <c r="Q77" s="151"/>
      <c r="R77" s="163">
        <v>0</v>
      </c>
      <c r="S77" s="163">
        <v>0</v>
      </c>
      <c r="T77" s="163">
        <v>0</v>
      </c>
      <c r="U77" s="163">
        <v>0</v>
      </c>
      <c r="V77" s="157">
        <v>0</v>
      </c>
      <c r="W77" s="152"/>
      <c r="X77" s="153"/>
      <c r="Y77" s="154"/>
      <c r="Z77" s="157">
        <v>0</v>
      </c>
      <c r="AA77" s="152"/>
      <c r="AB77" s="153"/>
      <c r="AC77" s="154"/>
      <c r="AD77" s="154"/>
      <c r="AE77" s="347">
        <v>0</v>
      </c>
    </row>
    <row r="78" spans="1:31" ht="31.5" x14ac:dyDescent="0.25">
      <c r="A78" s="508">
        <v>56</v>
      </c>
      <c r="B78" s="465" t="s">
        <v>192</v>
      </c>
      <c r="C78" s="31"/>
      <c r="D78" s="34"/>
      <c r="E78" s="34"/>
      <c r="F78" s="34"/>
      <c r="G78" s="12"/>
      <c r="H78" s="157">
        <v>0</v>
      </c>
      <c r="I78" s="157">
        <v>0</v>
      </c>
      <c r="J78" s="163">
        <v>0</v>
      </c>
      <c r="K78" s="345"/>
      <c r="L78" s="163">
        <v>0</v>
      </c>
      <c r="M78" s="151"/>
      <c r="N78" s="151"/>
      <c r="O78" s="151"/>
      <c r="P78" s="151"/>
      <c r="Q78" s="151"/>
      <c r="R78" s="163">
        <v>0</v>
      </c>
      <c r="S78" s="163">
        <v>0</v>
      </c>
      <c r="T78" s="163">
        <v>0</v>
      </c>
      <c r="U78" s="163">
        <v>0</v>
      </c>
      <c r="V78" s="157">
        <v>0</v>
      </c>
      <c r="W78" s="152"/>
      <c r="X78" s="153"/>
      <c r="Y78" s="154"/>
      <c r="Z78" s="157">
        <v>0</v>
      </c>
      <c r="AA78" s="152"/>
      <c r="AB78" s="153"/>
      <c r="AC78" s="154"/>
      <c r="AD78" s="154"/>
      <c r="AE78" s="347">
        <v>0</v>
      </c>
    </row>
    <row r="79" spans="1:31" x14ac:dyDescent="0.25">
      <c r="A79" s="506">
        <v>57</v>
      </c>
      <c r="B79" s="519" t="s">
        <v>136</v>
      </c>
      <c r="C79" s="31"/>
      <c r="D79" s="34"/>
      <c r="E79" s="34"/>
      <c r="F79" s="34"/>
      <c r="G79" s="12"/>
      <c r="H79" s="157">
        <v>0</v>
      </c>
      <c r="I79" s="157">
        <v>0</v>
      </c>
      <c r="J79" s="163">
        <v>0</v>
      </c>
      <c r="K79" s="345"/>
      <c r="L79" s="163">
        <v>0</v>
      </c>
      <c r="M79" s="151"/>
      <c r="N79" s="151"/>
      <c r="O79" s="151"/>
      <c r="P79" s="151"/>
      <c r="Q79" s="151"/>
      <c r="R79" s="163">
        <v>0</v>
      </c>
      <c r="S79" s="163">
        <v>0</v>
      </c>
      <c r="T79" s="163">
        <v>0</v>
      </c>
      <c r="U79" s="163">
        <v>0</v>
      </c>
      <c r="V79" s="157">
        <v>0</v>
      </c>
      <c r="W79" s="152"/>
      <c r="X79" s="153"/>
      <c r="Y79" s="154"/>
      <c r="Z79" s="157">
        <v>0</v>
      </c>
      <c r="AA79" s="152"/>
      <c r="AB79" s="153"/>
      <c r="AC79" s="154"/>
      <c r="AD79" s="154"/>
      <c r="AE79" s="347">
        <v>0</v>
      </c>
    </row>
    <row r="80" spans="1:31" ht="126" x14ac:dyDescent="0.25">
      <c r="A80" s="506">
        <v>58</v>
      </c>
      <c r="B80" s="513" t="s">
        <v>193</v>
      </c>
      <c r="C80" s="31"/>
      <c r="D80" s="34"/>
      <c r="E80" s="34"/>
      <c r="F80" s="34"/>
      <c r="G80" s="12"/>
      <c r="H80" s="157">
        <v>0</v>
      </c>
      <c r="I80" s="157">
        <v>0</v>
      </c>
      <c r="J80" s="163">
        <v>0</v>
      </c>
      <c r="K80" s="345"/>
      <c r="L80" s="163">
        <v>0</v>
      </c>
      <c r="M80" s="151"/>
      <c r="N80" s="151"/>
      <c r="O80" s="151"/>
      <c r="P80" s="151"/>
      <c r="Q80" s="151"/>
      <c r="R80" s="163">
        <v>0</v>
      </c>
      <c r="S80" s="163">
        <v>0</v>
      </c>
      <c r="T80" s="163">
        <v>0</v>
      </c>
      <c r="U80" s="163">
        <v>0</v>
      </c>
      <c r="V80" s="157">
        <v>0</v>
      </c>
      <c r="W80" s="152"/>
      <c r="X80" s="153"/>
      <c r="Y80" s="154"/>
      <c r="Z80" s="157">
        <v>0</v>
      </c>
      <c r="AA80" s="152"/>
      <c r="AB80" s="153"/>
      <c r="AC80" s="154"/>
      <c r="AD80" s="154"/>
      <c r="AE80" s="347">
        <v>0</v>
      </c>
    </row>
    <row r="81" spans="1:31" ht="31.5" x14ac:dyDescent="0.25">
      <c r="A81" s="508">
        <v>59</v>
      </c>
      <c r="B81" s="209" t="s">
        <v>194</v>
      </c>
      <c r="C81" s="31"/>
      <c r="D81" s="34"/>
      <c r="E81" s="34"/>
      <c r="F81" s="34"/>
      <c r="G81" s="12"/>
      <c r="H81" s="157">
        <v>0</v>
      </c>
      <c r="I81" s="157">
        <v>0</v>
      </c>
      <c r="J81" s="163">
        <v>0</v>
      </c>
      <c r="K81" s="345"/>
      <c r="L81" s="163">
        <v>0</v>
      </c>
      <c r="M81" s="151"/>
      <c r="N81" s="151"/>
      <c r="O81" s="151"/>
      <c r="P81" s="151"/>
      <c r="Q81" s="151"/>
      <c r="R81" s="163">
        <v>0</v>
      </c>
      <c r="S81" s="163">
        <v>0</v>
      </c>
      <c r="T81" s="163">
        <v>0</v>
      </c>
      <c r="U81" s="163">
        <v>0</v>
      </c>
      <c r="V81" s="157">
        <v>0</v>
      </c>
      <c r="W81" s="152"/>
      <c r="X81" s="153"/>
      <c r="Y81" s="154"/>
      <c r="Z81" s="157">
        <v>0</v>
      </c>
      <c r="AA81" s="152"/>
      <c r="AB81" s="153"/>
      <c r="AC81" s="154"/>
      <c r="AD81" s="154"/>
      <c r="AE81" s="347">
        <v>0</v>
      </c>
    </row>
    <row r="82" spans="1:31" ht="31.5" x14ac:dyDescent="0.25">
      <c r="A82" s="508">
        <v>60</v>
      </c>
      <c r="B82" s="209" t="s">
        <v>195</v>
      </c>
      <c r="C82" s="31"/>
      <c r="D82" s="34"/>
      <c r="E82" s="34"/>
      <c r="F82" s="34"/>
      <c r="G82" s="12"/>
      <c r="H82" s="157">
        <v>0</v>
      </c>
      <c r="I82" s="157">
        <v>0</v>
      </c>
      <c r="J82" s="163">
        <v>0</v>
      </c>
      <c r="K82" s="345"/>
      <c r="L82" s="163">
        <v>0</v>
      </c>
      <c r="M82" s="151"/>
      <c r="N82" s="151"/>
      <c r="O82" s="151"/>
      <c r="P82" s="151"/>
      <c r="Q82" s="151"/>
      <c r="R82" s="163">
        <v>0</v>
      </c>
      <c r="S82" s="163">
        <v>0</v>
      </c>
      <c r="T82" s="163">
        <v>0</v>
      </c>
      <c r="U82" s="163">
        <v>0</v>
      </c>
      <c r="V82" s="157">
        <v>0</v>
      </c>
      <c r="W82" s="152"/>
      <c r="X82" s="153"/>
      <c r="Y82" s="154"/>
      <c r="Z82" s="157">
        <v>0</v>
      </c>
      <c r="AA82" s="152"/>
      <c r="AB82" s="153"/>
      <c r="AC82" s="154"/>
      <c r="AD82" s="154"/>
      <c r="AE82" s="347">
        <v>0</v>
      </c>
    </row>
    <row r="83" spans="1:31" ht="31.5" x14ac:dyDescent="0.25">
      <c r="A83" s="506">
        <v>61</v>
      </c>
      <c r="B83" s="209" t="s">
        <v>196</v>
      </c>
      <c r="C83" s="31"/>
      <c r="D83" s="34"/>
      <c r="E83" s="34"/>
      <c r="F83" s="34"/>
      <c r="G83" s="12"/>
      <c r="H83" s="157">
        <v>0</v>
      </c>
      <c r="I83" s="157">
        <v>0</v>
      </c>
      <c r="J83" s="163">
        <v>0</v>
      </c>
      <c r="K83" s="345"/>
      <c r="L83" s="163">
        <v>0</v>
      </c>
      <c r="M83" s="151"/>
      <c r="N83" s="151"/>
      <c r="O83" s="151"/>
      <c r="P83" s="151"/>
      <c r="Q83" s="151"/>
      <c r="R83" s="163">
        <v>0</v>
      </c>
      <c r="S83" s="163">
        <v>0</v>
      </c>
      <c r="T83" s="163">
        <v>0</v>
      </c>
      <c r="U83" s="163">
        <v>0</v>
      </c>
      <c r="V83" s="157">
        <v>0</v>
      </c>
      <c r="W83" s="152"/>
      <c r="X83" s="153"/>
      <c r="Y83" s="154"/>
      <c r="Z83" s="157">
        <v>0</v>
      </c>
      <c r="AA83" s="152"/>
      <c r="AB83" s="153"/>
      <c r="AC83" s="154"/>
      <c r="AD83" s="154"/>
      <c r="AE83" s="347">
        <v>0</v>
      </c>
    </row>
    <row r="84" spans="1:31" x14ac:dyDescent="0.25">
      <c r="A84" s="506">
        <v>62</v>
      </c>
      <c r="B84" s="518" t="s">
        <v>197</v>
      </c>
      <c r="C84" s="31"/>
      <c r="D84" s="34"/>
      <c r="E84" s="34"/>
      <c r="F84" s="34"/>
      <c r="G84" s="12"/>
      <c r="H84" s="157">
        <v>0</v>
      </c>
      <c r="I84" s="157">
        <v>0</v>
      </c>
      <c r="J84" s="163">
        <v>0</v>
      </c>
      <c r="K84" s="345"/>
      <c r="L84" s="163">
        <v>0</v>
      </c>
      <c r="M84" s="151"/>
      <c r="N84" s="151"/>
      <c r="O84" s="151"/>
      <c r="P84" s="151"/>
      <c r="Q84" s="151"/>
      <c r="R84" s="163">
        <v>0</v>
      </c>
      <c r="S84" s="163">
        <v>0</v>
      </c>
      <c r="T84" s="163">
        <v>0</v>
      </c>
      <c r="U84" s="163">
        <v>0</v>
      </c>
      <c r="V84" s="157">
        <v>0</v>
      </c>
      <c r="W84" s="152"/>
      <c r="X84" s="153"/>
      <c r="Y84" s="154"/>
      <c r="Z84" s="157">
        <v>0</v>
      </c>
      <c r="AA84" s="152"/>
      <c r="AB84" s="153"/>
      <c r="AC84" s="154"/>
      <c r="AD84" s="154"/>
      <c r="AE84" s="347">
        <v>0</v>
      </c>
    </row>
    <row r="85" spans="1:31" ht="63" x14ac:dyDescent="0.25">
      <c r="A85" s="508">
        <v>63</v>
      </c>
      <c r="B85" s="523" t="s">
        <v>198</v>
      </c>
      <c r="C85" s="31"/>
      <c r="D85" s="34"/>
      <c r="E85" s="34"/>
      <c r="F85" s="34"/>
      <c r="G85" s="12"/>
      <c r="H85" s="157">
        <v>0</v>
      </c>
      <c r="I85" s="157">
        <v>0</v>
      </c>
      <c r="J85" s="163">
        <v>0</v>
      </c>
      <c r="K85" s="345"/>
      <c r="L85" s="163">
        <v>0</v>
      </c>
      <c r="M85" s="151"/>
      <c r="N85" s="151"/>
      <c r="O85" s="151"/>
      <c r="P85" s="151"/>
      <c r="Q85" s="151"/>
      <c r="R85" s="163">
        <v>0</v>
      </c>
      <c r="S85" s="163">
        <v>0</v>
      </c>
      <c r="T85" s="163">
        <v>0</v>
      </c>
      <c r="U85" s="163">
        <v>0</v>
      </c>
      <c r="V85" s="157">
        <v>0</v>
      </c>
      <c r="W85" s="152"/>
      <c r="X85" s="153"/>
      <c r="Y85" s="154"/>
      <c r="Z85" s="157">
        <v>0</v>
      </c>
      <c r="AA85" s="152"/>
      <c r="AB85" s="153"/>
      <c r="AC85" s="154"/>
      <c r="AD85" s="154"/>
      <c r="AE85" s="347">
        <v>0</v>
      </c>
    </row>
    <row r="86" spans="1:31" x14ac:dyDescent="0.25">
      <c r="A86" s="508">
        <v>64</v>
      </c>
      <c r="B86" s="518" t="s">
        <v>199</v>
      </c>
      <c r="C86" s="31"/>
      <c r="D86" s="34"/>
      <c r="E86" s="34"/>
      <c r="F86" s="34"/>
      <c r="G86" s="12"/>
      <c r="H86" s="157">
        <v>0</v>
      </c>
      <c r="I86" s="157">
        <v>0</v>
      </c>
      <c r="J86" s="163">
        <v>0</v>
      </c>
      <c r="K86" s="345"/>
      <c r="L86" s="163">
        <v>0</v>
      </c>
      <c r="M86" s="151"/>
      <c r="N86" s="151"/>
      <c r="O86" s="151"/>
      <c r="P86" s="151"/>
      <c r="Q86" s="151"/>
      <c r="R86" s="163">
        <v>0</v>
      </c>
      <c r="S86" s="163">
        <v>0</v>
      </c>
      <c r="T86" s="163">
        <v>0</v>
      </c>
      <c r="U86" s="163">
        <v>0</v>
      </c>
      <c r="V86" s="157">
        <v>0</v>
      </c>
      <c r="W86" s="152"/>
      <c r="X86" s="153"/>
      <c r="Y86" s="154"/>
      <c r="Z86" s="157">
        <v>0</v>
      </c>
      <c r="AA86" s="152"/>
      <c r="AB86" s="153"/>
      <c r="AC86" s="154"/>
      <c r="AD86" s="154"/>
      <c r="AE86" s="347">
        <v>0</v>
      </c>
    </row>
    <row r="87" spans="1:31" ht="31.5" x14ac:dyDescent="0.25">
      <c r="A87" s="506">
        <v>65</v>
      </c>
      <c r="B87" s="523" t="s">
        <v>200</v>
      </c>
      <c r="C87" s="31"/>
      <c r="D87" s="34"/>
      <c r="E87" s="34"/>
      <c r="F87" s="34"/>
      <c r="G87" s="12"/>
      <c r="H87" s="157">
        <v>0</v>
      </c>
      <c r="I87" s="157">
        <v>0</v>
      </c>
      <c r="J87" s="163">
        <v>0</v>
      </c>
      <c r="K87" s="345"/>
      <c r="L87" s="163">
        <v>0</v>
      </c>
      <c r="M87" s="151"/>
      <c r="N87" s="151"/>
      <c r="O87" s="151"/>
      <c r="P87" s="151"/>
      <c r="Q87" s="151"/>
      <c r="R87" s="163">
        <v>0</v>
      </c>
      <c r="S87" s="163">
        <v>0</v>
      </c>
      <c r="T87" s="163">
        <v>0</v>
      </c>
      <c r="U87" s="163">
        <v>0</v>
      </c>
      <c r="V87" s="157">
        <v>0</v>
      </c>
      <c r="W87" s="152"/>
      <c r="X87" s="153"/>
      <c r="Y87" s="154"/>
      <c r="Z87" s="157">
        <v>0</v>
      </c>
      <c r="AA87" s="152"/>
      <c r="AB87" s="153"/>
      <c r="AC87" s="154"/>
      <c r="AD87" s="154"/>
      <c r="AE87" s="347">
        <v>0</v>
      </c>
    </row>
    <row r="88" spans="1:31" ht="31.5" x14ac:dyDescent="0.25">
      <c r="A88" s="506">
        <v>66</v>
      </c>
      <c r="B88" s="525" t="s">
        <v>201</v>
      </c>
      <c r="C88" s="31"/>
      <c r="D88" s="34"/>
      <c r="E88" s="34"/>
      <c r="F88" s="34"/>
      <c r="G88" s="12"/>
      <c r="H88" s="157">
        <v>0</v>
      </c>
      <c r="I88" s="157">
        <v>0</v>
      </c>
      <c r="J88" s="163">
        <v>0</v>
      </c>
      <c r="K88" s="345"/>
      <c r="L88" s="163">
        <v>0</v>
      </c>
      <c r="M88" s="151"/>
      <c r="N88" s="151"/>
      <c r="O88" s="151"/>
      <c r="P88" s="151"/>
      <c r="Q88" s="151"/>
      <c r="R88" s="163">
        <v>0</v>
      </c>
      <c r="S88" s="163">
        <v>0</v>
      </c>
      <c r="T88" s="163">
        <v>0</v>
      </c>
      <c r="U88" s="163">
        <v>0</v>
      </c>
      <c r="V88" s="157">
        <v>0</v>
      </c>
      <c r="W88" s="152"/>
      <c r="X88" s="153"/>
      <c r="Y88" s="154"/>
      <c r="Z88" s="157">
        <v>0</v>
      </c>
      <c r="AA88" s="152"/>
      <c r="AB88" s="153"/>
      <c r="AC88" s="154"/>
      <c r="AD88" s="154"/>
      <c r="AE88" s="347">
        <v>0</v>
      </c>
    </row>
    <row r="89" spans="1:31" x14ac:dyDescent="0.25">
      <c r="A89" s="508">
        <v>67</v>
      </c>
      <c r="B89" s="510" t="s">
        <v>139</v>
      </c>
      <c r="C89" s="31"/>
      <c r="D89" s="34"/>
      <c r="E89" s="34"/>
      <c r="F89" s="34"/>
      <c r="G89" s="12"/>
      <c r="H89" s="157">
        <v>0</v>
      </c>
      <c r="I89" s="157">
        <v>0</v>
      </c>
      <c r="J89" s="163">
        <v>0</v>
      </c>
      <c r="K89" s="345"/>
      <c r="L89" s="163">
        <v>0</v>
      </c>
      <c r="M89" s="151"/>
      <c r="N89" s="151"/>
      <c r="O89" s="151"/>
      <c r="P89" s="151"/>
      <c r="Q89" s="151"/>
      <c r="R89" s="163">
        <v>0</v>
      </c>
      <c r="S89" s="163">
        <v>0</v>
      </c>
      <c r="T89" s="163">
        <v>0</v>
      </c>
      <c r="U89" s="163">
        <v>0</v>
      </c>
      <c r="V89" s="157">
        <v>0</v>
      </c>
      <c r="W89" s="152"/>
      <c r="X89" s="153"/>
      <c r="Y89" s="154"/>
      <c r="Z89" s="157">
        <v>0</v>
      </c>
      <c r="AA89" s="152"/>
      <c r="AB89" s="153"/>
      <c r="AC89" s="154"/>
      <c r="AD89" s="154"/>
      <c r="AE89" s="347">
        <v>0</v>
      </c>
    </row>
    <row r="90" spans="1:31" ht="31.5" x14ac:dyDescent="0.25">
      <c r="A90" s="508">
        <v>68</v>
      </c>
      <c r="B90" s="523" t="s">
        <v>202</v>
      </c>
      <c r="C90" s="31"/>
      <c r="D90" s="34"/>
      <c r="E90" s="34"/>
      <c r="F90" s="23"/>
      <c r="G90" s="12"/>
      <c r="H90" s="157">
        <v>0</v>
      </c>
      <c r="I90" s="157">
        <v>0</v>
      </c>
      <c r="J90" s="163">
        <v>0</v>
      </c>
      <c r="K90" s="345"/>
      <c r="L90" s="163">
        <v>0</v>
      </c>
      <c r="M90" s="151"/>
      <c r="N90" s="151"/>
      <c r="O90" s="151"/>
      <c r="P90" s="151"/>
      <c r="Q90" s="151"/>
      <c r="R90" s="163">
        <v>0</v>
      </c>
      <c r="S90" s="163">
        <v>0</v>
      </c>
      <c r="T90" s="163">
        <v>0</v>
      </c>
      <c r="U90" s="163">
        <v>0</v>
      </c>
      <c r="V90" s="157">
        <v>0</v>
      </c>
      <c r="W90" s="152"/>
      <c r="X90" s="153"/>
      <c r="Y90" s="154"/>
      <c r="Z90" s="157">
        <v>0</v>
      </c>
      <c r="AA90" s="152"/>
      <c r="AB90" s="153"/>
      <c r="AC90" s="154"/>
      <c r="AD90" s="154"/>
      <c r="AE90" s="347">
        <v>0</v>
      </c>
    </row>
    <row r="91" spans="1:31" ht="63" x14ac:dyDescent="0.25">
      <c r="A91" s="506">
        <v>69</v>
      </c>
      <c r="B91" s="521" t="s">
        <v>203</v>
      </c>
      <c r="C91" s="72"/>
      <c r="D91" s="72"/>
      <c r="E91" s="72"/>
      <c r="F91" s="71"/>
      <c r="G91" s="71"/>
      <c r="H91" s="157">
        <v>0</v>
      </c>
      <c r="I91" s="157">
        <v>0</v>
      </c>
      <c r="J91" s="163">
        <v>0</v>
      </c>
      <c r="K91" s="345"/>
      <c r="L91" s="163">
        <v>0</v>
      </c>
      <c r="M91" s="151"/>
      <c r="N91" s="151"/>
      <c r="O91" s="151"/>
      <c r="P91" s="151"/>
      <c r="Q91" s="151"/>
      <c r="R91" s="163">
        <v>0</v>
      </c>
      <c r="S91" s="163">
        <v>0</v>
      </c>
      <c r="T91" s="163">
        <v>0</v>
      </c>
      <c r="U91" s="163">
        <v>0</v>
      </c>
      <c r="V91" s="157">
        <v>0</v>
      </c>
      <c r="W91" s="152"/>
      <c r="X91" s="153"/>
      <c r="Y91" s="154"/>
      <c r="Z91" s="157">
        <v>0</v>
      </c>
      <c r="AA91" s="152"/>
      <c r="AB91" s="153"/>
      <c r="AC91" s="154"/>
      <c r="AD91" s="154"/>
      <c r="AE91" s="347">
        <v>0</v>
      </c>
    </row>
    <row r="92" spans="1:31" x14ac:dyDescent="0.25">
      <c r="A92" s="506">
        <v>70</v>
      </c>
      <c r="B92" s="510" t="s">
        <v>140</v>
      </c>
      <c r="C92" s="72"/>
      <c r="D92" s="72"/>
      <c r="E92" s="72"/>
      <c r="F92" s="71"/>
      <c r="G92" s="71"/>
      <c r="H92" s="157">
        <v>0</v>
      </c>
      <c r="I92" s="157">
        <v>0</v>
      </c>
      <c r="J92" s="163">
        <v>0</v>
      </c>
      <c r="K92" s="345"/>
      <c r="L92" s="163">
        <v>0</v>
      </c>
      <c r="M92" s="151"/>
      <c r="N92" s="151"/>
      <c r="O92" s="151"/>
      <c r="P92" s="151"/>
      <c r="Q92" s="151"/>
      <c r="R92" s="163">
        <v>0</v>
      </c>
      <c r="S92" s="163">
        <v>0</v>
      </c>
      <c r="T92" s="163">
        <v>0</v>
      </c>
      <c r="U92" s="163">
        <v>0</v>
      </c>
      <c r="V92" s="157">
        <v>0</v>
      </c>
      <c r="W92" s="152"/>
      <c r="X92" s="153"/>
      <c r="Y92" s="154"/>
      <c r="Z92" s="157">
        <v>0</v>
      </c>
      <c r="AA92" s="152"/>
      <c r="AB92" s="153"/>
      <c r="AC92" s="154"/>
      <c r="AD92" s="154"/>
      <c r="AE92" s="347">
        <v>0</v>
      </c>
    </row>
    <row r="93" spans="1:31" ht="47.25" x14ac:dyDescent="0.25">
      <c r="A93" s="508">
        <v>71</v>
      </c>
      <c r="B93" s="523" t="s">
        <v>204</v>
      </c>
      <c r="C93" s="72"/>
      <c r="D93" s="72"/>
      <c r="E93" s="72"/>
      <c r="F93" s="71"/>
      <c r="G93" s="71"/>
      <c r="H93" s="157">
        <v>0</v>
      </c>
      <c r="I93" s="157">
        <v>0</v>
      </c>
      <c r="J93" s="163">
        <v>0</v>
      </c>
      <c r="K93" s="345"/>
      <c r="L93" s="163">
        <v>0</v>
      </c>
      <c r="M93" s="151"/>
      <c r="N93" s="151"/>
      <c r="O93" s="151"/>
      <c r="P93" s="151"/>
      <c r="Q93" s="151"/>
      <c r="R93" s="163">
        <v>0</v>
      </c>
      <c r="S93" s="163">
        <v>0</v>
      </c>
      <c r="T93" s="163">
        <v>0</v>
      </c>
      <c r="U93" s="163">
        <v>0</v>
      </c>
      <c r="V93" s="157">
        <v>0</v>
      </c>
      <c r="W93" s="152"/>
      <c r="X93" s="153"/>
      <c r="Y93" s="154"/>
      <c r="Z93" s="157">
        <v>0</v>
      </c>
      <c r="AA93" s="152"/>
      <c r="AB93" s="153"/>
      <c r="AC93" s="154"/>
      <c r="AD93" s="154"/>
      <c r="AE93" s="347">
        <v>0</v>
      </c>
    </row>
    <row r="94" spans="1:31" ht="47.25" x14ac:dyDescent="0.25">
      <c r="A94" s="508">
        <v>72</v>
      </c>
      <c r="B94" s="526" t="s">
        <v>205</v>
      </c>
      <c r="C94" s="72"/>
      <c r="D94" s="72"/>
      <c r="E94" s="72"/>
      <c r="F94" s="71"/>
      <c r="G94" s="71"/>
      <c r="H94" s="157">
        <v>0</v>
      </c>
      <c r="I94" s="157">
        <v>0</v>
      </c>
      <c r="J94" s="163">
        <v>0</v>
      </c>
      <c r="K94" s="345"/>
      <c r="L94" s="163">
        <v>0</v>
      </c>
      <c r="M94" s="151"/>
      <c r="N94" s="151"/>
      <c r="O94" s="151"/>
      <c r="P94" s="151"/>
      <c r="Q94" s="151"/>
      <c r="R94" s="163">
        <v>0</v>
      </c>
      <c r="S94" s="163">
        <v>0</v>
      </c>
      <c r="T94" s="163">
        <v>0</v>
      </c>
      <c r="U94" s="163">
        <v>0</v>
      </c>
      <c r="V94" s="157">
        <v>0</v>
      </c>
      <c r="W94" s="152"/>
      <c r="X94" s="153"/>
      <c r="Y94" s="154"/>
      <c r="Z94" s="157">
        <v>0</v>
      </c>
      <c r="AA94" s="152"/>
      <c r="AB94" s="153"/>
      <c r="AC94" s="154"/>
      <c r="AD94" s="154"/>
      <c r="AE94" s="347">
        <v>0</v>
      </c>
    </row>
    <row r="95" spans="1:31" ht="31.5" x14ac:dyDescent="0.25">
      <c r="A95" s="5">
        <v>73</v>
      </c>
      <c r="B95" s="43" t="s">
        <v>142</v>
      </c>
      <c r="C95" s="72"/>
      <c r="D95" s="72"/>
      <c r="E95" s="72"/>
      <c r="F95" s="71"/>
      <c r="G95" s="71"/>
      <c r="H95" s="179"/>
      <c r="I95" s="177"/>
      <c r="J95" s="177"/>
      <c r="K95" s="178"/>
      <c r="L95" s="177"/>
      <c r="M95" s="71"/>
      <c r="N95" s="71"/>
      <c r="O95" s="71"/>
      <c r="P95" s="71"/>
      <c r="Q95" s="71"/>
      <c r="R95" s="139"/>
      <c r="S95" s="162"/>
      <c r="T95" s="139"/>
      <c r="U95" s="162"/>
      <c r="V95" s="139"/>
      <c r="W95" s="74"/>
      <c r="X95" s="74"/>
      <c r="Y95" s="74"/>
      <c r="Z95" s="72"/>
      <c r="AA95" s="76"/>
      <c r="AB95" s="74"/>
      <c r="AC95" s="74"/>
      <c r="AD95" s="74"/>
      <c r="AE95" s="78"/>
    </row>
    <row r="96" spans="1:31" x14ac:dyDescent="0.25">
      <c r="A96" s="6"/>
      <c r="B96" s="7"/>
      <c r="C96" s="72"/>
      <c r="D96" s="72"/>
      <c r="E96" s="72"/>
      <c r="F96" s="71"/>
      <c r="G96" s="71"/>
      <c r="H96" s="179"/>
      <c r="I96" s="177"/>
      <c r="J96" s="177"/>
      <c r="K96" s="178"/>
      <c r="L96" s="177"/>
      <c r="M96" s="71"/>
      <c r="N96" s="71"/>
      <c r="O96" s="71"/>
      <c r="P96" s="71"/>
      <c r="Q96" s="71"/>
      <c r="R96" s="139"/>
      <c r="S96" s="162"/>
      <c r="T96" s="139"/>
      <c r="U96" s="162"/>
      <c r="V96" s="139"/>
      <c r="W96" s="74"/>
      <c r="X96" s="74"/>
      <c r="Y96" s="74"/>
      <c r="Z96" s="72"/>
      <c r="AA96" s="76"/>
      <c r="AB96" s="74"/>
      <c r="AC96" s="74"/>
      <c r="AD96" s="74"/>
      <c r="AE96" s="78"/>
    </row>
    <row r="97" spans="1:31" ht="47.25" x14ac:dyDescent="0.25">
      <c r="A97" s="8" t="s">
        <v>143</v>
      </c>
      <c r="B97" s="501" t="s">
        <v>144</v>
      </c>
      <c r="C97" s="72"/>
      <c r="D97" s="72"/>
      <c r="E97" s="72"/>
      <c r="F97" s="71"/>
      <c r="G97" s="71"/>
      <c r="H97" s="179"/>
      <c r="I97" s="177"/>
      <c r="J97" s="177"/>
      <c r="K97" s="178"/>
      <c r="L97" s="177"/>
      <c r="M97" s="71"/>
      <c r="N97" s="71"/>
      <c r="O97" s="71"/>
      <c r="P97" s="71"/>
      <c r="Q97" s="71"/>
      <c r="R97" s="139"/>
      <c r="S97" s="162"/>
      <c r="T97" s="139"/>
      <c r="U97" s="162"/>
      <c r="V97" s="139"/>
      <c r="W97" s="74"/>
      <c r="X97" s="74"/>
      <c r="Y97" s="74"/>
      <c r="Z97" s="72"/>
      <c r="AA97" s="76"/>
      <c r="AB97" s="74"/>
      <c r="AC97" s="74"/>
      <c r="AD97" s="74"/>
      <c r="AE97" s="74"/>
    </row>
    <row r="98" spans="1:31" x14ac:dyDescent="0.25">
      <c r="A98" s="547">
        <v>1</v>
      </c>
      <c r="B98" s="548" t="s">
        <v>3</v>
      </c>
      <c r="C98" s="72"/>
      <c r="D98" s="72"/>
      <c r="E98" s="72"/>
      <c r="F98" s="71"/>
      <c r="G98" s="71"/>
      <c r="H98" s="179"/>
      <c r="I98" s="177"/>
      <c r="J98" s="177"/>
      <c r="K98" s="178"/>
      <c r="L98" s="177"/>
      <c r="M98" s="71"/>
      <c r="N98" s="71"/>
      <c r="O98" s="71"/>
      <c r="P98" s="71"/>
      <c r="Q98" s="71"/>
      <c r="R98" s="139"/>
      <c r="S98" s="162"/>
      <c r="T98" s="139"/>
      <c r="U98" s="162"/>
      <c r="V98" s="139"/>
      <c r="W98" s="74"/>
      <c r="X98" s="74"/>
      <c r="Y98" s="74"/>
      <c r="Z98" s="72"/>
      <c r="AA98" s="76"/>
      <c r="AB98" s="74"/>
      <c r="AC98" s="74"/>
      <c r="AD98" s="74"/>
      <c r="AE98" s="74"/>
    </row>
    <row r="99" spans="1:31" x14ac:dyDescent="0.25">
      <c r="A99" s="547">
        <v>2</v>
      </c>
      <c r="B99" s="548" t="s">
        <v>5</v>
      </c>
      <c r="C99" s="72"/>
      <c r="D99" s="72"/>
      <c r="E99" s="72"/>
      <c r="F99" s="71"/>
      <c r="G99" s="71"/>
      <c r="H99" s="179"/>
      <c r="I99" s="177"/>
      <c r="J99" s="177"/>
      <c r="K99" s="178"/>
      <c r="L99" s="177"/>
      <c r="M99" s="71"/>
      <c r="N99" s="71"/>
      <c r="O99" s="71"/>
      <c r="P99" s="71"/>
      <c r="Q99" s="71"/>
      <c r="R99" s="139"/>
      <c r="S99" s="162"/>
      <c r="T99" s="139"/>
      <c r="U99" s="162"/>
      <c r="V99" s="139"/>
      <c r="W99" s="74"/>
      <c r="X99" s="74"/>
      <c r="Y99" s="74"/>
      <c r="Z99" s="72"/>
      <c r="AA99" s="76"/>
      <c r="AB99" s="74"/>
      <c r="AC99" s="74"/>
      <c r="AD99" s="74"/>
      <c r="AE99" s="74"/>
    </row>
    <row r="100" spans="1:31" x14ac:dyDescent="0.25">
      <c r="A100" s="547" t="s">
        <v>4</v>
      </c>
      <c r="B100" s="548"/>
      <c r="C100" s="72"/>
      <c r="D100" s="72"/>
      <c r="E100" s="72"/>
      <c r="F100" s="71"/>
      <c r="G100" s="71"/>
      <c r="H100" s="179"/>
      <c r="I100" s="177"/>
      <c r="J100" s="177"/>
      <c r="K100" s="178"/>
      <c r="L100" s="177"/>
      <c r="M100" s="71"/>
      <c r="N100" s="71"/>
      <c r="O100" s="71"/>
      <c r="P100" s="71"/>
      <c r="Q100" s="71"/>
      <c r="R100" s="139"/>
      <c r="S100" s="162"/>
      <c r="T100" s="139"/>
      <c r="U100" s="162"/>
      <c r="V100" s="139"/>
      <c r="W100" s="74"/>
      <c r="X100" s="74"/>
      <c r="Y100" s="74"/>
      <c r="Z100" s="72"/>
      <c r="AA100" s="76"/>
      <c r="AB100" s="74"/>
      <c r="AC100" s="74"/>
      <c r="AD100" s="74"/>
      <c r="AE100" s="74"/>
    </row>
    <row r="101" spans="1:31" ht="31.5" x14ac:dyDescent="0.25">
      <c r="A101" s="8" t="s">
        <v>145</v>
      </c>
      <c r="B101" s="501" t="s">
        <v>146</v>
      </c>
      <c r="C101" s="72"/>
      <c r="D101" s="72"/>
      <c r="E101" s="72"/>
      <c r="F101" s="71"/>
      <c r="G101" s="71"/>
      <c r="H101" s="179"/>
      <c r="I101" s="177"/>
      <c r="J101" s="177"/>
      <c r="K101" s="178"/>
      <c r="L101" s="177"/>
      <c r="M101" s="71"/>
      <c r="N101" s="71"/>
      <c r="O101" s="71"/>
      <c r="P101" s="71"/>
      <c r="Q101" s="71"/>
      <c r="R101" s="139"/>
      <c r="S101" s="162"/>
      <c r="T101" s="139"/>
      <c r="U101" s="162"/>
      <c r="V101" s="139"/>
      <c r="W101" s="74"/>
      <c r="X101" s="74"/>
      <c r="Y101" s="74"/>
      <c r="Z101" s="72"/>
      <c r="AA101" s="76"/>
      <c r="AB101" s="74"/>
      <c r="AC101" s="74"/>
      <c r="AD101" s="74"/>
      <c r="AE101" s="74"/>
    </row>
    <row r="102" spans="1:31" x14ac:dyDescent="0.25">
      <c r="A102" s="547">
        <v>1</v>
      </c>
      <c r="B102" s="548" t="s">
        <v>3</v>
      </c>
      <c r="C102" s="72"/>
      <c r="D102" s="72"/>
      <c r="E102" s="72"/>
      <c r="F102" s="71"/>
      <c r="G102" s="71"/>
      <c r="H102" s="179"/>
      <c r="I102" s="177"/>
      <c r="J102" s="177"/>
      <c r="K102" s="178"/>
      <c r="L102" s="177"/>
      <c r="M102" s="71"/>
      <c r="N102" s="71"/>
      <c r="O102" s="71"/>
      <c r="P102" s="71"/>
      <c r="Q102" s="71"/>
      <c r="R102" s="139"/>
      <c r="S102" s="162"/>
      <c r="T102" s="139"/>
      <c r="U102" s="162"/>
      <c r="V102" s="139"/>
      <c r="W102" s="74"/>
      <c r="X102" s="74"/>
      <c r="Y102" s="74"/>
      <c r="Z102" s="72"/>
      <c r="AA102" s="76"/>
      <c r="AB102" s="74"/>
      <c r="AC102" s="74"/>
      <c r="AD102" s="74"/>
      <c r="AE102" s="74"/>
    </row>
    <row r="103" spans="1:31" x14ac:dyDescent="0.25">
      <c r="A103" s="547">
        <v>2</v>
      </c>
      <c r="B103" s="548" t="s">
        <v>5</v>
      </c>
      <c r="C103" s="72"/>
      <c r="D103" s="72"/>
      <c r="E103" s="72"/>
      <c r="F103" s="71"/>
      <c r="G103" s="71"/>
      <c r="H103" s="179"/>
      <c r="I103" s="177"/>
      <c r="J103" s="177"/>
      <c r="K103" s="178"/>
      <c r="L103" s="177"/>
      <c r="M103" s="71"/>
      <c r="N103" s="71"/>
      <c r="O103" s="71"/>
      <c r="P103" s="71"/>
      <c r="Q103" s="71"/>
      <c r="R103" s="139"/>
      <c r="S103" s="162"/>
      <c r="T103" s="139"/>
      <c r="U103" s="162"/>
      <c r="V103" s="139"/>
      <c r="W103" s="74"/>
      <c r="X103" s="74"/>
      <c r="Y103" s="74"/>
      <c r="Z103" s="72"/>
      <c r="AA103" s="76"/>
      <c r="AB103" s="74"/>
      <c r="AC103" s="74"/>
      <c r="AD103" s="74"/>
      <c r="AE103" s="74"/>
    </row>
    <row r="104" spans="1:31" x14ac:dyDescent="0.25">
      <c r="A104" s="547" t="s">
        <v>4</v>
      </c>
      <c r="B104" s="548"/>
      <c r="C104" s="72"/>
      <c r="D104" s="72"/>
      <c r="E104" s="72"/>
      <c r="F104" s="71"/>
      <c r="G104" s="71"/>
      <c r="H104" s="179"/>
      <c r="I104" s="177"/>
      <c r="J104" s="177"/>
      <c r="K104" s="178"/>
      <c r="L104" s="177"/>
      <c r="M104" s="71"/>
      <c r="N104" s="71"/>
      <c r="O104" s="71"/>
      <c r="P104" s="71"/>
      <c r="Q104" s="71"/>
      <c r="R104" s="139"/>
      <c r="S104" s="162"/>
      <c r="T104" s="139"/>
      <c r="U104" s="162"/>
      <c r="V104" s="139"/>
      <c r="W104" s="74"/>
      <c r="X104" s="74"/>
      <c r="Y104" s="74"/>
      <c r="Z104" s="72"/>
      <c r="AA104" s="76"/>
      <c r="AB104" s="74"/>
      <c r="AC104" s="74"/>
      <c r="AD104" s="74"/>
      <c r="AE104" s="74"/>
    </row>
    <row r="105" spans="1:31" ht="63" x14ac:dyDescent="0.25">
      <c r="A105" s="8" t="s">
        <v>147</v>
      </c>
      <c r="B105" s="501" t="s">
        <v>148</v>
      </c>
      <c r="C105" s="72"/>
      <c r="D105" s="72"/>
      <c r="E105" s="72"/>
      <c r="F105" s="71"/>
      <c r="G105" s="71"/>
      <c r="H105" s="179"/>
      <c r="I105" s="177"/>
      <c r="J105" s="177"/>
      <c r="K105" s="178"/>
      <c r="L105" s="177"/>
      <c r="M105" s="71"/>
      <c r="N105" s="71"/>
      <c r="O105" s="71"/>
      <c r="P105" s="71"/>
      <c r="Q105" s="71"/>
      <c r="R105" s="139"/>
      <c r="S105" s="162"/>
      <c r="T105" s="139"/>
      <c r="U105" s="162"/>
      <c r="V105" s="139"/>
      <c r="W105" s="74"/>
      <c r="X105" s="74"/>
      <c r="Y105" s="74"/>
      <c r="Z105" s="72"/>
      <c r="AA105" s="76"/>
      <c r="AB105" s="74"/>
      <c r="AC105" s="74"/>
      <c r="AD105" s="74"/>
      <c r="AE105" s="74"/>
    </row>
    <row r="106" spans="1:31" x14ac:dyDescent="0.25">
      <c r="A106" s="547">
        <v>1</v>
      </c>
      <c r="B106" s="548" t="s">
        <v>3</v>
      </c>
      <c r="C106" s="72"/>
      <c r="D106" s="72"/>
      <c r="E106" s="72"/>
      <c r="F106" s="71"/>
      <c r="G106" s="71"/>
      <c r="H106" s="179"/>
      <c r="I106" s="177"/>
      <c r="J106" s="177"/>
      <c r="K106" s="178"/>
      <c r="L106" s="177"/>
      <c r="M106" s="71"/>
      <c r="N106" s="71"/>
      <c r="O106" s="71"/>
      <c r="P106" s="71"/>
      <c r="Q106" s="71"/>
      <c r="R106" s="139"/>
      <c r="S106" s="162"/>
      <c r="T106" s="139"/>
      <c r="U106" s="162"/>
      <c r="V106" s="139"/>
      <c r="W106" s="74"/>
      <c r="X106" s="74"/>
      <c r="Y106" s="74"/>
      <c r="Z106" s="72"/>
      <c r="AA106" s="76"/>
      <c r="AB106" s="74"/>
      <c r="AC106" s="74"/>
      <c r="AD106" s="74"/>
      <c r="AE106" s="74"/>
    </row>
    <row r="107" spans="1:31" x14ac:dyDescent="0.25">
      <c r="A107" s="547">
        <v>2</v>
      </c>
      <c r="B107" s="548" t="s">
        <v>5</v>
      </c>
      <c r="C107" s="72"/>
      <c r="D107" s="72"/>
      <c r="E107" s="72"/>
      <c r="F107" s="71"/>
      <c r="G107" s="71"/>
      <c r="H107" s="179"/>
      <c r="I107" s="177"/>
      <c r="J107" s="177"/>
      <c r="K107" s="178"/>
      <c r="L107" s="177"/>
      <c r="M107" s="71"/>
      <c r="N107" s="71"/>
      <c r="O107" s="71"/>
      <c r="P107" s="71"/>
      <c r="Q107" s="71"/>
      <c r="R107" s="139"/>
      <c r="S107" s="162"/>
      <c r="T107" s="139"/>
      <c r="U107" s="162"/>
      <c r="V107" s="139"/>
      <c r="W107" s="74"/>
      <c r="X107" s="74"/>
      <c r="Y107" s="74"/>
      <c r="Z107" s="72"/>
      <c r="AA107" s="76"/>
      <c r="AB107" s="74"/>
      <c r="AC107" s="74"/>
      <c r="AD107" s="74"/>
      <c r="AE107" s="74"/>
    </row>
    <row r="108" spans="1:31" x14ac:dyDescent="0.25">
      <c r="A108" s="547" t="s">
        <v>4</v>
      </c>
      <c r="B108" s="548"/>
      <c r="C108" s="72"/>
      <c r="D108" s="72"/>
      <c r="E108" s="72"/>
      <c r="F108" s="71"/>
      <c r="G108" s="71"/>
      <c r="H108" s="179"/>
      <c r="I108" s="177"/>
      <c r="J108" s="177"/>
      <c r="K108" s="178"/>
      <c r="L108" s="177"/>
      <c r="M108" s="71"/>
      <c r="N108" s="71"/>
      <c r="O108" s="71"/>
      <c r="P108" s="71"/>
      <c r="Q108" s="71"/>
      <c r="R108" s="139"/>
      <c r="S108" s="162"/>
      <c r="T108" s="139"/>
      <c r="U108" s="162"/>
      <c r="V108" s="139"/>
      <c r="W108" s="74"/>
      <c r="X108" s="74"/>
      <c r="Y108" s="74"/>
      <c r="Z108" s="72"/>
      <c r="AA108" s="76"/>
      <c r="AB108" s="74"/>
      <c r="AC108" s="74"/>
      <c r="AD108" s="74"/>
      <c r="AE108" s="74"/>
    </row>
    <row r="109" spans="1:31" x14ac:dyDescent="0.25">
      <c r="A109" s="8" t="s">
        <v>149</v>
      </c>
      <c r="B109" s="501" t="s">
        <v>150</v>
      </c>
      <c r="C109" s="27">
        <f>C114</f>
        <v>0</v>
      </c>
      <c r="D109" s="27">
        <f>D114</f>
        <v>0</v>
      </c>
      <c r="E109" s="27">
        <f t="shared" ref="E109:AE109" si="3">E114</f>
        <v>0</v>
      </c>
      <c r="F109" s="27">
        <f t="shared" si="3"/>
        <v>0</v>
      </c>
      <c r="G109" s="27">
        <f t="shared" si="3"/>
        <v>0</v>
      </c>
      <c r="H109" s="27">
        <f t="shared" si="3"/>
        <v>14.799583460000003</v>
      </c>
      <c r="I109" s="27">
        <f t="shared" si="3"/>
        <v>2.3100505999999994</v>
      </c>
      <c r="J109" s="27">
        <f t="shared" si="3"/>
        <v>12.489532999999998</v>
      </c>
      <c r="K109" s="27">
        <f t="shared" si="3"/>
        <v>0</v>
      </c>
      <c r="L109" s="27">
        <f t="shared" si="3"/>
        <v>0</v>
      </c>
      <c r="M109" s="27"/>
      <c r="N109" s="27"/>
      <c r="O109" s="27"/>
      <c r="P109" s="27"/>
      <c r="Q109" s="27"/>
      <c r="R109" s="27">
        <f t="shared" si="3"/>
        <v>50.751687557799997</v>
      </c>
      <c r="S109" s="27">
        <f t="shared" si="3"/>
        <v>7.25113304</v>
      </c>
      <c r="T109" s="27">
        <f t="shared" si="3"/>
        <v>43.487696400000004</v>
      </c>
      <c r="U109" s="27">
        <f t="shared" si="3"/>
        <v>0</v>
      </c>
      <c r="V109" s="27">
        <f t="shared" si="3"/>
        <v>1.2858117799999997E-2</v>
      </c>
      <c r="W109" s="27"/>
      <c r="X109" s="27"/>
      <c r="Y109" s="27"/>
      <c r="Z109" s="27">
        <f t="shared" si="3"/>
        <v>0.63</v>
      </c>
      <c r="AA109" s="27"/>
      <c r="AB109" s="27"/>
      <c r="AC109" s="27"/>
      <c r="AD109" s="27"/>
      <c r="AE109" s="27">
        <f t="shared" si="3"/>
        <v>16.609999999999992</v>
      </c>
    </row>
    <row r="110" spans="1:31" ht="31.5" x14ac:dyDescent="0.25">
      <c r="A110" s="8" t="s">
        <v>151</v>
      </c>
      <c r="B110" s="501" t="s">
        <v>12</v>
      </c>
      <c r="C110" s="72"/>
      <c r="D110" s="72"/>
      <c r="E110" s="72"/>
      <c r="F110" s="71"/>
      <c r="G110" s="71"/>
      <c r="H110" s="179"/>
      <c r="I110" s="177"/>
      <c r="J110" s="177"/>
      <c r="K110" s="178"/>
      <c r="L110" s="177"/>
      <c r="M110" s="71"/>
      <c r="N110" s="71"/>
      <c r="O110" s="71"/>
      <c r="P110" s="71"/>
      <c r="Q110" s="71"/>
      <c r="R110" s="139"/>
      <c r="S110" s="162"/>
      <c r="T110" s="139"/>
      <c r="U110" s="162"/>
      <c r="V110" s="139"/>
      <c r="W110" s="74"/>
      <c r="X110" s="74"/>
      <c r="Y110" s="74"/>
      <c r="Z110" s="72"/>
      <c r="AA110" s="76"/>
      <c r="AB110" s="74"/>
      <c r="AC110" s="74"/>
      <c r="AD110" s="74"/>
      <c r="AE110" s="74"/>
    </row>
    <row r="111" spans="1:31" x14ac:dyDescent="0.25">
      <c r="A111" s="547">
        <v>1</v>
      </c>
      <c r="B111" s="548" t="s">
        <v>3</v>
      </c>
      <c r="C111" s="72"/>
      <c r="D111" s="72"/>
      <c r="E111" s="72"/>
      <c r="F111" s="71"/>
      <c r="G111" s="71"/>
      <c r="H111" s="179"/>
      <c r="I111" s="177"/>
      <c r="J111" s="177"/>
      <c r="K111" s="178"/>
      <c r="L111" s="177"/>
      <c r="M111" s="71"/>
      <c r="N111" s="71"/>
      <c r="O111" s="71"/>
      <c r="P111" s="71"/>
      <c r="Q111" s="71"/>
      <c r="R111" s="139"/>
      <c r="S111" s="162"/>
      <c r="T111" s="139"/>
      <c r="U111" s="162"/>
      <c r="V111" s="139"/>
      <c r="W111" s="74"/>
      <c r="X111" s="74"/>
      <c r="Y111" s="74"/>
      <c r="Z111" s="72"/>
      <c r="AA111" s="76"/>
      <c r="AB111" s="74"/>
      <c r="AC111" s="74"/>
      <c r="AD111" s="74"/>
      <c r="AE111" s="74"/>
    </row>
    <row r="112" spans="1:31" x14ac:dyDescent="0.25">
      <c r="A112" s="547">
        <v>2</v>
      </c>
      <c r="B112" s="548" t="s">
        <v>5</v>
      </c>
      <c r="C112" s="72"/>
      <c r="D112" s="72"/>
      <c r="E112" s="72"/>
      <c r="F112" s="71"/>
      <c r="G112" s="71"/>
      <c r="H112" s="179"/>
      <c r="I112" s="177"/>
      <c r="J112" s="177"/>
      <c r="K112" s="178"/>
      <c r="L112" s="177"/>
      <c r="M112" s="71"/>
      <c r="N112" s="71"/>
      <c r="O112" s="71"/>
      <c r="P112" s="71"/>
      <c r="Q112" s="71"/>
      <c r="R112" s="139"/>
      <c r="S112" s="162"/>
      <c r="T112" s="139"/>
      <c r="U112" s="162"/>
      <c r="V112" s="139"/>
      <c r="W112" s="74"/>
      <c r="X112" s="74"/>
      <c r="Y112" s="74"/>
      <c r="Z112" s="72"/>
      <c r="AA112" s="76"/>
      <c r="AB112" s="74"/>
      <c r="AC112" s="74"/>
      <c r="AD112" s="74"/>
      <c r="AE112" s="74"/>
    </row>
    <row r="113" spans="1:31" x14ac:dyDescent="0.25">
      <c r="A113" s="547" t="s">
        <v>4</v>
      </c>
      <c r="B113" s="549"/>
      <c r="C113" s="72"/>
      <c r="D113" s="72"/>
      <c r="E113" s="72"/>
      <c r="F113" s="71"/>
      <c r="G113" s="71"/>
      <c r="H113" s="179"/>
      <c r="I113" s="177"/>
      <c r="J113" s="177"/>
      <c r="K113" s="178"/>
      <c r="L113" s="177"/>
      <c r="M113" s="71"/>
      <c r="N113" s="71"/>
      <c r="O113" s="71"/>
      <c r="P113" s="71"/>
      <c r="Q113" s="71"/>
      <c r="R113" s="139"/>
      <c r="S113" s="162"/>
      <c r="T113" s="139"/>
      <c r="U113" s="162"/>
      <c r="V113" s="139"/>
      <c r="W113" s="74"/>
      <c r="X113" s="74"/>
      <c r="Y113" s="74"/>
      <c r="Z113" s="72"/>
      <c r="AA113" s="76"/>
      <c r="AB113" s="74"/>
      <c r="AC113" s="74"/>
      <c r="AD113" s="74"/>
      <c r="AE113" s="74"/>
    </row>
    <row r="114" spans="1:31" x14ac:dyDescent="0.25">
      <c r="A114" s="8" t="s">
        <v>152</v>
      </c>
      <c r="B114" s="501" t="s">
        <v>153</v>
      </c>
      <c r="C114" s="27">
        <f t="shared" ref="C114:G114" si="4">SUM(C116:C182)</f>
        <v>0</v>
      </c>
      <c r="D114" s="27">
        <f t="shared" si="4"/>
        <v>0</v>
      </c>
      <c r="E114" s="27">
        <f t="shared" si="4"/>
        <v>0</v>
      </c>
      <c r="F114" s="27">
        <f t="shared" si="4"/>
        <v>0</v>
      </c>
      <c r="G114" s="27">
        <f t="shared" si="4"/>
        <v>0</v>
      </c>
      <c r="H114" s="176">
        <f>SUM(H116:H253)</f>
        <v>14.799583460000003</v>
      </c>
      <c r="I114" s="176">
        <f>SUM(I116:I253)</f>
        <v>2.3100505999999994</v>
      </c>
      <c r="J114" s="176">
        <f t="shared" ref="J114:AE114" si="5">SUM(J116:J253)</f>
        <v>12.489532999999998</v>
      </c>
      <c r="K114" s="176">
        <f t="shared" si="5"/>
        <v>0</v>
      </c>
      <c r="L114" s="176">
        <f t="shared" si="5"/>
        <v>0</v>
      </c>
      <c r="M114" s="180"/>
      <c r="N114" s="180"/>
      <c r="O114" s="180"/>
      <c r="P114" s="180"/>
      <c r="Q114" s="180"/>
      <c r="R114" s="180">
        <f t="shared" si="5"/>
        <v>50.751687557799997</v>
      </c>
      <c r="S114" s="180">
        <f t="shared" si="5"/>
        <v>7.25113304</v>
      </c>
      <c r="T114" s="180">
        <f t="shared" si="5"/>
        <v>43.487696400000004</v>
      </c>
      <c r="U114" s="180">
        <f t="shared" si="5"/>
        <v>0</v>
      </c>
      <c r="V114" s="180">
        <f t="shared" si="5"/>
        <v>1.2858117799999997E-2</v>
      </c>
      <c r="W114" s="180"/>
      <c r="X114" s="180"/>
      <c r="Y114" s="180"/>
      <c r="Z114" s="176">
        <f>SUM(Z116:Z253)</f>
        <v>0.63</v>
      </c>
      <c r="AA114" s="180"/>
      <c r="AB114" s="180"/>
      <c r="AC114" s="180"/>
      <c r="AD114" s="180"/>
      <c r="AE114" s="180">
        <f t="shared" si="5"/>
        <v>16.609999999999992</v>
      </c>
    </row>
    <row r="115" spans="1:31" x14ac:dyDescent="0.25">
      <c r="A115" s="547">
        <v>1</v>
      </c>
      <c r="B115" s="46" t="s">
        <v>120</v>
      </c>
      <c r="C115" s="72"/>
      <c r="D115" s="72"/>
      <c r="E115" s="72"/>
      <c r="F115" s="71"/>
      <c r="G115" s="71"/>
      <c r="H115" s="179"/>
      <c r="I115" s="177"/>
      <c r="J115" s="177"/>
      <c r="K115" s="178"/>
      <c r="L115" s="177"/>
      <c r="M115" s="71"/>
      <c r="N115" s="71"/>
      <c r="O115" s="71"/>
      <c r="P115" s="71"/>
      <c r="Q115" s="71"/>
      <c r="R115" s="139"/>
      <c r="S115" s="162"/>
      <c r="T115" s="139"/>
      <c r="U115" s="162"/>
      <c r="V115" s="139"/>
      <c r="W115" s="74"/>
      <c r="X115" s="74"/>
      <c r="Y115" s="74"/>
      <c r="Z115" s="72"/>
      <c r="AA115" s="76"/>
      <c r="AB115" s="74"/>
      <c r="AC115" s="74"/>
      <c r="AD115" s="74"/>
      <c r="AE115" s="74"/>
    </row>
    <row r="116" spans="1:31" ht="63" x14ac:dyDescent="0.25">
      <c r="A116" s="547">
        <v>2</v>
      </c>
      <c r="B116" s="550" t="s">
        <v>212</v>
      </c>
      <c r="C116" s="72"/>
      <c r="D116" s="72"/>
      <c r="E116" s="72"/>
      <c r="F116" s="71"/>
      <c r="G116" s="71"/>
      <c r="H116" s="179"/>
      <c r="I116" s="177"/>
      <c r="J116" s="177"/>
      <c r="K116" s="178"/>
      <c r="L116" s="177"/>
      <c r="M116" s="71"/>
      <c r="N116" s="71"/>
      <c r="O116" s="71"/>
      <c r="P116" s="71"/>
      <c r="Q116" s="71"/>
      <c r="R116" s="139"/>
      <c r="S116" s="162"/>
      <c r="T116" s="139"/>
      <c r="U116" s="162"/>
      <c r="V116" s="139"/>
      <c r="W116" s="74"/>
      <c r="X116" s="74"/>
      <c r="Y116" s="74"/>
      <c r="Z116" s="72"/>
      <c r="AA116" s="76"/>
      <c r="AB116" s="74"/>
      <c r="AC116" s="74"/>
      <c r="AD116" s="74"/>
      <c r="AE116" s="74"/>
    </row>
    <row r="117" spans="1:31" x14ac:dyDescent="0.25">
      <c r="A117" s="551">
        <v>3</v>
      </c>
      <c r="B117" s="47" t="s">
        <v>213</v>
      </c>
      <c r="C117" s="72"/>
      <c r="D117" s="72"/>
      <c r="E117" s="72"/>
      <c r="F117" s="71"/>
      <c r="G117" s="71"/>
      <c r="H117" s="179"/>
      <c r="I117" s="177"/>
      <c r="J117" s="177"/>
      <c r="K117" s="178"/>
      <c r="L117" s="177"/>
      <c r="M117" s="71"/>
      <c r="N117" s="71"/>
      <c r="O117" s="71"/>
      <c r="P117" s="71"/>
      <c r="Q117" s="71"/>
      <c r="R117" s="139"/>
      <c r="S117" s="162"/>
      <c r="T117" s="139"/>
      <c r="U117" s="162"/>
      <c r="V117" s="139"/>
      <c r="W117" s="74"/>
      <c r="X117" s="74"/>
      <c r="Y117" s="74"/>
      <c r="Z117" s="72"/>
      <c r="AA117" s="76"/>
      <c r="AB117" s="74"/>
      <c r="AC117" s="74"/>
      <c r="AD117" s="74"/>
      <c r="AE117" s="74"/>
    </row>
    <row r="118" spans="1:31" ht="78.75" x14ac:dyDescent="0.25">
      <c r="A118" s="547">
        <v>4</v>
      </c>
      <c r="B118" s="465" t="s">
        <v>214</v>
      </c>
      <c r="C118" s="72"/>
      <c r="D118" s="72"/>
      <c r="E118" s="72"/>
      <c r="F118" s="71"/>
      <c r="G118" s="71"/>
      <c r="H118" s="179"/>
      <c r="I118" s="177"/>
      <c r="J118" s="177"/>
      <c r="K118" s="178"/>
      <c r="L118" s="177"/>
      <c r="M118" s="71"/>
      <c r="N118" s="71"/>
      <c r="O118" s="71"/>
      <c r="P118" s="71"/>
      <c r="Q118" s="71"/>
      <c r="R118" s="139"/>
      <c r="S118" s="162"/>
      <c r="T118" s="139"/>
      <c r="U118" s="162"/>
      <c r="V118" s="139"/>
      <c r="W118" s="74"/>
      <c r="X118" s="74"/>
      <c r="Y118" s="74"/>
      <c r="Z118" s="72"/>
      <c r="AA118" s="76"/>
      <c r="AB118" s="74"/>
      <c r="AC118" s="74"/>
      <c r="AD118" s="74"/>
      <c r="AE118" s="74"/>
    </row>
    <row r="119" spans="1:31" x14ac:dyDescent="0.25">
      <c r="A119" s="547">
        <v>5</v>
      </c>
      <c r="B119" s="51" t="s">
        <v>215</v>
      </c>
      <c r="C119" s="72"/>
      <c r="D119" s="72"/>
      <c r="E119" s="72"/>
      <c r="F119" s="71"/>
      <c r="G119" s="71"/>
      <c r="H119" s="179"/>
      <c r="I119" s="177"/>
      <c r="J119" s="177"/>
      <c r="K119" s="178"/>
      <c r="L119" s="177"/>
      <c r="M119" s="71"/>
      <c r="N119" s="71"/>
      <c r="O119" s="71"/>
      <c r="P119" s="71"/>
      <c r="Q119" s="71"/>
      <c r="R119" s="139"/>
      <c r="S119" s="162"/>
      <c r="T119" s="139"/>
      <c r="U119" s="162"/>
      <c r="V119" s="139"/>
      <c r="W119" s="74"/>
      <c r="X119" s="74"/>
      <c r="Y119" s="74"/>
      <c r="Z119" s="72"/>
      <c r="AA119" s="76"/>
      <c r="AB119" s="74"/>
      <c r="AC119" s="74"/>
      <c r="AD119" s="74"/>
      <c r="AE119" s="74"/>
    </row>
    <row r="120" spans="1:31" ht="63" x14ac:dyDescent="0.25">
      <c r="A120" s="547">
        <v>6</v>
      </c>
      <c r="B120" s="550" t="s">
        <v>216</v>
      </c>
      <c r="C120" s="72"/>
      <c r="D120" s="72"/>
      <c r="E120" s="72"/>
      <c r="F120" s="71"/>
      <c r="G120" s="71"/>
      <c r="H120" s="179"/>
      <c r="I120" s="177"/>
      <c r="J120" s="177"/>
      <c r="K120" s="178"/>
      <c r="L120" s="177"/>
      <c r="M120" s="71"/>
      <c r="N120" s="71"/>
      <c r="O120" s="71"/>
      <c r="P120" s="71"/>
      <c r="Q120" s="71"/>
      <c r="R120" s="139"/>
      <c r="S120" s="162"/>
      <c r="T120" s="139"/>
      <c r="U120" s="162"/>
      <c r="V120" s="139"/>
      <c r="W120" s="74"/>
      <c r="X120" s="74"/>
      <c r="Y120" s="74"/>
      <c r="Z120" s="72"/>
      <c r="AA120" s="76"/>
      <c r="AB120" s="74"/>
      <c r="AC120" s="74"/>
      <c r="AD120" s="74"/>
      <c r="AE120" s="74"/>
    </row>
    <row r="121" spans="1:31" x14ac:dyDescent="0.25">
      <c r="A121" s="551">
        <v>7</v>
      </c>
      <c r="B121" s="52" t="s">
        <v>124</v>
      </c>
      <c r="C121" s="72"/>
      <c r="D121" s="72"/>
      <c r="E121" s="72"/>
      <c r="F121" s="71"/>
      <c r="G121" s="71"/>
      <c r="H121" s="179"/>
      <c r="I121" s="177"/>
      <c r="J121" s="177"/>
      <c r="K121" s="178"/>
      <c r="L121" s="177"/>
      <c r="M121" s="71"/>
      <c r="N121" s="71"/>
      <c r="O121" s="71"/>
      <c r="P121" s="71"/>
      <c r="Q121" s="71"/>
      <c r="R121" s="139"/>
      <c r="S121" s="162"/>
      <c r="T121" s="139"/>
      <c r="U121" s="162"/>
      <c r="V121" s="139"/>
      <c r="W121" s="74"/>
      <c r="X121" s="74"/>
      <c r="Y121" s="74"/>
      <c r="Z121" s="72"/>
      <c r="AA121" s="76"/>
      <c r="AB121" s="74"/>
      <c r="AC121" s="74"/>
      <c r="AD121" s="74"/>
      <c r="AE121" s="74"/>
    </row>
    <row r="122" spans="1:31" ht="63" x14ac:dyDescent="0.25">
      <c r="A122" s="547">
        <v>8</v>
      </c>
      <c r="B122" s="552" t="s">
        <v>217</v>
      </c>
      <c r="C122" s="12"/>
      <c r="D122" s="12"/>
      <c r="E122" s="12"/>
      <c r="F122" s="12"/>
      <c r="G122" s="12"/>
      <c r="H122" s="177"/>
      <c r="I122" s="177"/>
      <c r="J122" s="177"/>
      <c r="K122" s="178"/>
      <c r="L122" s="177"/>
      <c r="M122" s="12"/>
      <c r="N122" s="12"/>
      <c r="O122" s="12"/>
      <c r="P122" s="12"/>
      <c r="Q122" s="12"/>
      <c r="R122" s="162"/>
      <c r="S122" s="162"/>
      <c r="T122" s="162"/>
      <c r="U122" s="162"/>
      <c r="V122" s="139"/>
      <c r="W122" s="12"/>
      <c r="X122" s="12"/>
      <c r="Y122" s="12"/>
      <c r="Z122" s="34"/>
      <c r="AA122" s="12"/>
      <c r="AB122" s="12"/>
      <c r="AC122" s="12"/>
      <c r="AD122" s="12"/>
      <c r="AE122" s="28"/>
    </row>
    <row r="123" spans="1:31" x14ac:dyDescent="0.25">
      <c r="A123" s="547">
        <v>9</v>
      </c>
      <c r="B123" s="4" t="s">
        <v>218</v>
      </c>
      <c r="C123" s="72"/>
      <c r="D123" s="72"/>
      <c r="E123" s="72"/>
      <c r="F123" s="71"/>
      <c r="G123" s="71"/>
      <c r="H123" s="179"/>
      <c r="I123" s="177"/>
      <c r="J123" s="177"/>
      <c r="K123" s="178"/>
      <c r="L123" s="177"/>
      <c r="M123" s="71"/>
      <c r="N123" s="71"/>
      <c r="O123" s="71"/>
      <c r="P123" s="71"/>
      <c r="Q123" s="71"/>
      <c r="R123" s="139"/>
      <c r="S123" s="162"/>
      <c r="T123" s="139"/>
      <c r="U123" s="162"/>
      <c r="V123" s="139"/>
      <c r="W123" s="74"/>
      <c r="X123" s="74"/>
      <c r="Y123" s="74"/>
      <c r="Z123" s="72"/>
      <c r="AA123" s="76"/>
      <c r="AB123" s="74"/>
      <c r="AC123" s="74"/>
      <c r="AD123" s="74"/>
      <c r="AE123" s="74"/>
    </row>
    <row r="124" spans="1:31" ht="47.25" x14ac:dyDescent="0.25">
      <c r="A124" s="547">
        <v>10</v>
      </c>
      <c r="B124" s="513" t="s">
        <v>219</v>
      </c>
      <c r="C124" s="72"/>
      <c r="D124" s="72"/>
      <c r="E124" s="72"/>
      <c r="F124" s="71"/>
      <c r="G124" s="71"/>
      <c r="H124" s="179"/>
      <c r="I124" s="177"/>
      <c r="J124" s="177"/>
      <c r="K124" s="178"/>
      <c r="L124" s="177"/>
      <c r="M124" s="71"/>
      <c r="N124" s="71"/>
      <c r="O124" s="71"/>
      <c r="P124" s="71"/>
      <c r="Q124" s="71"/>
      <c r="R124" s="139"/>
      <c r="S124" s="162"/>
      <c r="T124" s="139"/>
      <c r="U124" s="162"/>
      <c r="V124" s="139"/>
      <c r="W124" s="76"/>
      <c r="X124" s="74"/>
      <c r="Y124" s="74"/>
      <c r="Z124" s="72"/>
      <c r="AA124" s="76"/>
      <c r="AB124" s="74"/>
      <c r="AC124" s="74"/>
      <c r="AD124" s="74"/>
      <c r="AE124" s="74"/>
    </row>
    <row r="125" spans="1:31" x14ac:dyDescent="0.25">
      <c r="A125" s="551">
        <v>11</v>
      </c>
      <c r="B125" s="4" t="s">
        <v>129</v>
      </c>
      <c r="C125" s="72"/>
      <c r="D125" s="72"/>
      <c r="E125" s="72"/>
      <c r="F125" s="71"/>
      <c r="G125" s="71"/>
      <c r="H125" s="179"/>
      <c r="I125" s="177"/>
      <c r="J125" s="177"/>
      <c r="K125" s="178"/>
      <c r="L125" s="177"/>
      <c r="M125" s="71"/>
      <c r="N125" s="71"/>
      <c r="O125" s="71"/>
      <c r="P125" s="71"/>
      <c r="Q125" s="71"/>
      <c r="R125" s="139"/>
      <c r="S125" s="162"/>
      <c r="T125" s="139"/>
      <c r="U125" s="162"/>
      <c r="V125" s="139"/>
      <c r="W125" s="74"/>
      <c r="X125" s="74"/>
      <c r="Y125" s="74"/>
      <c r="Z125" s="72"/>
      <c r="AA125" s="74"/>
      <c r="AB125" s="74"/>
      <c r="AC125" s="74"/>
      <c r="AD125" s="74"/>
      <c r="AE125" s="74"/>
    </row>
    <row r="126" spans="1:31" ht="63" x14ac:dyDescent="0.25">
      <c r="A126" s="547">
        <v>12</v>
      </c>
      <c r="B126" s="553" t="s">
        <v>220</v>
      </c>
      <c r="C126" s="72"/>
      <c r="D126" s="72"/>
      <c r="E126" s="72"/>
      <c r="F126" s="71"/>
      <c r="G126" s="71"/>
      <c r="H126" s="179"/>
      <c r="I126" s="177"/>
      <c r="J126" s="177"/>
      <c r="K126" s="178"/>
      <c r="L126" s="177"/>
      <c r="M126" s="71"/>
      <c r="N126" s="71"/>
      <c r="O126" s="71"/>
      <c r="P126" s="71"/>
      <c r="Q126" s="71"/>
      <c r="R126" s="139"/>
      <c r="S126" s="162"/>
      <c r="T126" s="139"/>
      <c r="U126" s="162"/>
      <c r="V126" s="139"/>
      <c r="W126" s="74"/>
      <c r="X126" s="74"/>
      <c r="Y126" s="74"/>
      <c r="Z126" s="72"/>
      <c r="AA126" s="74"/>
      <c r="AB126" s="74"/>
      <c r="AC126" s="74"/>
      <c r="AD126" s="74"/>
      <c r="AE126" s="74"/>
    </row>
    <row r="127" spans="1:31" x14ac:dyDescent="0.25">
      <c r="A127" s="547">
        <v>13</v>
      </c>
      <c r="B127" s="4" t="s">
        <v>125</v>
      </c>
      <c r="C127" s="72"/>
      <c r="D127" s="72"/>
      <c r="E127" s="72"/>
      <c r="F127" s="71"/>
      <c r="G127" s="71"/>
      <c r="H127" s="179"/>
      <c r="I127" s="177"/>
      <c r="J127" s="177"/>
      <c r="K127" s="178"/>
      <c r="L127" s="177"/>
      <c r="M127" s="71"/>
      <c r="N127" s="71"/>
      <c r="O127" s="71"/>
      <c r="P127" s="71"/>
      <c r="Q127" s="71"/>
      <c r="R127" s="139"/>
      <c r="S127" s="162"/>
      <c r="T127" s="139"/>
      <c r="U127" s="162"/>
      <c r="V127" s="139"/>
      <c r="W127" s="74"/>
      <c r="X127" s="74"/>
      <c r="Y127" s="74"/>
      <c r="Z127" s="72"/>
      <c r="AA127" s="74"/>
      <c r="AB127" s="74"/>
      <c r="AC127" s="74"/>
      <c r="AD127" s="74"/>
      <c r="AE127" s="78"/>
    </row>
    <row r="128" spans="1:31" ht="63" x14ac:dyDescent="0.25">
      <c r="A128" s="547">
        <v>14</v>
      </c>
      <c r="B128" s="553" t="s">
        <v>221</v>
      </c>
      <c r="C128" s="72"/>
      <c r="D128" s="72"/>
      <c r="E128" s="72"/>
      <c r="F128" s="71"/>
      <c r="G128" s="71"/>
      <c r="H128" s="179"/>
      <c r="I128" s="177"/>
      <c r="J128" s="177"/>
      <c r="K128" s="178"/>
      <c r="L128" s="177"/>
      <c r="M128" s="71"/>
      <c r="N128" s="71"/>
      <c r="O128" s="71"/>
      <c r="P128" s="71"/>
      <c r="Q128" s="71"/>
      <c r="R128" s="162"/>
      <c r="S128" s="162"/>
      <c r="T128" s="139"/>
      <c r="U128" s="162"/>
      <c r="V128" s="139"/>
      <c r="W128" s="74"/>
      <c r="X128" s="74"/>
      <c r="Y128" s="74"/>
      <c r="Z128" s="72"/>
      <c r="AA128" s="74"/>
      <c r="AB128" s="74"/>
      <c r="AC128" s="74"/>
      <c r="AD128" s="74"/>
      <c r="AE128" s="78"/>
    </row>
    <row r="129" spans="1:31" x14ac:dyDescent="0.25">
      <c r="A129" s="551">
        <v>15</v>
      </c>
      <c r="B129" s="54" t="s">
        <v>222</v>
      </c>
      <c r="C129" s="27"/>
      <c r="D129" s="27"/>
      <c r="E129" s="27"/>
      <c r="F129" s="27"/>
      <c r="G129" s="27"/>
      <c r="H129" s="180"/>
      <c r="I129" s="180"/>
      <c r="J129" s="180"/>
      <c r="K129" s="180"/>
      <c r="L129" s="180"/>
      <c r="M129" s="27"/>
      <c r="N129" s="27"/>
      <c r="O129" s="27"/>
      <c r="P129" s="27"/>
      <c r="Q129" s="27"/>
      <c r="R129" s="136"/>
      <c r="S129" s="136"/>
      <c r="T129" s="136"/>
      <c r="U129" s="136"/>
      <c r="V129" s="136"/>
      <c r="W129" s="27"/>
      <c r="X129" s="27"/>
      <c r="Y129" s="27"/>
      <c r="Z129" s="69"/>
      <c r="AA129" s="27"/>
      <c r="AB129" s="27"/>
      <c r="AC129" s="27"/>
      <c r="AD129" s="27"/>
      <c r="AE129" s="27"/>
    </row>
    <row r="130" spans="1:31" ht="63" x14ac:dyDescent="0.25">
      <c r="A130" s="547">
        <v>16</v>
      </c>
      <c r="B130" s="553" t="s">
        <v>223</v>
      </c>
      <c r="C130" s="72"/>
      <c r="D130" s="72"/>
      <c r="E130" s="72"/>
      <c r="F130" s="71"/>
      <c r="G130" s="71"/>
      <c r="H130" s="179"/>
      <c r="I130" s="177"/>
      <c r="J130" s="177"/>
      <c r="K130" s="178"/>
      <c r="L130" s="177"/>
      <c r="M130" s="71"/>
      <c r="N130" s="71"/>
      <c r="O130" s="71"/>
      <c r="P130" s="71"/>
      <c r="Q130" s="71"/>
      <c r="R130" s="139"/>
      <c r="S130" s="162"/>
      <c r="T130" s="139"/>
      <c r="U130" s="162"/>
      <c r="V130" s="139"/>
      <c r="W130" s="76"/>
      <c r="X130" s="74"/>
      <c r="Y130" s="74"/>
      <c r="Z130" s="72"/>
      <c r="AA130" s="76"/>
      <c r="AB130" s="74"/>
      <c r="AC130" s="74"/>
      <c r="AD130" s="74"/>
      <c r="AE130" s="78"/>
    </row>
    <row r="131" spans="1:31" x14ac:dyDescent="0.25">
      <c r="A131" s="547">
        <v>17</v>
      </c>
      <c r="B131" s="4" t="s">
        <v>126</v>
      </c>
      <c r="C131" s="72"/>
      <c r="D131" s="72"/>
      <c r="E131" s="72"/>
      <c r="F131" s="71"/>
      <c r="G131" s="71"/>
      <c r="H131" s="179"/>
      <c r="I131" s="177"/>
      <c r="J131" s="177"/>
      <c r="K131" s="177"/>
      <c r="L131" s="177"/>
      <c r="M131" s="71"/>
      <c r="N131" s="71"/>
      <c r="O131" s="71"/>
      <c r="P131" s="71"/>
      <c r="Q131" s="71"/>
      <c r="R131" s="139"/>
      <c r="S131" s="139"/>
      <c r="T131" s="139"/>
      <c r="U131" s="162"/>
      <c r="V131" s="139"/>
      <c r="W131" s="76"/>
      <c r="X131" s="74"/>
      <c r="Y131" s="74"/>
      <c r="Z131" s="72"/>
      <c r="AA131" s="76"/>
      <c r="AB131" s="74"/>
      <c r="AC131" s="74"/>
      <c r="AD131" s="74"/>
      <c r="AE131" s="78"/>
    </row>
    <row r="132" spans="1:31" ht="63" x14ac:dyDescent="0.25">
      <c r="A132" s="547">
        <v>18</v>
      </c>
      <c r="B132" s="553" t="s">
        <v>224</v>
      </c>
      <c r="C132" s="72"/>
      <c r="D132" s="72"/>
      <c r="E132" s="72"/>
      <c r="F132" s="71"/>
      <c r="G132" s="71"/>
      <c r="H132" s="179"/>
      <c r="I132" s="177"/>
      <c r="J132" s="177"/>
      <c r="K132" s="178"/>
      <c r="L132" s="177"/>
      <c r="M132" s="71"/>
      <c r="N132" s="71"/>
      <c r="O132" s="71"/>
      <c r="P132" s="71"/>
      <c r="Q132" s="71"/>
      <c r="R132" s="139"/>
      <c r="S132" s="162"/>
      <c r="T132" s="139"/>
      <c r="U132" s="162"/>
      <c r="V132" s="139"/>
      <c r="W132" s="74"/>
      <c r="X132" s="74"/>
      <c r="Y132" s="74"/>
      <c r="Z132" s="72"/>
      <c r="AA132" s="74"/>
      <c r="AB132" s="74"/>
      <c r="AC132" s="74"/>
      <c r="AD132" s="74"/>
      <c r="AE132" s="78"/>
    </row>
    <row r="133" spans="1:31" x14ac:dyDescent="0.25">
      <c r="A133" s="551">
        <v>19</v>
      </c>
      <c r="B133" s="54" t="s">
        <v>128</v>
      </c>
      <c r="C133" s="72"/>
      <c r="D133" s="72"/>
      <c r="E133" s="72"/>
      <c r="F133" s="71"/>
      <c r="G133" s="71"/>
      <c r="H133" s="179"/>
      <c r="I133" s="177"/>
      <c r="J133" s="177"/>
      <c r="K133" s="178"/>
      <c r="L133" s="177"/>
      <c r="M133" s="71"/>
      <c r="N133" s="71"/>
      <c r="O133" s="71"/>
      <c r="P133" s="71"/>
      <c r="Q133" s="71"/>
      <c r="R133" s="139"/>
      <c r="S133" s="162"/>
      <c r="T133" s="139"/>
      <c r="U133" s="162"/>
      <c r="V133" s="139"/>
      <c r="W133" s="74"/>
      <c r="X133" s="74"/>
      <c r="Y133" s="74"/>
      <c r="Z133" s="72"/>
      <c r="AA133" s="74"/>
      <c r="AB133" s="74"/>
      <c r="AC133" s="74"/>
      <c r="AD133" s="74"/>
      <c r="AE133" s="78"/>
    </row>
    <row r="134" spans="1:31" ht="63" x14ac:dyDescent="0.25">
      <c r="A134" s="547">
        <v>20</v>
      </c>
      <c r="B134" s="513" t="s">
        <v>225</v>
      </c>
      <c r="C134" s="72"/>
      <c r="D134" s="72"/>
      <c r="E134" s="72"/>
      <c r="F134" s="71"/>
      <c r="G134" s="71"/>
      <c r="H134" s="179"/>
      <c r="I134" s="177"/>
      <c r="J134" s="177"/>
      <c r="K134" s="178"/>
      <c r="L134" s="177"/>
      <c r="M134" s="71"/>
      <c r="N134" s="71"/>
      <c r="O134" s="71"/>
      <c r="P134" s="71"/>
      <c r="Q134" s="71"/>
      <c r="R134" s="139"/>
      <c r="S134" s="162"/>
      <c r="T134" s="139"/>
      <c r="U134" s="162"/>
      <c r="V134" s="139"/>
      <c r="W134" s="74"/>
      <c r="X134" s="74"/>
      <c r="Y134" s="74"/>
      <c r="Z134" s="72"/>
      <c r="AA134" s="74"/>
      <c r="AB134" s="74"/>
      <c r="AC134" s="74"/>
      <c r="AD134" s="74"/>
      <c r="AE134" s="78"/>
    </row>
    <row r="135" spans="1:31" x14ac:dyDescent="0.25">
      <c r="A135" s="547">
        <v>21</v>
      </c>
      <c r="B135" s="55" t="s">
        <v>130</v>
      </c>
      <c r="C135" s="72"/>
      <c r="D135" s="72"/>
      <c r="E135" s="72"/>
      <c r="F135" s="71"/>
      <c r="G135" s="71"/>
      <c r="H135" s="179"/>
      <c r="I135" s="177"/>
      <c r="J135" s="177"/>
      <c r="K135" s="178"/>
      <c r="L135" s="177"/>
      <c r="M135" s="71"/>
      <c r="N135" s="71"/>
      <c r="O135" s="71"/>
      <c r="P135" s="71"/>
      <c r="Q135" s="71"/>
      <c r="R135" s="139"/>
      <c r="S135" s="162"/>
      <c r="T135" s="139"/>
      <c r="U135" s="162"/>
      <c r="V135" s="139"/>
      <c r="W135" s="74"/>
      <c r="X135" s="74"/>
      <c r="Y135" s="74"/>
      <c r="Z135" s="72"/>
      <c r="AA135" s="74"/>
      <c r="AB135" s="74"/>
      <c r="AC135" s="74"/>
      <c r="AD135" s="74"/>
      <c r="AE135" s="78"/>
    </row>
    <row r="136" spans="1:31" ht="63" x14ac:dyDescent="0.25">
      <c r="A136" s="547">
        <v>22</v>
      </c>
      <c r="B136" s="553" t="s">
        <v>226</v>
      </c>
      <c r="C136" s="72"/>
      <c r="D136" s="72"/>
      <c r="E136" s="72"/>
      <c r="F136" s="71"/>
      <c r="G136" s="71"/>
      <c r="H136" s="179"/>
      <c r="I136" s="177"/>
      <c r="J136" s="177"/>
      <c r="K136" s="178"/>
      <c r="L136" s="177"/>
      <c r="M136" s="71"/>
      <c r="N136" s="71"/>
      <c r="O136" s="71"/>
      <c r="P136" s="71"/>
      <c r="Q136" s="71"/>
      <c r="R136" s="139"/>
      <c r="S136" s="162"/>
      <c r="T136" s="139"/>
      <c r="U136" s="162"/>
      <c r="V136" s="139"/>
      <c r="W136" s="74"/>
      <c r="X136" s="74"/>
      <c r="Y136" s="74"/>
      <c r="Z136" s="72"/>
      <c r="AA136" s="74"/>
      <c r="AB136" s="74"/>
      <c r="AC136" s="74"/>
      <c r="AD136" s="74"/>
      <c r="AE136" s="78"/>
    </row>
    <row r="137" spans="1:31" x14ac:dyDescent="0.25">
      <c r="A137" s="551">
        <v>23</v>
      </c>
      <c r="B137" s="54" t="s">
        <v>131</v>
      </c>
      <c r="C137" s="72"/>
      <c r="D137" s="72"/>
      <c r="E137" s="72"/>
      <c r="F137" s="71"/>
      <c r="G137" s="71"/>
      <c r="H137" s="179"/>
      <c r="I137" s="177"/>
      <c r="J137" s="177"/>
      <c r="K137" s="178"/>
      <c r="L137" s="177"/>
      <c r="M137" s="71"/>
      <c r="N137" s="71"/>
      <c r="O137" s="71"/>
      <c r="P137" s="71"/>
      <c r="Q137" s="71"/>
      <c r="R137" s="139"/>
      <c r="S137" s="162"/>
      <c r="T137" s="139"/>
      <c r="U137" s="162"/>
      <c r="V137" s="139"/>
      <c r="W137" s="74"/>
      <c r="X137" s="74"/>
      <c r="Y137" s="74"/>
      <c r="Z137" s="72"/>
      <c r="AA137" s="74"/>
      <c r="AB137" s="74"/>
      <c r="AC137" s="74"/>
      <c r="AD137" s="74"/>
      <c r="AE137" s="78"/>
    </row>
    <row r="138" spans="1:31" ht="47.25" x14ac:dyDescent="0.25">
      <c r="A138" s="547">
        <v>24</v>
      </c>
      <c r="B138" s="553" t="s">
        <v>227</v>
      </c>
      <c r="C138" s="72"/>
      <c r="D138" s="72"/>
      <c r="E138" s="72"/>
      <c r="F138" s="71"/>
      <c r="G138" s="71"/>
      <c r="H138" s="179"/>
      <c r="I138" s="177"/>
      <c r="J138" s="177"/>
      <c r="K138" s="178"/>
      <c r="L138" s="177"/>
      <c r="M138" s="71"/>
      <c r="N138" s="71"/>
      <c r="O138" s="71"/>
      <c r="P138" s="71"/>
      <c r="Q138" s="71"/>
      <c r="R138" s="139"/>
      <c r="S138" s="162"/>
      <c r="T138" s="139"/>
      <c r="U138" s="162"/>
      <c r="V138" s="139"/>
      <c r="W138" s="74"/>
      <c r="X138" s="74"/>
      <c r="Y138" s="74"/>
      <c r="Z138" s="72"/>
      <c r="AA138" s="74"/>
      <c r="AB138" s="74"/>
      <c r="AC138" s="74"/>
      <c r="AD138" s="74"/>
      <c r="AE138" s="78"/>
    </row>
    <row r="139" spans="1:31" ht="47.25" x14ac:dyDescent="0.25">
      <c r="A139" s="547">
        <v>25</v>
      </c>
      <c r="B139" s="553" t="s">
        <v>228</v>
      </c>
      <c r="C139" s="72"/>
      <c r="D139" s="72"/>
      <c r="E139" s="72"/>
      <c r="F139" s="71"/>
      <c r="G139" s="71"/>
      <c r="H139" s="179"/>
      <c r="I139" s="177"/>
      <c r="J139" s="177"/>
      <c r="K139" s="178"/>
      <c r="L139" s="177"/>
      <c r="M139" s="71"/>
      <c r="N139" s="71"/>
      <c r="O139" s="71"/>
      <c r="P139" s="71"/>
      <c r="Q139" s="71"/>
      <c r="R139" s="139"/>
      <c r="S139" s="162"/>
      <c r="T139" s="139"/>
      <c r="U139" s="162"/>
      <c r="V139" s="139"/>
      <c r="W139" s="76"/>
      <c r="X139" s="74"/>
      <c r="Y139" s="74"/>
      <c r="Z139" s="72"/>
      <c r="AA139" s="76"/>
      <c r="AB139" s="74"/>
      <c r="AC139" s="74"/>
      <c r="AD139" s="74"/>
      <c r="AE139" s="78"/>
    </row>
    <row r="140" spans="1:31" x14ac:dyDescent="0.25">
      <c r="A140" s="547">
        <v>26</v>
      </c>
      <c r="B140" s="47" t="s">
        <v>229</v>
      </c>
      <c r="C140" s="72"/>
      <c r="D140" s="72"/>
      <c r="E140" s="72"/>
      <c r="F140" s="71"/>
      <c r="G140" s="71"/>
      <c r="H140" s="179"/>
      <c r="I140" s="177"/>
      <c r="J140" s="177"/>
      <c r="K140" s="178"/>
      <c r="L140" s="177"/>
      <c r="M140" s="71"/>
      <c r="N140" s="71"/>
      <c r="O140" s="71"/>
      <c r="P140" s="71"/>
      <c r="Q140" s="71"/>
      <c r="R140" s="139"/>
      <c r="S140" s="162"/>
      <c r="T140" s="139"/>
      <c r="U140" s="162"/>
      <c r="V140" s="139"/>
      <c r="W140" s="76"/>
      <c r="X140" s="74"/>
      <c r="Y140" s="74"/>
      <c r="Z140" s="72"/>
      <c r="AA140" s="76"/>
      <c r="AB140" s="74"/>
      <c r="AC140" s="74"/>
      <c r="AD140" s="74"/>
      <c r="AE140" s="78"/>
    </row>
    <row r="141" spans="1:31" ht="47.25" x14ac:dyDescent="0.25">
      <c r="A141" s="551">
        <v>27</v>
      </c>
      <c r="B141" s="553" t="s">
        <v>230</v>
      </c>
      <c r="C141" s="72"/>
      <c r="D141" s="72"/>
      <c r="E141" s="72"/>
      <c r="F141" s="71"/>
      <c r="G141" s="71"/>
      <c r="H141" s="179"/>
      <c r="I141" s="177"/>
      <c r="J141" s="177"/>
      <c r="K141" s="178"/>
      <c r="L141" s="177"/>
      <c r="M141" s="71"/>
      <c r="N141" s="71"/>
      <c r="O141" s="71"/>
      <c r="P141" s="71"/>
      <c r="Q141" s="71"/>
      <c r="R141" s="139"/>
      <c r="S141" s="162"/>
      <c r="T141" s="139"/>
      <c r="U141" s="162"/>
      <c r="V141" s="139"/>
      <c r="W141" s="76"/>
      <c r="X141" s="74"/>
      <c r="Y141" s="74"/>
      <c r="Z141" s="72"/>
      <c r="AA141" s="76"/>
      <c r="AB141" s="74"/>
      <c r="AC141" s="74"/>
      <c r="AD141" s="74"/>
      <c r="AE141" s="78"/>
    </row>
    <row r="142" spans="1:31" ht="63" x14ac:dyDescent="0.25">
      <c r="A142" s="547">
        <v>28</v>
      </c>
      <c r="B142" s="553" t="s">
        <v>231</v>
      </c>
      <c r="C142" s="72"/>
      <c r="D142" s="72"/>
      <c r="E142" s="72"/>
      <c r="F142" s="71"/>
      <c r="G142" s="71"/>
      <c r="H142" s="179"/>
      <c r="I142" s="177"/>
      <c r="J142" s="177"/>
      <c r="K142" s="178"/>
      <c r="L142" s="177"/>
      <c r="M142" s="71"/>
      <c r="N142" s="71"/>
      <c r="O142" s="71"/>
      <c r="P142" s="71"/>
      <c r="Q142" s="71"/>
      <c r="R142" s="139"/>
      <c r="S142" s="162"/>
      <c r="T142" s="139"/>
      <c r="U142" s="162"/>
      <c r="V142" s="139"/>
      <c r="W142" s="76"/>
      <c r="X142" s="74"/>
      <c r="Y142" s="74"/>
      <c r="Z142" s="72"/>
      <c r="AA142" s="76"/>
      <c r="AB142" s="74"/>
      <c r="AC142" s="74"/>
      <c r="AD142" s="74"/>
      <c r="AE142" s="78"/>
    </row>
    <row r="143" spans="1:31" ht="78.75" x14ac:dyDescent="0.25">
      <c r="A143" s="547">
        <v>29</v>
      </c>
      <c r="B143" s="553" t="s">
        <v>232</v>
      </c>
      <c r="C143" s="72"/>
      <c r="D143" s="72"/>
      <c r="E143" s="72"/>
      <c r="F143" s="71"/>
      <c r="G143" s="71"/>
      <c r="H143" s="179"/>
      <c r="I143" s="177"/>
      <c r="J143" s="177"/>
      <c r="K143" s="178"/>
      <c r="L143" s="177"/>
      <c r="M143" s="71"/>
      <c r="N143" s="71"/>
      <c r="O143" s="71"/>
      <c r="P143" s="71"/>
      <c r="Q143" s="71"/>
      <c r="R143" s="139"/>
      <c r="S143" s="162"/>
      <c r="T143" s="139"/>
      <c r="U143" s="162"/>
      <c r="V143" s="139"/>
      <c r="W143" s="76"/>
      <c r="X143" s="74"/>
      <c r="Y143" s="74"/>
      <c r="Z143" s="72"/>
      <c r="AA143" s="76"/>
      <c r="AB143" s="74"/>
      <c r="AC143" s="74"/>
      <c r="AD143" s="74"/>
      <c r="AE143" s="78"/>
    </row>
    <row r="144" spans="1:31" x14ac:dyDescent="0.25">
      <c r="A144" s="547">
        <v>30</v>
      </c>
      <c r="B144" s="47" t="s">
        <v>233</v>
      </c>
      <c r="C144" s="72"/>
      <c r="D144" s="72"/>
      <c r="E144" s="72"/>
      <c r="F144" s="71"/>
      <c r="G144" s="71"/>
      <c r="H144" s="179"/>
      <c r="I144" s="177"/>
      <c r="J144" s="177"/>
      <c r="K144" s="178"/>
      <c r="L144" s="177"/>
      <c r="M144" s="71"/>
      <c r="N144" s="71"/>
      <c r="O144" s="71"/>
      <c r="P144" s="71"/>
      <c r="Q144" s="71"/>
      <c r="R144" s="139"/>
      <c r="S144" s="162"/>
      <c r="T144" s="139"/>
      <c r="U144" s="162"/>
      <c r="V144" s="139"/>
      <c r="W144" s="76"/>
      <c r="X144" s="74"/>
      <c r="Y144" s="74"/>
      <c r="Z144" s="72"/>
      <c r="AA144" s="76"/>
      <c r="AB144" s="74"/>
      <c r="AC144" s="74"/>
      <c r="AD144" s="74"/>
      <c r="AE144" s="78"/>
    </row>
    <row r="145" spans="1:31" ht="63" x14ac:dyDescent="0.25">
      <c r="A145" s="551">
        <v>31</v>
      </c>
      <c r="B145" s="513" t="s">
        <v>234</v>
      </c>
      <c r="C145" s="72"/>
      <c r="D145" s="72"/>
      <c r="E145" s="72"/>
      <c r="F145" s="71"/>
      <c r="G145" s="71"/>
      <c r="H145" s="179"/>
      <c r="I145" s="177"/>
      <c r="J145" s="177"/>
      <c r="K145" s="178"/>
      <c r="L145" s="177"/>
      <c r="M145" s="71"/>
      <c r="N145" s="71"/>
      <c r="O145" s="71"/>
      <c r="P145" s="71"/>
      <c r="Q145" s="71"/>
      <c r="R145" s="139"/>
      <c r="S145" s="139"/>
      <c r="T145" s="139"/>
      <c r="U145" s="162"/>
      <c r="V145" s="139"/>
      <c r="W145" s="76"/>
      <c r="X145" s="74"/>
      <c r="Y145" s="74"/>
      <c r="Z145" s="72"/>
      <c r="AA145" s="76"/>
      <c r="AB145" s="74"/>
      <c r="AC145" s="74"/>
      <c r="AD145" s="74"/>
      <c r="AE145" s="78"/>
    </row>
    <row r="146" spans="1:31" ht="63" x14ac:dyDescent="0.25">
      <c r="A146" s="547">
        <v>32</v>
      </c>
      <c r="B146" s="513" t="s">
        <v>235</v>
      </c>
      <c r="C146" s="72"/>
      <c r="D146" s="72"/>
      <c r="E146" s="72"/>
      <c r="F146" s="71"/>
      <c r="G146" s="71"/>
      <c r="H146" s="179"/>
      <c r="I146" s="177"/>
      <c r="J146" s="177"/>
      <c r="K146" s="178"/>
      <c r="L146" s="177"/>
      <c r="M146" s="71"/>
      <c r="N146" s="71"/>
      <c r="O146" s="71"/>
      <c r="P146" s="71"/>
      <c r="Q146" s="71"/>
      <c r="R146" s="139"/>
      <c r="S146" s="139"/>
      <c r="T146" s="139"/>
      <c r="U146" s="162"/>
      <c r="V146" s="139"/>
      <c r="W146" s="76"/>
      <c r="X146" s="74"/>
      <c r="Y146" s="74"/>
      <c r="Z146" s="72"/>
      <c r="AA146" s="76"/>
      <c r="AB146" s="74"/>
      <c r="AC146" s="74"/>
      <c r="AD146" s="74"/>
      <c r="AE146" s="78"/>
    </row>
    <row r="147" spans="1:31" ht="78.75" x14ac:dyDescent="0.25">
      <c r="A147" s="547">
        <v>33</v>
      </c>
      <c r="B147" s="513" t="s">
        <v>236</v>
      </c>
      <c r="C147" s="72"/>
      <c r="D147" s="72"/>
      <c r="E147" s="72"/>
      <c r="F147" s="71"/>
      <c r="G147" s="71"/>
      <c r="H147" s="179"/>
      <c r="I147" s="177"/>
      <c r="J147" s="177"/>
      <c r="K147" s="178"/>
      <c r="L147" s="177"/>
      <c r="M147" s="71"/>
      <c r="N147" s="71"/>
      <c r="O147" s="71"/>
      <c r="P147" s="71"/>
      <c r="Q147" s="71"/>
      <c r="R147" s="139"/>
      <c r="S147" s="162"/>
      <c r="T147" s="139"/>
      <c r="U147" s="162"/>
      <c r="V147" s="139"/>
      <c r="W147" s="76"/>
      <c r="X147" s="74"/>
      <c r="Y147" s="74"/>
      <c r="Z147" s="72"/>
      <c r="AA147" s="76"/>
      <c r="AB147" s="74"/>
      <c r="AC147" s="74"/>
      <c r="AD147" s="74"/>
      <c r="AE147" s="78"/>
    </row>
    <row r="148" spans="1:31" ht="78.75" x14ac:dyDescent="0.25">
      <c r="A148" s="547">
        <v>34</v>
      </c>
      <c r="B148" s="513" t="s">
        <v>237</v>
      </c>
      <c r="C148" s="72"/>
      <c r="D148" s="72"/>
      <c r="E148" s="72"/>
      <c r="F148" s="71"/>
      <c r="G148" s="71"/>
      <c r="H148" s="179"/>
      <c r="I148" s="177"/>
      <c r="J148" s="177"/>
      <c r="K148" s="178"/>
      <c r="L148" s="177"/>
      <c r="M148" s="71"/>
      <c r="N148" s="71"/>
      <c r="O148" s="71"/>
      <c r="P148" s="71"/>
      <c r="Q148" s="71"/>
      <c r="R148" s="139"/>
      <c r="S148" s="162"/>
      <c r="T148" s="139"/>
      <c r="U148" s="162"/>
      <c r="V148" s="139"/>
      <c r="W148" s="74"/>
      <c r="X148" s="74"/>
      <c r="Y148" s="74"/>
      <c r="Z148" s="72"/>
      <c r="AA148" s="74"/>
      <c r="AB148" s="74"/>
      <c r="AC148" s="74"/>
      <c r="AD148" s="74"/>
      <c r="AE148" s="78"/>
    </row>
    <row r="149" spans="1:31" ht="63" x14ac:dyDescent="0.25">
      <c r="A149" s="551">
        <v>35</v>
      </c>
      <c r="B149" s="513" t="s">
        <v>238</v>
      </c>
      <c r="C149" s="72"/>
      <c r="D149" s="72"/>
      <c r="E149" s="72"/>
      <c r="F149" s="71"/>
      <c r="G149" s="71"/>
      <c r="H149" s="179"/>
      <c r="I149" s="177"/>
      <c r="J149" s="177"/>
      <c r="K149" s="178"/>
      <c r="L149" s="177"/>
      <c r="M149" s="71"/>
      <c r="N149" s="71"/>
      <c r="O149" s="71"/>
      <c r="P149" s="71"/>
      <c r="Q149" s="71"/>
      <c r="R149" s="139"/>
      <c r="S149" s="162"/>
      <c r="T149" s="139"/>
      <c r="U149" s="162"/>
      <c r="V149" s="139"/>
      <c r="W149" s="74"/>
      <c r="X149" s="74"/>
      <c r="Y149" s="74"/>
      <c r="Z149" s="72"/>
      <c r="AA149" s="74"/>
      <c r="AB149" s="74"/>
      <c r="AC149" s="74"/>
      <c r="AD149" s="74"/>
      <c r="AE149" s="78"/>
    </row>
    <row r="150" spans="1:31" x14ac:dyDescent="0.25">
      <c r="A150" s="547">
        <v>36</v>
      </c>
      <c r="B150" s="4" t="s">
        <v>132</v>
      </c>
      <c r="C150" s="72"/>
      <c r="D150" s="72"/>
      <c r="E150" s="72"/>
      <c r="F150" s="71"/>
      <c r="G150" s="71"/>
      <c r="H150" s="179"/>
      <c r="I150" s="177"/>
      <c r="J150" s="177"/>
      <c r="K150" s="178"/>
      <c r="L150" s="177"/>
      <c r="M150" s="71"/>
      <c r="N150" s="71"/>
      <c r="O150" s="71"/>
      <c r="P150" s="71"/>
      <c r="Q150" s="71"/>
      <c r="R150" s="139"/>
      <c r="S150" s="162"/>
      <c r="T150" s="139"/>
      <c r="U150" s="162"/>
      <c r="V150" s="139"/>
      <c r="W150" s="76"/>
      <c r="X150" s="74"/>
      <c r="Y150" s="74"/>
      <c r="Z150" s="72"/>
      <c r="AA150" s="76"/>
      <c r="AB150" s="74"/>
      <c r="AC150" s="74"/>
      <c r="AD150" s="74"/>
      <c r="AE150" s="78"/>
    </row>
    <row r="151" spans="1:31" ht="47.25" x14ac:dyDescent="0.25">
      <c r="A151" s="547">
        <v>37</v>
      </c>
      <c r="B151" s="554" t="s">
        <v>239</v>
      </c>
      <c r="C151" s="72"/>
      <c r="D151" s="72"/>
      <c r="E151" s="72"/>
      <c r="F151" s="71"/>
      <c r="G151" s="71"/>
      <c r="H151" s="179"/>
      <c r="I151" s="177"/>
      <c r="J151" s="179"/>
      <c r="K151" s="178"/>
      <c r="L151" s="177"/>
      <c r="M151" s="71"/>
      <c r="N151" s="71"/>
      <c r="O151" s="71"/>
      <c r="P151" s="71"/>
      <c r="Q151" s="71"/>
      <c r="R151" s="139"/>
      <c r="S151" s="162"/>
      <c r="T151" s="139"/>
      <c r="U151" s="162"/>
      <c r="V151" s="139"/>
      <c r="W151" s="76"/>
      <c r="X151" s="74"/>
      <c r="Y151" s="74"/>
      <c r="Z151" s="72"/>
      <c r="AA151" s="76"/>
      <c r="AB151" s="74"/>
      <c r="AC151" s="74"/>
      <c r="AD151" s="74"/>
      <c r="AE151" s="78"/>
    </row>
    <row r="152" spans="1:31" x14ac:dyDescent="0.25">
      <c r="A152" s="547">
        <v>38</v>
      </c>
      <c r="B152" s="45" t="s">
        <v>133</v>
      </c>
      <c r="C152" s="72"/>
      <c r="D152" s="72"/>
      <c r="E152" s="72"/>
      <c r="F152" s="71"/>
      <c r="G152" s="71"/>
      <c r="H152" s="179"/>
      <c r="I152" s="177"/>
      <c r="J152" s="177"/>
      <c r="K152" s="178"/>
      <c r="L152" s="177"/>
      <c r="M152" s="71"/>
      <c r="N152" s="71"/>
      <c r="O152" s="71"/>
      <c r="P152" s="71"/>
      <c r="Q152" s="71"/>
      <c r="R152" s="139"/>
      <c r="S152" s="162"/>
      <c r="T152" s="139"/>
      <c r="U152" s="162"/>
      <c r="V152" s="139"/>
      <c r="W152" s="76"/>
      <c r="X152" s="74"/>
      <c r="Y152" s="74"/>
      <c r="Z152" s="72"/>
      <c r="AA152" s="76"/>
      <c r="AB152" s="74"/>
      <c r="AC152" s="74"/>
      <c r="AD152" s="74"/>
      <c r="AE152" s="78"/>
    </row>
    <row r="153" spans="1:31" ht="63" x14ac:dyDescent="0.25">
      <c r="A153" s="551">
        <v>39</v>
      </c>
      <c r="B153" s="554" t="s">
        <v>240</v>
      </c>
      <c r="C153" s="72"/>
      <c r="D153" s="72"/>
      <c r="E153" s="72"/>
      <c r="F153" s="71"/>
      <c r="G153" s="71"/>
      <c r="H153" s="179"/>
      <c r="I153" s="177"/>
      <c r="J153" s="177"/>
      <c r="K153" s="178"/>
      <c r="L153" s="177"/>
      <c r="M153" s="71"/>
      <c r="N153" s="71"/>
      <c r="O153" s="71"/>
      <c r="P153" s="71"/>
      <c r="Q153" s="71"/>
      <c r="R153" s="139"/>
      <c r="S153" s="162"/>
      <c r="T153" s="139"/>
      <c r="U153" s="162"/>
      <c r="V153" s="139"/>
      <c r="W153" s="76"/>
      <c r="X153" s="74"/>
      <c r="Y153" s="74"/>
      <c r="Z153" s="72"/>
      <c r="AA153" s="76"/>
      <c r="AB153" s="74"/>
      <c r="AC153" s="74"/>
      <c r="AD153" s="74"/>
      <c r="AE153" s="78"/>
    </row>
    <row r="154" spans="1:31" x14ac:dyDescent="0.25">
      <c r="A154" s="547">
        <v>40</v>
      </c>
      <c r="B154" s="47" t="s">
        <v>134</v>
      </c>
      <c r="C154" s="72"/>
      <c r="D154" s="72"/>
      <c r="E154" s="72"/>
      <c r="F154" s="71"/>
      <c r="G154" s="71"/>
      <c r="H154" s="179"/>
      <c r="I154" s="177"/>
      <c r="J154" s="177"/>
      <c r="K154" s="178"/>
      <c r="L154" s="177"/>
      <c r="M154" s="71"/>
      <c r="N154" s="71"/>
      <c r="O154" s="71"/>
      <c r="P154" s="71"/>
      <c r="Q154" s="71"/>
      <c r="R154" s="139"/>
      <c r="S154" s="162"/>
      <c r="T154" s="139"/>
      <c r="U154" s="162"/>
      <c r="V154" s="139"/>
      <c r="W154" s="76"/>
      <c r="X154" s="74"/>
      <c r="Y154" s="74"/>
      <c r="Z154" s="72"/>
      <c r="AA154" s="76"/>
      <c r="AB154" s="74"/>
      <c r="AC154" s="74"/>
      <c r="AD154" s="74"/>
      <c r="AE154" s="78"/>
    </row>
    <row r="155" spans="1:31" ht="110.25" x14ac:dyDescent="0.25">
      <c r="A155" s="547">
        <v>41</v>
      </c>
      <c r="B155" s="554" t="s">
        <v>241</v>
      </c>
      <c r="C155" s="72"/>
      <c r="D155" s="72"/>
      <c r="E155" s="72"/>
      <c r="F155" s="71"/>
      <c r="G155" s="71"/>
      <c r="H155" s="179"/>
      <c r="I155" s="177"/>
      <c r="J155" s="177"/>
      <c r="K155" s="178"/>
      <c r="L155" s="177"/>
      <c r="M155" s="71"/>
      <c r="N155" s="71"/>
      <c r="O155" s="71"/>
      <c r="P155" s="71"/>
      <c r="Q155" s="71"/>
      <c r="R155" s="139"/>
      <c r="S155" s="139"/>
      <c r="T155" s="139"/>
      <c r="U155" s="162"/>
      <c r="V155" s="139"/>
      <c r="W155" s="76"/>
      <c r="X155" s="74"/>
      <c r="Y155" s="74"/>
      <c r="Z155" s="72"/>
      <c r="AA155" s="76"/>
      <c r="AB155" s="74"/>
      <c r="AC155" s="74"/>
      <c r="AD155" s="74"/>
      <c r="AE155" s="78"/>
    </row>
    <row r="156" spans="1:31" x14ac:dyDescent="0.25">
      <c r="A156" s="547">
        <v>42</v>
      </c>
      <c r="B156" s="47" t="s">
        <v>135</v>
      </c>
      <c r="C156" s="72"/>
      <c r="D156" s="72"/>
      <c r="E156" s="72"/>
      <c r="F156" s="71"/>
      <c r="G156" s="71"/>
      <c r="H156" s="179"/>
      <c r="I156" s="177"/>
      <c r="J156" s="177"/>
      <c r="K156" s="178"/>
      <c r="L156" s="177"/>
      <c r="M156" s="71"/>
      <c r="N156" s="71"/>
      <c r="O156" s="71"/>
      <c r="P156" s="71"/>
      <c r="Q156" s="71"/>
      <c r="R156" s="139"/>
      <c r="S156" s="139"/>
      <c r="T156" s="139"/>
      <c r="U156" s="162"/>
      <c r="V156" s="139"/>
      <c r="W156" s="76"/>
      <c r="X156" s="74"/>
      <c r="Y156" s="74"/>
      <c r="Z156" s="72"/>
      <c r="AA156" s="76"/>
      <c r="AB156" s="74"/>
      <c r="AC156" s="74"/>
      <c r="AD156" s="74"/>
      <c r="AE156" s="78"/>
    </row>
    <row r="157" spans="1:31" ht="47.25" x14ac:dyDescent="0.25">
      <c r="A157" s="551">
        <v>43</v>
      </c>
      <c r="B157" s="465" t="s">
        <v>242</v>
      </c>
      <c r="C157" s="72"/>
      <c r="D157" s="72"/>
      <c r="E157" s="72"/>
      <c r="F157" s="71"/>
      <c r="G157" s="71"/>
      <c r="H157" s="179"/>
      <c r="I157" s="177"/>
      <c r="J157" s="177"/>
      <c r="K157" s="178"/>
      <c r="L157" s="177"/>
      <c r="M157" s="71"/>
      <c r="N157" s="71"/>
      <c r="O157" s="71"/>
      <c r="P157" s="71"/>
      <c r="Q157" s="71"/>
      <c r="R157" s="139"/>
      <c r="S157" s="139"/>
      <c r="T157" s="139"/>
      <c r="U157" s="162"/>
      <c r="V157" s="139"/>
      <c r="W157" s="76"/>
      <c r="X157" s="74"/>
      <c r="Y157" s="74"/>
      <c r="Z157" s="72"/>
      <c r="AA157" s="76"/>
      <c r="AB157" s="74"/>
      <c r="AC157" s="74"/>
      <c r="AD157" s="74"/>
      <c r="AE157" s="78"/>
    </row>
    <row r="158" spans="1:31" ht="47.25" x14ac:dyDescent="0.25">
      <c r="A158" s="547">
        <v>44</v>
      </c>
      <c r="B158" s="465" t="s">
        <v>243</v>
      </c>
      <c r="C158" s="72"/>
      <c r="D158" s="72"/>
      <c r="E158" s="72"/>
      <c r="F158" s="71"/>
      <c r="G158" s="71"/>
      <c r="H158" s="179"/>
      <c r="I158" s="177"/>
      <c r="J158" s="177"/>
      <c r="K158" s="178"/>
      <c r="L158" s="177"/>
      <c r="M158" s="71"/>
      <c r="N158" s="71"/>
      <c r="O158" s="71"/>
      <c r="P158" s="71"/>
      <c r="Q158" s="71"/>
      <c r="R158" s="139"/>
      <c r="S158" s="139"/>
      <c r="T158" s="139"/>
      <c r="U158" s="162"/>
      <c r="V158" s="139"/>
      <c r="W158" s="76"/>
      <c r="X158" s="74"/>
      <c r="Y158" s="74"/>
      <c r="Z158" s="72"/>
      <c r="AA158" s="76"/>
      <c r="AB158" s="74"/>
      <c r="AC158" s="74"/>
      <c r="AD158" s="74"/>
      <c r="AE158" s="78"/>
    </row>
    <row r="159" spans="1:31" ht="47.25" x14ac:dyDescent="0.25">
      <c r="A159" s="547">
        <v>45</v>
      </c>
      <c r="B159" s="465" t="s">
        <v>244</v>
      </c>
      <c r="C159" s="72"/>
      <c r="D159" s="72"/>
      <c r="E159" s="72"/>
      <c r="F159" s="71"/>
      <c r="G159" s="71"/>
      <c r="H159" s="179"/>
      <c r="I159" s="177"/>
      <c r="J159" s="177"/>
      <c r="K159" s="178"/>
      <c r="L159" s="177"/>
      <c r="M159" s="71"/>
      <c r="N159" s="71"/>
      <c r="O159" s="71"/>
      <c r="P159" s="71"/>
      <c r="Q159" s="71"/>
      <c r="R159" s="139"/>
      <c r="S159" s="139"/>
      <c r="T159" s="139"/>
      <c r="U159" s="162"/>
      <c r="V159" s="139"/>
      <c r="W159" s="76"/>
      <c r="X159" s="74"/>
      <c r="Y159" s="74"/>
      <c r="Z159" s="72"/>
      <c r="AA159" s="76"/>
      <c r="AB159" s="74"/>
      <c r="AC159" s="74"/>
      <c r="AD159" s="74"/>
      <c r="AE159" s="78"/>
    </row>
    <row r="160" spans="1:31" x14ac:dyDescent="0.25">
      <c r="A160" s="547">
        <v>46</v>
      </c>
      <c r="B160" s="47" t="s">
        <v>245</v>
      </c>
      <c r="C160" s="72"/>
      <c r="D160" s="72"/>
      <c r="E160" s="72"/>
      <c r="F160" s="71"/>
      <c r="G160" s="71"/>
      <c r="H160" s="179"/>
      <c r="I160" s="177"/>
      <c r="J160" s="177"/>
      <c r="K160" s="178"/>
      <c r="L160" s="177"/>
      <c r="M160" s="71"/>
      <c r="N160" s="71"/>
      <c r="O160" s="71"/>
      <c r="P160" s="71"/>
      <c r="Q160" s="71"/>
      <c r="R160" s="139"/>
      <c r="S160" s="162"/>
      <c r="T160" s="139"/>
      <c r="U160" s="162"/>
      <c r="V160" s="139"/>
      <c r="W160" s="76"/>
      <c r="X160" s="74"/>
      <c r="Y160" s="74"/>
      <c r="Z160" s="72"/>
      <c r="AA160" s="76"/>
      <c r="AB160" s="74"/>
      <c r="AC160" s="74"/>
      <c r="AD160" s="74"/>
      <c r="AE160" s="78"/>
    </row>
    <row r="161" spans="1:31" ht="47.25" x14ac:dyDescent="0.25">
      <c r="A161" s="551">
        <v>47</v>
      </c>
      <c r="B161" s="513" t="s">
        <v>246</v>
      </c>
      <c r="C161" s="72"/>
      <c r="D161" s="72"/>
      <c r="E161" s="72"/>
      <c r="F161" s="71"/>
      <c r="G161" s="71"/>
      <c r="H161" s="179"/>
      <c r="I161" s="177"/>
      <c r="J161" s="177"/>
      <c r="K161" s="178"/>
      <c r="L161" s="177"/>
      <c r="M161" s="71"/>
      <c r="N161" s="71"/>
      <c r="O161" s="71"/>
      <c r="P161" s="71"/>
      <c r="Q161" s="71"/>
      <c r="R161" s="139"/>
      <c r="S161" s="162"/>
      <c r="T161" s="139"/>
      <c r="U161" s="162"/>
      <c r="V161" s="139"/>
      <c r="W161" s="74"/>
      <c r="X161" s="74"/>
      <c r="Y161" s="74"/>
      <c r="Z161" s="72"/>
      <c r="AA161" s="74"/>
      <c r="AB161" s="74"/>
      <c r="AC161" s="74"/>
      <c r="AD161" s="74"/>
      <c r="AE161" s="78"/>
    </row>
    <row r="162" spans="1:31" x14ac:dyDescent="0.25">
      <c r="A162" s="547">
        <v>48</v>
      </c>
      <c r="B162" s="4" t="s">
        <v>247</v>
      </c>
      <c r="C162" s="72"/>
      <c r="D162" s="72"/>
      <c r="E162" s="72"/>
      <c r="F162" s="71"/>
      <c r="G162" s="71"/>
      <c r="H162" s="179"/>
      <c r="I162" s="177"/>
      <c r="J162" s="177"/>
      <c r="K162" s="178"/>
      <c r="L162" s="177"/>
      <c r="M162" s="71"/>
      <c r="N162" s="71"/>
      <c r="O162" s="71"/>
      <c r="P162" s="71"/>
      <c r="Q162" s="71"/>
      <c r="R162" s="139"/>
      <c r="S162" s="162"/>
      <c r="T162" s="139"/>
      <c r="U162" s="162"/>
      <c r="V162" s="139"/>
      <c r="W162" s="74"/>
      <c r="X162" s="74"/>
      <c r="Y162" s="74"/>
      <c r="Z162" s="72"/>
      <c r="AA162" s="74"/>
      <c r="AB162" s="74"/>
      <c r="AC162" s="74"/>
      <c r="AD162" s="74"/>
      <c r="AE162" s="78"/>
    </row>
    <row r="163" spans="1:31" ht="78.75" x14ac:dyDescent="0.25">
      <c r="A163" s="547">
        <v>49</v>
      </c>
      <c r="B163" s="513" t="s">
        <v>248</v>
      </c>
      <c r="C163" s="72"/>
      <c r="D163" s="72"/>
      <c r="E163" s="72"/>
      <c r="F163" s="71"/>
      <c r="G163" s="71"/>
      <c r="H163" s="179"/>
      <c r="I163" s="177"/>
      <c r="J163" s="177"/>
      <c r="K163" s="178"/>
      <c r="L163" s="177"/>
      <c r="M163" s="71"/>
      <c r="N163" s="71"/>
      <c r="O163" s="71"/>
      <c r="P163" s="71"/>
      <c r="Q163" s="71"/>
      <c r="R163" s="139"/>
      <c r="S163" s="162"/>
      <c r="T163" s="139"/>
      <c r="U163" s="162"/>
      <c r="V163" s="139"/>
      <c r="W163" s="74"/>
      <c r="X163" s="74"/>
      <c r="Y163" s="74"/>
      <c r="Z163" s="72"/>
      <c r="AA163" s="74"/>
      <c r="AB163" s="74"/>
      <c r="AC163" s="74"/>
      <c r="AD163" s="74"/>
      <c r="AE163" s="78"/>
    </row>
    <row r="164" spans="1:31" ht="78.75" x14ac:dyDescent="0.25">
      <c r="A164" s="547">
        <v>50</v>
      </c>
      <c r="B164" s="513" t="s">
        <v>249</v>
      </c>
      <c r="C164" s="72"/>
      <c r="D164" s="72"/>
      <c r="E164" s="72"/>
      <c r="F164" s="71"/>
      <c r="G164" s="71"/>
      <c r="H164" s="179"/>
      <c r="I164" s="177"/>
      <c r="J164" s="177"/>
      <c r="K164" s="178"/>
      <c r="L164" s="177"/>
      <c r="M164" s="71"/>
      <c r="N164" s="71"/>
      <c r="O164" s="71"/>
      <c r="P164" s="71"/>
      <c r="Q164" s="71"/>
      <c r="R164" s="139"/>
      <c r="S164" s="162"/>
      <c r="T164" s="139"/>
      <c r="U164" s="162"/>
      <c r="V164" s="139"/>
      <c r="W164" s="74"/>
      <c r="X164" s="74"/>
      <c r="Y164" s="74"/>
      <c r="Z164" s="72"/>
      <c r="AA164" s="74"/>
      <c r="AB164" s="74"/>
      <c r="AC164" s="74"/>
      <c r="AD164" s="74"/>
      <c r="AE164" s="78"/>
    </row>
    <row r="165" spans="1:31" x14ac:dyDescent="0.25">
      <c r="A165" s="551">
        <v>51</v>
      </c>
      <c r="B165" s="4" t="s">
        <v>140</v>
      </c>
      <c r="C165" s="72"/>
      <c r="D165" s="72"/>
      <c r="E165" s="72"/>
      <c r="F165" s="71"/>
      <c r="G165" s="71"/>
      <c r="H165" s="179"/>
      <c r="I165" s="177"/>
      <c r="J165" s="177"/>
      <c r="K165" s="178"/>
      <c r="L165" s="177"/>
      <c r="M165" s="71"/>
      <c r="N165" s="71"/>
      <c r="O165" s="71"/>
      <c r="P165" s="71"/>
      <c r="Q165" s="71"/>
      <c r="R165" s="139"/>
      <c r="S165" s="162"/>
      <c r="T165" s="139"/>
      <c r="U165" s="162"/>
      <c r="V165" s="139"/>
      <c r="W165" s="72"/>
      <c r="X165" s="74"/>
      <c r="Y165" s="74"/>
      <c r="Z165" s="72"/>
      <c r="AA165" s="76"/>
      <c r="AB165" s="74"/>
      <c r="AC165" s="74"/>
      <c r="AD165" s="74"/>
      <c r="AE165" s="78"/>
    </row>
    <row r="166" spans="1:31" ht="47.25" x14ac:dyDescent="0.25">
      <c r="A166" s="547">
        <v>52</v>
      </c>
      <c r="B166" s="554" t="s">
        <v>250</v>
      </c>
      <c r="C166" s="72"/>
      <c r="D166" s="72"/>
      <c r="E166" s="72"/>
      <c r="F166" s="71"/>
      <c r="G166" s="71"/>
      <c r="H166" s="179"/>
      <c r="I166" s="177"/>
      <c r="J166" s="177"/>
      <c r="K166" s="178"/>
      <c r="L166" s="177"/>
      <c r="M166" s="71"/>
      <c r="N166" s="71"/>
      <c r="O166" s="71"/>
      <c r="P166" s="71"/>
      <c r="Q166" s="71"/>
      <c r="R166" s="139"/>
      <c r="S166" s="162"/>
      <c r="T166" s="139"/>
      <c r="U166" s="162"/>
      <c r="V166" s="139"/>
      <c r="W166" s="74"/>
      <c r="X166" s="74"/>
      <c r="Y166" s="74"/>
      <c r="Z166" s="72"/>
      <c r="AA166" s="74"/>
      <c r="AB166" s="74"/>
      <c r="AC166" s="74"/>
      <c r="AD166" s="74"/>
      <c r="AE166" s="78"/>
    </row>
    <row r="167" spans="1:31" x14ac:dyDescent="0.25">
      <c r="A167" s="547">
        <v>53</v>
      </c>
      <c r="B167" s="47" t="s">
        <v>251</v>
      </c>
      <c r="C167" s="72"/>
      <c r="D167" s="72"/>
      <c r="E167" s="72"/>
      <c r="F167" s="71"/>
      <c r="G167" s="71"/>
      <c r="H167" s="179"/>
      <c r="I167" s="177"/>
      <c r="J167" s="177"/>
      <c r="K167" s="178"/>
      <c r="L167" s="177"/>
      <c r="M167" s="71"/>
      <c r="N167" s="71"/>
      <c r="O167" s="71"/>
      <c r="P167" s="71"/>
      <c r="Q167" s="71"/>
      <c r="R167" s="139"/>
      <c r="S167" s="162"/>
      <c r="T167" s="139"/>
      <c r="U167" s="162"/>
      <c r="V167" s="139"/>
      <c r="W167" s="74"/>
      <c r="X167" s="74"/>
      <c r="Y167" s="74"/>
      <c r="Z167" s="72"/>
      <c r="AA167" s="74"/>
      <c r="AB167" s="74"/>
      <c r="AC167" s="74"/>
      <c r="AD167" s="74"/>
      <c r="AE167" s="78"/>
    </row>
    <row r="168" spans="1:31" ht="63" x14ac:dyDescent="0.25">
      <c r="A168" s="547">
        <v>54</v>
      </c>
      <c r="B168" s="554" t="s">
        <v>252</v>
      </c>
      <c r="C168" s="72"/>
      <c r="D168" s="72"/>
      <c r="E168" s="72"/>
      <c r="F168" s="71"/>
      <c r="G168" s="71"/>
      <c r="H168" s="179"/>
      <c r="I168" s="177"/>
      <c r="J168" s="177"/>
      <c r="K168" s="178"/>
      <c r="L168" s="177"/>
      <c r="M168" s="71"/>
      <c r="N168" s="71"/>
      <c r="O168" s="71"/>
      <c r="P168" s="71"/>
      <c r="Q168" s="71"/>
      <c r="R168" s="139"/>
      <c r="S168" s="162"/>
      <c r="T168" s="139"/>
      <c r="U168" s="162"/>
      <c r="V168" s="139"/>
      <c r="W168" s="74"/>
      <c r="X168" s="74"/>
      <c r="Y168" s="74"/>
      <c r="Z168" s="72"/>
      <c r="AA168" s="74"/>
      <c r="AB168" s="74"/>
      <c r="AC168" s="74"/>
      <c r="AD168" s="74"/>
      <c r="AE168" s="78"/>
    </row>
    <row r="169" spans="1:31" s="155" customFormat="1" ht="63" x14ac:dyDescent="0.25">
      <c r="A169" s="547">
        <v>1</v>
      </c>
      <c r="B169" s="582" t="s">
        <v>253</v>
      </c>
      <c r="C169" s="370"/>
      <c r="D169" s="370"/>
      <c r="E169" s="156"/>
      <c r="F169" s="156"/>
      <c r="G169" s="156"/>
      <c r="H169" s="163">
        <v>0</v>
      </c>
      <c r="I169" s="150"/>
      <c r="J169" s="150"/>
      <c r="K169" s="377"/>
      <c r="L169" s="150"/>
      <c r="M169" s="156"/>
      <c r="N169" s="156"/>
      <c r="O169" s="156"/>
      <c r="P169" s="156"/>
      <c r="Q169" s="156"/>
      <c r="R169" s="157">
        <v>1.5597145599999998</v>
      </c>
      <c r="S169" s="157">
        <v>0.25849079999999997</v>
      </c>
      <c r="T169" s="157">
        <v>1.3012237599999998</v>
      </c>
      <c r="U169" s="150"/>
      <c r="V169" s="157">
        <v>0</v>
      </c>
      <c r="W169" s="156"/>
      <c r="X169" s="156"/>
      <c r="Y169" s="156"/>
      <c r="Z169" s="157">
        <v>0</v>
      </c>
      <c r="AA169" s="587">
        <v>2015</v>
      </c>
      <c r="AB169" s="587">
        <v>33</v>
      </c>
      <c r="AC169" s="587" t="s">
        <v>339</v>
      </c>
      <c r="AD169" s="587" t="s">
        <v>340</v>
      </c>
      <c r="AE169" s="475">
        <v>0.63</v>
      </c>
    </row>
    <row r="170" spans="1:31" ht="63" x14ac:dyDescent="0.25">
      <c r="A170" s="547">
        <v>2</v>
      </c>
      <c r="B170" s="582" t="s">
        <v>254</v>
      </c>
      <c r="C170" s="72"/>
      <c r="D170" s="72"/>
      <c r="E170" s="12"/>
      <c r="F170" s="12"/>
      <c r="G170" s="12"/>
      <c r="H170" s="163">
        <v>0.48878667999999997</v>
      </c>
      <c r="I170" s="150">
        <v>8.1655999999999992E-2</v>
      </c>
      <c r="J170" s="150">
        <v>0.40713067999999997</v>
      </c>
      <c r="K170" s="377"/>
      <c r="L170" s="150"/>
      <c r="M170" s="156"/>
      <c r="N170" s="156"/>
      <c r="O170" s="156"/>
      <c r="P170" s="156"/>
      <c r="Q170" s="156"/>
      <c r="R170" s="157">
        <v>0.48878667999999997</v>
      </c>
      <c r="S170" s="157">
        <v>8.1655999999999992E-2</v>
      </c>
      <c r="T170" s="157">
        <v>0.40713067999999997</v>
      </c>
      <c r="U170" s="150"/>
      <c r="V170" s="157">
        <v>0</v>
      </c>
      <c r="W170" s="12"/>
      <c r="X170" s="156"/>
      <c r="Y170" s="156"/>
      <c r="Z170" s="157">
        <v>0</v>
      </c>
      <c r="AA170" s="587">
        <v>2015</v>
      </c>
      <c r="AB170" s="587">
        <v>33</v>
      </c>
      <c r="AC170" s="587" t="s">
        <v>339</v>
      </c>
      <c r="AD170" s="587" t="s">
        <v>340</v>
      </c>
      <c r="AE170" s="475">
        <v>0.63</v>
      </c>
    </row>
    <row r="171" spans="1:31" ht="78.75" x14ac:dyDescent="0.25">
      <c r="A171" s="547">
        <v>3</v>
      </c>
      <c r="B171" s="582" t="s">
        <v>255</v>
      </c>
      <c r="C171" s="72"/>
      <c r="D171" s="72"/>
      <c r="E171" s="12"/>
      <c r="F171" s="12"/>
      <c r="G171" s="12"/>
      <c r="H171" s="163">
        <v>0</v>
      </c>
      <c r="I171" s="150"/>
      <c r="J171" s="150"/>
      <c r="K171" s="377"/>
      <c r="L171" s="150"/>
      <c r="M171" s="156"/>
      <c r="N171" s="156"/>
      <c r="O171" s="156"/>
      <c r="P171" s="156"/>
      <c r="Q171" s="156"/>
      <c r="R171" s="157">
        <v>1.9108424399999999</v>
      </c>
      <c r="S171" s="157">
        <v>0.30539343999999996</v>
      </c>
      <c r="T171" s="157">
        <v>1.6054489999999999</v>
      </c>
      <c r="U171" s="150"/>
      <c r="V171" s="157">
        <v>0</v>
      </c>
      <c r="W171" s="156"/>
      <c r="X171" s="156"/>
      <c r="Y171" s="156"/>
      <c r="Z171" s="157">
        <v>0</v>
      </c>
      <c r="AA171" s="587">
        <v>2015</v>
      </c>
      <c r="AB171" s="587">
        <v>33</v>
      </c>
      <c r="AC171" s="587" t="s">
        <v>339</v>
      </c>
      <c r="AD171" s="587" t="s">
        <v>340</v>
      </c>
      <c r="AE171" s="475">
        <v>0.15</v>
      </c>
    </row>
    <row r="172" spans="1:31" ht="47.25" x14ac:dyDescent="0.25">
      <c r="A172" s="547">
        <v>4</v>
      </c>
      <c r="B172" s="508" t="s">
        <v>256</v>
      </c>
      <c r="C172" s="72"/>
      <c r="D172" s="72"/>
      <c r="E172" s="12"/>
      <c r="F172" s="12"/>
      <c r="G172" s="12"/>
      <c r="H172" s="163">
        <v>0.18567182000000002</v>
      </c>
      <c r="I172" s="150">
        <v>3.0738999999999999E-2</v>
      </c>
      <c r="J172" s="150">
        <v>0.15493282</v>
      </c>
      <c r="K172" s="377"/>
      <c r="L172" s="150"/>
      <c r="M172" s="156"/>
      <c r="N172" s="156"/>
      <c r="O172" s="156"/>
      <c r="P172" s="156"/>
      <c r="Q172" s="156"/>
      <c r="R172" s="157">
        <v>0.18567181999999996</v>
      </c>
      <c r="S172" s="157">
        <v>3.0738999999999999E-2</v>
      </c>
      <c r="T172" s="157">
        <v>0.15493282</v>
      </c>
      <c r="U172" s="150"/>
      <c r="V172" s="157">
        <v>0</v>
      </c>
      <c r="W172" s="156"/>
      <c r="X172" s="156"/>
      <c r="Y172" s="156"/>
      <c r="Z172" s="157">
        <v>0</v>
      </c>
      <c r="AA172" s="587">
        <v>2015</v>
      </c>
      <c r="AB172" s="587">
        <v>33</v>
      </c>
      <c r="AC172" s="587" t="s">
        <v>339</v>
      </c>
      <c r="AD172" s="587" t="s">
        <v>340</v>
      </c>
      <c r="AE172" s="475">
        <v>0.82</v>
      </c>
    </row>
    <row r="173" spans="1:31" ht="47.25" x14ac:dyDescent="0.25">
      <c r="A173" s="547">
        <v>5</v>
      </c>
      <c r="B173" s="508" t="s">
        <v>257</v>
      </c>
      <c r="C173" s="72"/>
      <c r="D173" s="72"/>
      <c r="E173" s="12"/>
      <c r="F173" s="12"/>
      <c r="G173" s="12"/>
      <c r="H173" s="163">
        <v>0</v>
      </c>
      <c r="I173" s="150"/>
      <c r="J173" s="150"/>
      <c r="K173" s="377"/>
      <c r="L173" s="150"/>
      <c r="M173" s="156"/>
      <c r="N173" s="156"/>
      <c r="O173" s="156"/>
      <c r="P173" s="156"/>
      <c r="Q173" s="156"/>
      <c r="R173" s="157">
        <v>0.93570577999999982</v>
      </c>
      <c r="S173" s="157">
        <v>0.15558771999999998</v>
      </c>
      <c r="T173" s="157">
        <v>0.78011805999999995</v>
      </c>
      <c r="U173" s="150"/>
      <c r="V173" s="157">
        <v>0</v>
      </c>
      <c r="W173" s="156"/>
      <c r="X173" s="156"/>
      <c r="Y173" s="156"/>
      <c r="Z173" s="157">
        <v>0</v>
      </c>
      <c r="AA173" s="587">
        <v>2015</v>
      </c>
      <c r="AB173" s="587">
        <v>33</v>
      </c>
      <c r="AC173" s="587" t="s">
        <v>339</v>
      </c>
      <c r="AD173" s="587" t="s">
        <v>340</v>
      </c>
      <c r="AE173" s="475">
        <v>0.06</v>
      </c>
    </row>
    <row r="174" spans="1:31" ht="63" x14ac:dyDescent="0.25">
      <c r="A174" s="547">
        <v>6</v>
      </c>
      <c r="B174" s="508" t="s">
        <v>258</v>
      </c>
      <c r="C174" s="72"/>
      <c r="D174" s="72"/>
      <c r="E174" s="12"/>
      <c r="F174" s="12"/>
      <c r="G174" s="12"/>
      <c r="H174" s="163">
        <v>0.63922488</v>
      </c>
      <c r="I174" s="150">
        <v>0.10696346</v>
      </c>
      <c r="J174" s="150">
        <v>0.53226141999999999</v>
      </c>
      <c r="K174" s="377"/>
      <c r="L174" s="150"/>
      <c r="M174" s="156"/>
      <c r="N174" s="156"/>
      <c r="O174" s="156"/>
      <c r="P174" s="156"/>
      <c r="Q174" s="156"/>
      <c r="R174" s="157">
        <v>0.63922488</v>
      </c>
      <c r="S174" s="157">
        <v>0.10696346</v>
      </c>
      <c r="T174" s="157">
        <v>0.53226141999999999</v>
      </c>
      <c r="U174" s="150"/>
      <c r="V174" s="157">
        <v>0</v>
      </c>
      <c r="W174" s="156"/>
      <c r="X174" s="156"/>
      <c r="Y174" s="156"/>
      <c r="Z174" s="157">
        <v>0</v>
      </c>
      <c r="AA174" s="587">
        <v>2015</v>
      </c>
      <c r="AB174" s="587">
        <v>33</v>
      </c>
      <c r="AC174" s="587" t="s">
        <v>339</v>
      </c>
      <c r="AD174" s="587" t="s">
        <v>340</v>
      </c>
      <c r="AE174" s="475">
        <v>0.41</v>
      </c>
    </row>
    <row r="175" spans="1:31" ht="63" x14ac:dyDescent="0.25">
      <c r="A175" s="547">
        <v>7</v>
      </c>
      <c r="B175" s="508" t="s">
        <v>259</v>
      </c>
      <c r="C175" s="72"/>
      <c r="D175" s="72"/>
      <c r="E175" s="12"/>
      <c r="F175" s="12"/>
      <c r="G175" s="12"/>
      <c r="H175" s="163">
        <v>0.21587745999999999</v>
      </c>
      <c r="I175" s="150">
        <v>3.5546319999999999E-2</v>
      </c>
      <c r="J175" s="150">
        <v>0.18033114</v>
      </c>
      <c r="K175" s="377"/>
      <c r="L175" s="150"/>
      <c r="M175" s="156"/>
      <c r="N175" s="156"/>
      <c r="O175" s="156"/>
      <c r="P175" s="156"/>
      <c r="Q175" s="156"/>
      <c r="R175" s="157">
        <v>0.21587745999999999</v>
      </c>
      <c r="S175" s="157">
        <v>3.5546319999999999E-2</v>
      </c>
      <c r="T175" s="157">
        <v>0.18033114</v>
      </c>
      <c r="U175" s="150"/>
      <c r="V175" s="157">
        <v>0</v>
      </c>
      <c r="W175" s="156"/>
      <c r="X175" s="156"/>
      <c r="Y175" s="156"/>
      <c r="Z175" s="157">
        <v>0</v>
      </c>
      <c r="AA175" s="587">
        <v>2015</v>
      </c>
      <c r="AB175" s="587">
        <v>33</v>
      </c>
      <c r="AC175" s="587" t="s">
        <v>339</v>
      </c>
      <c r="AD175" s="587" t="s">
        <v>340</v>
      </c>
      <c r="AE175" s="475">
        <v>0.21</v>
      </c>
    </row>
    <row r="176" spans="1:31" ht="78.75" x14ac:dyDescent="0.25">
      <c r="A176" s="547">
        <v>8</v>
      </c>
      <c r="B176" s="508" t="s">
        <v>260</v>
      </c>
      <c r="C176" s="72"/>
      <c r="D176" s="72"/>
      <c r="E176" s="12"/>
      <c r="F176" s="12"/>
      <c r="G176" s="12"/>
      <c r="H176" s="163">
        <v>0.53517012000000008</v>
      </c>
      <c r="I176" s="150">
        <v>8.9347239999999994E-2</v>
      </c>
      <c r="J176" s="150">
        <v>0.44582287999999998</v>
      </c>
      <c r="K176" s="377"/>
      <c r="L176" s="150"/>
      <c r="M176" s="156"/>
      <c r="N176" s="156"/>
      <c r="O176" s="156"/>
      <c r="P176" s="156"/>
      <c r="Q176" s="156"/>
      <c r="R176" s="157">
        <v>0.53517011999999997</v>
      </c>
      <c r="S176" s="157">
        <v>8.9347239999999994E-2</v>
      </c>
      <c r="T176" s="157">
        <v>0.44582287999999998</v>
      </c>
      <c r="U176" s="150"/>
      <c r="V176" s="157">
        <v>0</v>
      </c>
      <c r="W176" s="156"/>
      <c r="X176" s="156"/>
      <c r="Y176" s="156"/>
      <c r="Z176" s="157">
        <v>0</v>
      </c>
      <c r="AA176" s="587">
        <v>2015</v>
      </c>
      <c r="AB176" s="587">
        <v>33</v>
      </c>
      <c r="AC176" s="587" t="s">
        <v>339</v>
      </c>
      <c r="AD176" s="587" t="s">
        <v>340</v>
      </c>
      <c r="AE176" s="475">
        <v>0.06</v>
      </c>
    </row>
    <row r="177" spans="1:31" ht="126" x14ac:dyDescent="0.25">
      <c r="A177" s="547">
        <v>9</v>
      </c>
      <c r="B177" s="508" t="s">
        <v>261</v>
      </c>
      <c r="C177" s="72"/>
      <c r="D177" s="72"/>
      <c r="E177" s="12"/>
      <c r="F177" s="12"/>
      <c r="G177" s="12"/>
      <c r="H177" s="163">
        <v>0</v>
      </c>
      <c r="I177" s="150"/>
      <c r="J177" s="150"/>
      <c r="K177" s="377"/>
      <c r="L177" s="150"/>
      <c r="M177" s="156"/>
      <c r="N177" s="156"/>
      <c r="O177" s="156"/>
      <c r="P177" s="156"/>
      <c r="Q177" s="156"/>
      <c r="R177" s="157">
        <v>1.0228428799999998</v>
      </c>
      <c r="S177" s="157">
        <v>0.17002265999999999</v>
      </c>
      <c r="T177" s="157">
        <v>0.85282021999999991</v>
      </c>
      <c r="U177" s="150"/>
      <c r="V177" s="157">
        <v>0</v>
      </c>
      <c r="W177" s="156"/>
      <c r="X177" s="156"/>
      <c r="Y177" s="156"/>
      <c r="Z177" s="157">
        <v>0</v>
      </c>
      <c r="AA177" s="587">
        <v>2015</v>
      </c>
      <c r="AB177" s="587">
        <v>33</v>
      </c>
      <c r="AC177" s="587" t="s">
        <v>339</v>
      </c>
      <c r="AD177" s="587" t="s">
        <v>340</v>
      </c>
      <c r="AE177" s="475">
        <v>0.21</v>
      </c>
    </row>
    <row r="178" spans="1:31" ht="78.75" x14ac:dyDescent="0.25">
      <c r="A178" s="547">
        <v>10</v>
      </c>
      <c r="B178" s="508" t="s">
        <v>262</v>
      </c>
      <c r="C178" s="72"/>
      <c r="D178" s="72"/>
      <c r="E178" s="12"/>
      <c r="F178" s="12"/>
      <c r="G178" s="12"/>
      <c r="H178" s="163">
        <v>0</v>
      </c>
      <c r="I178" s="150"/>
      <c r="J178" s="150"/>
      <c r="K178" s="377"/>
      <c r="L178" s="150"/>
      <c r="M178" s="156"/>
      <c r="N178" s="156"/>
      <c r="O178" s="156"/>
      <c r="P178" s="156"/>
      <c r="Q178" s="156"/>
      <c r="R178" s="157">
        <v>1.1825428999999998</v>
      </c>
      <c r="S178" s="157">
        <v>0.19691721999999998</v>
      </c>
      <c r="T178" s="157">
        <v>0.98562567999999995</v>
      </c>
      <c r="U178" s="150"/>
      <c r="V178" s="157">
        <v>0</v>
      </c>
      <c r="W178" s="156"/>
      <c r="X178" s="156"/>
      <c r="Y178" s="156"/>
      <c r="Z178" s="157">
        <v>0</v>
      </c>
      <c r="AA178" s="587">
        <v>2015</v>
      </c>
      <c r="AB178" s="587">
        <v>33</v>
      </c>
      <c r="AC178" s="587" t="s">
        <v>339</v>
      </c>
      <c r="AD178" s="587" t="s">
        <v>340</v>
      </c>
      <c r="AE178" s="475">
        <v>0.48</v>
      </c>
    </row>
    <row r="179" spans="1:31" ht="63" x14ac:dyDescent="0.25">
      <c r="A179" s="547">
        <v>11</v>
      </c>
      <c r="B179" s="508" t="s">
        <v>263</v>
      </c>
      <c r="C179" s="72"/>
      <c r="D179" s="72"/>
      <c r="E179" s="12"/>
      <c r="F179" s="12"/>
      <c r="G179" s="12"/>
      <c r="H179" s="163">
        <v>0.46932139999999994</v>
      </c>
      <c r="I179" s="150">
        <v>7.8419259999999991E-2</v>
      </c>
      <c r="J179" s="150">
        <v>0.39090213999999995</v>
      </c>
      <c r="K179" s="377"/>
      <c r="L179" s="150"/>
      <c r="M179" s="156"/>
      <c r="N179" s="156"/>
      <c r="O179" s="156"/>
      <c r="P179" s="156"/>
      <c r="Q179" s="156"/>
      <c r="R179" s="157">
        <v>0.46932139999999994</v>
      </c>
      <c r="S179" s="157">
        <v>7.8419259999999991E-2</v>
      </c>
      <c r="T179" s="157">
        <v>0.39090213999999995</v>
      </c>
      <c r="U179" s="150"/>
      <c r="V179" s="157">
        <v>0</v>
      </c>
      <c r="W179" s="156"/>
      <c r="X179" s="156"/>
      <c r="Y179" s="156"/>
      <c r="Z179" s="157">
        <v>0</v>
      </c>
      <c r="AA179" s="587">
        <v>2015</v>
      </c>
      <c r="AB179" s="587">
        <v>33</v>
      </c>
      <c r="AC179" s="587" t="s">
        <v>339</v>
      </c>
      <c r="AD179" s="587" t="s">
        <v>340</v>
      </c>
      <c r="AE179" s="475">
        <v>0.62</v>
      </c>
    </row>
    <row r="180" spans="1:31" ht="78.75" x14ac:dyDescent="0.25">
      <c r="A180" s="547">
        <v>12</v>
      </c>
      <c r="B180" s="508" t="s">
        <v>264</v>
      </c>
      <c r="C180" s="72"/>
      <c r="D180" s="72"/>
      <c r="E180" s="12"/>
      <c r="F180" s="12"/>
      <c r="G180" s="12"/>
      <c r="H180" s="163">
        <v>0.61524256000000022</v>
      </c>
      <c r="I180" s="150">
        <v>0.10182455999999999</v>
      </c>
      <c r="J180" s="150">
        <v>0.51341799999999993</v>
      </c>
      <c r="K180" s="377"/>
      <c r="L180" s="150"/>
      <c r="M180" s="156"/>
      <c r="N180" s="156"/>
      <c r="O180" s="156"/>
      <c r="P180" s="156"/>
      <c r="Q180" s="156"/>
      <c r="R180" s="157">
        <v>0.61524255999999988</v>
      </c>
      <c r="S180" s="157">
        <v>0.10182455999999999</v>
      </c>
      <c r="T180" s="157">
        <v>0.51341799999999993</v>
      </c>
      <c r="U180" s="150"/>
      <c r="V180" s="157">
        <v>0</v>
      </c>
      <c r="W180" s="156"/>
      <c r="X180" s="156"/>
      <c r="Y180" s="156"/>
      <c r="Z180" s="157">
        <v>0</v>
      </c>
      <c r="AA180" s="587">
        <v>2015</v>
      </c>
      <c r="AB180" s="587">
        <v>33</v>
      </c>
      <c r="AC180" s="587" t="s">
        <v>339</v>
      </c>
      <c r="AD180" s="587" t="s">
        <v>340</v>
      </c>
      <c r="AE180" s="475">
        <v>0.16</v>
      </c>
    </row>
    <row r="181" spans="1:31" ht="63" x14ac:dyDescent="0.25">
      <c r="A181" s="547">
        <v>13</v>
      </c>
      <c r="B181" s="508" t="s">
        <v>265</v>
      </c>
      <c r="C181" s="72"/>
      <c r="D181" s="72"/>
      <c r="E181" s="12"/>
      <c r="F181" s="12"/>
      <c r="G181" s="12"/>
      <c r="H181" s="163">
        <v>0.27105071999999997</v>
      </c>
      <c r="I181" s="150">
        <v>4.5182199999999999E-2</v>
      </c>
      <c r="J181" s="150">
        <v>0.22586851999999999</v>
      </c>
      <c r="K181" s="377"/>
      <c r="L181" s="150"/>
      <c r="M181" s="156"/>
      <c r="N181" s="156"/>
      <c r="O181" s="156"/>
      <c r="P181" s="156"/>
      <c r="Q181" s="156"/>
      <c r="R181" s="157">
        <v>0.27105071999999997</v>
      </c>
      <c r="S181" s="157">
        <v>4.5182199999999999E-2</v>
      </c>
      <c r="T181" s="157">
        <v>0.22586851999999999</v>
      </c>
      <c r="U181" s="150"/>
      <c r="V181" s="157">
        <v>0</v>
      </c>
      <c r="W181" s="156"/>
      <c r="X181" s="156"/>
      <c r="Y181" s="156"/>
      <c r="Z181" s="157">
        <v>0</v>
      </c>
      <c r="AA181" s="587">
        <v>2015</v>
      </c>
      <c r="AB181" s="587">
        <v>33</v>
      </c>
      <c r="AC181" s="587" t="s">
        <v>339</v>
      </c>
      <c r="AD181" s="587" t="s">
        <v>340</v>
      </c>
      <c r="AE181" s="475">
        <v>0.35</v>
      </c>
    </row>
    <row r="182" spans="1:31" ht="47.25" x14ac:dyDescent="0.25">
      <c r="A182" s="547">
        <v>14</v>
      </c>
      <c r="B182" s="508" t="s">
        <v>266</v>
      </c>
      <c r="C182" s="72"/>
      <c r="D182" s="72"/>
      <c r="E182" s="12"/>
      <c r="F182" s="12"/>
      <c r="G182" s="12"/>
      <c r="H182" s="163">
        <v>0</v>
      </c>
      <c r="I182" s="150"/>
      <c r="J182" s="150"/>
      <c r="K182" s="377"/>
      <c r="L182" s="150"/>
      <c r="M182" s="156"/>
      <c r="N182" s="156"/>
      <c r="O182" s="156"/>
      <c r="P182" s="156"/>
      <c r="Q182" s="156"/>
      <c r="R182" s="157">
        <v>0.64112585999999994</v>
      </c>
      <c r="S182" s="157">
        <v>0.10671447999999999</v>
      </c>
      <c r="T182" s="157">
        <v>0.53441137999999999</v>
      </c>
      <c r="U182" s="150"/>
      <c r="V182" s="157">
        <v>0</v>
      </c>
      <c r="W182" s="156"/>
      <c r="X182" s="156"/>
      <c r="Y182" s="156"/>
      <c r="Z182" s="157">
        <v>0</v>
      </c>
      <c r="AA182" s="587">
        <v>2015</v>
      </c>
      <c r="AB182" s="587">
        <v>33</v>
      </c>
      <c r="AC182" s="587" t="s">
        <v>339</v>
      </c>
      <c r="AD182" s="587" t="s">
        <v>340</v>
      </c>
      <c r="AE182" s="475">
        <v>0.09</v>
      </c>
    </row>
    <row r="183" spans="1:31" ht="63" x14ac:dyDescent="0.25">
      <c r="A183" s="547">
        <v>15</v>
      </c>
      <c r="B183" s="508" t="s">
        <v>267</v>
      </c>
      <c r="C183" s="72"/>
      <c r="D183" s="72"/>
      <c r="E183" s="12"/>
      <c r="F183" s="12"/>
      <c r="G183" s="12"/>
      <c r="H183" s="163">
        <v>0</v>
      </c>
      <c r="I183" s="150"/>
      <c r="J183" s="150"/>
      <c r="K183" s="377"/>
      <c r="L183" s="150"/>
      <c r="M183" s="156"/>
      <c r="N183" s="156"/>
      <c r="O183" s="156"/>
      <c r="P183" s="156"/>
      <c r="Q183" s="156"/>
      <c r="R183" s="157">
        <v>0.68444129999999992</v>
      </c>
      <c r="S183" s="157">
        <v>0.11424052</v>
      </c>
      <c r="T183" s="157">
        <v>0.57020077999999996</v>
      </c>
      <c r="U183" s="150"/>
      <c r="V183" s="157">
        <v>0</v>
      </c>
      <c r="W183" s="156"/>
      <c r="X183" s="156"/>
      <c r="Y183" s="156"/>
      <c r="Z183" s="157">
        <v>0</v>
      </c>
      <c r="AA183" s="587">
        <v>2015</v>
      </c>
      <c r="AB183" s="587">
        <v>33</v>
      </c>
      <c r="AC183" s="587" t="s">
        <v>339</v>
      </c>
      <c r="AD183" s="587" t="s">
        <v>340</v>
      </c>
      <c r="AE183" s="475">
        <v>0.33</v>
      </c>
    </row>
    <row r="184" spans="1:31" ht="47.25" x14ac:dyDescent="0.25">
      <c r="A184" s="547">
        <v>16</v>
      </c>
      <c r="B184" s="508" t="s">
        <v>268</v>
      </c>
      <c r="C184" s="72"/>
      <c r="D184" s="72"/>
      <c r="E184" s="12"/>
      <c r="F184" s="12"/>
      <c r="G184" s="12"/>
      <c r="H184" s="163">
        <v>0.50770208000000006</v>
      </c>
      <c r="I184" s="150">
        <v>8.4808959999999989E-2</v>
      </c>
      <c r="J184" s="150">
        <v>0.42289311999999996</v>
      </c>
      <c r="K184" s="377"/>
      <c r="L184" s="150"/>
      <c r="M184" s="156"/>
      <c r="N184" s="156"/>
      <c r="O184" s="156"/>
      <c r="P184" s="156"/>
      <c r="Q184" s="156"/>
      <c r="R184" s="157">
        <v>0.50770207999999994</v>
      </c>
      <c r="S184" s="157">
        <v>8.4808959999999989E-2</v>
      </c>
      <c r="T184" s="157">
        <v>0.42289311999999996</v>
      </c>
      <c r="U184" s="150"/>
      <c r="V184" s="157">
        <v>0</v>
      </c>
      <c r="W184" s="156"/>
      <c r="X184" s="156"/>
      <c r="Y184" s="156"/>
      <c r="Z184" s="157">
        <v>0</v>
      </c>
      <c r="AA184" s="587">
        <v>2015</v>
      </c>
      <c r="AB184" s="587">
        <v>33</v>
      </c>
      <c r="AC184" s="587" t="s">
        <v>339</v>
      </c>
      <c r="AD184" s="587" t="s">
        <v>340</v>
      </c>
      <c r="AE184" s="475">
        <v>0.22</v>
      </c>
    </row>
    <row r="185" spans="1:31" ht="63" x14ac:dyDescent="0.25">
      <c r="A185" s="547">
        <v>17</v>
      </c>
      <c r="B185" s="508" t="s">
        <v>269</v>
      </c>
      <c r="C185" s="72"/>
      <c r="D185" s="72"/>
      <c r="E185" s="12"/>
      <c r="F185" s="12"/>
      <c r="G185" s="12"/>
      <c r="H185" s="163">
        <v>0.31261267999999998</v>
      </c>
      <c r="I185" s="150">
        <v>5.2141839999999995E-2</v>
      </c>
      <c r="J185" s="150">
        <v>0.26047083999999998</v>
      </c>
      <c r="K185" s="377"/>
      <c r="L185" s="150"/>
      <c r="M185" s="156"/>
      <c r="N185" s="156"/>
      <c r="O185" s="156"/>
      <c r="P185" s="156"/>
      <c r="Q185" s="156"/>
      <c r="R185" s="157">
        <v>0.31261267999999998</v>
      </c>
      <c r="S185" s="157">
        <v>5.2141839999999995E-2</v>
      </c>
      <c r="T185" s="157">
        <v>0.26047083999999998</v>
      </c>
      <c r="U185" s="150"/>
      <c r="V185" s="157">
        <v>0</v>
      </c>
      <c r="W185" s="156"/>
      <c r="X185" s="156"/>
      <c r="Y185" s="156"/>
      <c r="Z185" s="157">
        <v>0</v>
      </c>
      <c r="AA185" s="587">
        <v>2015</v>
      </c>
      <c r="AB185" s="587">
        <v>33</v>
      </c>
      <c r="AC185" s="587" t="s">
        <v>339</v>
      </c>
      <c r="AD185" s="587" t="s">
        <v>340</v>
      </c>
      <c r="AE185" s="475">
        <v>0.25</v>
      </c>
    </row>
    <row r="186" spans="1:31" ht="110.25" x14ac:dyDescent="0.25">
      <c r="A186" s="547">
        <v>18</v>
      </c>
      <c r="B186" s="508" t="s">
        <v>270</v>
      </c>
      <c r="C186" s="72"/>
      <c r="D186" s="72"/>
      <c r="E186" s="12"/>
      <c r="F186" s="12"/>
      <c r="G186" s="12"/>
      <c r="H186" s="163">
        <v>0</v>
      </c>
      <c r="I186" s="150"/>
      <c r="J186" s="150"/>
      <c r="K186" s="377"/>
      <c r="L186" s="150"/>
      <c r="M186" s="156"/>
      <c r="N186" s="156"/>
      <c r="O186" s="156"/>
      <c r="P186" s="156"/>
      <c r="Q186" s="156"/>
      <c r="R186" s="157">
        <v>2.2469689799999997</v>
      </c>
      <c r="S186" s="157">
        <v>0.32475605999999996</v>
      </c>
      <c r="T186" s="157">
        <v>1.9222129199999998</v>
      </c>
      <c r="U186" s="150"/>
      <c r="V186" s="157">
        <v>0</v>
      </c>
      <c r="W186" s="156"/>
      <c r="X186" s="156"/>
      <c r="Y186" s="156"/>
      <c r="Z186" s="157">
        <v>0</v>
      </c>
      <c r="AA186" s="587">
        <v>2015</v>
      </c>
      <c r="AB186" s="587">
        <v>33</v>
      </c>
      <c r="AC186" s="587" t="s">
        <v>339</v>
      </c>
      <c r="AD186" s="587" t="s">
        <v>340</v>
      </c>
      <c r="AE186" s="475">
        <v>0.18</v>
      </c>
    </row>
    <row r="187" spans="1:31" ht="63" x14ac:dyDescent="0.25">
      <c r="A187" s="547">
        <v>19</v>
      </c>
      <c r="B187" s="508" t="s">
        <v>271</v>
      </c>
      <c r="C187" s="72"/>
      <c r="D187" s="72"/>
      <c r="E187" s="12"/>
      <c r="F187" s="12"/>
      <c r="G187" s="12"/>
      <c r="H187" s="163">
        <v>0.39532596000000003</v>
      </c>
      <c r="I187" s="150">
        <v>6.5337779999999998E-2</v>
      </c>
      <c r="J187" s="150">
        <v>0.32998817999999996</v>
      </c>
      <c r="K187" s="377"/>
      <c r="L187" s="150"/>
      <c r="M187" s="156"/>
      <c r="N187" s="156"/>
      <c r="O187" s="156"/>
      <c r="P187" s="156"/>
      <c r="Q187" s="156"/>
      <c r="R187" s="157">
        <v>0.39532595999999992</v>
      </c>
      <c r="S187" s="157">
        <v>6.5337779999999998E-2</v>
      </c>
      <c r="T187" s="157">
        <v>0.32998817999999996</v>
      </c>
      <c r="U187" s="150"/>
      <c r="V187" s="157">
        <v>0</v>
      </c>
      <c r="W187" s="156"/>
      <c r="X187" s="156"/>
      <c r="Y187" s="156"/>
      <c r="Z187" s="157">
        <v>0</v>
      </c>
      <c r="AA187" s="587">
        <v>2015</v>
      </c>
      <c r="AB187" s="587">
        <v>33</v>
      </c>
      <c r="AC187" s="587" t="s">
        <v>339</v>
      </c>
      <c r="AD187" s="587" t="s">
        <v>340</v>
      </c>
      <c r="AE187" s="475">
        <v>1.23</v>
      </c>
    </row>
    <row r="188" spans="1:31" ht="63" x14ac:dyDescent="0.25">
      <c r="A188" s="547">
        <v>20</v>
      </c>
      <c r="B188" s="508" t="s">
        <v>272</v>
      </c>
      <c r="C188" s="72"/>
      <c r="D188" s="72"/>
      <c r="E188" s="12"/>
      <c r="F188" s="12"/>
      <c r="G188" s="12"/>
      <c r="H188" s="163">
        <v>0.32173879999999994</v>
      </c>
      <c r="I188" s="150">
        <v>5.3507099999999995E-2</v>
      </c>
      <c r="J188" s="150">
        <v>0.26823169999999996</v>
      </c>
      <c r="K188" s="377"/>
      <c r="L188" s="150"/>
      <c r="M188" s="156"/>
      <c r="N188" s="156"/>
      <c r="O188" s="156"/>
      <c r="P188" s="156"/>
      <c r="Q188" s="156"/>
      <c r="R188" s="157">
        <v>0.32173879999999999</v>
      </c>
      <c r="S188" s="157">
        <v>5.3507099999999995E-2</v>
      </c>
      <c r="T188" s="157">
        <v>0.26823169999999996</v>
      </c>
      <c r="U188" s="150"/>
      <c r="V188" s="157">
        <v>0</v>
      </c>
      <c r="W188" s="156"/>
      <c r="X188" s="156"/>
      <c r="Y188" s="156"/>
      <c r="Z188" s="157">
        <v>0</v>
      </c>
      <c r="AA188" s="587">
        <v>2015</v>
      </c>
      <c r="AB188" s="587">
        <v>33</v>
      </c>
      <c r="AC188" s="587" t="s">
        <v>339</v>
      </c>
      <c r="AD188" s="587" t="s">
        <v>340</v>
      </c>
      <c r="AE188" s="475">
        <v>0.16</v>
      </c>
    </row>
    <row r="189" spans="1:31" ht="63" x14ac:dyDescent="0.25">
      <c r="A189" s="547">
        <v>21</v>
      </c>
      <c r="B189" s="508" t="s">
        <v>273</v>
      </c>
      <c r="C189" s="72"/>
      <c r="D189" s="72"/>
      <c r="E189" s="12"/>
      <c r="F189" s="12"/>
      <c r="G189" s="12"/>
      <c r="H189" s="163">
        <v>0</v>
      </c>
      <c r="I189" s="150"/>
      <c r="J189" s="150"/>
      <c r="K189" s="377"/>
      <c r="L189" s="150"/>
      <c r="M189" s="156"/>
      <c r="N189" s="156"/>
      <c r="O189" s="156"/>
      <c r="P189" s="156"/>
      <c r="Q189" s="156"/>
      <c r="R189" s="157">
        <v>0.65541211999999993</v>
      </c>
      <c r="S189" s="157">
        <v>0.10883258</v>
      </c>
      <c r="T189" s="157">
        <v>0.54657953999999997</v>
      </c>
      <c r="U189" s="150"/>
      <c r="V189" s="157">
        <v>0</v>
      </c>
      <c r="W189" s="156"/>
      <c r="X189" s="156"/>
      <c r="Y189" s="156"/>
      <c r="Z189" s="157">
        <v>0</v>
      </c>
      <c r="AA189" s="587">
        <v>2015</v>
      </c>
      <c r="AB189" s="587">
        <v>33</v>
      </c>
      <c r="AC189" s="587" t="s">
        <v>339</v>
      </c>
      <c r="AD189" s="587" t="s">
        <v>340</v>
      </c>
      <c r="AE189" s="475">
        <v>7.0000000000000007E-2</v>
      </c>
    </row>
    <row r="190" spans="1:31" ht="47.25" x14ac:dyDescent="0.25">
      <c r="A190" s="547">
        <v>22</v>
      </c>
      <c r="B190" s="508" t="s">
        <v>274</v>
      </c>
      <c r="C190" s="72"/>
      <c r="D190" s="72"/>
      <c r="E190" s="12"/>
      <c r="F190" s="12"/>
      <c r="G190" s="12"/>
      <c r="H190" s="163">
        <v>0</v>
      </c>
      <c r="I190" s="150"/>
      <c r="J190" s="150"/>
      <c r="K190" s="377"/>
      <c r="L190" s="150"/>
      <c r="M190" s="156"/>
      <c r="N190" s="156"/>
      <c r="O190" s="156"/>
      <c r="P190" s="156"/>
      <c r="Q190" s="156"/>
      <c r="R190" s="157">
        <v>0.88202049999999999</v>
      </c>
      <c r="S190" s="157">
        <v>0.14637191999999999</v>
      </c>
      <c r="T190" s="157">
        <v>0.73564858</v>
      </c>
      <c r="U190" s="150"/>
      <c r="V190" s="157">
        <v>0</v>
      </c>
      <c r="W190" s="156"/>
      <c r="X190" s="156"/>
      <c r="Y190" s="156"/>
      <c r="Z190" s="157">
        <v>0</v>
      </c>
      <c r="AA190" s="587">
        <v>2015</v>
      </c>
      <c r="AB190" s="587">
        <v>33</v>
      </c>
      <c r="AC190" s="587" t="s">
        <v>339</v>
      </c>
      <c r="AD190" s="587" t="s">
        <v>340</v>
      </c>
      <c r="AE190" s="475">
        <v>0.18</v>
      </c>
    </row>
    <row r="191" spans="1:31" ht="63" x14ac:dyDescent="0.25">
      <c r="A191" s="547">
        <v>23</v>
      </c>
      <c r="B191" s="508" t="s">
        <v>275</v>
      </c>
      <c r="C191" s="72"/>
      <c r="D191" s="72"/>
      <c r="E191" s="12"/>
      <c r="F191" s="12"/>
      <c r="G191" s="12"/>
      <c r="H191" s="163">
        <v>0.51841294000000004</v>
      </c>
      <c r="I191" s="150">
        <v>8.614825999999999E-2</v>
      </c>
      <c r="J191" s="150">
        <v>0.43226467999999996</v>
      </c>
      <c r="K191" s="377"/>
      <c r="L191" s="150"/>
      <c r="M191" s="156"/>
      <c r="N191" s="156"/>
      <c r="O191" s="156"/>
      <c r="P191" s="156"/>
      <c r="Q191" s="156"/>
      <c r="R191" s="157">
        <v>0.51841293999999993</v>
      </c>
      <c r="S191" s="157">
        <v>8.614825999999999E-2</v>
      </c>
      <c r="T191" s="157">
        <v>0.43226467999999996</v>
      </c>
      <c r="U191" s="150"/>
      <c r="V191" s="157">
        <v>0</v>
      </c>
      <c r="W191" s="156"/>
      <c r="X191" s="156"/>
      <c r="Y191" s="156"/>
      <c r="Z191" s="157">
        <v>0</v>
      </c>
      <c r="AA191" s="587">
        <v>2015</v>
      </c>
      <c r="AB191" s="587">
        <v>33</v>
      </c>
      <c r="AC191" s="587" t="s">
        <v>339</v>
      </c>
      <c r="AD191" s="587" t="s">
        <v>340</v>
      </c>
      <c r="AE191" s="475">
        <v>0.43</v>
      </c>
    </row>
    <row r="192" spans="1:31" ht="63" x14ac:dyDescent="0.25">
      <c r="A192" s="547">
        <v>24</v>
      </c>
      <c r="B192" s="508" t="s">
        <v>276</v>
      </c>
      <c r="C192" s="72"/>
      <c r="D192" s="72"/>
      <c r="E192" s="12"/>
      <c r="F192" s="12"/>
      <c r="G192" s="12"/>
      <c r="H192" s="163">
        <v>0.64180200000000009</v>
      </c>
      <c r="I192" s="150">
        <v>0.10620236</v>
      </c>
      <c r="J192" s="150">
        <v>0.53559963999999993</v>
      </c>
      <c r="K192" s="377"/>
      <c r="L192" s="150"/>
      <c r="M192" s="156"/>
      <c r="N192" s="156"/>
      <c r="O192" s="156"/>
      <c r="P192" s="156"/>
      <c r="Q192" s="156"/>
      <c r="R192" s="157">
        <v>0.64180199999999998</v>
      </c>
      <c r="S192" s="157">
        <v>0.10620236</v>
      </c>
      <c r="T192" s="157">
        <v>0.53559963999999993</v>
      </c>
      <c r="U192" s="150"/>
      <c r="V192" s="157">
        <v>0</v>
      </c>
      <c r="W192" s="156"/>
      <c r="X192" s="156"/>
      <c r="Y192" s="156"/>
      <c r="Z192" s="157">
        <v>0</v>
      </c>
      <c r="AA192" s="587">
        <v>2015</v>
      </c>
      <c r="AB192" s="587">
        <v>33</v>
      </c>
      <c r="AC192" s="587" t="s">
        <v>339</v>
      </c>
      <c r="AD192" s="587" t="s">
        <v>340</v>
      </c>
      <c r="AE192" s="475">
        <v>0.24</v>
      </c>
    </row>
    <row r="193" spans="1:31" ht="63" x14ac:dyDescent="0.25">
      <c r="A193" s="547">
        <v>25</v>
      </c>
      <c r="B193" s="589" t="s">
        <v>335</v>
      </c>
      <c r="C193" s="72"/>
      <c r="D193" s="72"/>
      <c r="E193" s="12"/>
      <c r="F193" s="12"/>
      <c r="G193" s="12"/>
      <c r="H193" s="163">
        <v>0</v>
      </c>
      <c r="I193" s="150"/>
      <c r="J193" s="150"/>
      <c r="K193" s="377"/>
      <c r="L193" s="150"/>
      <c r="M193" s="156"/>
      <c r="N193" s="156"/>
      <c r="O193" s="156"/>
      <c r="P193" s="156"/>
      <c r="Q193" s="156"/>
      <c r="R193" s="157">
        <v>0.78666351999999984</v>
      </c>
      <c r="S193" s="157">
        <v>0.13095757999999999</v>
      </c>
      <c r="T193" s="157">
        <v>0.65570593999999993</v>
      </c>
      <c r="U193" s="150"/>
      <c r="V193" s="157">
        <v>0</v>
      </c>
      <c r="W193" s="156"/>
      <c r="X193" s="156"/>
      <c r="Y193" s="156"/>
      <c r="Z193" s="157">
        <v>0</v>
      </c>
      <c r="AA193" s="587">
        <v>2015</v>
      </c>
      <c r="AB193" s="587">
        <v>33</v>
      </c>
      <c r="AC193" s="587" t="s">
        <v>339</v>
      </c>
      <c r="AD193" s="587" t="s">
        <v>340</v>
      </c>
      <c r="AE193" s="475">
        <v>0.26</v>
      </c>
    </row>
    <row r="194" spans="1:31" ht="47.25" x14ac:dyDescent="0.25">
      <c r="A194" s="547">
        <v>26</v>
      </c>
      <c r="B194" s="508" t="s">
        <v>277</v>
      </c>
      <c r="C194" s="72"/>
      <c r="D194" s="72"/>
      <c r="E194" s="12"/>
      <c r="F194" s="12"/>
      <c r="G194" s="12"/>
      <c r="H194" s="163">
        <v>8.1422359999999999E-2</v>
      </c>
      <c r="I194" s="150">
        <v>1.3293879999999999E-2</v>
      </c>
      <c r="J194" s="150">
        <v>6.8128479999999991E-2</v>
      </c>
      <c r="K194" s="377"/>
      <c r="L194" s="150"/>
      <c r="M194" s="156"/>
      <c r="N194" s="156"/>
      <c r="O194" s="156"/>
      <c r="P194" s="156"/>
      <c r="Q194" s="156"/>
      <c r="R194" s="157">
        <v>8.1422359999999999E-2</v>
      </c>
      <c r="S194" s="157">
        <v>1.3293879999999999E-2</v>
      </c>
      <c r="T194" s="157">
        <v>6.8128479999999991E-2</v>
      </c>
      <c r="U194" s="150"/>
      <c r="V194" s="157">
        <v>0</v>
      </c>
      <c r="W194" s="156"/>
      <c r="X194" s="156"/>
      <c r="Y194" s="156"/>
      <c r="Z194" s="157">
        <v>0</v>
      </c>
      <c r="AA194" s="587">
        <v>2015</v>
      </c>
      <c r="AB194" s="587">
        <v>33</v>
      </c>
      <c r="AC194" s="587" t="s">
        <v>339</v>
      </c>
      <c r="AD194" s="587" t="s">
        <v>340</v>
      </c>
      <c r="AE194" s="475">
        <v>0.25</v>
      </c>
    </row>
    <row r="195" spans="1:31" ht="63" x14ac:dyDescent="0.25">
      <c r="A195" s="547">
        <v>27</v>
      </c>
      <c r="B195" s="508" t="s">
        <v>278</v>
      </c>
      <c r="C195" s="72"/>
      <c r="D195" s="72"/>
      <c r="E195" s="12"/>
      <c r="F195" s="12"/>
      <c r="G195" s="12"/>
      <c r="H195" s="163">
        <v>0.44301565999999998</v>
      </c>
      <c r="I195" s="150">
        <v>7.3641439999999989E-2</v>
      </c>
      <c r="J195" s="150">
        <v>0.36937421999999998</v>
      </c>
      <c r="K195" s="377"/>
      <c r="L195" s="150"/>
      <c r="M195" s="156"/>
      <c r="N195" s="156"/>
      <c r="O195" s="156"/>
      <c r="P195" s="156"/>
      <c r="Q195" s="156"/>
      <c r="R195" s="157">
        <v>0.44301565999999998</v>
      </c>
      <c r="S195" s="157">
        <v>7.3641439999999989E-2</v>
      </c>
      <c r="T195" s="157">
        <v>0.36937421999999998</v>
      </c>
      <c r="U195" s="150"/>
      <c r="V195" s="157">
        <v>0</v>
      </c>
      <c r="W195" s="156"/>
      <c r="X195" s="156"/>
      <c r="Y195" s="156"/>
      <c r="Z195" s="157">
        <v>0</v>
      </c>
      <c r="AA195" s="587">
        <v>2015</v>
      </c>
      <c r="AB195" s="587">
        <v>33</v>
      </c>
      <c r="AC195" s="587" t="s">
        <v>339</v>
      </c>
      <c r="AD195" s="587" t="s">
        <v>340</v>
      </c>
      <c r="AE195" s="475">
        <v>0.03</v>
      </c>
    </row>
    <row r="196" spans="1:31" ht="63" x14ac:dyDescent="0.25">
      <c r="A196" s="547">
        <v>28</v>
      </c>
      <c r="B196" s="508" t="s">
        <v>279</v>
      </c>
      <c r="C196" s="72"/>
      <c r="D196" s="72"/>
      <c r="E196" s="12"/>
      <c r="F196" s="12"/>
      <c r="G196" s="12"/>
      <c r="H196" s="163">
        <v>0.13981584</v>
      </c>
      <c r="I196" s="150">
        <v>2.3020619999999999E-2</v>
      </c>
      <c r="J196" s="150">
        <v>0.11679521999999999</v>
      </c>
      <c r="K196" s="377"/>
      <c r="L196" s="150"/>
      <c r="M196" s="156"/>
      <c r="N196" s="156"/>
      <c r="O196" s="156"/>
      <c r="P196" s="156"/>
      <c r="Q196" s="156"/>
      <c r="R196" s="157">
        <v>0.13981584</v>
      </c>
      <c r="S196" s="157">
        <v>2.3020619999999999E-2</v>
      </c>
      <c r="T196" s="157">
        <v>0.11679521999999999</v>
      </c>
      <c r="U196" s="150"/>
      <c r="V196" s="157">
        <v>0</v>
      </c>
      <c r="W196" s="156"/>
      <c r="X196" s="156"/>
      <c r="Y196" s="156"/>
      <c r="Z196" s="157">
        <v>0</v>
      </c>
      <c r="AA196" s="587">
        <v>2015</v>
      </c>
      <c r="AB196" s="587">
        <v>33</v>
      </c>
      <c r="AC196" s="587" t="s">
        <v>339</v>
      </c>
      <c r="AD196" s="587" t="s">
        <v>340</v>
      </c>
      <c r="AE196" s="475">
        <v>0.24</v>
      </c>
    </row>
    <row r="197" spans="1:31" ht="78.75" x14ac:dyDescent="0.25">
      <c r="A197" s="547">
        <v>29</v>
      </c>
      <c r="B197" s="508" t="s">
        <v>280</v>
      </c>
      <c r="C197" s="72"/>
      <c r="D197" s="72"/>
      <c r="E197" s="12"/>
      <c r="F197" s="12"/>
      <c r="G197" s="12"/>
      <c r="H197" s="163">
        <v>0.28988587999999998</v>
      </c>
      <c r="I197" s="150">
        <v>4.7701499999999994E-2</v>
      </c>
      <c r="J197" s="150">
        <v>0.24218437999999998</v>
      </c>
      <c r="K197" s="377"/>
      <c r="L197" s="150"/>
      <c r="M197" s="156"/>
      <c r="N197" s="156"/>
      <c r="O197" s="156"/>
      <c r="P197" s="156"/>
      <c r="Q197" s="156"/>
      <c r="R197" s="157">
        <v>0.28988587999999998</v>
      </c>
      <c r="S197" s="157">
        <v>4.7701499999999994E-2</v>
      </c>
      <c r="T197" s="157">
        <v>0.24218437999999998</v>
      </c>
      <c r="U197" s="150"/>
      <c r="V197" s="157">
        <v>0</v>
      </c>
      <c r="W197" s="156"/>
      <c r="X197" s="156"/>
      <c r="Y197" s="156"/>
      <c r="Z197" s="157">
        <v>0</v>
      </c>
      <c r="AA197" s="587">
        <v>2015</v>
      </c>
      <c r="AB197" s="587">
        <v>33</v>
      </c>
      <c r="AC197" s="587" t="s">
        <v>339</v>
      </c>
      <c r="AD197" s="587" t="s">
        <v>340</v>
      </c>
      <c r="AE197" s="475">
        <v>0.06</v>
      </c>
    </row>
    <row r="198" spans="1:31" ht="47.25" x14ac:dyDescent="0.25">
      <c r="A198" s="547">
        <v>30</v>
      </c>
      <c r="B198" s="508" t="s">
        <v>281</v>
      </c>
      <c r="C198" s="72"/>
      <c r="D198" s="72"/>
      <c r="E198" s="12"/>
      <c r="F198" s="12"/>
      <c r="G198" s="12"/>
      <c r="H198" s="163">
        <v>0.35677535999999999</v>
      </c>
      <c r="I198" s="150">
        <v>5.9292639999999994E-2</v>
      </c>
      <c r="J198" s="150">
        <v>0.29748271999999998</v>
      </c>
      <c r="K198" s="377"/>
      <c r="L198" s="150"/>
      <c r="M198" s="156"/>
      <c r="N198" s="156"/>
      <c r="O198" s="156"/>
      <c r="P198" s="156"/>
      <c r="Q198" s="156"/>
      <c r="R198" s="157">
        <v>0.35677535999999999</v>
      </c>
      <c r="S198" s="157">
        <v>5.9292639999999994E-2</v>
      </c>
      <c r="T198" s="157">
        <v>0.29748271999999998</v>
      </c>
      <c r="U198" s="150"/>
      <c r="V198" s="157">
        <v>0</v>
      </c>
      <c r="W198" s="156"/>
      <c r="X198" s="156"/>
      <c r="Y198" s="156"/>
      <c r="Z198" s="157">
        <v>0</v>
      </c>
      <c r="AA198" s="587">
        <v>2015</v>
      </c>
      <c r="AB198" s="587">
        <v>33</v>
      </c>
      <c r="AC198" s="587" t="s">
        <v>339</v>
      </c>
      <c r="AD198" s="587" t="s">
        <v>340</v>
      </c>
      <c r="AE198" s="475">
        <v>0.1</v>
      </c>
    </row>
    <row r="199" spans="1:31" ht="63" x14ac:dyDescent="0.25">
      <c r="A199" s="547">
        <v>31</v>
      </c>
      <c r="B199" s="508" t="s">
        <v>282</v>
      </c>
      <c r="C199" s="72"/>
      <c r="D199" s="72"/>
      <c r="E199" s="12"/>
      <c r="F199" s="12"/>
      <c r="G199" s="12"/>
      <c r="H199" s="163">
        <v>0.21489570000000002</v>
      </c>
      <c r="I199" s="150">
        <v>3.5484959999999996E-2</v>
      </c>
      <c r="J199" s="150">
        <v>0.17941073999999999</v>
      </c>
      <c r="K199" s="377"/>
      <c r="L199" s="150"/>
      <c r="M199" s="156"/>
      <c r="N199" s="156"/>
      <c r="O199" s="156"/>
      <c r="P199" s="156"/>
      <c r="Q199" s="156"/>
      <c r="R199" s="157">
        <v>0.21489569999999997</v>
      </c>
      <c r="S199" s="157">
        <v>3.5484959999999996E-2</v>
      </c>
      <c r="T199" s="157">
        <v>0.17941073999999999</v>
      </c>
      <c r="U199" s="150"/>
      <c r="V199" s="157">
        <v>0</v>
      </c>
      <c r="W199" s="156"/>
      <c r="X199" s="156"/>
      <c r="Y199" s="156"/>
      <c r="Z199" s="157">
        <v>0</v>
      </c>
      <c r="AA199" s="587">
        <v>2015</v>
      </c>
      <c r="AB199" s="587">
        <v>33</v>
      </c>
      <c r="AC199" s="587" t="s">
        <v>339</v>
      </c>
      <c r="AD199" s="587" t="s">
        <v>340</v>
      </c>
      <c r="AE199" s="475">
        <v>0.06</v>
      </c>
    </row>
    <row r="200" spans="1:31" ht="63" x14ac:dyDescent="0.25">
      <c r="A200" s="547">
        <v>32</v>
      </c>
      <c r="B200" s="508" t="s">
        <v>283</v>
      </c>
      <c r="C200" s="72"/>
      <c r="D200" s="72"/>
      <c r="E200" s="12"/>
      <c r="F200" s="12"/>
      <c r="G200" s="12"/>
      <c r="H200" s="163">
        <v>0.45581748</v>
      </c>
      <c r="I200" s="150">
        <v>7.5306419999999999E-2</v>
      </c>
      <c r="J200" s="150">
        <v>0.38051105999999996</v>
      </c>
      <c r="K200" s="377"/>
      <c r="L200" s="150"/>
      <c r="M200" s="156"/>
      <c r="N200" s="156"/>
      <c r="O200" s="156"/>
      <c r="P200" s="156"/>
      <c r="Q200" s="156"/>
      <c r="R200" s="157">
        <v>0.45581747999999994</v>
      </c>
      <c r="S200" s="157">
        <v>7.5306419999999999E-2</v>
      </c>
      <c r="T200" s="157">
        <v>0.38051105999999996</v>
      </c>
      <c r="U200" s="150"/>
      <c r="V200" s="157">
        <v>0</v>
      </c>
      <c r="W200" s="156"/>
      <c r="X200" s="156"/>
      <c r="Y200" s="156"/>
      <c r="Z200" s="157">
        <v>0</v>
      </c>
      <c r="AA200" s="587">
        <v>2015</v>
      </c>
      <c r="AB200" s="587">
        <v>33</v>
      </c>
      <c r="AC200" s="587" t="s">
        <v>339</v>
      </c>
      <c r="AD200" s="587" t="s">
        <v>340</v>
      </c>
      <c r="AE200" s="475">
        <v>0.06</v>
      </c>
    </row>
    <row r="201" spans="1:31" ht="63" x14ac:dyDescent="0.25">
      <c r="A201" s="547">
        <v>33</v>
      </c>
      <c r="B201" s="508" t="s">
        <v>284</v>
      </c>
      <c r="C201" s="72"/>
      <c r="D201" s="72"/>
      <c r="E201" s="12"/>
      <c r="F201" s="12"/>
      <c r="G201" s="12"/>
      <c r="H201" s="163">
        <v>0.19968195999999999</v>
      </c>
      <c r="I201" s="150">
        <v>3.3233519999999996E-2</v>
      </c>
      <c r="J201" s="150">
        <v>0.16644844</v>
      </c>
      <c r="K201" s="377"/>
      <c r="L201" s="150"/>
      <c r="M201" s="156"/>
      <c r="N201" s="156"/>
      <c r="O201" s="156"/>
      <c r="P201" s="156"/>
      <c r="Q201" s="156"/>
      <c r="R201" s="157">
        <v>0.19968195999999999</v>
      </c>
      <c r="S201" s="157">
        <v>3.3233519999999996E-2</v>
      </c>
      <c r="T201" s="157">
        <v>0.16644844</v>
      </c>
      <c r="U201" s="150"/>
      <c r="V201" s="157">
        <v>0</v>
      </c>
      <c r="W201" s="156"/>
      <c r="X201" s="156"/>
      <c r="Y201" s="156"/>
      <c r="Z201" s="157">
        <v>0</v>
      </c>
      <c r="AA201" s="587">
        <v>2015</v>
      </c>
      <c r="AB201" s="587">
        <v>33</v>
      </c>
      <c r="AC201" s="587" t="s">
        <v>339</v>
      </c>
      <c r="AD201" s="587" t="s">
        <v>340</v>
      </c>
      <c r="AE201" s="475">
        <v>0.21</v>
      </c>
    </row>
    <row r="202" spans="1:31" ht="78.75" x14ac:dyDescent="0.25">
      <c r="A202" s="547">
        <v>34</v>
      </c>
      <c r="B202" s="508" t="s">
        <v>285</v>
      </c>
      <c r="C202" s="72"/>
      <c r="D202" s="72"/>
      <c r="E202" s="12"/>
      <c r="F202" s="12"/>
      <c r="G202" s="12"/>
      <c r="H202" s="163">
        <v>0.97896930000000004</v>
      </c>
      <c r="I202" s="150">
        <v>0.16309369999999998</v>
      </c>
      <c r="J202" s="150">
        <v>0.81587559999999992</v>
      </c>
      <c r="K202" s="377"/>
      <c r="L202" s="150"/>
      <c r="M202" s="156"/>
      <c r="N202" s="156"/>
      <c r="O202" s="156"/>
      <c r="P202" s="156"/>
      <c r="Q202" s="156"/>
      <c r="R202" s="157">
        <v>0.97896929999999993</v>
      </c>
      <c r="S202" s="157">
        <v>0.16309369999999998</v>
      </c>
      <c r="T202" s="157">
        <v>0.81587559999999992</v>
      </c>
      <c r="U202" s="150"/>
      <c r="V202" s="157">
        <v>0</v>
      </c>
      <c r="W202" s="156"/>
      <c r="X202" s="156"/>
      <c r="Y202" s="156"/>
      <c r="Z202" s="157">
        <v>0</v>
      </c>
      <c r="AA202" s="587">
        <v>2015</v>
      </c>
      <c r="AB202" s="587">
        <v>33</v>
      </c>
      <c r="AC202" s="587" t="s">
        <v>339</v>
      </c>
      <c r="AD202" s="587" t="s">
        <v>340</v>
      </c>
      <c r="AE202" s="475">
        <v>0.04</v>
      </c>
    </row>
    <row r="203" spans="1:31" ht="63" x14ac:dyDescent="0.25">
      <c r="A203" s="547">
        <v>35</v>
      </c>
      <c r="B203" s="508" t="s">
        <v>286</v>
      </c>
      <c r="C203" s="72"/>
      <c r="D203" s="72"/>
      <c r="E203" s="12"/>
      <c r="F203" s="12"/>
      <c r="G203" s="12"/>
      <c r="H203" s="163">
        <v>0</v>
      </c>
      <c r="I203" s="150"/>
      <c r="J203" s="150"/>
      <c r="K203" s="377"/>
      <c r="L203" s="150"/>
      <c r="M203" s="156"/>
      <c r="N203" s="156"/>
      <c r="O203" s="156"/>
      <c r="P203" s="156"/>
      <c r="Q203" s="156"/>
      <c r="R203" s="157">
        <v>0.34688577999999998</v>
      </c>
      <c r="S203" s="157">
        <v>5.6189239999999994E-2</v>
      </c>
      <c r="T203" s="157">
        <v>0.29069654</v>
      </c>
      <c r="U203" s="150"/>
      <c r="V203" s="157">
        <v>0</v>
      </c>
      <c r="W203" s="156"/>
      <c r="X203" s="156"/>
      <c r="Y203" s="156"/>
      <c r="Z203" s="157">
        <v>0</v>
      </c>
      <c r="AA203" s="587">
        <v>2015</v>
      </c>
      <c r="AB203" s="587">
        <v>33</v>
      </c>
      <c r="AC203" s="587" t="s">
        <v>339</v>
      </c>
      <c r="AD203" s="587" t="s">
        <v>340</v>
      </c>
      <c r="AE203" s="475">
        <v>0.12</v>
      </c>
    </row>
    <row r="204" spans="1:31" ht="63" x14ac:dyDescent="0.25">
      <c r="A204" s="547">
        <v>36</v>
      </c>
      <c r="B204" s="508" t="s">
        <v>287</v>
      </c>
      <c r="C204" s="72"/>
      <c r="D204" s="72"/>
      <c r="E204" s="12"/>
      <c r="F204" s="12"/>
      <c r="G204" s="12"/>
      <c r="H204" s="163">
        <v>0</v>
      </c>
      <c r="I204" s="150"/>
      <c r="J204" s="150"/>
      <c r="K204" s="377"/>
      <c r="L204" s="150"/>
      <c r="M204" s="156"/>
      <c r="N204" s="156"/>
      <c r="O204" s="156"/>
      <c r="P204" s="156"/>
      <c r="Q204" s="156"/>
      <c r="R204" s="157">
        <v>0.18533079999999999</v>
      </c>
      <c r="S204" s="157">
        <v>2.9111779999999997E-2</v>
      </c>
      <c r="T204" s="157">
        <v>0.15621901999999999</v>
      </c>
      <c r="U204" s="150"/>
      <c r="V204" s="157">
        <v>0</v>
      </c>
      <c r="W204" s="156"/>
      <c r="X204" s="156"/>
      <c r="Y204" s="156"/>
      <c r="Z204" s="157">
        <v>0</v>
      </c>
      <c r="AA204" s="587">
        <v>2015</v>
      </c>
      <c r="AB204" s="587">
        <v>33</v>
      </c>
      <c r="AC204" s="587" t="s">
        <v>339</v>
      </c>
      <c r="AD204" s="587" t="s">
        <v>340</v>
      </c>
      <c r="AE204" s="475">
        <v>0.17</v>
      </c>
    </row>
    <row r="205" spans="1:31" ht="63" x14ac:dyDescent="0.25">
      <c r="A205" s="547">
        <v>37</v>
      </c>
      <c r="B205" s="508" t="s">
        <v>288</v>
      </c>
      <c r="C205" s="72"/>
      <c r="D205" s="72"/>
      <c r="E205" s="12"/>
      <c r="F205" s="12"/>
      <c r="G205" s="12"/>
      <c r="H205" s="163">
        <v>0</v>
      </c>
      <c r="I205" s="150"/>
      <c r="J205" s="150"/>
      <c r="K205" s="377"/>
      <c r="L205" s="150"/>
      <c r="M205" s="156"/>
      <c r="N205" s="156"/>
      <c r="O205" s="156"/>
      <c r="P205" s="156"/>
      <c r="Q205" s="156"/>
      <c r="R205" s="157">
        <v>0.32079126000000002</v>
      </c>
      <c r="S205" s="157">
        <v>5.3295879999999997E-2</v>
      </c>
      <c r="T205" s="157">
        <v>0.26749538</v>
      </c>
      <c r="U205" s="150"/>
      <c r="V205" s="157">
        <v>0</v>
      </c>
      <c r="W205" s="156"/>
      <c r="X205" s="156"/>
      <c r="Y205" s="156"/>
      <c r="Z205" s="157">
        <v>0</v>
      </c>
      <c r="AA205" s="587">
        <v>2015</v>
      </c>
      <c r="AB205" s="587">
        <v>33</v>
      </c>
      <c r="AC205" s="587" t="s">
        <v>339</v>
      </c>
      <c r="AD205" s="587" t="s">
        <v>340</v>
      </c>
      <c r="AE205" s="475">
        <v>0.06</v>
      </c>
    </row>
    <row r="206" spans="1:31" ht="63" x14ac:dyDescent="0.25">
      <c r="A206" s="547">
        <v>38</v>
      </c>
      <c r="B206" s="508" t="s">
        <v>289</v>
      </c>
      <c r="C206" s="72"/>
      <c r="D206" s="72"/>
      <c r="E206" s="12"/>
      <c r="F206" s="12"/>
      <c r="G206" s="12"/>
      <c r="H206" s="163">
        <v>0.68669037999999993</v>
      </c>
      <c r="I206" s="150">
        <v>0.11436441999999999</v>
      </c>
      <c r="J206" s="150">
        <v>0.57232595999999991</v>
      </c>
      <c r="K206" s="377"/>
      <c r="L206" s="150"/>
      <c r="M206" s="156"/>
      <c r="N206" s="156"/>
      <c r="O206" s="156"/>
      <c r="P206" s="156"/>
      <c r="Q206" s="156"/>
      <c r="R206" s="157">
        <v>0.68669037999999993</v>
      </c>
      <c r="S206" s="157">
        <v>0.11436441999999999</v>
      </c>
      <c r="T206" s="157">
        <v>0.57232595999999991</v>
      </c>
      <c r="U206" s="150"/>
      <c r="V206" s="157">
        <v>0</v>
      </c>
      <c r="W206" s="156"/>
      <c r="X206" s="156"/>
      <c r="Y206" s="156"/>
      <c r="Z206" s="157">
        <v>0</v>
      </c>
      <c r="AA206" s="587">
        <v>2015</v>
      </c>
      <c r="AB206" s="587">
        <v>33</v>
      </c>
      <c r="AC206" s="587" t="s">
        <v>339</v>
      </c>
      <c r="AD206" s="587" t="s">
        <v>340</v>
      </c>
      <c r="AE206" s="475">
        <v>0.09</v>
      </c>
    </row>
    <row r="207" spans="1:31" ht="78.75" x14ac:dyDescent="0.25">
      <c r="A207" s="547">
        <v>39</v>
      </c>
      <c r="B207" s="508" t="s">
        <v>290</v>
      </c>
      <c r="C207" s="72"/>
      <c r="D207" s="72"/>
      <c r="E207" s="12"/>
      <c r="F207" s="12"/>
      <c r="G207" s="12"/>
      <c r="H207" s="163">
        <v>0</v>
      </c>
      <c r="I207" s="150"/>
      <c r="J207" s="150"/>
      <c r="K207" s="377"/>
      <c r="L207" s="150"/>
      <c r="M207" s="156"/>
      <c r="N207" s="156"/>
      <c r="O207" s="156"/>
      <c r="P207" s="156"/>
      <c r="Q207" s="156"/>
      <c r="R207" s="157">
        <v>0.32307219999999998</v>
      </c>
      <c r="S207" s="157">
        <v>5.3789119999999996E-2</v>
      </c>
      <c r="T207" s="157">
        <v>0.26928308000000001</v>
      </c>
      <c r="U207" s="150"/>
      <c r="V207" s="157">
        <v>0</v>
      </c>
      <c r="W207" s="156"/>
      <c r="X207" s="156"/>
      <c r="Y207" s="156"/>
      <c r="Z207" s="157">
        <v>0</v>
      </c>
      <c r="AA207" s="587">
        <v>2015</v>
      </c>
      <c r="AB207" s="587">
        <v>33</v>
      </c>
      <c r="AC207" s="587" t="s">
        <v>339</v>
      </c>
      <c r="AD207" s="587" t="s">
        <v>340</v>
      </c>
      <c r="AE207" s="475">
        <v>0.28999999999999998</v>
      </c>
    </row>
    <row r="208" spans="1:31" ht="78.75" x14ac:dyDescent="0.25">
      <c r="A208" s="547">
        <v>40</v>
      </c>
      <c r="B208" s="508" t="s">
        <v>291</v>
      </c>
      <c r="C208" s="72"/>
      <c r="D208" s="72"/>
      <c r="E208" s="12"/>
      <c r="F208" s="12"/>
      <c r="G208" s="12"/>
      <c r="H208" s="163">
        <v>0</v>
      </c>
      <c r="I208" s="150"/>
      <c r="J208" s="150"/>
      <c r="K208" s="377"/>
      <c r="L208" s="150"/>
      <c r="M208" s="156"/>
      <c r="N208" s="156"/>
      <c r="O208" s="156"/>
      <c r="P208" s="156"/>
      <c r="Q208" s="156"/>
      <c r="R208" s="157">
        <v>0.43717111999999997</v>
      </c>
      <c r="S208" s="157">
        <v>7.159886E-2</v>
      </c>
      <c r="T208" s="157">
        <v>0.36557225999999998</v>
      </c>
      <c r="U208" s="150"/>
      <c r="V208" s="157">
        <v>0</v>
      </c>
      <c r="W208" s="156"/>
      <c r="X208" s="156"/>
      <c r="Y208" s="156"/>
      <c r="Z208" s="157">
        <v>0</v>
      </c>
      <c r="AA208" s="587">
        <v>2015</v>
      </c>
      <c r="AB208" s="587">
        <v>33</v>
      </c>
      <c r="AC208" s="587" t="s">
        <v>339</v>
      </c>
      <c r="AD208" s="587" t="s">
        <v>340</v>
      </c>
      <c r="AE208" s="475">
        <v>0.1</v>
      </c>
    </row>
    <row r="209" spans="1:31" ht="94.5" x14ac:dyDescent="0.25">
      <c r="A209" s="547">
        <v>41</v>
      </c>
      <c r="B209" s="508" t="s">
        <v>292</v>
      </c>
      <c r="C209" s="72"/>
      <c r="D209" s="72"/>
      <c r="E209" s="12"/>
      <c r="F209" s="12"/>
      <c r="G209" s="12"/>
      <c r="H209" s="163">
        <v>0</v>
      </c>
      <c r="I209" s="150"/>
      <c r="J209" s="150"/>
      <c r="K209" s="377"/>
      <c r="L209" s="150"/>
      <c r="M209" s="156"/>
      <c r="N209" s="156"/>
      <c r="O209" s="156"/>
      <c r="P209" s="156"/>
      <c r="Q209" s="156"/>
      <c r="R209" s="157">
        <v>1.2888302199999999</v>
      </c>
      <c r="S209" s="157">
        <v>0.10983675999999999</v>
      </c>
      <c r="T209" s="157">
        <v>1.1789934599999998</v>
      </c>
      <c r="U209" s="150"/>
      <c r="V209" s="157">
        <v>0</v>
      </c>
      <c r="W209" s="156"/>
      <c r="X209" s="156"/>
      <c r="Y209" s="156"/>
      <c r="Z209" s="157">
        <v>0</v>
      </c>
      <c r="AA209" s="587">
        <v>2015</v>
      </c>
      <c r="AB209" s="587">
        <v>33</v>
      </c>
      <c r="AC209" s="587"/>
      <c r="AD209" s="588" t="s">
        <v>341</v>
      </c>
      <c r="AE209" s="475">
        <v>0.28000000000000003</v>
      </c>
    </row>
    <row r="210" spans="1:31" ht="110.25" x14ac:dyDescent="0.25">
      <c r="A210" s="547">
        <v>42</v>
      </c>
      <c r="B210" s="508" t="s">
        <v>293</v>
      </c>
      <c r="C210" s="72"/>
      <c r="D210" s="72"/>
      <c r="E210" s="12"/>
      <c r="F210" s="12"/>
      <c r="G210" s="12"/>
      <c r="H210" s="163">
        <v>0</v>
      </c>
      <c r="I210" s="150"/>
      <c r="J210" s="150"/>
      <c r="K210" s="377"/>
      <c r="L210" s="150"/>
      <c r="M210" s="156"/>
      <c r="N210" s="156"/>
      <c r="O210" s="156"/>
      <c r="P210" s="156"/>
      <c r="Q210" s="156"/>
      <c r="R210" s="157">
        <v>1.5249375999999999</v>
      </c>
      <c r="S210" s="157">
        <v>0.12342328</v>
      </c>
      <c r="T210" s="157">
        <v>1.40151432</v>
      </c>
      <c r="U210" s="150"/>
      <c r="V210" s="157">
        <v>0</v>
      </c>
      <c r="W210" s="156"/>
      <c r="X210" s="156"/>
      <c r="Y210" s="156"/>
      <c r="Z210" s="157">
        <v>0</v>
      </c>
      <c r="AA210" s="587">
        <v>2015</v>
      </c>
      <c r="AB210" s="587">
        <v>33</v>
      </c>
      <c r="AC210" s="156"/>
      <c r="AD210" s="588" t="s">
        <v>341</v>
      </c>
      <c r="AE210" s="475">
        <v>0.06</v>
      </c>
    </row>
    <row r="211" spans="1:31" ht="94.5" x14ac:dyDescent="0.25">
      <c r="A211" s="547">
        <v>43</v>
      </c>
      <c r="B211" s="508" t="s">
        <v>294</v>
      </c>
      <c r="C211" s="72"/>
      <c r="D211" s="72"/>
      <c r="E211" s="12"/>
      <c r="F211" s="12"/>
      <c r="G211" s="12"/>
      <c r="H211" s="163">
        <v>0</v>
      </c>
      <c r="I211" s="150"/>
      <c r="J211" s="150"/>
      <c r="K211" s="377"/>
      <c r="L211" s="150"/>
      <c r="M211" s="156"/>
      <c r="N211" s="156"/>
      <c r="O211" s="156"/>
      <c r="P211" s="156"/>
      <c r="Q211" s="156"/>
      <c r="R211" s="157">
        <v>1.4479874399999999</v>
      </c>
      <c r="S211" s="157">
        <v>0.11826431999999999</v>
      </c>
      <c r="T211" s="157">
        <v>1.3297231199999999</v>
      </c>
      <c r="U211" s="150"/>
      <c r="V211" s="157">
        <v>0</v>
      </c>
      <c r="W211" s="156"/>
      <c r="X211" s="156"/>
      <c r="Y211" s="156"/>
      <c r="Z211" s="157">
        <v>0</v>
      </c>
      <c r="AA211" s="587">
        <v>2015</v>
      </c>
      <c r="AB211" s="587">
        <v>33</v>
      </c>
      <c r="AC211" s="156"/>
      <c r="AD211" s="588" t="s">
        <v>341</v>
      </c>
      <c r="AE211" s="475">
        <v>0.16</v>
      </c>
    </row>
    <row r="212" spans="1:31" ht="78.75" x14ac:dyDescent="0.25">
      <c r="A212" s="547">
        <v>44</v>
      </c>
      <c r="B212" s="589" t="s">
        <v>336</v>
      </c>
      <c r="C212" s="72"/>
      <c r="D212" s="72"/>
      <c r="E212" s="12"/>
      <c r="F212" s="12"/>
      <c r="G212" s="12"/>
      <c r="H212" s="163">
        <v>0</v>
      </c>
      <c r="I212" s="150"/>
      <c r="J212" s="150"/>
      <c r="K212" s="377"/>
      <c r="L212" s="150"/>
      <c r="M212" s="156"/>
      <c r="N212" s="156"/>
      <c r="O212" s="156"/>
      <c r="P212" s="156"/>
      <c r="Q212" s="156"/>
      <c r="R212" s="157">
        <v>2.9144489599999996</v>
      </c>
      <c r="S212" s="157">
        <v>0.28925103999999996</v>
      </c>
      <c r="T212" s="157">
        <v>2.6251979199999997</v>
      </c>
      <c r="U212" s="150"/>
      <c r="V212" s="157">
        <v>0</v>
      </c>
      <c r="W212" s="156"/>
      <c r="X212" s="156"/>
      <c r="Y212" s="156"/>
      <c r="Z212" s="157">
        <v>0</v>
      </c>
      <c r="AA212" s="587">
        <v>2015</v>
      </c>
      <c r="AB212" s="587">
        <v>33</v>
      </c>
      <c r="AC212" s="156"/>
      <c r="AD212" s="588" t="s">
        <v>341</v>
      </c>
      <c r="AE212" s="475">
        <v>0.09</v>
      </c>
    </row>
    <row r="213" spans="1:31" ht="94.5" x14ac:dyDescent="0.25">
      <c r="A213" s="547">
        <v>45</v>
      </c>
      <c r="B213" s="589" t="s">
        <v>337</v>
      </c>
      <c r="C213" s="72"/>
      <c r="D213" s="72"/>
      <c r="E213" s="12"/>
      <c r="F213" s="12"/>
      <c r="G213" s="12"/>
      <c r="H213" s="163">
        <v>0</v>
      </c>
      <c r="I213" s="150"/>
      <c r="J213" s="150"/>
      <c r="K213" s="377"/>
      <c r="L213" s="150"/>
      <c r="M213" s="156"/>
      <c r="N213" s="156"/>
      <c r="O213" s="156"/>
      <c r="P213" s="156"/>
      <c r="Q213" s="156"/>
      <c r="R213" s="157">
        <v>1.8803748399999998</v>
      </c>
      <c r="S213" s="157">
        <v>0.14239414</v>
      </c>
      <c r="T213" s="157">
        <v>1.7379806999999998</v>
      </c>
      <c r="U213" s="150"/>
      <c r="V213" s="157">
        <v>0</v>
      </c>
      <c r="W213" s="156"/>
      <c r="X213" s="156"/>
      <c r="Y213" s="156"/>
      <c r="Z213" s="157">
        <v>0</v>
      </c>
      <c r="AA213" s="587">
        <v>2015</v>
      </c>
      <c r="AB213" s="587">
        <v>33</v>
      </c>
      <c r="AC213" s="156"/>
      <c r="AD213" s="588" t="s">
        <v>341</v>
      </c>
      <c r="AE213" s="475">
        <v>0.27</v>
      </c>
    </row>
    <row r="214" spans="1:31" ht="63" x14ac:dyDescent="0.25">
      <c r="A214" s="547">
        <v>46</v>
      </c>
      <c r="B214" s="508" t="s">
        <v>295</v>
      </c>
      <c r="C214" s="72"/>
      <c r="D214" s="72"/>
      <c r="E214" s="12"/>
      <c r="F214" s="12"/>
      <c r="G214" s="12"/>
      <c r="H214" s="163">
        <v>0</v>
      </c>
      <c r="I214" s="150"/>
      <c r="J214" s="150"/>
      <c r="K214" s="377"/>
      <c r="L214" s="150"/>
      <c r="M214" s="156"/>
      <c r="N214" s="156"/>
      <c r="O214" s="156"/>
      <c r="P214" s="156"/>
      <c r="Q214" s="156"/>
      <c r="R214" s="157">
        <v>0.17833575999999998</v>
      </c>
      <c r="S214" s="157">
        <v>2.9505899999999998E-2</v>
      </c>
      <c r="T214" s="157">
        <v>0.14882985999999998</v>
      </c>
      <c r="U214" s="150"/>
      <c r="V214" s="157">
        <v>0</v>
      </c>
      <c r="W214" s="156"/>
      <c r="X214" s="156"/>
      <c r="Y214" s="156"/>
      <c r="Z214" s="157">
        <v>0</v>
      </c>
      <c r="AA214" s="587">
        <v>2015</v>
      </c>
      <c r="AB214" s="587">
        <v>33</v>
      </c>
      <c r="AC214" s="587" t="s">
        <v>339</v>
      </c>
      <c r="AD214" s="587" t="s">
        <v>340</v>
      </c>
      <c r="AE214" s="475">
        <v>0.25</v>
      </c>
    </row>
    <row r="215" spans="1:31" ht="94.5" x14ac:dyDescent="0.25">
      <c r="A215" s="547">
        <v>47</v>
      </c>
      <c r="B215" s="508" t="s">
        <v>296</v>
      </c>
      <c r="C215" s="72"/>
      <c r="D215" s="72"/>
      <c r="E215" s="12"/>
      <c r="F215" s="12"/>
      <c r="G215" s="12"/>
      <c r="H215" s="163">
        <v>0</v>
      </c>
      <c r="I215" s="150"/>
      <c r="J215" s="150"/>
      <c r="K215" s="377"/>
      <c r="L215" s="150"/>
      <c r="M215" s="156"/>
      <c r="N215" s="156"/>
      <c r="O215" s="156"/>
      <c r="P215" s="156"/>
      <c r="Q215" s="156"/>
      <c r="R215" s="157">
        <v>1.4816374999999999</v>
      </c>
      <c r="S215" s="157">
        <v>0.12027975999999999</v>
      </c>
      <c r="T215" s="157">
        <v>1.3613577399999999</v>
      </c>
      <c r="U215" s="150"/>
      <c r="V215" s="157">
        <v>0</v>
      </c>
      <c r="W215" s="156"/>
      <c r="X215" s="156"/>
      <c r="Y215" s="156"/>
      <c r="Z215" s="157">
        <v>0</v>
      </c>
      <c r="AA215" s="587">
        <v>2015</v>
      </c>
      <c r="AB215" s="587">
        <v>33</v>
      </c>
      <c r="AC215" s="156"/>
      <c r="AD215" s="588" t="s">
        <v>341</v>
      </c>
      <c r="AE215" s="475">
        <v>0.15</v>
      </c>
    </row>
    <row r="216" spans="1:31" ht="78.75" x14ac:dyDescent="0.25">
      <c r="A216" s="547">
        <v>48</v>
      </c>
      <c r="B216" s="508" t="s">
        <v>297</v>
      </c>
      <c r="C216" s="72"/>
      <c r="D216" s="72"/>
      <c r="E216" s="12"/>
      <c r="F216" s="12"/>
      <c r="G216" s="12"/>
      <c r="H216" s="163">
        <v>0.23296032</v>
      </c>
      <c r="I216" s="150">
        <v>3.8833799999999995E-2</v>
      </c>
      <c r="J216" s="150">
        <v>0.19412652</v>
      </c>
      <c r="K216" s="377"/>
      <c r="L216" s="150"/>
      <c r="M216" s="156"/>
      <c r="N216" s="156"/>
      <c r="O216" s="156"/>
      <c r="P216" s="156"/>
      <c r="Q216" s="156"/>
      <c r="R216" s="157">
        <v>0.23296031999999997</v>
      </c>
      <c r="S216" s="157">
        <v>3.8833799999999995E-2</v>
      </c>
      <c r="T216" s="157">
        <v>0.19412652</v>
      </c>
      <c r="U216" s="150"/>
      <c r="V216" s="157">
        <v>0</v>
      </c>
      <c r="W216" s="156"/>
      <c r="X216" s="156"/>
      <c r="Y216" s="156"/>
      <c r="Z216" s="157">
        <v>0</v>
      </c>
      <c r="AA216" s="587">
        <v>2015</v>
      </c>
      <c r="AB216" s="587">
        <v>33</v>
      </c>
      <c r="AC216" s="587" t="s">
        <v>339</v>
      </c>
      <c r="AD216" s="587" t="s">
        <v>340</v>
      </c>
      <c r="AE216" s="475">
        <v>0.11</v>
      </c>
    </row>
    <row r="217" spans="1:31" ht="63" x14ac:dyDescent="0.25">
      <c r="A217" s="547">
        <v>49</v>
      </c>
      <c r="B217" s="508" t="s">
        <v>298</v>
      </c>
      <c r="C217" s="72"/>
      <c r="D217" s="72"/>
      <c r="E217" s="12"/>
      <c r="F217" s="12"/>
      <c r="G217" s="12"/>
      <c r="H217" s="163">
        <v>0.21281771999999996</v>
      </c>
      <c r="I217" s="150">
        <v>3.5689099999999994E-2</v>
      </c>
      <c r="J217" s="150">
        <v>0.17712861999999999</v>
      </c>
      <c r="K217" s="377"/>
      <c r="L217" s="150"/>
      <c r="M217" s="156"/>
      <c r="N217" s="156"/>
      <c r="O217" s="156"/>
      <c r="P217" s="156"/>
      <c r="Q217" s="156"/>
      <c r="R217" s="157">
        <v>0.21281771999999999</v>
      </c>
      <c r="S217" s="157">
        <v>3.5689099999999994E-2</v>
      </c>
      <c r="T217" s="157">
        <v>0.17712861999999999</v>
      </c>
      <c r="U217" s="150"/>
      <c r="V217" s="157">
        <v>0</v>
      </c>
      <c r="W217" s="156"/>
      <c r="X217" s="156"/>
      <c r="Y217" s="156"/>
      <c r="Z217" s="157">
        <v>0</v>
      </c>
      <c r="AA217" s="587">
        <v>2015</v>
      </c>
      <c r="AB217" s="587">
        <v>33</v>
      </c>
      <c r="AC217" s="587" t="s">
        <v>339</v>
      </c>
      <c r="AD217" s="587" t="s">
        <v>340</v>
      </c>
      <c r="AE217" s="475">
        <v>0.05</v>
      </c>
    </row>
    <row r="218" spans="1:31" ht="47.25" x14ac:dyDescent="0.25">
      <c r="A218" s="547">
        <v>50</v>
      </c>
      <c r="B218" s="508" t="s">
        <v>299</v>
      </c>
      <c r="C218" s="72"/>
      <c r="D218" s="72"/>
      <c r="E218" s="12"/>
      <c r="F218" s="12"/>
      <c r="G218" s="12"/>
      <c r="H218" s="163">
        <v>0</v>
      </c>
      <c r="I218" s="150"/>
      <c r="J218" s="150"/>
      <c r="K218" s="377"/>
      <c r="L218" s="150"/>
      <c r="M218" s="156"/>
      <c r="N218" s="156"/>
      <c r="O218" s="156"/>
      <c r="P218" s="156"/>
      <c r="Q218" s="156"/>
      <c r="R218" s="157">
        <v>0.78462565999999989</v>
      </c>
      <c r="S218" s="157">
        <v>0.13086789999999998</v>
      </c>
      <c r="T218" s="157">
        <v>0.65375775999999997</v>
      </c>
      <c r="U218" s="150"/>
      <c r="V218" s="157">
        <v>0</v>
      </c>
      <c r="W218" s="156"/>
      <c r="X218" s="156"/>
      <c r="Y218" s="156"/>
      <c r="Z218" s="157">
        <v>0</v>
      </c>
      <c r="AA218" s="587">
        <v>2015</v>
      </c>
      <c r="AB218" s="587">
        <v>33</v>
      </c>
      <c r="AC218" s="587" t="s">
        <v>339</v>
      </c>
      <c r="AD218" s="587" t="s">
        <v>340</v>
      </c>
      <c r="AE218" s="475">
        <v>0.08</v>
      </c>
    </row>
    <row r="219" spans="1:31" ht="63" x14ac:dyDescent="0.25">
      <c r="A219" s="547">
        <v>51</v>
      </c>
      <c r="B219" s="508" t="s">
        <v>300</v>
      </c>
      <c r="C219" s="72"/>
      <c r="D219" s="72"/>
      <c r="E219" s="12"/>
      <c r="F219" s="12"/>
      <c r="G219" s="12"/>
      <c r="H219" s="163">
        <v>0.29300579999999993</v>
      </c>
      <c r="I219" s="150">
        <v>4.8156979999999995E-2</v>
      </c>
      <c r="J219" s="150">
        <v>0.24484881999999999</v>
      </c>
      <c r="K219" s="377"/>
      <c r="L219" s="150"/>
      <c r="M219" s="156"/>
      <c r="N219" s="156"/>
      <c r="O219" s="156"/>
      <c r="P219" s="156"/>
      <c r="Q219" s="156"/>
      <c r="R219" s="157">
        <v>0.29300579999999998</v>
      </c>
      <c r="S219" s="157">
        <v>4.8156979999999995E-2</v>
      </c>
      <c r="T219" s="157">
        <v>0.24484881999999999</v>
      </c>
      <c r="U219" s="150"/>
      <c r="V219" s="157">
        <v>0</v>
      </c>
      <c r="W219" s="156"/>
      <c r="X219" s="156"/>
      <c r="Y219" s="156"/>
      <c r="Z219" s="157">
        <v>0</v>
      </c>
      <c r="AA219" s="587">
        <v>2015</v>
      </c>
      <c r="AB219" s="587">
        <v>33</v>
      </c>
      <c r="AC219" s="587" t="s">
        <v>339</v>
      </c>
      <c r="AD219" s="587" t="s">
        <v>340</v>
      </c>
      <c r="AE219" s="475">
        <v>0.48</v>
      </c>
    </row>
    <row r="220" spans="1:31" ht="63" x14ac:dyDescent="0.25">
      <c r="A220" s="547">
        <v>52</v>
      </c>
      <c r="B220" s="508" t="s">
        <v>301</v>
      </c>
      <c r="C220" s="72"/>
      <c r="D220" s="72"/>
      <c r="E220" s="12"/>
      <c r="F220" s="12"/>
      <c r="G220" s="12"/>
      <c r="H220" s="163">
        <v>0.42138744000000006</v>
      </c>
      <c r="I220" s="150">
        <v>6.9910279999999991E-2</v>
      </c>
      <c r="J220" s="150">
        <v>0.35147715999999996</v>
      </c>
      <c r="K220" s="377"/>
      <c r="L220" s="150"/>
      <c r="M220" s="156"/>
      <c r="N220" s="156"/>
      <c r="O220" s="156"/>
      <c r="P220" s="156"/>
      <c r="Q220" s="156"/>
      <c r="R220" s="157">
        <v>0.42138744</v>
      </c>
      <c r="S220" s="157">
        <v>6.9910279999999991E-2</v>
      </c>
      <c r="T220" s="157">
        <v>0.35147715999999996</v>
      </c>
      <c r="U220" s="150"/>
      <c r="V220" s="157">
        <v>0</v>
      </c>
      <c r="W220" s="156"/>
      <c r="X220" s="156"/>
      <c r="Y220" s="156"/>
      <c r="Z220" s="157">
        <v>0</v>
      </c>
      <c r="AA220" s="587">
        <v>2015</v>
      </c>
      <c r="AB220" s="587">
        <v>33</v>
      </c>
      <c r="AC220" s="587" t="s">
        <v>339</v>
      </c>
      <c r="AD220" s="587" t="s">
        <v>340</v>
      </c>
      <c r="AE220" s="475">
        <v>0.03</v>
      </c>
    </row>
    <row r="221" spans="1:31" ht="63" x14ac:dyDescent="0.25">
      <c r="A221" s="547">
        <v>53</v>
      </c>
      <c r="B221" s="508" t="s">
        <v>302</v>
      </c>
      <c r="C221" s="72"/>
      <c r="D221" s="72"/>
      <c r="E221" s="12"/>
      <c r="F221" s="12"/>
      <c r="G221" s="12"/>
      <c r="H221" s="163">
        <v>0.38134400000000002</v>
      </c>
      <c r="I221" s="150">
        <v>6.32244E-2</v>
      </c>
      <c r="J221" s="150">
        <v>0.31811973999999998</v>
      </c>
      <c r="K221" s="377"/>
      <c r="L221" s="150"/>
      <c r="M221" s="156"/>
      <c r="N221" s="156"/>
      <c r="O221" s="156"/>
      <c r="P221" s="156"/>
      <c r="Q221" s="156"/>
      <c r="R221" s="157">
        <v>0.38134413999999994</v>
      </c>
      <c r="S221" s="157">
        <v>6.32244E-2</v>
      </c>
      <c r="T221" s="157">
        <v>0.31811973999999998</v>
      </c>
      <c r="U221" s="150"/>
      <c r="V221" s="157">
        <v>0</v>
      </c>
      <c r="W221" s="156"/>
      <c r="X221" s="156"/>
      <c r="Y221" s="156"/>
      <c r="Z221" s="157">
        <v>0</v>
      </c>
      <c r="AA221" s="587">
        <v>2015</v>
      </c>
      <c r="AB221" s="587">
        <v>33</v>
      </c>
      <c r="AC221" s="587" t="s">
        <v>339</v>
      </c>
      <c r="AD221" s="587" t="s">
        <v>340</v>
      </c>
      <c r="AE221" s="475">
        <v>0.09</v>
      </c>
    </row>
    <row r="222" spans="1:31" ht="63" x14ac:dyDescent="0.25">
      <c r="A222" s="547">
        <v>54</v>
      </c>
      <c r="B222" s="508" t="s">
        <v>303</v>
      </c>
      <c r="C222" s="72"/>
      <c r="D222" s="72"/>
      <c r="E222" s="12"/>
      <c r="F222" s="12"/>
      <c r="G222" s="12"/>
      <c r="H222" s="163">
        <v>0.45163673999999998</v>
      </c>
      <c r="I222" s="150">
        <v>7.551882E-2</v>
      </c>
      <c r="J222" s="150">
        <v>0.37611791999999999</v>
      </c>
      <c r="K222" s="377"/>
      <c r="L222" s="150"/>
      <c r="M222" s="156"/>
      <c r="N222" s="156"/>
      <c r="O222" s="156"/>
      <c r="P222" s="156"/>
      <c r="Q222" s="156"/>
      <c r="R222" s="157">
        <v>0.45163673999999998</v>
      </c>
      <c r="S222" s="157">
        <v>7.551882E-2</v>
      </c>
      <c r="T222" s="157">
        <v>0.37611791999999999</v>
      </c>
      <c r="U222" s="150"/>
      <c r="V222" s="157">
        <v>0</v>
      </c>
      <c r="W222" s="156"/>
      <c r="X222" s="156"/>
      <c r="Y222" s="156"/>
      <c r="Z222" s="157">
        <v>0</v>
      </c>
      <c r="AA222" s="587">
        <v>2015</v>
      </c>
      <c r="AB222" s="587">
        <v>33</v>
      </c>
      <c r="AC222" s="587" t="s">
        <v>339</v>
      </c>
      <c r="AD222" s="587" t="s">
        <v>340</v>
      </c>
      <c r="AE222" s="475">
        <v>0.06</v>
      </c>
    </row>
    <row r="223" spans="1:31" ht="63" x14ac:dyDescent="0.25">
      <c r="A223" s="547">
        <v>55</v>
      </c>
      <c r="B223" s="508" t="s">
        <v>304</v>
      </c>
      <c r="C223" s="72"/>
      <c r="D223" s="72"/>
      <c r="E223" s="12"/>
      <c r="F223" s="12"/>
      <c r="G223" s="12"/>
      <c r="H223" s="163">
        <v>0.10992054</v>
      </c>
      <c r="I223" s="150">
        <v>1.811654E-2</v>
      </c>
      <c r="J223" s="150">
        <v>9.1803999999999997E-2</v>
      </c>
      <c r="K223" s="377"/>
      <c r="L223" s="150"/>
      <c r="M223" s="156"/>
      <c r="N223" s="156"/>
      <c r="O223" s="156"/>
      <c r="P223" s="156"/>
      <c r="Q223" s="156"/>
      <c r="R223" s="157">
        <v>0.10992053999999998</v>
      </c>
      <c r="S223" s="157">
        <v>1.811654E-2</v>
      </c>
      <c r="T223" s="157">
        <v>9.1803999999999997E-2</v>
      </c>
      <c r="U223" s="150"/>
      <c r="V223" s="157">
        <v>0</v>
      </c>
      <c r="W223" s="156"/>
      <c r="X223" s="156"/>
      <c r="Y223" s="156"/>
      <c r="Z223" s="157">
        <v>0</v>
      </c>
      <c r="AA223" s="587">
        <v>2015</v>
      </c>
      <c r="AB223" s="587">
        <v>33</v>
      </c>
      <c r="AC223" s="587" t="s">
        <v>339</v>
      </c>
      <c r="AD223" s="587" t="s">
        <v>340</v>
      </c>
      <c r="AE223" s="475">
        <v>0.14000000000000001</v>
      </c>
    </row>
    <row r="224" spans="1:31" ht="47.25" x14ac:dyDescent="0.25">
      <c r="A224" s="547">
        <v>56</v>
      </c>
      <c r="B224" s="508" t="s">
        <v>305</v>
      </c>
      <c r="C224" s="72"/>
      <c r="D224" s="72"/>
      <c r="E224" s="12"/>
      <c r="F224" s="12"/>
      <c r="G224" s="12"/>
      <c r="H224" s="163">
        <v>0.23973116</v>
      </c>
      <c r="I224" s="150">
        <v>3.9915859999999997E-2</v>
      </c>
      <c r="J224" s="150">
        <v>0.19981529999999997</v>
      </c>
      <c r="K224" s="377"/>
      <c r="L224" s="150"/>
      <c r="M224" s="156"/>
      <c r="N224" s="156"/>
      <c r="O224" s="156"/>
      <c r="P224" s="156"/>
      <c r="Q224" s="156"/>
      <c r="R224" s="157">
        <v>0.23973115999999997</v>
      </c>
      <c r="S224" s="157">
        <v>3.9915859999999997E-2</v>
      </c>
      <c r="T224" s="157">
        <v>0.19981529999999997</v>
      </c>
      <c r="U224" s="150"/>
      <c r="V224" s="157">
        <v>0</v>
      </c>
      <c r="W224" s="156"/>
      <c r="X224" s="156"/>
      <c r="Y224" s="156"/>
      <c r="Z224" s="157">
        <v>0</v>
      </c>
      <c r="AA224" s="587">
        <v>2015</v>
      </c>
      <c r="AB224" s="587">
        <v>33</v>
      </c>
      <c r="AC224" s="587" t="s">
        <v>339</v>
      </c>
      <c r="AD224" s="587" t="s">
        <v>340</v>
      </c>
      <c r="AE224" s="475">
        <v>0.04</v>
      </c>
    </row>
    <row r="225" spans="1:31" ht="63" x14ac:dyDescent="0.25">
      <c r="A225" s="547">
        <v>57</v>
      </c>
      <c r="B225" s="508" t="s">
        <v>306</v>
      </c>
      <c r="C225" s="72"/>
      <c r="D225" s="72"/>
      <c r="E225" s="12"/>
      <c r="F225" s="12"/>
      <c r="G225" s="12"/>
      <c r="H225" s="163">
        <v>0.29111308000000002</v>
      </c>
      <c r="I225" s="150">
        <v>4.8481479999999993E-2</v>
      </c>
      <c r="J225" s="150">
        <v>0.24263159999999998</v>
      </c>
      <c r="K225" s="377"/>
      <c r="L225" s="150"/>
      <c r="M225" s="156"/>
      <c r="N225" s="156"/>
      <c r="O225" s="156"/>
      <c r="P225" s="156"/>
      <c r="Q225" s="156"/>
      <c r="R225" s="157">
        <v>0.29111307999999997</v>
      </c>
      <c r="S225" s="157">
        <v>4.8481479999999993E-2</v>
      </c>
      <c r="T225" s="157">
        <v>0.24263159999999998</v>
      </c>
      <c r="U225" s="150"/>
      <c r="V225" s="157">
        <v>0</v>
      </c>
      <c r="W225" s="156"/>
      <c r="X225" s="156"/>
      <c r="Y225" s="156"/>
      <c r="Z225" s="157">
        <v>0</v>
      </c>
      <c r="AA225" s="587">
        <v>2015</v>
      </c>
      <c r="AB225" s="587">
        <v>33</v>
      </c>
      <c r="AC225" s="587" t="s">
        <v>339</v>
      </c>
      <c r="AD225" s="587" t="s">
        <v>340</v>
      </c>
      <c r="AE225" s="475">
        <v>0.05</v>
      </c>
    </row>
    <row r="226" spans="1:31" ht="63" x14ac:dyDescent="0.25">
      <c r="A226" s="547">
        <v>58</v>
      </c>
      <c r="B226" s="508" t="s">
        <v>307</v>
      </c>
      <c r="C226" s="72"/>
      <c r="D226" s="72"/>
      <c r="E226" s="12"/>
      <c r="F226" s="12"/>
      <c r="G226" s="12"/>
      <c r="H226" s="163">
        <v>0.32948432000000005</v>
      </c>
      <c r="I226" s="150">
        <v>5.4867639999999995E-2</v>
      </c>
      <c r="J226" s="150">
        <v>0.27461668</v>
      </c>
      <c r="K226" s="377"/>
      <c r="L226" s="150"/>
      <c r="M226" s="156"/>
      <c r="N226" s="156"/>
      <c r="O226" s="156"/>
      <c r="P226" s="156"/>
      <c r="Q226" s="156"/>
      <c r="R226" s="157">
        <v>0.32948432</v>
      </c>
      <c r="S226" s="157">
        <v>5.4867639999999995E-2</v>
      </c>
      <c r="T226" s="157">
        <v>0.27461668</v>
      </c>
      <c r="U226" s="150"/>
      <c r="V226" s="157">
        <v>0</v>
      </c>
      <c r="W226" s="156"/>
      <c r="X226" s="156"/>
      <c r="Y226" s="156"/>
      <c r="Z226" s="157">
        <v>0</v>
      </c>
      <c r="AA226" s="587">
        <v>2015</v>
      </c>
      <c r="AB226" s="587">
        <v>33</v>
      </c>
      <c r="AC226" s="587" t="s">
        <v>339</v>
      </c>
      <c r="AD226" s="587" t="s">
        <v>340</v>
      </c>
      <c r="AE226" s="475">
        <v>0.04</v>
      </c>
    </row>
    <row r="227" spans="1:31" ht="63" x14ac:dyDescent="0.25">
      <c r="A227" s="547">
        <v>59</v>
      </c>
      <c r="B227" s="508" t="s">
        <v>308</v>
      </c>
      <c r="C227" s="72"/>
      <c r="D227" s="72"/>
      <c r="E227" s="12"/>
      <c r="F227" s="12"/>
      <c r="G227" s="12"/>
      <c r="H227" s="163">
        <v>0</v>
      </c>
      <c r="I227" s="150"/>
      <c r="J227" s="150"/>
      <c r="K227" s="377"/>
      <c r="L227" s="150"/>
      <c r="M227" s="156"/>
      <c r="N227" s="156"/>
      <c r="O227" s="156"/>
      <c r="P227" s="156"/>
      <c r="Q227" s="156"/>
      <c r="R227" s="157">
        <v>0.35447200000000001</v>
      </c>
      <c r="S227" s="157">
        <v>5.7213479999999997E-2</v>
      </c>
      <c r="T227" s="157">
        <v>0.29725851999999997</v>
      </c>
      <c r="U227" s="150"/>
      <c r="V227" s="157">
        <v>0</v>
      </c>
      <c r="W227" s="156"/>
      <c r="X227" s="156"/>
      <c r="Y227" s="156"/>
      <c r="Z227" s="157">
        <v>0</v>
      </c>
      <c r="AA227" s="587">
        <v>2015</v>
      </c>
      <c r="AB227" s="587">
        <v>33</v>
      </c>
      <c r="AC227" s="587" t="s">
        <v>339</v>
      </c>
      <c r="AD227" s="587" t="s">
        <v>340</v>
      </c>
      <c r="AE227" s="475">
        <v>0.04</v>
      </c>
    </row>
    <row r="228" spans="1:31" ht="63" x14ac:dyDescent="0.25">
      <c r="A228" s="547">
        <v>60</v>
      </c>
      <c r="B228" s="508" t="s">
        <v>309</v>
      </c>
      <c r="C228" s="72"/>
      <c r="D228" s="72"/>
      <c r="E228" s="12"/>
      <c r="F228" s="12"/>
      <c r="G228" s="12"/>
      <c r="H228" s="163">
        <v>0</v>
      </c>
      <c r="I228" s="150"/>
      <c r="J228" s="150"/>
      <c r="K228" s="377"/>
      <c r="L228" s="150"/>
      <c r="M228" s="156"/>
      <c r="N228" s="156"/>
      <c r="O228" s="156"/>
      <c r="P228" s="156"/>
      <c r="Q228" s="156"/>
      <c r="R228" s="157">
        <v>0.56118086</v>
      </c>
      <c r="S228" s="157">
        <v>8.7888759999999996E-2</v>
      </c>
      <c r="T228" s="157">
        <v>0.47329209999999999</v>
      </c>
      <c r="U228" s="150"/>
      <c r="V228" s="157">
        <v>0</v>
      </c>
      <c r="W228" s="156"/>
      <c r="X228" s="156"/>
      <c r="Y228" s="156"/>
      <c r="Z228" s="157">
        <v>0</v>
      </c>
      <c r="AA228" s="587">
        <v>2015</v>
      </c>
      <c r="AB228" s="587">
        <v>33</v>
      </c>
      <c r="AC228" s="587" t="s">
        <v>339</v>
      </c>
      <c r="AD228" s="587" t="s">
        <v>340</v>
      </c>
      <c r="AE228" s="475">
        <v>0.22</v>
      </c>
    </row>
    <row r="229" spans="1:31" ht="78.75" x14ac:dyDescent="0.25">
      <c r="A229" s="547">
        <v>61</v>
      </c>
      <c r="B229" s="508" t="s">
        <v>310</v>
      </c>
      <c r="C229" s="72"/>
      <c r="D229" s="72"/>
      <c r="E229" s="12"/>
      <c r="F229" s="12"/>
      <c r="G229" s="12"/>
      <c r="H229" s="163">
        <v>1.5482591200000002</v>
      </c>
      <c r="I229" s="150">
        <v>0.10726553999999999</v>
      </c>
      <c r="J229" s="150">
        <v>1.44099358</v>
      </c>
      <c r="K229" s="377"/>
      <c r="L229" s="150"/>
      <c r="M229" s="156"/>
      <c r="N229" s="156"/>
      <c r="O229" s="156"/>
      <c r="P229" s="156"/>
      <c r="Q229" s="156"/>
      <c r="R229" s="157">
        <v>1.5482591199999998</v>
      </c>
      <c r="S229" s="157">
        <v>0.10726553999999999</v>
      </c>
      <c r="T229" s="157">
        <v>1.44099358</v>
      </c>
      <c r="U229" s="150"/>
      <c r="V229" s="157">
        <v>0</v>
      </c>
      <c r="W229" s="156"/>
      <c r="X229" s="156"/>
      <c r="Y229" s="156"/>
      <c r="Z229" s="157">
        <v>0</v>
      </c>
      <c r="AA229" s="587">
        <v>2015</v>
      </c>
      <c r="AB229" s="156"/>
      <c r="AC229" s="156"/>
      <c r="AD229" s="588" t="s">
        <v>341</v>
      </c>
      <c r="AE229" s="475">
        <v>0.22</v>
      </c>
    </row>
    <row r="230" spans="1:31" ht="78.75" x14ac:dyDescent="0.25">
      <c r="A230" s="547">
        <v>62</v>
      </c>
      <c r="B230" s="508" t="s">
        <v>311</v>
      </c>
      <c r="C230" s="72"/>
      <c r="D230" s="72"/>
      <c r="E230" s="12"/>
      <c r="F230" s="12"/>
      <c r="G230" s="12"/>
      <c r="H230" s="163">
        <v>0</v>
      </c>
      <c r="I230" s="150"/>
      <c r="J230" s="150"/>
      <c r="K230" s="377"/>
      <c r="L230" s="150"/>
      <c r="M230" s="156"/>
      <c r="N230" s="156"/>
      <c r="O230" s="156"/>
      <c r="P230" s="156"/>
      <c r="Q230" s="156"/>
      <c r="R230" s="157">
        <v>0.16747267999999998</v>
      </c>
      <c r="S230" s="157">
        <v>2.7824399999999999E-2</v>
      </c>
      <c r="T230" s="157">
        <v>0.13964827999999999</v>
      </c>
      <c r="U230" s="150"/>
      <c r="V230" s="157">
        <v>0</v>
      </c>
      <c r="W230" s="156"/>
      <c r="X230" s="156"/>
      <c r="Y230" s="156"/>
      <c r="Z230" s="157">
        <v>0</v>
      </c>
      <c r="AA230" s="587">
        <v>2015</v>
      </c>
      <c r="AB230" s="156"/>
      <c r="AC230" s="156"/>
      <c r="AD230" s="588" t="s">
        <v>341</v>
      </c>
      <c r="AE230" s="475">
        <v>0.4</v>
      </c>
    </row>
    <row r="231" spans="1:31" ht="94.5" x14ac:dyDescent="0.25">
      <c r="A231" s="547">
        <v>63</v>
      </c>
      <c r="B231" s="508" t="s">
        <v>312</v>
      </c>
      <c r="C231" s="72"/>
      <c r="D231" s="72"/>
      <c r="E231" s="12"/>
      <c r="F231" s="12"/>
      <c r="G231" s="12"/>
      <c r="H231" s="163">
        <v>0.3230132</v>
      </c>
      <c r="I231" s="150">
        <v>5.3812719999999994E-2</v>
      </c>
      <c r="J231" s="150">
        <v>0.26920047999999996</v>
      </c>
      <c r="K231" s="71"/>
      <c r="L231" s="150"/>
      <c r="M231" s="156"/>
      <c r="N231" s="156"/>
      <c r="O231" s="156"/>
      <c r="P231" s="156"/>
      <c r="Q231" s="156"/>
      <c r="R231" s="157">
        <v>0.3230132</v>
      </c>
      <c r="S231" s="157">
        <v>5.3812719999999994E-2</v>
      </c>
      <c r="T231" s="157">
        <v>0.26920047999999996</v>
      </c>
      <c r="U231" s="150"/>
      <c r="V231" s="157">
        <v>0</v>
      </c>
      <c r="W231" s="156"/>
      <c r="X231" s="156"/>
      <c r="Y231" s="156"/>
      <c r="Z231" s="157">
        <v>0</v>
      </c>
      <c r="AA231" s="587">
        <v>2015</v>
      </c>
      <c r="AB231" s="587">
        <v>33</v>
      </c>
      <c r="AC231" s="587" t="s">
        <v>339</v>
      </c>
      <c r="AD231" s="587" t="s">
        <v>340</v>
      </c>
      <c r="AE231" s="475">
        <v>0.05</v>
      </c>
    </row>
    <row r="232" spans="1:31" ht="110.25" x14ac:dyDescent="0.25">
      <c r="A232" s="547">
        <v>64</v>
      </c>
      <c r="B232" s="508" t="s">
        <v>313</v>
      </c>
      <c r="C232" s="72"/>
      <c r="D232" s="72"/>
      <c r="E232" s="12"/>
      <c r="F232" s="12"/>
      <c r="G232" s="12"/>
      <c r="H232" s="163">
        <v>0</v>
      </c>
      <c r="I232" s="150"/>
      <c r="J232" s="150"/>
      <c r="K232" s="377"/>
      <c r="L232" s="150"/>
      <c r="M232" s="156"/>
      <c r="N232" s="156"/>
      <c r="O232" s="156"/>
      <c r="P232" s="156"/>
      <c r="Q232" s="156"/>
      <c r="R232" s="157">
        <v>1.6525475199999999</v>
      </c>
      <c r="S232" s="157">
        <v>0.16014487999999999</v>
      </c>
      <c r="T232" s="157">
        <v>1.4924026399999999</v>
      </c>
      <c r="U232" s="150"/>
      <c r="V232" s="157">
        <v>0</v>
      </c>
      <c r="W232" s="156"/>
      <c r="X232" s="156"/>
      <c r="Y232" s="156"/>
      <c r="Z232" s="157">
        <v>0</v>
      </c>
      <c r="AA232" s="587">
        <v>2015</v>
      </c>
      <c r="AB232" s="587">
        <v>33</v>
      </c>
      <c r="AC232" s="587" t="s">
        <v>339</v>
      </c>
      <c r="AD232" s="587" t="s">
        <v>340</v>
      </c>
      <c r="AE232" s="475">
        <v>0.5</v>
      </c>
    </row>
    <row r="233" spans="1:31" ht="78.75" x14ac:dyDescent="0.25">
      <c r="A233" s="547">
        <v>65</v>
      </c>
      <c r="B233" s="508" t="s">
        <v>314</v>
      </c>
      <c r="C233" s="72"/>
      <c r="D233" s="72"/>
      <c r="E233" s="12"/>
      <c r="F233" s="12"/>
      <c r="G233" s="12"/>
      <c r="H233" s="163">
        <v>0</v>
      </c>
      <c r="I233" s="150"/>
      <c r="J233" s="150"/>
      <c r="K233" s="377"/>
      <c r="L233" s="150"/>
      <c r="M233" s="156"/>
      <c r="N233" s="156"/>
      <c r="O233" s="156"/>
      <c r="P233" s="156"/>
      <c r="Q233" s="156"/>
      <c r="R233" s="157">
        <v>0.49892406</v>
      </c>
      <c r="S233" s="157">
        <v>8.3108580000000001E-2</v>
      </c>
      <c r="T233" s="157">
        <v>0.41581547999999996</v>
      </c>
      <c r="U233" s="150"/>
      <c r="V233" s="157">
        <v>0</v>
      </c>
      <c r="W233" s="587">
        <v>2015</v>
      </c>
      <c r="X233" s="587">
        <v>33</v>
      </c>
      <c r="Y233" s="588" t="s">
        <v>338</v>
      </c>
      <c r="Z233" s="157">
        <v>0.63</v>
      </c>
      <c r="AA233" s="587">
        <v>2015</v>
      </c>
      <c r="AB233" s="587">
        <v>33</v>
      </c>
      <c r="AC233" s="587" t="s">
        <v>339</v>
      </c>
      <c r="AD233" s="587" t="s">
        <v>340</v>
      </c>
      <c r="AE233" s="475">
        <v>0.03</v>
      </c>
    </row>
    <row r="234" spans="1:31" ht="63" x14ac:dyDescent="0.25">
      <c r="A234" s="547">
        <v>66</v>
      </c>
      <c r="B234" s="508" t="s">
        <v>315</v>
      </c>
      <c r="C234" s="72"/>
      <c r="D234" s="72"/>
      <c r="E234" s="12"/>
      <c r="F234" s="12"/>
      <c r="G234" s="12"/>
      <c r="H234" s="163">
        <v>0</v>
      </c>
      <c r="I234" s="150"/>
      <c r="J234" s="150"/>
      <c r="K234" s="377"/>
      <c r="L234" s="150"/>
      <c r="M234" s="156"/>
      <c r="N234" s="156"/>
      <c r="O234" s="156"/>
      <c r="P234" s="156"/>
      <c r="Q234" s="156"/>
      <c r="R234" s="157">
        <v>0.29380111999999997</v>
      </c>
      <c r="S234" s="157">
        <v>4.8562899999999999E-2</v>
      </c>
      <c r="T234" s="157">
        <v>0.24523821999999998</v>
      </c>
      <c r="U234" s="150"/>
      <c r="V234" s="157">
        <v>0</v>
      </c>
      <c r="W234" s="156"/>
      <c r="X234" s="156"/>
      <c r="Y234" s="156"/>
      <c r="Z234" s="157">
        <v>0</v>
      </c>
      <c r="AA234" s="587">
        <v>2015</v>
      </c>
      <c r="AB234" s="587">
        <v>33</v>
      </c>
      <c r="AC234" s="587" t="s">
        <v>339</v>
      </c>
      <c r="AD234" s="587" t="s">
        <v>340</v>
      </c>
      <c r="AE234" s="475">
        <v>0.28000000000000003</v>
      </c>
    </row>
    <row r="235" spans="1:31" ht="63" x14ac:dyDescent="0.25">
      <c r="A235" s="547">
        <v>67</v>
      </c>
      <c r="B235" s="508" t="s">
        <v>316</v>
      </c>
      <c r="C235" s="72"/>
      <c r="D235" s="72"/>
      <c r="E235" s="12"/>
      <c r="F235" s="12"/>
      <c r="G235" s="12"/>
      <c r="H235" s="163">
        <v>0</v>
      </c>
      <c r="I235" s="150"/>
      <c r="J235" s="150"/>
      <c r="K235" s="377"/>
      <c r="L235" s="150"/>
      <c r="M235" s="156"/>
      <c r="N235" s="156"/>
      <c r="O235" s="156"/>
      <c r="P235" s="156"/>
      <c r="Q235" s="156"/>
      <c r="R235" s="157">
        <v>0.91563397999999996</v>
      </c>
      <c r="S235" s="157">
        <v>0.15260114</v>
      </c>
      <c r="T235" s="157">
        <v>0.76303283999999993</v>
      </c>
      <c r="U235" s="150"/>
      <c r="V235" s="157">
        <v>0</v>
      </c>
      <c r="W235" s="156"/>
      <c r="X235" s="156"/>
      <c r="Y235" s="156"/>
      <c r="Z235" s="157">
        <v>0</v>
      </c>
      <c r="AA235" s="587">
        <v>2015</v>
      </c>
      <c r="AB235" s="587">
        <v>33</v>
      </c>
      <c r="AC235" s="587" t="s">
        <v>339</v>
      </c>
      <c r="AD235" s="587" t="s">
        <v>340</v>
      </c>
      <c r="AE235" s="475">
        <v>0.1</v>
      </c>
    </row>
    <row r="236" spans="1:31" ht="47.25" x14ac:dyDescent="0.25">
      <c r="A236" s="547">
        <v>68</v>
      </c>
      <c r="B236" s="508" t="s">
        <v>317</v>
      </c>
      <c r="C236" s="72"/>
      <c r="D236" s="72"/>
      <c r="E236" s="12"/>
      <c r="F236" s="12"/>
      <c r="G236" s="12"/>
      <c r="H236" s="163">
        <v>0</v>
      </c>
      <c r="I236" s="150"/>
      <c r="J236" s="150"/>
      <c r="K236" s="377"/>
      <c r="L236" s="150"/>
      <c r="M236" s="156"/>
      <c r="N236" s="156"/>
      <c r="O236" s="156"/>
      <c r="P236" s="156"/>
      <c r="Q236" s="156"/>
      <c r="R236" s="157">
        <v>9.8731779999999991E-2</v>
      </c>
      <c r="S236" s="157">
        <v>1.6212020000000001E-2</v>
      </c>
      <c r="T236" s="157">
        <v>8.2519759999999998E-2</v>
      </c>
      <c r="U236" s="150"/>
      <c r="V236" s="157">
        <v>0</v>
      </c>
      <c r="W236" s="156"/>
      <c r="X236" s="156"/>
      <c r="Y236" s="156"/>
      <c r="Z236" s="157">
        <v>0</v>
      </c>
      <c r="AA236" s="587">
        <v>2015</v>
      </c>
      <c r="AB236" s="587">
        <v>33</v>
      </c>
      <c r="AC236" s="587" t="s">
        <v>339</v>
      </c>
      <c r="AD236" s="587" t="s">
        <v>340</v>
      </c>
      <c r="AE236" s="475">
        <v>0.41</v>
      </c>
    </row>
    <row r="237" spans="1:31" ht="63" x14ac:dyDescent="0.25">
      <c r="A237" s="547">
        <v>69</v>
      </c>
      <c r="B237" s="508" t="s">
        <v>318</v>
      </c>
      <c r="C237" s="72"/>
      <c r="D237" s="72"/>
      <c r="E237" s="12"/>
      <c r="F237" s="12"/>
      <c r="G237" s="12"/>
      <c r="H237" s="163">
        <v>0</v>
      </c>
      <c r="I237" s="150"/>
      <c r="J237" s="150"/>
      <c r="K237" s="377"/>
      <c r="L237" s="150"/>
      <c r="M237" s="156"/>
      <c r="N237" s="156"/>
      <c r="O237" s="156"/>
      <c r="P237" s="156"/>
      <c r="Q237" s="156"/>
      <c r="R237" s="157">
        <v>0.17440163999999997</v>
      </c>
      <c r="S237" s="157">
        <v>2.9151899999999998E-2</v>
      </c>
      <c r="T237" s="157">
        <v>0.14524973999999999</v>
      </c>
      <c r="U237" s="150"/>
      <c r="V237" s="157">
        <v>0</v>
      </c>
      <c r="W237" s="156"/>
      <c r="X237" s="156"/>
      <c r="Y237" s="156"/>
      <c r="Z237" s="157">
        <v>0</v>
      </c>
      <c r="AA237" s="587">
        <v>2015</v>
      </c>
      <c r="AB237" s="587">
        <v>33</v>
      </c>
      <c r="AC237" s="587" t="s">
        <v>339</v>
      </c>
      <c r="AD237" s="587" t="s">
        <v>340</v>
      </c>
      <c r="AE237" s="475">
        <v>0.03</v>
      </c>
    </row>
    <row r="238" spans="1:31" ht="63" x14ac:dyDescent="0.25">
      <c r="A238" s="547">
        <v>70</v>
      </c>
      <c r="B238" s="508" t="s">
        <v>319</v>
      </c>
      <c r="C238" s="72"/>
      <c r="D238" s="72"/>
      <c r="E238" s="12"/>
      <c r="F238" s="12"/>
      <c r="G238" s="12"/>
      <c r="H238" s="163">
        <v>0</v>
      </c>
      <c r="I238" s="150"/>
      <c r="J238" s="150"/>
      <c r="K238" s="377"/>
      <c r="L238" s="150"/>
      <c r="M238" s="156"/>
      <c r="N238" s="156"/>
      <c r="O238" s="156"/>
      <c r="P238" s="156"/>
      <c r="Q238" s="156"/>
      <c r="R238" s="157">
        <v>0.10803961999999999</v>
      </c>
      <c r="S238" s="157">
        <v>1.7966679999999999E-2</v>
      </c>
      <c r="T238" s="157">
        <v>9.007293999999999E-2</v>
      </c>
      <c r="U238" s="150"/>
      <c r="V238" s="157">
        <v>0</v>
      </c>
      <c r="W238" s="156"/>
      <c r="X238" s="156"/>
      <c r="Y238" s="156"/>
      <c r="Z238" s="157">
        <v>0</v>
      </c>
      <c r="AA238" s="587">
        <v>2015</v>
      </c>
      <c r="AB238" s="587">
        <v>33</v>
      </c>
      <c r="AC238" s="587" t="s">
        <v>339</v>
      </c>
      <c r="AD238" s="587" t="s">
        <v>340</v>
      </c>
      <c r="AE238" s="475">
        <v>0.04</v>
      </c>
    </row>
    <row r="239" spans="1:31" ht="63" x14ac:dyDescent="0.25">
      <c r="A239" s="547">
        <v>71</v>
      </c>
      <c r="B239" s="508" t="s">
        <v>320</v>
      </c>
      <c r="C239" s="72"/>
      <c r="D239" s="72"/>
      <c r="E239" s="12"/>
      <c r="F239" s="12"/>
      <c r="G239" s="12"/>
      <c r="H239" s="163">
        <v>0</v>
      </c>
      <c r="I239" s="150"/>
      <c r="J239" s="150"/>
      <c r="K239" s="377"/>
      <c r="L239" s="150"/>
      <c r="M239" s="156"/>
      <c r="N239" s="156"/>
      <c r="O239" s="156"/>
      <c r="P239" s="156"/>
      <c r="Q239" s="156"/>
      <c r="R239" s="157">
        <v>0.45177917779999999</v>
      </c>
      <c r="S239" s="157">
        <v>7.27883E-2</v>
      </c>
      <c r="T239" s="157">
        <v>0.36613276</v>
      </c>
      <c r="U239" s="150"/>
      <c r="V239" s="157">
        <v>1.2858117799999997E-2</v>
      </c>
      <c r="W239" s="156"/>
      <c r="X239" s="156"/>
      <c r="Y239" s="156"/>
      <c r="Z239" s="157">
        <v>0</v>
      </c>
      <c r="AA239" s="587">
        <v>2015</v>
      </c>
      <c r="AB239" s="587">
        <v>33</v>
      </c>
      <c r="AC239" s="587" t="s">
        <v>339</v>
      </c>
      <c r="AD239" s="587" t="s">
        <v>340</v>
      </c>
      <c r="AE239" s="475">
        <v>0.03</v>
      </c>
    </row>
    <row r="240" spans="1:31" ht="63" x14ac:dyDescent="0.25">
      <c r="A240" s="547">
        <v>72</v>
      </c>
      <c r="B240" s="508" t="s">
        <v>321</v>
      </c>
      <c r="C240" s="72"/>
      <c r="D240" s="72"/>
      <c r="E240" s="12"/>
      <c r="F240" s="12"/>
      <c r="G240" s="12"/>
      <c r="H240" s="163">
        <v>0</v>
      </c>
      <c r="I240" s="150"/>
      <c r="J240" s="150"/>
      <c r="K240" s="377"/>
      <c r="L240" s="150"/>
      <c r="M240" s="156"/>
      <c r="N240" s="156"/>
      <c r="O240" s="156"/>
      <c r="P240" s="156"/>
      <c r="Q240" s="156"/>
      <c r="R240" s="157">
        <v>0.31754153999999996</v>
      </c>
      <c r="S240" s="157">
        <v>5.2888779999999996E-2</v>
      </c>
      <c r="T240" s="157">
        <v>0.26465275999999999</v>
      </c>
      <c r="U240" s="150"/>
      <c r="V240" s="157">
        <v>0</v>
      </c>
      <c r="W240" s="156"/>
      <c r="X240" s="156"/>
      <c r="Y240" s="156"/>
      <c r="Z240" s="157">
        <v>0</v>
      </c>
      <c r="AA240" s="587">
        <v>2015</v>
      </c>
      <c r="AB240" s="587">
        <v>33</v>
      </c>
      <c r="AC240" s="587" t="s">
        <v>339</v>
      </c>
      <c r="AD240" s="587" t="s">
        <v>340</v>
      </c>
      <c r="AE240" s="475">
        <v>0.16</v>
      </c>
    </row>
    <row r="241" spans="1:31" ht="78.75" x14ac:dyDescent="0.25">
      <c r="A241" s="547">
        <v>73</v>
      </c>
      <c r="B241" s="508" t="s">
        <v>322</v>
      </c>
      <c r="C241" s="72"/>
      <c r="D241" s="72"/>
      <c r="E241" s="12"/>
      <c r="F241" s="12"/>
      <c r="G241" s="12"/>
      <c r="H241" s="163">
        <v>0</v>
      </c>
      <c r="I241" s="150"/>
      <c r="J241" s="150"/>
      <c r="K241" s="377"/>
      <c r="L241" s="150"/>
      <c r="M241" s="156"/>
      <c r="N241" s="156"/>
      <c r="O241" s="156"/>
      <c r="P241" s="156"/>
      <c r="Q241" s="156"/>
      <c r="R241" s="157">
        <v>0.64573611999999991</v>
      </c>
      <c r="S241" s="157">
        <v>0.107557</v>
      </c>
      <c r="T241" s="157">
        <v>0.53817912000000001</v>
      </c>
      <c r="U241" s="150"/>
      <c r="V241" s="157">
        <v>0</v>
      </c>
      <c r="W241" s="156"/>
      <c r="X241" s="156"/>
      <c r="Y241" s="156"/>
      <c r="Z241" s="157">
        <v>0</v>
      </c>
      <c r="AA241" s="587">
        <v>2015</v>
      </c>
      <c r="AB241" s="587">
        <v>33</v>
      </c>
      <c r="AC241" s="587" t="s">
        <v>339</v>
      </c>
      <c r="AD241" s="587" t="s">
        <v>340</v>
      </c>
      <c r="AE241" s="475">
        <v>0.06</v>
      </c>
    </row>
    <row r="242" spans="1:31" ht="63" x14ac:dyDescent="0.25">
      <c r="A242" s="547">
        <v>74</v>
      </c>
      <c r="B242" s="508" t="s">
        <v>323</v>
      </c>
      <c r="C242" s="72"/>
      <c r="D242" s="72"/>
      <c r="E242" s="12"/>
      <c r="F242" s="12"/>
      <c r="G242" s="12"/>
      <c r="H242" s="163">
        <v>0</v>
      </c>
      <c r="I242" s="150"/>
      <c r="J242" s="150"/>
      <c r="K242" s="377"/>
      <c r="L242" s="150"/>
      <c r="M242" s="156"/>
      <c r="N242" s="156"/>
      <c r="O242" s="156"/>
      <c r="P242" s="156"/>
      <c r="Q242" s="156"/>
      <c r="R242" s="157">
        <v>0.15109663999999998</v>
      </c>
      <c r="S242" s="157">
        <v>2.5092699999999999E-2</v>
      </c>
      <c r="T242" s="157">
        <v>0.12600393999999998</v>
      </c>
      <c r="U242" s="150"/>
      <c r="V242" s="157">
        <v>0</v>
      </c>
      <c r="W242" s="156"/>
      <c r="X242" s="156"/>
      <c r="Y242" s="156"/>
      <c r="Z242" s="157">
        <v>0</v>
      </c>
      <c r="AA242" s="587">
        <v>2015</v>
      </c>
      <c r="AB242" s="587">
        <v>33</v>
      </c>
      <c r="AC242" s="587" t="s">
        <v>339</v>
      </c>
      <c r="AD242" s="587" t="s">
        <v>340</v>
      </c>
      <c r="AE242" s="475">
        <v>0.2</v>
      </c>
    </row>
    <row r="243" spans="1:31" ht="78.75" x14ac:dyDescent="0.25">
      <c r="A243" s="547">
        <v>75</v>
      </c>
      <c r="B243" s="508" t="s">
        <v>324</v>
      </c>
      <c r="C243" s="72"/>
      <c r="D243" s="72"/>
      <c r="E243" s="12"/>
      <c r="F243" s="12"/>
      <c r="G243" s="12"/>
      <c r="H243" s="163">
        <v>0</v>
      </c>
      <c r="I243" s="150"/>
      <c r="J243" s="150"/>
      <c r="K243" s="377"/>
      <c r="L243" s="150"/>
      <c r="M243" s="156"/>
      <c r="N243" s="156"/>
      <c r="O243" s="156"/>
      <c r="P243" s="156"/>
      <c r="Q243" s="156"/>
      <c r="R243" s="157">
        <v>0.12481331999999999</v>
      </c>
      <c r="S243" s="157">
        <v>2.0786879999999997E-2</v>
      </c>
      <c r="T243" s="157">
        <v>0.10402644</v>
      </c>
      <c r="U243" s="150"/>
      <c r="V243" s="157">
        <v>0</v>
      </c>
      <c r="W243" s="156"/>
      <c r="X243" s="156"/>
      <c r="Y243" s="156"/>
      <c r="Z243" s="157">
        <v>0</v>
      </c>
      <c r="AA243" s="587">
        <v>2015</v>
      </c>
      <c r="AB243" s="587">
        <v>33</v>
      </c>
      <c r="AC243" s="587" t="s">
        <v>339</v>
      </c>
      <c r="AD243" s="587" t="s">
        <v>340</v>
      </c>
      <c r="AE243" s="475">
        <v>0.05</v>
      </c>
    </row>
    <row r="244" spans="1:31" ht="63" x14ac:dyDescent="0.25">
      <c r="A244" s="547">
        <v>76</v>
      </c>
      <c r="B244" s="508" t="s">
        <v>325</v>
      </c>
      <c r="C244" s="72"/>
      <c r="D244" s="72"/>
      <c r="E244" s="12"/>
      <c r="F244" s="12"/>
      <c r="G244" s="12"/>
      <c r="H244" s="163">
        <v>0</v>
      </c>
      <c r="I244" s="150"/>
      <c r="J244" s="150"/>
      <c r="K244" s="377"/>
      <c r="L244" s="150"/>
      <c r="M244" s="156"/>
      <c r="N244" s="156"/>
      <c r="O244" s="156"/>
      <c r="P244" s="156"/>
      <c r="Q244" s="156"/>
      <c r="R244" s="157">
        <v>0.25247987999999999</v>
      </c>
      <c r="S244" s="157">
        <v>4.2012719999999996E-2</v>
      </c>
      <c r="T244" s="157">
        <v>0.21046715999999999</v>
      </c>
      <c r="U244" s="150"/>
      <c r="V244" s="157">
        <v>0</v>
      </c>
      <c r="W244" s="156"/>
      <c r="X244" s="156"/>
      <c r="Y244" s="156"/>
      <c r="Z244" s="157">
        <v>0</v>
      </c>
      <c r="AA244" s="587">
        <v>2015</v>
      </c>
      <c r="AB244" s="587">
        <v>33</v>
      </c>
      <c r="AC244" s="587" t="s">
        <v>339</v>
      </c>
      <c r="AD244" s="587" t="s">
        <v>340</v>
      </c>
      <c r="AE244" s="475">
        <v>0.03</v>
      </c>
    </row>
    <row r="245" spans="1:31" ht="47.25" x14ac:dyDescent="0.25">
      <c r="A245" s="547">
        <v>77</v>
      </c>
      <c r="B245" s="508" t="s">
        <v>326</v>
      </c>
      <c r="C245" s="72"/>
      <c r="D245" s="72"/>
      <c r="E245" s="12"/>
      <c r="F245" s="12"/>
      <c r="G245" s="12"/>
      <c r="H245" s="163">
        <v>0</v>
      </c>
      <c r="I245" s="150"/>
      <c r="J245" s="150"/>
      <c r="K245" s="377"/>
      <c r="L245" s="150"/>
      <c r="M245" s="156"/>
      <c r="N245" s="156"/>
      <c r="O245" s="156"/>
      <c r="P245" s="156"/>
      <c r="Q245" s="156"/>
      <c r="R245" s="157">
        <v>0.32781697999999998</v>
      </c>
      <c r="S245" s="157">
        <v>5.4934899999999995E-2</v>
      </c>
      <c r="T245" s="157">
        <v>0.27288207999999997</v>
      </c>
      <c r="U245" s="150"/>
      <c r="V245" s="157">
        <v>0</v>
      </c>
      <c r="W245" s="156"/>
      <c r="X245" s="156"/>
      <c r="Y245" s="156"/>
      <c r="Z245" s="157">
        <v>0</v>
      </c>
      <c r="AA245" s="587">
        <v>2015</v>
      </c>
      <c r="AB245" s="587">
        <v>33</v>
      </c>
      <c r="AC245" s="587" t="s">
        <v>339</v>
      </c>
      <c r="AD245" s="587" t="s">
        <v>340</v>
      </c>
      <c r="AE245" s="475">
        <v>0.03</v>
      </c>
    </row>
    <row r="246" spans="1:31" ht="63" x14ac:dyDescent="0.25">
      <c r="A246" s="547">
        <v>78</v>
      </c>
      <c r="B246" s="508" t="s">
        <v>327</v>
      </c>
      <c r="C246" s="72"/>
      <c r="D246" s="72"/>
      <c r="E246" s="12"/>
      <c r="F246" s="12"/>
      <c r="G246" s="12"/>
      <c r="H246" s="163">
        <v>0</v>
      </c>
      <c r="I246" s="150"/>
      <c r="J246" s="150"/>
      <c r="K246" s="377"/>
      <c r="L246" s="150"/>
      <c r="M246" s="156"/>
      <c r="N246" s="156"/>
      <c r="O246" s="156"/>
      <c r="P246" s="156"/>
      <c r="Q246" s="156"/>
      <c r="R246" s="157">
        <v>0.21302185999999998</v>
      </c>
      <c r="S246" s="157">
        <v>3.5689099999999994E-2</v>
      </c>
      <c r="T246" s="157">
        <v>0.17733275999999998</v>
      </c>
      <c r="U246" s="150"/>
      <c r="V246" s="157">
        <v>0</v>
      </c>
      <c r="W246" s="156"/>
      <c r="X246" s="156"/>
      <c r="Y246" s="156"/>
      <c r="Z246" s="157">
        <v>0</v>
      </c>
      <c r="AA246" s="587">
        <v>2015</v>
      </c>
      <c r="AB246" s="587">
        <v>33</v>
      </c>
      <c r="AC246" s="587" t="s">
        <v>339</v>
      </c>
      <c r="AD246" s="587" t="s">
        <v>340</v>
      </c>
      <c r="AE246" s="475">
        <v>0.12</v>
      </c>
    </row>
    <row r="247" spans="1:31" ht="63" x14ac:dyDescent="0.25">
      <c r="A247" s="547">
        <v>79</v>
      </c>
      <c r="B247" s="508" t="s">
        <v>328</v>
      </c>
      <c r="C247" s="72"/>
      <c r="D247" s="72"/>
      <c r="E247" s="12"/>
      <c r="F247" s="12"/>
      <c r="G247" s="12"/>
      <c r="H247" s="163">
        <v>0</v>
      </c>
      <c r="I247" s="150"/>
      <c r="J247" s="150"/>
      <c r="K247" s="377"/>
      <c r="L247" s="150"/>
      <c r="M247" s="156"/>
      <c r="N247" s="156"/>
      <c r="O247" s="156"/>
      <c r="P247" s="156"/>
      <c r="Q247" s="156"/>
      <c r="R247" s="157">
        <v>0.26027259999999997</v>
      </c>
      <c r="S247" s="157">
        <v>4.3687139999999999E-2</v>
      </c>
      <c r="T247" s="157">
        <v>0.21658545999999998</v>
      </c>
      <c r="U247" s="150"/>
      <c r="V247" s="157">
        <v>0</v>
      </c>
      <c r="W247" s="156"/>
      <c r="X247" s="156"/>
      <c r="Y247" s="156"/>
      <c r="Z247" s="157">
        <v>0</v>
      </c>
      <c r="AA247" s="587">
        <v>2015</v>
      </c>
      <c r="AB247" s="587">
        <v>33</v>
      </c>
      <c r="AC247" s="587" t="s">
        <v>339</v>
      </c>
      <c r="AD247" s="587" t="s">
        <v>340</v>
      </c>
      <c r="AE247" s="475">
        <v>0.08</v>
      </c>
    </row>
    <row r="248" spans="1:31" ht="47.25" x14ac:dyDescent="0.25">
      <c r="A248" s="547">
        <v>80</v>
      </c>
      <c r="B248" s="508" t="s">
        <v>329</v>
      </c>
      <c r="C248" s="72"/>
      <c r="D248" s="72"/>
      <c r="E248" s="12"/>
      <c r="F248" s="12"/>
      <c r="G248" s="12"/>
      <c r="H248" s="163">
        <v>0</v>
      </c>
      <c r="I248" s="150"/>
      <c r="J248" s="150"/>
      <c r="K248" s="377"/>
      <c r="L248" s="150"/>
      <c r="M248" s="156"/>
      <c r="N248" s="156"/>
      <c r="O248" s="156"/>
      <c r="P248" s="156"/>
      <c r="Q248" s="156"/>
      <c r="R248" s="157">
        <v>0.28903627999999998</v>
      </c>
      <c r="S248" s="157">
        <v>4.8172319999999998E-2</v>
      </c>
      <c r="T248" s="157">
        <v>0.24086395999999999</v>
      </c>
      <c r="U248" s="150"/>
      <c r="V248" s="157">
        <v>0</v>
      </c>
      <c r="W248" s="156"/>
      <c r="X248" s="156"/>
      <c r="Y248" s="156"/>
      <c r="Z248" s="157">
        <v>0</v>
      </c>
      <c r="AA248" s="587">
        <v>2015</v>
      </c>
      <c r="AB248" s="587">
        <v>33</v>
      </c>
      <c r="AC248" s="587" t="s">
        <v>339</v>
      </c>
      <c r="AD248" s="587" t="s">
        <v>340</v>
      </c>
      <c r="AE248" s="475">
        <v>0.09</v>
      </c>
    </row>
    <row r="249" spans="1:31" ht="78.75" x14ac:dyDescent="0.25">
      <c r="A249" s="547">
        <v>81</v>
      </c>
      <c r="B249" s="508" t="s">
        <v>330</v>
      </c>
      <c r="C249" s="72"/>
      <c r="D249" s="72"/>
      <c r="E249" s="12"/>
      <c r="F249" s="12"/>
      <c r="G249" s="12"/>
      <c r="H249" s="163">
        <v>0</v>
      </c>
      <c r="I249" s="150"/>
      <c r="J249" s="150"/>
      <c r="K249" s="377"/>
      <c r="L249" s="150"/>
      <c r="M249" s="156"/>
      <c r="N249" s="156"/>
      <c r="O249" s="156"/>
      <c r="P249" s="156"/>
      <c r="Q249" s="156"/>
      <c r="R249" s="157">
        <v>0.36615635999999996</v>
      </c>
      <c r="S249" s="157">
        <v>6.0970599999999993E-2</v>
      </c>
      <c r="T249" s="157">
        <v>0.30518575999999997</v>
      </c>
      <c r="U249" s="150"/>
      <c r="V249" s="157">
        <v>0</v>
      </c>
      <c r="W249" s="156"/>
      <c r="X249" s="156"/>
      <c r="Y249" s="156"/>
      <c r="Z249" s="157">
        <v>0</v>
      </c>
      <c r="AA249" s="587">
        <v>2015</v>
      </c>
      <c r="AB249" s="587">
        <v>33</v>
      </c>
      <c r="AC249" s="587" t="s">
        <v>339</v>
      </c>
      <c r="AD249" s="587" t="s">
        <v>340</v>
      </c>
      <c r="AE249" s="475">
        <v>0.03</v>
      </c>
    </row>
    <row r="250" spans="1:31" ht="78.75" x14ac:dyDescent="0.25">
      <c r="A250" s="547">
        <v>82</v>
      </c>
      <c r="B250" s="508" t="s">
        <v>331</v>
      </c>
      <c r="C250" s="72"/>
      <c r="D250" s="72"/>
      <c r="E250" s="12"/>
      <c r="F250" s="12"/>
      <c r="G250" s="12"/>
      <c r="H250" s="163">
        <v>0</v>
      </c>
      <c r="I250" s="150"/>
      <c r="J250" s="150"/>
      <c r="K250" s="377"/>
      <c r="L250" s="150"/>
      <c r="M250" s="156"/>
      <c r="N250" s="156"/>
      <c r="O250" s="156"/>
      <c r="P250" s="156"/>
      <c r="Q250" s="156"/>
      <c r="R250" s="157">
        <v>0.82015191999999992</v>
      </c>
      <c r="S250" s="157">
        <v>0.13633602</v>
      </c>
      <c r="T250" s="157">
        <v>0.68381589999999992</v>
      </c>
      <c r="U250" s="150"/>
      <c r="V250" s="157">
        <v>0</v>
      </c>
      <c r="W250" s="156"/>
      <c r="X250" s="156"/>
      <c r="Y250" s="156"/>
      <c r="Z250" s="157">
        <v>0</v>
      </c>
      <c r="AA250" s="587">
        <v>2015</v>
      </c>
      <c r="AB250" s="587">
        <v>33</v>
      </c>
      <c r="AC250" s="587" t="s">
        <v>339</v>
      </c>
      <c r="AD250" s="587" t="s">
        <v>340</v>
      </c>
      <c r="AE250" s="475">
        <v>7.0000000000000007E-2</v>
      </c>
    </row>
    <row r="251" spans="1:31" ht="63" x14ac:dyDescent="0.25">
      <c r="A251" s="547">
        <v>83</v>
      </c>
      <c r="B251" s="508" t="s">
        <v>332</v>
      </c>
      <c r="C251" s="72"/>
      <c r="D251" s="72"/>
      <c r="E251" s="12"/>
      <c r="F251" s="12"/>
      <c r="G251" s="12"/>
      <c r="H251" s="163">
        <v>0</v>
      </c>
      <c r="I251" s="150"/>
      <c r="J251" s="150"/>
      <c r="K251" s="377"/>
      <c r="L251" s="150"/>
      <c r="M251" s="156"/>
      <c r="N251" s="156"/>
      <c r="O251" s="156"/>
      <c r="P251" s="156"/>
      <c r="Q251" s="156"/>
      <c r="R251" s="157">
        <v>0.60459069999999993</v>
      </c>
      <c r="S251" s="157">
        <v>0.10068468</v>
      </c>
      <c r="T251" s="157">
        <v>0.50390601999999995</v>
      </c>
      <c r="U251" s="150"/>
      <c r="V251" s="157">
        <v>0</v>
      </c>
      <c r="W251" s="156"/>
      <c r="X251" s="156"/>
      <c r="Y251" s="156"/>
      <c r="Z251" s="157">
        <v>0</v>
      </c>
      <c r="AA251" s="587">
        <v>2015</v>
      </c>
      <c r="AB251" s="587">
        <v>33</v>
      </c>
      <c r="AC251" s="587" t="s">
        <v>339</v>
      </c>
      <c r="AD251" s="587" t="s">
        <v>340</v>
      </c>
      <c r="AE251" s="475">
        <v>0.23</v>
      </c>
    </row>
    <row r="252" spans="1:31" ht="63" x14ac:dyDescent="0.25">
      <c r="A252" s="547">
        <v>84</v>
      </c>
      <c r="B252" s="508" t="s">
        <v>333</v>
      </c>
      <c r="C252" s="72"/>
      <c r="D252" s="72"/>
      <c r="E252" s="12"/>
      <c r="F252" s="12"/>
      <c r="G252" s="12"/>
      <c r="H252" s="163">
        <v>0</v>
      </c>
      <c r="I252" s="150"/>
      <c r="J252" s="150"/>
      <c r="K252" s="377"/>
      <c r="L252" s="150"/>
      <c r="M252" s="156"/>
      <c r="N252" s="156"/>
      <c r="O252" s="156"/>
      <c r="P252" s="156"/>
      <c r="Q252" s="156"/>
      <c r="R252" s="157">
        <v>0.48677241999999998</v>
      </c>
      <c r="S252" s="157">
        <v>8.0602259999999995E-2</v>
      </c>
      <c r="T252" s="157">
        <v>0.40617015999999995</v>
      </c>
      <c r="U252" s="150"/>
      <c r="V252" s="157">
        <v>0</v>
      </c>
      <c r="W252" s="156"/>
      <c r="X252" s="156"/>
      <c r="Y252" s="156"/>
      <c r="Z252" s="157">
        <v>0</v>
      </c>
      <c r="AA252" s="587">
        <v>2015</v>
      </c>
      <c r="AB252" s="587">
        <v>33</v>
      </c>
      <c r="AC252" s="587" t="s">
        <v>339</v>
      </c>
      <c r="AD252" s="587" t="s">
        <v>340</v>
      </c>
      <c r="AE252" s="475">
        <v>0.13</v>
      </c>
    </row>
    <row r="253" spans="1:31" ht="78.75" x14ac:dyDescent="0.25">
      <c r="A253" s="547">
        <v>85</v>
      </c>
      <c r="B253" s="508" t="s">
        <v>334</v>
      </c>
      <c r="C253" s="72"/>
      <c r="D253" s="72"/>
      <c r="E253" s="12"/>
      <c r="F253" s="12"/>
      <c r="G253" s="12"/>
      <c r="H253" s="163">
        <v>0</v>
      </c>
      <c r="I253" s="150"/>
      <c r="J253" s="150"/>
      <c r="K253" s="377"/>
      <c r="L253" s="150"/>
      <c r="M253" s="156"/>
      <c r="N253" s="156"/>
      <c r="O253" s="156"/>
      <c r="P253" s="156"/>
      <c r="Q253" s="156"/>
      <c r="R253" s="157">
        <v>0.19292291999999997</v>
      </c>
      <c r="S253" s="157">
        <v>3.2111339999999995E-2</v>
      </c>
      <c r="T253" s="157">
        <v>0.16081157999999998</v>
      </c>
      <c r="U253" s="150"/>
      <c r="V253" s="157">
        <v>0</v>
      </c>
      <c r="W253" s="156"/>
      <c r="X253" s="156"/>
      <c r="Y253" s="156"/>
      <c r="Z253" s="157">
        <v>0</v>
      </c>
      <c r="AA253" s="587">
        <v>2015</v>
      </c>
      <c r="AB253" s="587">
        <v>33</v>
      </c>
      <c r="AC253" s="587" t="s">
        <v>339</v>
      </c>
      <c r="AD253" s="587" t="s">
        <v>340</v>
      </c>
      <c r="AE253" s="475">
        <v>0.24</v>
      </c>
    </row>
    <row r="254" spans="1:31" x14ac:dyDescent="0.25">
      <c r="A254" s="13"/>
      <c r="B254" s="505"/>
      <c r="C254" s="72"/>
      <c r="D254" s="72"/>
      <c r="E254" s="12"/>
      <c r="F254" s="12"/>
      <c r="G254" s="12"/>
      <c r="H254" s="177"/>
      <c r="I254" s="177"/>
      <c r="J254" s="177"/>
      <c r="K254" s="178"/>
      <c r="L254" s="177"/>
      <c r="M254" s="12"/>
      <c r="N254" s="12"/>
      <c r="O254" s="12"/>
      <c r="P254" s="12"/>
      <c r="Q254" s="12"/>
      <c r="R254" s="139"/>
      <c r="S254" s="139"/>
      <c r="T254" s="139"/>
      <c r="U254" s="162"/>
      <c r="V254" s="139"/>
      <c r="W254" s="12"/>
      <c r="X254" s="12"/>
      <c r="Y254" s="12"/>
      <c r="Z254" s="34"/>
      <c r="AA254" s="12"/>
      <c r="AB254" s="12"/>
      <c r="AC254" s="12"/>
      <c r="AD254" s="12"/>
      <c r="AE254" s="35"/>
    </row>
    <row r="255" spans="1:31" x14ac:dyDescent="0.25">
      <c r="A255" s="13"/>
      <c r="B255" s="505"/>
      <c r="C255" s="72"/>
      <c r="D255" s="72"/>
      <c r="E255" s="12"/>
      <c r="F255" s="12"/>
      <c r="G255" s="12"/>
      <c r="H255" s="177"/>
      <c r="I255" s="177"/>
      <c r="J255" s="177"/>
      <c r="K255" s="178"/>
      <c r="L255" s="177"/>
      <c r="M255" s="12"/>
      <c r="N255" s="12"/>
      <c r="O255" s="12"/>
      <c r="P255" s="12"/>
      <c r="Q255" s="12"/>
      <c r="R255" s="139"/>
      <c r="S255" s="139"/>
      <c r="T255" s="139"/>
      <c r="U255" s="162"/>
      <c r="V255" s="139"/>
      <c r="W255" s="12"/>
      <c r="X255" s="12"/>
      <c r="Y255" s="12"/>
      <c r="Z255" s="34"/>
      <c r="AA255" s="12"/>
      <c r="AB255" s="12"/>
      <c r="AC255" s="12"/>
      <c r="AD255" s="12"/>
      <c r="AE255" s="35"/>
    </row>
    <row r="256" spans="1:31" ht="47.25" x14ac:dyDescent="0.25">
      <c r="A256" s="13"/>
      <c r="B256" s="7" t="s">
        <v>11</v>
      </c>
      <c r="C256" s="72"/>
      <c r="D256" s="72"/>
      <c r="E256" s="12"/>
      <c r="F256" s="12"/>
      <c r="G256" s="12"/>
      <c r="H256" s="177"/>
      <c r="I256" s="177"/>
      <c r="J256" s="177"/>
      <c r="K256" s="178"/>
      <c r="L256" s="177"/>
      <c r="M256" s="12"/>
      <c r="N256" s="12"/>
      <c r="O256" s="12"/>
      <c r="P256" s="12"/>
      <c r="Q256" s="12"/>
      <c r="R256" s="139"/>
      <c r="S256" s="139"/>
      <c r="T256" s="139"/>
      <c r="U256" s="162"/>
      <c r="V256" s="139"/>
      <c r="W256" s="12"/>
      <c r="X256" s="12"/>
      <c r="Y256" s="12"/>
      <c r="Z256" s="34"/>
      <c r="AA256" s="12"/>
      <c r="AB256" s="12"/>
      <c r="AC256" s="12"/>
      <c r="AD256" s="12"/>
      <c r="AE256" s="35"/>
    </row>
    <row r="257" spans="1:31" x14ac:dyDescent="0.25">
      <c r="A257" s="13"/>
      <c r="B257" s="49" t="s">
        <v>3</v>
      </c>
      <c r="C257" s="72"/>
      <c r="D257" s="72"/>
      <c r="E257" s="12"/>
      <c r="F257" s="12"/>
      <c r="G257" s="12"/>
      <c r="H257" s="177"/>
      <c r="I257" s="177"/>
      <c r="J257" s="177"/>
      <c r="K257" s="178"/>
      <c r="L257" s="177"/>
      <c r="M257" s="12"/>
      <c r="N257" s="12"/>
      <c r="O257" s="12"/>
      <c r="P257" s="12"/>
      <c r="Q257" s="12"/>
      <c r="R257" s="139"/>
      <c r="S257" s="139"/>
      <c r="T257" s="139"/>
      <c r="U257" s="162"/>
      <c r="V257" s="139"/>
      <c r="W257" s="12"/>
      <c r="X257" s="12"/>
      <c r="Y257" s="12"/>
      <c r="Z257" s="34"/>
      <c r="AA257" s="12"/>
      <c r="AB257" s="12"/>
      <c r="AC257" s="12"/>
      <c r="AD257" s="12"/>
      <c r="AE257" s="35"/>
    </row>
    <row r="258" spans="1:31" x14ac:dyDescent="0.25">
      <c r="A258" s="13"/>
      <c r="B258" s="49" t="s">
        <v>5</v>
      </c>
      <c r="C258" s="72"/>
      <c r="D258" s="72"/>
      <c r="E258" s="12"/>
      <c r="F258" s="12"/>
      <c r="G258" s="12"/>
      <c r="H258" s="177"/>
      <c r="I258" s="177"/>
      <c r="J258" s="177"/>
      <c r="K258" s="178"/>
      <c r="L258" s="177"/>
      <c r="M258" s="12"/>
      <c r="N258" s="12"/>
      <c r="O258" s="12"/>
      <c r="P258" s="12"/>
      <c r="Q258" s="12"/>
      <c r="R258" s="139"/>
      <c r="S258" s="139"/>
      <c r="T258" s="139"/>
      <c r="U258" s="162"/>
      <c r="V258" s="139"/>
      <c r="W258" s="12"/>
      <c r="X258" s="12"/>
      <c r="Y258" s="12"/>
      <c r="Z258" s="34"/>
      <c r="AA258" s="12"/>
      <c r="AB258" s="12"/>
      <c r="AC258" s="12"/>
      <c r="AD258" s="12"/>
      <c r="AE258" s="35"/>
    </row>
    <row r="259" spans="1:31" ht="16.5" thickBot="1" x14ac:dyDescent="0.3">
      <c r="A259" s="14" t="s">
        <v>4</v>
      </c>
      <c r="B259" s="15"/>
      <c r="C259" s="81"/>
      <c r="D259" s="81"/>
      <c r="E259" s="15"/>
      <c r="F259" s="15"/>
      <c r="G259" s="15"/>
      <c r="H259" s="185"/>
      <c r="I259" s="185"/>
      <c r="J259" s="185"/>
      <c r="K259" s="181"/>
      <c r="L259" s="185"/>
      <c r="M259" s="15"/>
      <c r="N259" s="15"/>
      <c r="O259" s="15"/>
      <c r="P259" s="15"/>
      <c r="Q259" s="15"/>
      <c r="R259" s="146"/>
      <c r="S259" s="146"/>
      <c r="T259" s="146"/>
      <c r="U259" s="164"/>
      <c r="V259" s="146"/>
      <c r="W259" s="15"/>
      <c r="X259" s="15"/>
      <c r="Y259" s="15"/>
      <c r="Z259" s="471"/>
      <c r="AA259" s="15"/>
      <c r="AB259" s="15"/>
      <c r="AC259" s="15"/>
      <c r="AD259" s="15"/>
      <c r="AE259" s="474"/>
    </row>
    <row r="260" spans="1:31" x14ac:dyDescent="0.25">
      <c r="C260" s="82"/>
      <c r="D260" s="82"/>
      <c r="R260" s="132"/>
      <c r="S260" s="132"/>
      <c r="T260" s="132"/>
    </row>
    <row r="261" spans="1:31" x14ac:dyDescent="0.25">
      <c r="B261" s="1054" t="s">
        <v>77</v>
      </c>
      <c r="C261" s="1054"/>
      <c r="D261" s="1054"/>
      <c r="E261" s="1054"/>
      <c r="F261" s="1054"/>
      <c r="G261" s="1054"/>
      <c r="H261" s="1054"/>
      <c r="I261" s="1054"/>
      <c r="J261" s="1054"/>
      <c r="K261" s="1054"/>
      <c r="L261" s="1054"/>
      <c r="M261" s="1054"/>
      <c r="N261" s="1054"/>
      <c r="O261" s="1054"/>
      <c r="P261" s="1054"/>
      <c r="Q261" s="1054"/>
      <c r="R261" s="1054"/>
      <c r="S261" s="1054"/>
      <c r="T261" s="1054"/>
      <c r="U261" s="1054"/>
    </row>
    <row r="262" spans="1:31" x14ac:dyDescent="0.25">
      <c r="B262" s="22" t="s">
        <v>78</v>
      </c>
      <c r="R262" s="132"/>
      <c r="S262" s="132"/>
      <c r="T262" s="132"/>
    </row>
    <row r="263" spans="1:31" x14ac:dyDescent="0.25">
      <c r="C263" s="82"/>
      <c r="D263" s="82"/>
      <c r="R263" s="132"/>
      <c r="S263" s="132"/>
      <c r="T263" s="132"/>
      <c r="AC263" s="25"/>
    </row>
    <row r="264" spans="1:31" ht="18.75" x14ac:dyDescent="0.3">
      <c r="C264" s="83"/>
      <c r="D264" s="83"/>
      <c r="E264" s="40"/>
      <c r="S264" s="165"/>
      <c r="T264" s="165"/>
      <c r="U264" s="166"/>
      <c r="AA264" s="25"/>
    </row>
    <row r="265" spans="1:31" ht="22.5" x14ac:dyDescent="0.3">
      <c r="E265" s="40"/>
      <c r="F265" s="56" t="s">
        <v>20</v>
      </c>
      <c r="G265" s="40"/>
      <c r="H265" s="186"/>
      <c r="I265" s="186"/>
      <c r="J265" s="186"/>
      <c r="K265" s="182"/>
      <c r="L265" s="186"/>
      <c r="M265" s="40"/>
      <c r="N265" s="40"/>
      <c r="P265" s="16"/>
      <c r="R265" s="167" t="s">
        <v>21</v>
      </c>
      <c r="S265" s="168"/>
      <c r="T265" s="168"/>
      <c r="U265" s="169"/>
    </row>
    <row r="266" spans="1:31" ht="20.25" x14ac:dyDescent="0.3">
      <c r="E266" s="40"/>
      <c r="S266" s="170"/>
      <c r="T266" s="171"/>
      <c r="U266" s="169"/>
    </row>
    <row r="267" spans="1:31" ht="23.25" x14ac:dyDescent="0.3">
      <c r="E267" s="40"/>
      <c r="F267" s="56" t="s">
        <v>30</v>
      </c>
      <c r="G267" s="17"/>
      <c r="H267" s="187"/>
      <c r="I267" s="188"/>
      <c r="J267" s="187"/>
      <c r="K267" s="189"/>
      <c r="L267" s="190"/>
      <c r="M267" s="20"/>
      <c r="N267" s="20"/>
      <c r="P267" s="16"/>
      <c r="R267" s="167" t="s">
        <v>26</v>
      </c>
      <c r="S267" s="170"/>
      <c r="T267" s="168"/>
      <c r="U267" s="169"/>
    </row>
    <row r="268" spans="1:31" ht="20.25" x14ac:dyDescent="0.3">
      <c r="E268" s="40"/>
      <c r="S268" s="168"/>
      <c r="T268" s="168"/>
      <c r="U268" s="169"/>
    </row>
    <row r="269" spans="1:31" ht="23.25" x14ac:dyDescent="0.3">
      <c r="E269" s="40"/>
      <c r="F269" s="56" t="s">
        <v>22</v>
      </c>
      <c r="G269" s="17"/>
      <c r="H269" s="187"/>
      <c r="I269" s="188"/>
      <c r="J269" s="187"/>
      <c r="K269" s="189"/>
      <c r="L269" s="190"/>
      <c r="M269" s="20"/>
      <c r="N269" s="20"/>
      <c r="P269" s="16"/>
      <c r="R269" s="167" t="s">
        <v>23</v>
      </c>
      <c r="S269" s="168"/>
      <c r="T269" s="168"/>
      <c r="U269" s="168"/>
    </row>
    <row r="270" spans="1:31" ht="23.25" x14ac:dyDescent="0.3">
      <c r="E270" s="40"/>
      <c r="F270" s="56"/>
      <c r="G270" s="17"/>
      <c r="H270" s="187"/>
      <c r="I270" s="188"/>
      <c r="J270" s="187"/>
      <c r="K270" s="189"/>
      <c r="L270" s="190"/>
      <c r="M270" s="20"/>
      <c r="N270" s="20"/>
      <c r="O270" s="1039"/>
      <c r="P270" s="1039"/>
      <c r="Q270" s="20"/>
      <c r="R270" s="172"/>
      <c r="S270" s="165"/>
      <c r="T270" s="165"/>
      <c r="U270" s="166"/>
    </row>
  </sheetData>
  <mergeCells count="16">
    <mergeCell ref="A6:AE6"/>
    <mergeCell ref="U9:AE9"/>
    <mergeCell ref="AB10:AE10"/>
    <mergeCell ref="AD12:AE12"/>
    <mergeCell ref="A16:A18"/>
    <mergeCell ref="B16:B18"/>
    <mergeCell ref="H15:L15"/>
    <mergeCell ref="C16:G17"/>
    <mergeCell ref="M16:Q17"/>
    <mergeCell ref="R16:V17"/>
    <mergeCell ref="O270:P270"/>
    <mergeCell ref="H16:L17"/>
    <mergeCell ref="W16:AE16"/>
    <mergeCell ref="W17:Z17"/>
    <mergeCell ref="AA17:AE17"/>
    <mergeCell ref="B261:U261"/>
  </mergeCells>
  <conditionalFormatting sqref="B220:B1048576 B1:B22 B95:B96 B172:B184">
    <cfRule type="duplicateValues" dxfId="5" priority="7"/>
  </conditionalFormatting>
  <conditionalFormatting sqref="B169:B171">
    <cfRule type="duplicateValues" dxfId="4" priority="2"/>
  </conditionalFormatting>
  <conditionalFormatting sqref="B185:B219">
    <cfRule type="duplicateValues" dxfId="3" priority="1"/>
  </conditionalFormatting>
  <pageMargins left="0.70866141732283472" right="0.31496062992125984" top="0.74803149606299213" bottom="0.74803149606299213" header="0.31496062992125984" footer="0.31496062992125984"/>
  <pageSetup paperSize="9" scale="44" fitToHeight="0" orientation="landscape" horizontalDpi="0" verticalDpi="0"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21</vt:i4>
      </vt:variant>
    </vt:vector>
  </HeadingPairs>
  <TitlesOfParts>
    <vt:vector size="33" baseType="lpstr">
      <vt:lpstr>приложение 9 1 квартал</vt:lpstr>
      <vt:lpstr>приложение 9 2 квартал</vt:lpstr>
      <vt:lpstr>приложение 9 3 квартал</vt:lpstr>
      <vt:lpstr>приложение 9 4 квартал</vt:lpstr>
      <vt:lpstr>приложение 7.1 1 квартал</vt:lpstr>
      <vt:lpstr>приложение 7.1 2 квартал</vt:lpstr>
      <vt:lpstr>приложение 7.1 3 квартал</vt:lpstr>
      <vt:lpstr>приложение 7.1 4 квартал</vt:lpstr>
      <vt:lpstr>приложение 7.2 1 квартал</vt:lpstr>
      <vt:lpstr>приложение 7.2 2 квартал</vt:lpstr>
      <vt:lpstr>приложение 7.2 3 квартал</vt:lpstr>
      <vt:lpstr>приложение 7.2 4 квартал</vt:lpstr>
      <vt:lpstr>'приложение 7.1 1 квартал'!Заголовки_для_печати</vt:lpstr>
      <vt:lpstr>'приложение 7.1 2 квартал'!Заголовки_для_печати</vt:lpstr>
      <vt:lpstr>'приложение 7.1 3 квартал'!Заголовки_для_печати</vt:lpstr>
      <vt:lpstr>'приложение 7.1 4 квартал'!Заголовки_для_печати</vt:lpstr>
      <vt:lpstr>'приложение 7.2 1 квартал'!Заголовки_для_печати</vt:lpstr>
      <vt:lpstr>'приложение 7.2 2 квартал'!Заголовки_для_печати</vt:lpstr>
      <vt:lpstr>'приложение 7.2 3 квартал'!Заголовки_для_печати</vt:lpstr>
      <vt:lpstr>'приложение 7.2 4 квартал'!Заголовки_для_печати</vt:lpstr>
      <vt:lpstr>'приложение 9 1 квартал'!Заголовки_для_печати</vt:lpstr>
      <vt:lpstr>'приложение 9 2 квартал'!Заголовки_для_печати</vt:lpstr>
      <vt:lpstr>'приложение 9 3 квартал'!Заголовки_для_печати</vt:lpstr>
      <vt:lpstr>'приложение 9 4 квартал'!Заголовки_для_печати</vt:lpstr>
      <vt:lpstr>'приложение 7.1 1 квартал'!Область_печати</vt:lpstr>
      <vt:lpstr>'приложение 7.1 2 квартал'!Область_печати</vt:lpstr>
      <vt:lpstr>'приложение 7.1 3 квартал'!Область_печати</vt:lpstr>
      <vt:lpstr>'приложение 7.1 4 квартал'!Область_печати</vt:lpstr>
      <vt:lpstr>'приложение 7.2 3 квартал'!Область_печати</vt:lpstr>
      <vt:lpstr>'приложение 9 1 квартал'!Область_печати</vt:lpstr>
      <vt:lpstr>'приложение 9 2 квартал'!Область_печати</vt:lpstr>
      <vt:lpstr>'приложение 9 3 квартал'!Область_печати</vt:lpstr>
      <vt:lpstr>'приложение 9 4 квартал'!Область_печати</vt:lpstr>
    </vt:vector>
  </TitlesOfParts>
  <Company>Datanium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Молдованцева Юлия</cp:lastModifiedBy>
  <cp:lastPrinted>2016-11-08T06:01:38Z</cp:lastPrinted>
  <dcterms:created xsi:type="dcterms:W3CDTF">2009-07-27T10:10:26Z</dcterms:created>
  <dcterms:modified xsi:type="dcterms:W3CDTF">2018-10-01T06:36:36Z</dcterms:modified>
</cp:coreProperties>
</file>