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3035" firstSheet="1" activeTab="1"/>
  </bookViews>
  <sheets>
    <sheet name="стр.1_5" sheetId="1" state="hidden" r:id="rId1"/>
    <sheet name="Лист 1" sheetId="2" r:id="rId2"/>
  </sheets>
  <externalReferences>
    <externalReference r:id="rId5"/>
    <externalReference r:id="rId6"/>
  </externalReferences>
  <definedNames>
    <definedName name="org">'[2]Титульный'!$F$13</definedName>
    <definedName name="prd">'[2]Титульный'!$F$8</definedName>
    <definedName name="prdDop">'[2]Титульный'!$F$9</definedName>
    <definedName name="TABLE" localSheetId="1">'Лист 1'!$A$7:$F$43</definedName>
    <definedName name="TABLE" localSheetId="0">'стр.1_5'!$A$7:$F$43</definedName>
    <definedName name="_xlnm.Print_Titles" localSheetId="1">'Лист 1'!$7:$7</definedName>
    <definedName name="_xlnm.Print_Titles" localSheetId="0">'стр.1_5'!$7:$7</definedName>
    <definedName name="_xlnm.Print_Area" localSheetId="1">'Лист 1'!$A$1:$F$47</definedName>
    <definedName name="_xlnm.Print_Area" localSheetId="0">'стр.1_5'!$A$1:$F$47</definedName>
  </definedNames>
  <calcPr fullCalcOnLoad="1"/>
</workbook>
</file>

<file path=xl/sharedStrings.xml><?xml version="1.0" encoding="utf-8"?>
<sst xmlns="http://schemas.openxmlformats.org/spreadsheetml/2006/main" count="254" uniqueCount="87">
  <si>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</si>
  <si>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</si>
  <si>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</si>
  <si>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</si>
  <si>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</si>
  <si>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</si>
  <si>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</si>
  <si>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</si>
  <si>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</si>
  <si>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</si>
  <si>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</si>
  <si>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</si>
  <si>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</si>
  <si>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</si>
  <si>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</si>
  <si>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</si>
  <si>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</si>
  <si>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</si>
  <si>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</si>
  <si>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</si>
  <si>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</si>
  <si>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</si>
  <si>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</si>
  <si>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</si>
  <si>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</si>
  <si>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</si>
  <si>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</si>
  <si>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</si>
  <si>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</si>
  <si>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</si>
  <si>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</si>
  <si>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</si>
  <si>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</si>
  <si>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</si>
  <si>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</si>
  <si>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</si>
  <si>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</si>
  <si>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</si>
  <si>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</si>
  <si>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</si>
  <si>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</si>
  <si>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</si>
  <si>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</si>
  <si>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</si>
  <si>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</si>
  <si>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</si>
  <si>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</si>
  <si>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</si>
  <si>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</si>
  <si>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</si>
  <si>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</si>
  <si>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</si>
  <si>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</si>
  <si>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</si>
  <si>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</si>
  <si>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</si>
  <si>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</si>
  <si>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</si>
  <si>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</si>
  <si>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</si>
  <si>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</si>
  <si>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</si>
  <si>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</si>
  <si>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</si>
  <si>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</si>
  <si>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</si>
  <si>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</si>
  <si>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</si>
  <si>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</si>
  <si>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</si>
  <si>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</si>
  <si>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</si>
  <si>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</si>
  <si>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</si>
  <si>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</si>
  <si>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</si>
  <si>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</si>
  <si>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</si>
  <si>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</si>
  <si>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</si>
  <si>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</si>
  <si>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</si>
  <si>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</si>
  <si>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-</t>
  </si>
  <si>
    <t>Приказ Минэнерго и ЖКХ Самарской области от 20.09.2014 №242</t>
  </si>
  <si>
    <t>Приказ Минэнерго и ЖКХ Самарской области от 08.07.2014 №148</t>
  </si>
  <si>
    <t>Факт 2015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</si>
</sst>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</numFmts>
  <fonts count="50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9" fillId="0" borderId="0" applyBorder="0">
      <alignment vertical="top"/>
      <protection/>
    </xf>
    <xf numFmtId="49" fontId="9" fillId="0" borderId="0" applyBorder="0">
      <alignment vertical="top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2" fontId="1" fillId="33" borderId="0" xfId="0" applyNumberFormat="1" applyFont="1" applyFill="1" applyAlignment="1">
      <alignment horizontal="center" vertical="top"/>
    </xf>
    <xf numFmtId="4" fontId="1" fillId="33" borderId="0" xfId="0" applyNumberFormat="1" applyFont="1" applyFill="1" applyAlignment="1">
      <alignment horizontal="center" vertical="top"/>
    </xf>
    <xf numFmtId="0" fontId="1" fillId="33" borderId="0" xfId="0" applyFont="1" applyFill="1" applyAlignment="1">
      <alignment horizontal="center" vertical="top" wrapText="1"/>
    </xf>
    <xf numFmtId="3" fontId="1" fillId="33" borderId="0" xfId="0" applyNumberFormat="1" applyFont="1" applyFill="1" applyAlignment="1">
      <alignment horizontal="center" vertical="top"/>
    </xf>
    <xf numFmtId="43" fontId="1" fillId="0" borderId="0" xfId="67" applyFont="1" applyAlignment="1">
      <alignment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horizontal="center" vertical="top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3" fontId="1" fillId="0" borderId="0" xfId="0" applyNumberFormat="1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13" xfId="54"/>
    <cellStyle name="Обычный 14" xfId="55"/>
    <cellStyle name="Обычный 2 7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k201\ForAll\Users\ShadrinaEP\Documents\&#1058;&#1072;&#1088;&#1080;&#1092;&#1099;%20&#1047;&#1040;&#1054;%20&#1057;&#1057;&#1050;%202015-2019\&#1054;&#1090;&#1095;&#1077;&#1090;&#1085;&#1086;&#1089;&#1090;&#1100;\2014\&#1043;&#1086;&#1076;\FORMA.5.2.63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k201\ForAll\&#1069;&#1050;&#1054;&#1053;&#1054;&#1052;&#1059;&#1055;&#1056;&#1040;&#1042;&#1051;&#1045;&#1053;&#1048;&#1045;\work\&#1060;&#1086;&#1088;&#1084;&#1099;%20&#1086;&#1090;&#1095;&#1077;&#1090;&#1085;&#1086;&#1089;&#1090;&#1080;\2015\FORMA%205%202%2063_2015%20&#1043;&#1086;&#1076;%20&#1053;&#1086;&#1074;&#1099;&#1081;%20&#1096;&#1072;&#1073;&#1083;&#1086;&#1085;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et_union"/>
      <sheetName val="mod_01"/>
      <sheetName val="Титульный"/>
      <sheetName val="НВВ на содержание"/>
      <sheetName val="Комментарии"/>
      <sheetName val="Проверка"/>
      <sheetName val="Проверка_back"/>
      <sheetName val="TEHSHEET"/>
      <sheetName val="mod_wb"/>
      <sheetName val="AllSheetsInThisWorkbook"/>
      <sheetName val="modUpdTemplMain"/>
      <sheetName val="modfrmCheckUpdates"/>
      <sheetName val="modInfo"/>
      <sheetName val="modfrmMonthYearChoose"/>
      <sheetName val="modInstruction"/>
      <sheetName val="modfrmSetErr"/>
      <sheetName val="modServiceModule"/>
      <sheetName val="mod_00"/>
      <sheetName val="mod_Coms"/>
      <sheetName val="mod_Tit"/>
      <sheetName val="modCheck"/>
      <sheetName val="modCommandButton"/>
      <sheetName val="modfrmReestr"/>
      <sheetName val="modfrmDateChoose"/>
      <sheetName val="REESTR_FILTERED"/>
      <sheetName val="REESTR_ORG_TBO"/>
      <sheetName val="REESTR_MO"/>
      <sheetName val="REESTR_ORG_VO"/>
      <sheetName val="REESTR_ORG_GAS"/>
      <sheetName val="REESTR_ORG_HOT_VS"/>
      <sheetName val="REESTR_ORG_WARM"/>
      <sheetName val="REESTR_ORG_VS"/>
      <sheetName val="REESTR_ORG_EE"/>
      <sheetName val="REESTR_ORG_VS_VO"/>
      <sheetName val="REESTR_ORG_SOCIAL"/>
    </sheetNames>
    <sheetDataSet>
      <sheetData sheetId="5">
        <row r="67">
          <cell r="K67">
            <v>326672.55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НВВ на содержание"/>
      <sheetName val="Комментарии"/>
      <sheetName val="Проверка"/>
      <sheetName val="TEHSHEET"/>
      <sheetName val="AllSheetsInThisWorkbook"/>
      <sheetName val="modList00"/>
      <sheetName val="modInstruction"/>
      <sheetName val="modList01"/>
      <sheetName val="modListComs"/>
      <sheetName val="REESTR_ORG"/>
      <sheetName val="REESTR_MO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2">
        <row r="8">
          <cell r="F8" t="str">
            <v>2015</v>
          </cell>
        </row>
        <row r="9">
          <cell r="F9" t="str">
            <v>Год</v>
          </cell>
        </row>
        <row r="13">
          <cell r="F13" t="str">
            <v>ЗАО "Самарская сетевая компания"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5" width="27.625" style="1" customWidth="1"/>
    <col min="6" max="6" width="24.125" style="1" customWidth="1"/>
    <col min="7" max="16384" width="9.125" style="1" customWidth="1"/>
  </cols>
  <sheetData>
    <row r="1" ht="54" customHeight="1">
      <c r="F1" s="10" t="s">
        <v>57</v>
      </c>
    </row>
    <row r="4" spans="1:6" ht="31.5" customHeight="1">
      <c r="A4" s="37" t="s">
        <v>81</v>
      </c>
      <c r="B4" s="38"/>
      <c r="C4" s="38"/>
      <c r="D4" s="38"/>
      <c r="E4" s="38"/>
      <c r="F4" s="38"/>
    </row>
    <row r="6" ht="15.75">
      <c r="D6" s="36" t="s">
        <v>86</v>
      </c>
    </row>
    <row r="7" spans="1:6" s="9" customFormat="1" ht="50.25">
      <c r="A7" s="6" t="s">
        <v>53</v>
      </c>
      <c r="B7" s="7" t="s">
        <v>0</v>
      </c>
      <c r="C7" s="7" t="s">
        <v>1</v>
      </c>
      <c r="D7" s="7" t="s">
        <v>56</v>
      </c>
      <c r="E7" s="7" t="s">
        <v>55</v>
      </c>
      <c r="F7" s="8" t="s">
        <v>54</v>
      </c>
    </row>
    <row r="8" spans="1:6" s="12" customFormat="1" ht="42" customHeight="1">
      <c r="A8" s="2" t="s">
        <v>2</v>
      </c>
      <c r="B8" s="3" t="s">
        <v>3</v>
      </c>
      <c r="C8" s="2"/>
      <c r="D8" s="11" t="s">
        <v>83</v>
      </c>
      <c r="E8" s="11" t="s">
        <v>83</v>
      </c>
      <c r="F8" s="11" t="s">
        <v>83</v>
      </c>
    </row>
    <row r="9" spans="1:6" s="12" customFormat="1" ht="28.5" customHeight="1">
      <c r="A9" s="2" t="s">
        <v>4</v>
      </c>
      <c r="B9" s="3" t="s">
        <v>5</v>
      </c>
      <c r="C9" s="2" t="s">
        <v>6</v>
      </c>
      <c r="D9" s="24" t="e">
        <f>#REF!+#REF!</f>
        <v>#REF!</v>
      </c>
      <c r="E9" s="24">
        <v>8181341.41</v>
      </c>
      <c r="F9" s="24">
        <v>5407602</v>
      </c>
    </row>
    <row r="10" spans="1:6" s="12" customFormat="1" ht="28.5" customHeight="1">
      <c r="A10" s="2" t="s">
        <v>7</v>
      </c>
      <c r="B10" s="3" t="s">
        <v>8</v>
      </c>
      <c r="C10" s="2" t="s">
        <v>6</v>
      </c>
      <c r="D10" s="24" t="e">
        <f>D9-#REF!-#REF!-#REF!-#REF!-#REF!-#REF!-#REF!-#REF!-#REF!-#REF!+#REF!</f>
        <v>#REF!</v>
      </c>
      <c r="E10" s="24">
        <v>388585.63</v>
      </c>
      <c r="F10" s="24">
        <f>103618+418339</f>
        <v>521957</v>
      </c>
    </row>
    <row r="11" spans="1:6" s="12" customFormat="1" ht="59.25" customHeight="1">
      <c r="A11" s="2" t="s">
        <v>9</v>
      </c>
      <c r="B11" s="3" t="s">
        <v>10</v>
      </c>
      <c r="C11" s="2" t="s">
        <v>6</v>
      </c>
      <c r="D11" s="24" t="e">
        <f>D10+#REF!</f>
        <v>#REF!</v>
      </c>
      <c r="E11" s="24">
        <f>E10+1381890.7</f>
        <v>1770476.33</v>
      </c>
      <c r="F11" s="24">
        <f>F10+834691.3</f>
        <v>1356648.3</v>
      </c>
    </row>
    <row r="12" spans="1:6" s="12" customFormat="1" ht="27.75" customHeight="1">
      <c r="A12" s="2" t="s">
        <v>11</v>
      </c>
      <c r="B12" s="3" t="s">
        <v>12</v>
      </c>
      <c r="C12" s="2" t="s">
        <v>6</v>
      </c>
      <c r="D12" s="24" t="e">
        <f>D10-#REF!-#REF!</f>
        <v>#REF!</v>
      </c>
      <c r="E12" s="24">
        <v>0</v>
      </c>
      <c r="F12" s="24">
        <v>418339</v>
      </c>
    </row>
    <row r="13" spans="1:6" s="12" customFormat="1" ht="41.25" customHeight="1">
      <c r="A13" s="2" t="s">
        <v>13</v>
      </c>
      <c r="B13" s="3" t="s">
        <v>14</v>
      </c>
      <c r="C13" s="2"/>
      <c r="D13" s="11" t="s">
        <v>83</v>
      </c>
      <c r="E13" s="11" t="s">
        <v>83</v>
      </c>
      <c r="F13" s="11" t="s">
        <v>83</v>
      </c>
    </row>
    <row r="14" spans="1:6" s="12" customFormat="1" ht="110.25">
      <c r="A14" s="2" t="s">
        <v>15</v>
      </c>
      <c r="B14" s="3" t="s">
        <v>67</v>
      </c>
      <c r="C14" s="2" t="s">
        <v>16</v>
      </c>
      <c r="D14" s="24" t="e">
        <f>D10/D9*100</f>
        <v>#REF!</v>
      </c>
      <c r="E14" s="24">
        <f>E10/E9*100</f>
        <v>4.749656694744878</v>
      </c>
      <c r="F14" s="24">
        <f>F10/F9*100</f>
        <v>9.652282102122161</v>
      </c>
    </row>
    <row r="15" spans="1:6" s="12" customFormat="1" ht="58.5" customHeight="1">
      <c r="A15" s="2" t="s">
        <v>17</v>
      </c>
      <c r="B15" s="3" t="s">
        <v>66</v>
      </c>
      <c r="C15" s="2"/>
      <c r="D15" s="11" t="s">
        <v>83</v>
      </c>
      <c r="E15" s="11" t="s">
        <v>83</v>
      </c>
      <c r="F15" s="11" t="s">
        <v>83</v>
      </c>
    </row>
    <row r="16" spans="1:6" s="12" customFormat="1" ht="60.75" customHeight="1">
      <c r="A16" s="2" t="s">
        <v>18</v>
      </c>
      <c r="B16" s="3" t="s">
        <v>58</v>
      </c>
      <c r="C16" s="2" t="s">
        <v>19</v>
      </c>
      <c r="D16" s="11" t="s">
        <v>83</v>
      </c>
      <c r="E16" s="11" t="s">
        <v>83</v>
      </c>
      <c r="F16" s="11" t="s">
        <v>83</v>
      </c>
    </row>
    <row r="17" spans="1:6" s="12" customFormat="1" ht="39.75" customHeight="1">
      <c r="A17" s="2" t="s">
        <v>20</v>
      </c>
      <c r="B17" s="3" t="s">
        <v>59</v>
      </c>
      <c r="C17" s="2" t="s">
        <v>21</v>
      </c>
      <c r="D17" s="11" t="s">
        <v>83</v>
      </c>
      <c r="E17" s="11" t="s">
        <v>83</v>
      </c>
      <c r="F17" s="11" t="s">
        <v>83</v>
      </c>
    </row>
    <row r="18" spans="1:6" s="16" customFormat="1" ht="24.75" customHeight="1">
      <c r="A18" s="14" t="s">
        <v>22</v>
      </c>
      <c r="B18" s="15" t="s">
        <v>60</v>
      </c>
      <c r="C18" s="14" t="s">
        <v>19</v>
      </c>
      <c r="D18" s="25">
        <v>825.7846</v>
      </c>
      <c r="E18" s="25">
        <v>724.08801</v>
      </c>
      <c r="F18" s="25">
        <v>362.385</v>
      </c>
    </row>
    <row r="19" spans="1:6" s="12" customFormat="1" ht="60" customHeight="1">
      <c r="A19" s="2" t="s">
        <v>61</v>
      </c>
      <c r="B19" s="3" t="s">
        <v>63</v>
      </c>
      <c r="C19" s="2" t="s">
        <v>62</v>
      </c>
      <c r="D19" s="26">
        <v>5320759.198999999</v>
      </c>
      <c r="E19" s="26">
        <v>5239664.992</v>
      </c>
      <c r="F19" s="26">
        <v>2090901.071</v>
      </c>
    </row>
    <row r="20" spans="1:6" s="12" customFormat="1" ht="76.5" customHeight="1">
      <c r="A20" s="2" t="s">
        <v>24</v>
      </c>
      <c r="B20" s="3" t="s">
        <v>64</v>
      </c>
      <c r="C20" s="2" t="s">
        <v>23</v>
      </c>
      <c r="D20" s="24">
        <v>2284782.355</v>
      </c>
      <c r="E20" s="24">
        <v>2403790.02</v>
      </c>
      <c r="F20" s="24">
        <v>1008308.187</v>
      </c>
    </row>
    <row r="21" spans="1:6" s="12" customFormat="1" ht="93" customHeight="1">
      <c r="A21" s="2" t="s">
        <v>25</v>
      </c>
      <c r="B21" s="3" t="s">
        <v>65</v>
      </c>
      <c r="C21" s="2" t="s">
        <v>16</v>
      </c>
      <c r="D21" s="31">
        <v>14.16</v>
      </c>
      <c r="E21" s="27">
        <v>15.52</v>
      </c>
      <c r="F21" s="27">
        <f>547913.7/3248984.353*100</f>
        <v>16.864153238967596</v>
      </c>
    </row>
    <row r="22" spans="1:6" s="12" customFormat="1" ht="73.5" customHeight="1">
      <c r="A22" s="2" t="s">
        <v>26</v>
      </c>
      <c r="B22" s="3" t="s">
        <v>68</v>
      </c>
      <c r="C22" s="2"/>
      <c r="D22" s="33" t="str">
        <f>D33</f>
        <v>Приказ Минэнерго и ЖКХ Самарской области от 20.09.2014 №242</v>
      </c>
      <c r="E22" s="33" t="str">
        <f>E33</f>
        <v>Приказ Минэнерго и ЖКХ Самарской области от 08.07.2014 №148</v>
      </c>
      <c r="F22" s="2" t="str">
        <f>F33</f>
        <v>-</v>
      </c>
    </row>
    <row r="23" spans="1:6" s="12" customFormat="1" ht="81.75">
      <c r="A23" s="2" t="s">
        <v>27</v>
      </c>
      <c r="B23" s="3" t="s">
        <v>69</v>
      </c>
      <c r="C23" s="2" t="s">
        <v>21</v>
      </c>
      <c r="D23" s="11" t="s">
        <v>83</v>
      </c>
      <c r="E23" s="11" t="s">
        <v>83</v>
      </c>
      <c r="F23" s="11" t="s">
        <v>83</v>
      </c>
    </row>
    <row r="24" spans="1:6" s="12" customFormat="1" ht="72" customHeight="1">
      <c r="A24" s="2" t="s">
        <v>28</v>
      </c>
      <c r="B24" s="3" t="s">
        <v>29</v>
      </c>
      <c r="C24" s="2"/>
      <c r="D24" s="24" t="e">
        <f>D25+D30</f>
        <v>#REF!</v>
      </c>
      <c r="E24" s="24">
        <f>E25+E30</f>
        <v>6193702.27</v>
      </c>
      <c r="F24" s="24">
        <f>F25+F30</f>
        <v>4103575.4000000004</v>
      </c>
    </row>
    <row r="25" spans="1:6" s="12" customFormat="1" ht="90" customHeight="1">
      <c r="A25" s="2" t="s">
        <v>30</v>
      </c>
      <c r="B25" s="3" t="s">
        <v>71</v>
      </c>
      <c r="C25" s="2" t="s">
        <v>6</v>
      </c>
      <c r="D25" s="24" t="e">
        <f>#REF!</f>
        <v>#REF!</v>
      </c>
      <c r="E25" s="24">
        <v>2746793.8</v>
      </c>
      <c r="F25" s="24">
        <v>1898022.3</v>
      </c>
    </row>
    <row r="26" spans="1:6" s="12" customFormat="1" ht="27" customHeight="1">
      <c r="A26" s="2"/>
      <c r="B26" s="3" t="s">
        <v>70</v>
      </c>
      <c r="C26" s="2"/>
      <c r="D26" s="11"/>
      <c r="E26" s="11"/>
      <c r="F26" s="11"/>
    </row>
    <row r="27" spans="1:6" s="12" customFormat="1" ht="27" customHeight="1">
      <c r="A27" s="2"/>
      <c r="B27" s="3" t="s">
        <v>31</v>
      </c>
      <c r="C27" s="2"/>
      <c r="D27" s="24" t="e">
        <f>#REF!</f>
        <v>#REF!</v>
      </c>
      <c r="E27" s="24">
        <v>860942.99</v>
      </c>
      <c r="F27" s="24">
        <v>452479.7</v>
      </c>
    </row>
    <row r="28" spans="1:6" s="12" customFormat="1" ht="27" customHeight="1">
      <c r="A28" s="2"/>
      <c r="B28" s="3" t="s">
        <v>32</v>
      </c>
      <c r="C28" s="2"/>
      <c r="D28" s="24" t="e">
        <f>#REF!</f>
        <v>#REF!</v>
      </c>
      <c r="E28" s="24">
        <v>1078210.59</v>
      </c>
      <c r="F28" s="24">
        <v>1080808.4</v>
      </c>
    </row>
    <row r="29" spans="1:6" s="12" customFormat="1" ht="27" customHeight="1">
      <c r="A29" s="2"/>
      <c r="B29" s="3" t="s">
        <v>33</v>
      </c>
      <c r="C29" s="2"/>
      <c r="D29" s="24" t="e">
        <f>#REF!</f>
        <v>#REF!</v>
      </c>
      <c r="E29" s="24">
        <v>475981.92</v>
      </c>
      <c r="F29" s="24">
        <v>254841.4</v>
      </c>
    </row>
    <row r="30" spans="1:6" s="12" customFormat="1" ht="85.5" customHeight="1">
      <c r="A30" s="2" t="s">
        <v>34</v>
      </c>
      <c r="B30" s="3" t="s">
        <v>72</v>
      </c>
      <c r="C30" s="2" t="s">
        <v>6</v>
      </c>
      <c r="D30" s="24" t="e">
        <f>#REF!</f>
        <v>#REF!</v>
      </c>
      <c r="E30" s="24">
        <f>6193702.27-E25</f>
        <v>3446908.4699999997</v>
      </c>
      <c r="F30" s="24">
        <v>2205553.1</v>
      </c>
    </row>
    <row r="31" spans="1:6" s="12" customFormat="1" ht="60.75" customHeight="1">
      <c r="A31" s="2" t="s">
        <v>35</v>
      </c>
      <c r="B31" s="3" t="s">
        <v>73</v>
      </c>
      <c r="C31" s="2" t="s">
        <v>6</v>
      </c>
      <c r="D31" s="32">
        <f>'[1]НВВ на содержание'!$K$67</f>
        <v>326672.55</v>
      </c>
      <c r="E31" s="11">
        <v>257486.63</v>
      </c>
      <c r="F31" s="24">
        <v>443645.8</v>
      </c>
    </row>
    <row r="32" spans="1:6" s="12" customFormat="1" ht="43.5" customHeight="1">
      <c r="A32" s="2" t="s">
        <v>36</v>
      </c>
      <c r="B32" s="3" t="s">
        <v>82</v>
      </c>
      <c r="C32" s="2" t="s">
        <v>6</v>
      </c>
      <c r="D32" s="24" t="e">
        <f>#REF!</f>
        <v>#REF!</v>
      </c>
      <c r="E32" s="24">
        <v>0</v>
      </c>
      <c r="F32" s="24">
        <v>418339</v>
      </c>
    </row>
    <row r="33" spans="1:6" s="12" customFormat="1" ht="70.5" customHeight="1">
      <c r="A33" s="2" t="s">
        <v>37</v>
      </c>
      <c r="B33" s="3" t="s">
        <v>38</v>
      </c>
      <c r="C33" s="2"/>
      <c r="D33" s="33" t="s">
        <v>84</v>
      </c>
      <c r="E33" s="33" t="s">
        <v>85</v>
      </c>
      <c r="F33" s="11" t="s">
        <v>83</v>
      </c>
    </row>
    <row r="34" spans="1:6" s="12" customFormat="1" ht="27" customHeight="1">
      <c r="A34" s="2"/>
      <c r="B34" s="17" t="s">
        <v>39</v>
      </c>
      <c r="C34" s="2"/>
      <c r="D34" s="11"/>
      <c r="E34" s="11"/>
      <c r="F34" s="11"/>
    </row>
    <row r="35" spans="1:6" s="12" customFormat="1" ht="30.75" customHeight="1">
      <c r="A35" s="2"/>
      <c r="B35" s="3" t="s">
        <v>74</v>
      </c>
      <c r="C35" s="2" t="s">
        <v>40</v>
      </c>
      <c r="D35" s="24" t="e">
        <f>#REF!</f>
        <v>#REF!</v>
      </c>
      <c r="E35" s="24" t="e">
        <f>D35</f>
        <v>#REF!</v>
      </c>
      <c r="F35" s="24">
        <v>80230.37</v>
      </c>
    </row>
    <row r="36" spans="1:6" s="12" customFormat="1" ht="47.25">
      <c r="A36" s="2"/>
      <c r="B36" s="3" t="s">
        <v>75</v>
      </c>
      <c r="C36" s="2" t="s">
        <v>41</v>
      </c>
      <c r="D36" s="27" t="e">
        <f>D25/D35</f>
        <v>#REF!</v>
      </c>
      <c r="E36" s="27" t="e">
        <f>E25/E35</f>
        <v>#REF!</v>
      </c>
      <c r="F36" s="27">
        <f>F25/F35</f>
        <v>23.65715501498996</v>
      </c>
    </row>
    <row r="37" spans="1:6" s="12" customFormat="1" ht="72.75" customHeight="1">
      <c r="A37" s="2" t="s">
        <v>42</v>
      </c>
      <c r="B37" s="3" t="s">
        <v>43</v>
      </c>
      <c r="C37" s="2"/>
      <c r="D37" s="11" t="s">
        <v>83</v>
      </c>
      <c r="E37" s="11" t="s">
        <v>83</v>
      </c>
      <c r="F37" s="11" t="s">
        <v>83</v>
      </c>
    </row>
    <row r="38" spans="1:6" s="12" customFormat="1" ht="41.25" customHeight="1">
      <c r="A38" s="2" t="s">
        <v>44</v>
      </c>
      <c r="B38" s="3" t="s">
        <v>45</v>
      </c>
      <c r="C38" s="2" t="s">
        <v>46</v>
      </c>
      <c r="D38" s="28" t="e">
        <f>#REF!</f>
        <v>#REF!</v>
      </c>
      <c r="E38" s="34">
        <f>1308+1032+279</f>
        <v>2619</v>
      </c>
      <c r="F38" s="28">
        <v>1728</v>
      </c>
    </row>
    <row r="39" spans="1:6" s="12" customFormat="1" ht="47.25">
      <c r="A39" s="2" t="s">
        <v>47</v>
      </c>
      <c r="B39" s="3" t="s">
        <v>48</v>
      </c>
      <c r="C39" s="2" t="s">
        <v>76</v>
      </c>
      <c r="D39" s="24" t="e">
        <f>#REF!</f>
        <v>#REF!</v>
      </c>
      <c r="E39" s="24">
        <f>E27/E38/12*1000</f>
        <v>27394.138666157563</v>
      </c>
      <c r="F39" s="24">
        <f>F27/F38/12*1000</f>
        <v>21820.973186728395</v>
      </c>
    </row>
    <row r="40" spans="1:6" s="12" customFormat="1" ht="59.25" customHeight="1">
      <c r="A40" s="4" t="s">
        <v>49</v>
      </c>
      <c r="B40" s="5" t="s">
        <v>50</v>
      </c>
      <c r="C40" s="4"/>
      <c r="D40" s="13" t="s">
        <v>83</v>
      </c>
      <c r="E40" s="13" t="s">
        <v>83</v>
      </c>
      <c r="F40" s="13" t="s">
        <v>83</v>
      </c>
    </row>
    <row r="41" spans="1:6" s="12" customFormat="1" ht="27" customHeight="1">
      <c r="A41" s="4"/>
      <c r="B41" s="18" t="s">
        <v>39</v>
      </c>
      <c r="C41" s="4"/>
      <c r="D41" s="13"/>
      <c r="E41" s="13"/>
      <c r="F41" s="13"/>
    </row>
    <row r="42" spans="1:6" s="12" customFormat="1" ht="63">
      <c r="A42" s="4"/>
      <c r="B42" s="5" t="s">
        <v>51</v>
      </c>
      <c r="C42" s="4" t="s">
        <v>6</v>
      </c>
      <c r="D42" s="29">
        <v>1168288</v>
      </c>
      <c r="E42" s="29">
        <f>D42</f>
        <v>1168288</v>
      </c>
      <c r="F42" s="29">
        <f>E42</f>
        <v>1168288</v>
      </c>
    </row>
    <row r="43" spans="1:6" s="12" customFormat="1" ht="78.75">
      <c r="A43" s="21"/>
      <c r="B43" s="22" t="s">
        <v>52</v>
      </c>
      <c r="C43" s="21" t="s">
        <v>6</v>
      </c>
      <c r="D43" s="30">
        <v>-981286</v>
      </c>
      <c r="E43" s="23" t="s">
        <v>83</v>
      </c>
      <c r="F43" s="23" t="s">
        <v>83</v>
      </c>
    </row>
    <row r="44" s="20" customFormat="1" ht="19.5" customHeight="1">
      <c r="A44" s="19" t="s">
        <v>77</v>
      </c>
    </row>
    <row r="45" s="20" customFormat="1" ht="15.75">
      <c r="A45" s="19" t="s">
        <v>78</v>
      </c>
    </row>
    <row r="46" s="20" customFormat="1" ht="15.75">
      <c r="A46" s="19" t="s">
        <v>79</v>
      </c>
    </row>
    <row r="47" s="20" customFormat="1" ht="15.75">
      <c r="A47" s="19" t="s">
        <v>80</v>
      </c>
    </row>
    <row r="49" spans="4:6" ht="15.75">
      <c r="D49" s="1" t="e">
        <f>D24/D18/12*1000</f>
        <v>#REF!</v>
      </c>
      <c r="E49" s="1">
        <f>E24/E18/12*1000</f>
        <v>712816.4652710287</v>
      </c>
      <c r="F49" s="1">
        <f>F24/F18/12*1000</f>
        <v>943650.0315042476</v>
      </c>
    </row>
    <row r="50" spans="4:5" ht="15.75">
      <c r="D50" s="1" t="e">
        <f>#REF!/'стр.1_5'!D19*1000</f>
        <v>#REF!</v>
      </c>
      <c r="E50" s="1">
        <f>1987639.14/E19*1000</f>
        <v>379.3446991429333</v>
      </c>
    </row>
    <row r="52" spans="5:6" ht="15.75">
      <c r="E52" s="35">
        <f>E49*E18*12</f>
        <v>6193702270</v>
      </c>
      <c r="F52" s="35"/>
    </row>
  </sheetData>
  <sheetProtection/>
  <mergeCells count="1">
    <mergeCell ref="A4:F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5" width="27.625" style="1" customWidth="1"/>
    <col min="6" max="6" width="24.125" style="1" customWidth="1"/>
    <col min="7" max="16384" width="9.125" style="1" customWidth="1"/>
  </cols>
  <sheetData>
    <row r="1" ht="54" customHeight="1">
      <c r="F1" s="10" t="s">
        <v>57</v>
      </c>
    </row>
    <row r="4" spans="1:6" ht="31.5" customHeight="1">
      <c r="A4" s="37" t="s">
        <v>81</v>
      </c>
      <c r="B4" s="38"/>
      <c r="C4" s="38"/>
      <c r="D4" s="38"/>
      <c r="E4" s="38"/>
      <c r="F4" s="38"/>
    </row>
    <row r="6" ht="15.75">
      <c r="D6" s="36"/>
    </row>
    <row r="7" spans="1:6" s="9" customFormat="1" ht="50.25">
      <c r="A7" s="6" t="s">
        <v>53</v>
      </c>
      <c r="B7" s="7" t="s">
        <v>0</v>
      </c>
      <c r="C7" s="7" t="s">
        <v>1</v>
      </c>
      <c r="D7" s="7" t="s">
        <v>56</v>
      </c>
      <c r="E7" s="7" t="s">
        <v>55</v>
      </c>
      <c r="F7" s="8" t="s">
        <v>54</v>
      </c>
    </row>
    <row r="8" spans="1:6" s="12" customFormat="1" ht="42" customHeight="1">
      <c r="A8" s="2" t="s">
        <v>2</v>
      </c>
      <c r="B8" s="3" t="s">
        <v>3</v>
      </c>
      <c r="C8" s="2"/>
      <c r="D8" s="39" t="s">
        <v>83</v>
      </c>
      <c r="E8" s="39" t="s">
        <v>83</v>
      </c>
      <c r="F8" s="39" t="s">
        <v>83</v>
      </c>
    </row>
    <row r="9" spans="1:6" s="12" customFormat="1" ht="28.5" customHeight="1">
      <c r="A9" s="2" t="s">
        <v>4</v>
      </c>
      <c r="B9" s="3" t="s">
        <v>5</v>
      </c>
      <c r="C9" s="2" t="s">
        <v>6</v>
      </c>
      <c r="D9" s="40">
        <v>7220653.0606528865</v>
      </c>
      <c r="E9" s="40">
        <v>8181341.41</v>
      </c>
      <c r="F9" s="40">
        <v>13027732.585318001</v>
      </c>
    </row>
    <row r="10" spans="1:6" s="12" customFormat="1" ht="28.5" customHeight="1">
      <c r="A10" s="2" t="s">
        <v>7</v>
      </c>
      <c r="B10" s="3" t="s">
        <v>8</v>
      </c>
      <c r="C10" s="2" t="s">
        <v>6</v>
      </c>
      <c r="D10" s="40">
        <v>-359287.4582971133</v>
      </c>
      <c r="E10" s="40">
        <v>388585.63</v>
      </c>
      <c r="F10" s="40">
        <v>1464905.4550403962</v>
      </c>
    </row>
    <row r="11" spans="1:6" s="12" customFormat="1" ht="59.25" customHeight="1">
      <c r="A11" s="2" t="s">
        <v>9</v>
      </c>
      <c r="B11" s="3" t="s">
        <v>10</v>
      </c>
      <c r="C11" s="2" t="s">
        <v>6</v>
      </c>
      <c r="D11" s="40">
        <v>1057179.2417028868</v>
      </c>
      <c r="E11" s="40">
        <v>1770476.33</v>
      </c>
      <c r="F11" s="40">
        <v>3634365.595790396</v>
      </c>
    </row>
    <row r="12" spans="1:6" s="12" customFormat="1" ht="27.75" customHeight="1">
      <c r="A12" s="2" t="s">
        <v>11</v>
      </c>
      <c r="B12" s="3" t="s">
        <v>12</v>
      </c>
      <c r="C12" s="2" t="s">
        <v>6</v>
      </c>
      <c r="D12" s="40">
        <v>-721538.0582971133</v>
      </c>
      <c r="E12" s="40">
        <v>0</v>
      </c>
      <c r="F12" s="40">
        <v>1169384.0550403963</v>
      </c>
    </row>
    <row r="13" spans="1:6" s="12" customFormat="1" ht="41.25" customHeight="1">
      <c r="A13" s="2" t="s">
        <v>13</v>
      </c>
      <c r="B13" s="3" t="s">
        <v>14</v>
      </c>
      <c r="C13" s="2"/>
      <c r="D13" s="39" t="s">
        <v>83</v>
      </c>
      <c r="E13" s="39" t="s">
        <v>83</v>
      </c>
      <c r="F13" s="39" t="s">
        <v>83</v>
      </c>
    </row>
    <row r="14" spans="1:6" s="12" customFormat="1" ht="110.25">
      <c r="A14" s="2" t="s">
        <v>15</v>
      </c>
      <c r="B14" s="3" t="s">
        <v>67</v>
      </c>
      <c r="C14" s="2" t="s">
        <v>16</v>
      </c>
      <c r="D14" s="40">
        <v>-4.975830513931752</v>
      </c>
      <c r="E14" s="40">
        <v>4.749656694744878</v>
      </c>
      <c r="F14" s="40">
        <v>11.24451584684288</v>
      </c>
    </row>
    <row r="15" spans="1:6" s="12" customFormat="1" ht="58.5" customHeight="1">
      <c r="A15" s="2" t="s">
        <v>17</v>
      </c>
      <c r="B15" s="3" t="s">
        <v>66</v>
      </c>
      <c r="C15" s="2"/>
      <c r="D15" s="39" t="s">
        <v>83</v>
      </c>
      <c r="E15" s="39" t="s">
        <v>83</v>
      </c>
      <c r="F15" s="39" t="s">
        <v>83</v>
      </c>
    </row>
    <row r="16" spans="1:6" s="12" customFormat="1" ht="60.75" customHeight="1">
      <c r="A16" s="2" t="s">
        <v>18</v>
      </c>
      <c r="B16" s="3" t="s">
        <v>58</v>
      </c>
      <c r="C16" s="2" t="s">
        <v>19</v>
      </c>
      <c r="D16" s="39" t="s">
        <v>83</v>
      </c>
      <c r="E16" s="39" t="s">
        <v>83</v>
      </c>
      <c r="F16" s="39" t="s">
        <v>83</v>
      </c>
    </row>
    <row r="17" spans="1:6" s="12" customFormat="1" ht="39.75" customHeight="1">
      <c r="A17" s="2" t="s">
        <v>20</v>
      </c>
      <c r="B17" s="3" t="s">
        <v>59</v>
      </c>
      <c r="C17" s="2" t="s">
        <v>21</v>
      </c>
      <c r="D17" s="39" t="s">
        <v>83</v>
      </c>
      <c r="E17" s="39" t="s">
        <v>83</v>
      </c>
      <c r="F17" s="39" t="s">
        <v>83</v>
      </c>
    </row>
    <row r="18" spans="1:6" s="16" customFormat="1" ht="24.75" customHeight="1">
      <c r="A18" s="14" t="s">
        <v>22</v>
      </c>
      <c r="B18" s="15" t="s">
        <v>60</v>
      </c>
      <c r="C18" s="14" t="s">
        <v>19</v>
      </c>
      <c r="D18" s="41">
        <v>825.7846</v>
      </c>
      <c r="E18" s="41">
        <v>724.08801</v>
      </c>
      <c r="F18" s="41">
        <v>708.22952</v>
      </c>
    </row>
    <row r="19" spans="1:6" s="12" customFormat="1" ht="60" customHeight="1">
      <c r="A19" s="2" t="s">
        <v>61</v>
      </c>
      <c r="B19" s="3" t="s">
        <v>63</v>
      </c>
      <c r="C19" s="2" t="s">
        <v>62</v>
      </c>
      <c r="D19" s="42">
        <v>5320759.198999999</v>
      </c>
      <c r="E19" s="42">
        <v>5239664.992</v>
      </c>
      <c r="F19" s="42">
        <v>5126423.1055988</v>
      </c>
    </row>
    <row r="20" spans="1:6" s="12" customFormat="1" ht="76.5" customHeight="1">
      <c r="A20" s="2" t="s">
        <v>24</v>
      </c>
      <c r="B20" s="3" t="s">
        <v>64</v>
      </c>
      <c r="C20" s="2" t="s">
        <v>23</v>
      </c>
      <c r="D20" s="40">
        <v>2284782.355</v>
      </c>
      <c r="E20" s="40">
        <v>2403790.02</v>
      </c>
      <c r="F20" s="40">
        <v>2402987.90233</v>
      </c>
    </row>
    <row r="21" spans="1:6" s="12" customFormat="1" ht="93" customHeight="1">
      <c r="A21" s="2" t="s">
        <v>25</v>
      </c>
      <c r="B21" s="3" t="s">
        <v>65</v>
      </c>
      <c r="C21" s="2" t="s">
        <v>16</v>
      </c>
      <c r="D21" s="43">
        <v>14.16</v>
      </c>
      <c r="E21" s="43">
        <v>15.52</v>
      </c>
      <c r="F21" s="43">
        <v>15.72</v>
      </c>
    </row>
    <row r="22" spans="1:6" s="12" customFormat="1" ht="73.5" customHeight="1">
      <c r="A22" s="2" t="s">
        <v>26</v>
      </c>
      <c r="B22" s="3" t="s">
        <v>68</v>
      </c>
      <c r="C22" s="2"/>
      <c r="D22" s="44" t="s">
        <v>84</v>
      </c>
      <c r="E22" s="44" t="s">
        <v>85</v>
      </c>
      <c r="F22" s="44" t="s">
        <v>83</v>
      </c>
    </row>
    <row r="23" spans="1:6" s="12" customFormat="1" ht="81.75">
      <c r="A23" s="2" t="s">
        <v>27</v>
      </c>
      <c r="B23" s="3" t="s">
        <v>69</v>
      </c>
      <c r="C23" s="2" t="s">
        <v>21</v>
      </c>
      <c r="D23" s="39" t="s">
        <v>83</v>
      </c>
      <c r="E23" s="39" t="s">
        <v>83</v>
      </c>
      <c r="F23" s="39" t="s">
        <v>83</v>
      </c>
    </row>
    <row r="24" spans="1:6" s="12" customFormat="1" ht="72" customHeight="1">
      <c r="A24" s="2" t="s">
        <v>28</v>
      </c>
      <c r="B24" s="3" t="s">
        <v>29</v>
      </c>
      <c r="C24" s="2"/>
      <c r="D24" s="40">
        <v>5591163.6</v>
      </c>
      <c r="E24" s="40">
        <v>6193702.27</v>
      </c>
      <c r="F24" s="40">
        <v>10855654.413833668</v>
      </c>
    </row>
    <row r="25" spans="1:6" s="12" customFormat="1" ht="90" customHeight="1">
      <c r="A25" s="2" t="s">
        <v>30</v>
      </c>
      <c r="B25" s="3" t="s">
        <v>71</v>
      </c>
      <c r="C25" s="2" t="s">
        <v>6</v>
      </c>
      <c r="D25" s="40">
        <v>3078109.1</v>
      </c>
      <c r="E25" s="40">
        <v>2746793.8</v>
      </c>
      <c r="F25" s="40">
        <v>4310527.938720465</v>
      </c>
    </row>
    <row r="26" spans="1:6" s="12" customFormat="1" ht="27" customHeight="1">
      <c r="A26" s="2"/>
      <c r="B26" s="3" t="s">
        <v>70</v>
      </c>
      <c r="C26" s="2"/>
      <c r="D26" s="39"/>
      <c r="E26" s="39"/>
      <c r="F26" s="39"/>
    </row>
    <row r="27" spans="1:6" s="12" customFormat="1" ht="27" customHeight="1">
      <c r="A27" s="2"/>
      <c r="B27" s="3" t="s">
        <v>31</v>
      </c>
      <c r="C27" s="2"/>
      <c r="D27" s="40">
        <v>962149.5</v>
      </c>
      <c r="E27" s="40">
        <v>860942.99</v>
      </c>
      <c r="F27" s="40">
        <v>1248708.10708992</v>
      </c>
    </row>
    <row r="28" spans="1:6" s="12" customFormat="1" ht="27" customHeight="1">
      <c r="A28" s="2"/>
      <c r="B28" s="3" t="s">
        <v>32</v>
      </c>
      <c r="C28" s="2"/>
      <c r="D28" s="40">
        <v>1005627.1</v>
      </c>
      <c r="E28" s="40">
        <v>1078210.59</v>
      </c>
      <c r="F28" s="40">
        <v>1690384.6811980554</v>
      </c>
    </row>
    <row r="29" spans="1:6" s="12" customFormat="1" ht="27" customHeight="1">
      <c r="A29" s="2"/>
      <c r="B29" s="3" t="s">
        <v>33</v>
      </c>
      <c r="C29" s="2"/>
      <c r="D29" s="40">
        <v>678323.7</v>
      </c>
      <c r="E29" s="40">
        <v>475981.92</v>
      </c>
      <c r="F29" s="40">
        <v>867985.6458504</v>
      </c>
    </row>
    <row r="30" spans="1:6" s="12" customFormat="1" ht="85.5" customHeight="1">
      <c r="A30" s="2" t="s">
        <v>34</v>
      </c>
      <c r="B30" s="3" t="s">
        <v>72</v>
      </c>
      <c r="C30" s="2" t="s">
        <v>6</v>
      </c>
      <c r="D30" s="40">
        <v>2513054.4999999995</v>
      </c>
      <c r="E30" s="40">
        <v>3446908.4699999997</v>
      </c>
      <c r="F30" s="40">
        <v>6545126.475113204</v>
      </c>
    </row>
    <row r="31" spans="1:6" s="12" customFormat="1" ht="60.75" customHeight="1">
      <c r="A31" s="2" t="s">
        <v>35</v>
      </c>
      <c r="B31" s="3" t="s">
        <v>73</v>
      </c>
      <c r="C31" s="2" t="s">
        <v>6</v>
      </c>
      <c r="D31" s="40">
        <v>486737.57</v>
      </c>
      <c r="E31" s="39">
        <v>257486.63</v>
      </c>
      <c r="F31" s="40">
        <v>486737.57282</v>
      </c>
    </row>
    <row r="32" spans="1:6" s="12" customFormat="1" ht="43.5" customHeight="1">
      <c r="A32" s="2" t="s">
        <v>36</v>
      </c>
      <c r="B32" s="3" t="s">
        <v>82</v>
      </c>
      <c r="C32" s="2" t="s">
        <v>6</v>
      </c>
      <c r="D32" s="40">
        <v>19012.7</v>
      </c>
      <c r="E32" s="40">
        <v>0</v>
      </c>
      <c r="F32" s="40">
        <v>1105540.9649677589</v>
      </c>
    </row>
    <row r="33" spans="1:6" s="12" customFormat="1" ht="70.5" customHeight="1">
      <c r="A33" s="2" t="s">
        <v>37</v>
      </c>
      <c r="B33" s="3" t="s">
        <v>38</v>
      </c>
      <c r="C33" s="2"/>
      <c r="D33" s="44" t="s">
        <v>84</v>
      </c>
      <c r="E33" s="44" t="s">
        <v>85</v>
      </c>
      <c r="F33" s="39" t="s">
        <v>83</v>
      </c>
    </row>
    <row r="34" spans="1:6" s="12" customFormat="1" ht="27" customHeight="1">
      <c r="A34" s="2"/>
      <c r="B34" s="17" t="s">
        <v>39</v>
      </c>
      <c r="C34" s="2"/>
      <c r="D34" s="39"/>
      <c r="E34" s="39"/>
      <c r="F34" s="39"/>
    </row>
    <row r="35" spans="1:6" s="12" customFormat="1" ht="30.75" customHeight="1">
      <c r="A35" s="2"/>
      <c r="B35" s="3" t="s">
        <v>74</v>
      </c>
      <c r="C35" s="2" t="s">
        <v>40</v>
      </c>
      <c r="D35" s="40">
        <v>136582.6</v>
      </c>
      <c r="E35" s="40">
        <v>136582.6</v>
      </c>
      <c r="F35" s="40">
        <v>137931.152</v>
      </c>
    </row>
    <row r="36" spans="1:6" s="12" customFormat="1" ht="47.25">
      <c r="A36" s="2"/>
      <c r="B36" s="3" t="s">
        <v>75</v>
      </c>
      <c r="C36" s="2" t="s">
        <v>41</v>
      </c>
      <c r="D36" s="43">
        <v>22.536612277112898</v>
      </c>
      <c r="E36" s="43">
        <v>20.11086185209536</v>
      </c>
      <c r="F36" s="43">
        <v>31.251300929614978</v>
      </c>
    </row>
    <row r="37" spans="1:6" s="12" customFormat="1" ht="72.75" customHeight="1">
      <c r="A37" s="2" t="s">
        <v>42</v>
      </c>
      <c r="B37" s="3" t="s">
        <v>43</v>
      </c>
      <c r="C37" s="2"/>
      <c r="D37" s="39" t="s">
        <v>83</v>
      </c>
      <c r="E37" s="39" t="s">
        <v>83</v>
      </c>
      <c r="F37" s="39" t="s">
        <v>83</v>
      </c>
    </row>
    <row r="38" spans="1:6" s="12" customFormat="1" ht="41.25" customHeight="1">
      <c r="A38" s="2" t="s">
        <v>44</v>
      </c>
      <c r="B38" s="3" t="s">
        <v>45</v>
      </c>
      <c r="C38" s="2" t="s">
        <v>46</v>
      </c>
      <c r="D38" s="45">
        <v>2715</v>
      </c>
      <c r="E38" s="45">
        <v>2619</v>
      </c>
      <c r="F38" s="45">
        <v>2554</v>
      </c>
    </row>
    <row r="39" spans="1:6" s="12" customFormat="1" ht="47.25">
      <c r="A39" s="2" t="s">
        <v>47</v>
      </c>
      <c r="B39" s="3" t="s">
        <v>48</v>
      </c>
      <c r="C39" s="2" t="s">
        <v>76</v>
      </c>
      <c r="D39" s="40">
        <v>29531.906077348067</v>
      </c>
      <c r="E39" s="40">
        <v>27394.138666157563</v>
      </c>
      <c r="F39" s="40">
        <v>40743.54304</v>
      </c>
    </row>
    <row r="40" spans="1:6" s="12" customFormat="1" ht="59.25" customHeight="1">
      <c r="A40" s="4" t="s">
        <v>49</v>
      </c>
      <c r="B40" s="5" t="s">
        <v>50</v>
      </c>
      <c r="C40" s="4"/>
      <c r="D40" s="46" t="s">
        <v>83</v>
      </c>
      <c r="E40" s="46" t="s">
        <v>83</v>
      </c>
      <c r="F40" s="46" t="s">
        <v>83</v>
      </c>
    </row>
    <row r="41" spans="1:6" s="12" customFormat="1" ht="27" customHeight="1">
      <c r="A41" s="4"/>
      <c r="B41" s="18" t="s">
        <v>39</v>
      </c>
      <c r="C41" s="4"/>
      <c r="D41" s="46"/>
      <c r="E41" s="46"/>
      <c r="F41" s="46"/>
    </row>
    <row r="42" spans="1:6" s="12" customFormat="1" ht="63">
      <c r="A42" s="4"/>
      <c r="B42" s="5" t="s">
        <v>51</v>
      </c>
      <c r="C42" s="4" t="s">
        <v>6</v>
      </c>
      <c r="D42" s="47">
        <v>1168288</v>
      </c>
      <c r="E42" s="47">
        <v>1168288</v>
      </c>
      <c r="F42" s="47">
        <v>1168288</v>
      </c>
    </row>
    <row r="43" spans="1:6" s="12" customFormat="1" ht="78.75">
      <c r="A43" s="21"/>
      <c r="B43" s="22" t="s">
        <v>52</v>
      </c>
      <c r="C43" s="21" t="s">
        <v>6</v>
      </c>
      <c r="D43" s="48">
        <v>-981286</v>
      </c>
      <c r="E43" s="49" t="s">
        <v>83</v>
      </c>
      <c r="F43" s="49" t="s">
        <v>83</v>
      </c>
    </row>
    <row r="44" s="20" customFormat="1" ht="19.5" customHeight="1">
      <c r="A44" s="19" t="s">
        <v>77</v>
      </c>
    </row>
    <row r="45" s="20" customFormat="1" ht="15.75">
      <c r="A45" s="19" t="s">
        <v>78</v>
      </c>
    </row>
    <row r="46" s="20" customFormat="1" ht="15.75">
      <c r="A46" s="19" t="s">
        <v>79</v>
      </c>
    </row>
    <row r="47" s="20" customFormat="1" ht="15.75">
      <c r="A47" s="19" t="s">
        <v>80</v>
      </c>
    </row>
    <row r="49" spans="4:6" ht="15.75">
      <c r="D49" s="35"/>
      <c r="E49" s="35"/>
      <c r="F49" s="35"/>
    </row>
    <row r="50" ht="15.75">
      <c r="E50" s="35"/>
    </row>
    <row r="52" spans="5:6" ht="15.75">
      <c r="E52" s="35"/>
      <c r="F52" s="35"/>
    </row>
  </sheetData>
  <sheetProtection/>
  <mergeCells count="1">
    <mergeCell ref="A4:F4"/>
  </mergeCells>
  <printOptions/>
  <pageMargins left="0.7874015748031497" right="0.7086614173228347" top="0.7874015748031497" bottom="0.3937007874015748" header="0.1968503937007874" footer="0.1968503937007874"/>
  <pageSetup fitToHeight="3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Сухомлина</cp:lastModifiedBy>
  <cp:lastPrinted>2016-04-18T10:19:13Z</cp:lastPrinted>
  <dcterms:created xsi:type="dcterms:W3CDTF">2014-08-15T10:06:32Z</dcterms:created>
  <dcterms:modified xsi:type="dcterms:W3CDTF">2016-04-18T11:11:16Z</dcterms:modified>
  <cp:category/>
  <cp:version/>
  <cp:contentType/>
  <cp:contentStatus/>
</cp:coreProperties>
</file>