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390" windowHeight="6270" tabRatio="856" activeTab="1"/>
  </bookViews>
  <sheets>
    <sheet name="приложение 1.3" sheetId="1" r:id="rId1"/>
    <sheet name="приложение 2.2" sheetId="2" r:id="rId2"/>
  </sheets>
  <definedNames>
    <definedName name="_xlnm.Print_Titles" localSheetId="1">'приложение 2.2'!$15:$17</definedName>
    <definedName name="_xlnm.Print_Area" localSheetId="0">'приложение 1.3'!$A$12:$E$26</definedName>
    <definedName name="_xlnm.Print_Area" localSheetId="1">'приложение 2.2'!$A$1:$AB$23</definedName>
  </definedNames>
  <calcPr fullCalcOnLoad="1"/>
</workbook>
</file>

<file path=xl/sharedStrings.xml><?xml version="1.0" encoding="utf-8"?>
<sst xmlns="http://schemas.openxmlformats.org/spreadsheetml/2006/main" count="1076" uniqueCount="278">
  <si>
    <t>№ п/п</t>
  </si>
  <si>
    <t>1.1.</t>
  </si>
  <si>
    <t>1.2.</t>
  </si>
  <si>
    <t>2.</t>
  </si>
  <si>
    <t>2.1.</t>
  </si>
  <si>
    <t>2.2.</t>
  </si>
  <si>
    <t>1.3.</t>
  </si>
  <si>
    <t>1.4.</t>
  </si>
  <si>
    <t>Объект 1</t>
  </si>
  <si>
    <t>…</t>
  </si>
  <si>
    <t>Объект 2</t>
  </si>
  <si>
    <t>Ввод мощностей</t>
  </si>
  <si>
    <t>Новое строительство</t>
  </si>
  <si>
    <t>Наименование проекта</t>
  </si>
  <si>
    <t>Наименование инвестиционного проекта__________________________________</t>
  </si>
  <si>
    <t>Вывод  мощностей</t>
  </si>
  <si>
    <t>Оплата процентов за привлеченные кредитные ресурсы</t>
  </si>
  <si>
    <t>Энергосбережение и повышение энергетической эффективности</t>
  </si>
  <si>
    <t xml:space="preserve">Создание систем телемеханики  и связи </t>
  </si>
  <si>
    <t>Установка устройств регулирования напряжения и компенсации реактивной мощности</t>
  </si>
  <si>
    <t>Техническое перевооружение и реконструкция</t>
  </si>
  <si>
    <t>Создание систем противоаварийной и режимной автоматики</t>
  </si>
  <si>
    <t>Технические характеристики</t>
  </si>
  <si>
    <t>Сроки 
реализации 
проекта</t>
  </si>
  <si>
    <t>Субъект РФ, 
на территории 
которого 
реализауется 
инвестиционный 
проект</t>
  </si>
  <si>
    <t>Обоснование необходимости реализации проекта</t>
  </si>
  <si>
    <t xml:space="preserve">доходность </t>
  </si>
  <si>
    <t>№ 
п/п</t>
  </si>
  <si>
    <t>Заключение 
Главгос
экспертизы 
России (+;-)</t>
  </si>
  <si>
    <t>срок
окупаемости</t>
  </si>
  <si>
    <t>простой</t>
  </si>
  <si>
    <t>дискон
тированный</t>
  </si>
  <si>
    <t>Разрешение 
на строи
тельство (+;-)</t>
  </si>
  <si>
    <t>в соответствии 
с итогами 
конкурсов и заключенными договорами</t>
  </si>
  <si>
    <t>мощность, 
МВт, МВА</t>
  </si>
  <si>
    <t>выработка, млн.кВт/ч</t>
  </si>
  <si>
    <t>длина 
ВЛ,
км</t>
  </si>
  <si>
    <t>IRR,
%</t>
  </si>
  <si>
    <t>Наименование направления/
проекта 
инвестиционной 
программы</t>
  </si>
  <si>
    <t>Год начала
строительства</t>
  </si>
  <si>
    <t>Год ввода в 
эксплуатацию</t>
  </si>
  <si>
    <t>Наличие исходно-разрешительной документации</t>
  </si>
  <si>
    <t>Место
расположения 
объекта</t>
  </si>
  <si>
    <t>Используемое топливо</t>
  </si>
  <si>
    <t>Утвержденная  
проектно-сметная 
документация
(+;-)</t>
  </si>
  <si>
    <t>Оформленный 
в соответствии 
с законо
дательством 
землеотвод (+;-)</t>
  </si>
  <si>
    <t>режимно-балансовая 
необходимость</t>
  </si>
  <si>
    <t>основание включения 
инвестиционного проекта 
в инвестиционную программу 
(решение Правительства РФ, 
федеральные, региональные 
и муниципальные 
программы и др.)</t>
  </si>
  <si>
    <t>к приказу Минэнерго России</t>
  </si>
  <si>
    <t>Утверждаю</t>
  </si>
  <si>
    <t>М.П.</t>
  </si>
  <si>
    <t>Прочее новое строительство</t>
  </si>
  <si>
    <t>NPV, 
млн.
рублей</t>
  </si>
  <si>
    <t>решаемые 
задачи *</t>
  </si>
  <si>
    <t>Стоимость объекта,
млн.рублей</t>
  </si>
  <si>
    <t>Остаточная 
стоимость 
объекта
на 01.01. года N, 
млн.рублей</t>
  </si>
  <si>
    <t>Процент 
освоения 
сметной стоимости
на 01.01 года N, %</t>
  </si>
  <si>
    <t>Техническая 
готовность 
объекта
на 01.01.2011, %
**</t>
  </si>
  <si>
    <t>в соответствии 
с проектно-
сметной 
документацией ***</t>
  </si>
  <si>
    <t>в соответствии 
с проектно-
сметной 
документацией
***</t>
  </si>
  <si>
    <t>Показатели 
экономической эффективноскти реализации инвестиционного 
проекта ****</t>
  </si>
  <si>
    <t>Приложение  № 1.3</t>
  </si>
  <si>
    <t>Приложение  № 2.2</t>
  </si>
  <si>
    <t>Алексеевский район</t>
  </si>
  <si>
    <t>Богатовский район</t>
  </si>
  <si>
    <t>Большеглушицкий район</t>
  </si>
  <si>
    <t>Борский район</t>
  </si>
  <si>
    <t>Волжский район</t>
  </si>
  <si>
    <t>Елховский район</t>
  </si>
  <si>
    <t>Исаклинский район</t>
  </si>
  <si>
    <t>Кинель-Черкасский район</t>
  </si>
  <si>
    <t>Красноармейский район</t>
  </si>
  <si>
    <t>Красноярский район</t>
  </si>
  <si>
    <t>Клявлинский район</t>
  </si>
  <si>
    <t>Пестравский район</t>
  </si>
  <si>
    <t>Похвистневский район</t>
  </si>
  <si>
    <t>Сергиевский район</t>
  </si>
  <si>
    <t>Ставропольский район</t>
  </si>
  <si>
    <t>Сызранский район</t>
  </si>
  <si>
    <t>Челно-Вершинский район</t>
  </si>
  <si>
    <t>Шенталинский район</t>
  </si>
  <si>
    <t>Шигонский район</t>
  </si>
  <si>
    <t>3,2/0,25</t>
  </si>
  <si>
    <t>Безенчукский район</t>
  </si>
  <si>
    <t>Администрация муниципального района Безенчукский, строительство внешнего электроснабжения животноводческого комплекса, п. Заволжский</t>
  </si>
  <si>
    <t>Администрация г.о. Жигулевск, строительство внешнего электроснабжения малоэтажной и среднеэтажной застройки г. Жигулевск, МКР В-2</t>
  </si>
  <si>
    <t>Администрация г.о. Отрадный, строительство внешнего электроснабжения детского сада на 240 мест, г. Отрадный, ул. Орлова</t>
  </si>
  <si>
    <t xml:space="preserve">Директор по реализации и развитию </t>
  </si>
  <si>
    <t>Голин Р.В.</t>
  </si>
  <si>
    <t>Технический директор</t>
  </si>
  <si>
    <t>Директор по экономике и финансам</t>
  </si>
  <si>
    <t>Кириллов Ю.А.</t>
  </si>
  <si>
    <t>Генеральный директор ЗАО " ССК"</t>
  </si>
  <si>
    <t>Мухаметшин В.С.</t>
  </si>
  <si>
    <t xml:space="preserve">* в том числе:
- степень износа  электрооборудования
- срок вывода из эксплуатации электрооборудования
- уровень технического оснащения электрооборудования
- требования Системного оператора к электроэнергетическому объекту, которые необходимы для надежного и бесперебойного электрообеспечения объекта (энергорайона). </t>
  </si>
  <si>
    <t>** - определяется исходя из выполнения графика строительства</t>
  </si>
  <si>
    <t>*** в текущих ценах с НДС с применением коэффициентов пересчета к базовым ценам Мирегион России или иных уполномоченных государственных органов (указать)</t>
  </si>
  <si>
    <t>**** приложить финансовую модель по проекту</t>
  </si>
  <si>
    <t>₋</t>
  </si>
  <si>
    <t>Реконструкция</t>
  </si>
  <si>
    <t>Физический и моральный износ оборудования</t>
  </si>
  <si>
    <t>Технологическое присоединение</t>
  </si>
  <si>
    <t>Региональные и муниципальные программы</t>
  </si>
  <si>
    <t>Самарская область</t>
  </si>
  <si>
    <t>Прогноз ввода/вывода объектов ЗАО "Самарская сетевая компания"</t>
  </si>
  <si>
    <t>Администрация г.о. Отрадный, строительство внешнего электроснабжения ледового дворца, г.Отрадный, ул. Советская</t>
  </si>
  <si>
    <t>Администрация муниципального района Сергиевский, строительство внешнего электроснабжения двух 32-х квартирных жилых дома в с.Сергиевск, ул.Ленина</t>
  </si>
  <si>
    <t>Администрация муниципального района Борский, строительство внешнего  электроснабжения физкультурно-оздоровительного комплекса, с.Борское ул.Молодежная</t>
  </si>
  <si>
    <t>г.о. Чапаевск</t>
  </si>
  <si>
    <t>Администрация г.о. Чапаевск, строительство внешнего электроснабжения 5-ти этажного жилого дома, г. Чапаевск, ул. Севастопольская 120</t>
  </si>
  <si>
    <t>от «24 » марта 2010 г. № 114</t>
  </si>
  <si>
    <t>км/МВА</t>
  </si>
  <si>
    <t>от "24" марта 2010 г. № 114</t>
  </si>
  <si>
    <t>г.о. Самара</t>
  </si>
  <si>
    <t>г.о. Отрадный</t>
  </si>
  <si>
    <t>г.о. Жигулевск</t>
  </si>
  <si>
    <t>Строительство схемы внешнего электроснабжения объектов социального и коммунально-бытового назначения в границах ул. Ленинская, Вилоновская, Урицкого, Мечникова Железнодорожного и Ленинского районов.</t>
  </si>
  <si>
    <t xml:space="preserve">Администрация муниципального района Сызранский, строительство внешнего электроснабжения коттеджного поселка в с.п. Варламово </t>
  </si>
  <si>
    <t>Администрация муниципального района Большеглушицкий, строительство внешнего электроснабжения средней образовательной школы №2, с. Большая Глушица, ул. Гагарина 82</t>
  </si>
  <si>
    <t>`-/-/-</t>
  </si>
  <si>
    <t>Администрация муниципального района Богатовский, строительство внешнего  электроснабжения 204 одноэтажных жилых домов, с. Богатое, ул.Зеленая, Овражная, Газовиков, Дальняя, Безымянная, Крайняя, Спортивная</t>
  </si>
  <si>
    <t>Администрация муниципального района Кинель-Черкасский, строительство внешнего электроснабжения 20-ти индивидуальных жилых домов, с. Кинель-Черкассы, район водозабора №2</t>
  </si>
  <si>
    <t>Администрация муниципального района Красноармейский, строительство внешнего электроснабжения 18-ти квартирного жилого дома, с.Красноармейское ул. Шоссейная, 46</t>
  </si>
  <si>
    <t>Администрация муниципального района Красноярский, строительство внешнего электроснабжения детского сада на 140 мест, п. Новосемейкино</t>
  </si>
  <si>
    <t>Администрация муниципального района Пестравский, строительство внешнего электроснабжения квартала жилой застройки с.Пестравка</t>
  </si>
  <si>
    <t>Хворостянский район</t>
  </si>
  <si>
    <t>Администрация муниципального района Шигонский, строительство внешнего электроснабжения жилой застройки в с. Муранки ул. Советская, Луговая, Добрая, Новая</t>
  </si>
  <si>
    <t>Администрация г.о. Отрадный, строительство внешнего электроснабжения муниципальной котельной №1, г. Отрадный, ул. Физкультурников</t>
  </si>
  <si>
    <t>Администрация муниципального района Алексеевский, строительство внешнего электроснабжения малоэтажной жилой застройки, п Алексеевка</t>
  </si>
  <si>
    <t>г.о. Тольятти</t>
  </si>
  <si>
    <t xml:space="preserve">Строительство схемы внешнего электроснабжения комплексной жилой застройки "Русское поле", с/п Приморский </t>
  </si>
  <si>
    <t>Администрация муниципального района Исаклинский, строительство внешнего электроснабжения малоэтажной жилой застройки, с. Исаклы</t>
  </si>
  <si>
    <t>Нефтегорский район</t>
  </si>
  <si>
    <t>Администрация муниципального района Нефтегорский, строительство внешнего электроснабжения малоэтажной жилой застройки, г. Нефтегорск</t>
  </si>
  <si>
    <t>Строительство схемы внешнего электроснабжения малоэтажной застройки, п.г.т. Похвистнево</t>
  </si>
  <si>
    <t>Администрация муниципального района Шенталинский, строительство внешнего электроснабжения жилой застройки в с. Шентала</t>
  </si>
  <si>
    <t>г. Чапаевск</t>
  </si>
  <si>
    <t>Реконструкция ВЛ-0,4 кВ от КТП  Гер 107/160 кВА с заменой КТП</t>
  </si>
  <si>
    <t>0,74/0,16</t>
  </si>
  <si>
    <t>Реконструкция ВЛ-0,4 кВ от КТП  Бог 1207/100 кВА с заменой КТП на 250 кВА</t>
  </si>
  <si>
    <t xml:space="preserve">Реконструкция ВЛ-0,4кВ  от КТП Алд 310/63 кВА </t>
  </si>
  <si>
    <t xml:space="preserve">Реконструкция ВЛ-0,4 кВ от КТП  Мар 521/160 кВА с заменой КТП </t>
  </si>
  <si>
    <t xml:space="preserve">Реконструкция ВЛ-0,4 кВ от КТП  Елх 410/400 кВА </t>
  </si>
  <si>
    <t xml:space="preserve">Реконструкция ВЛ-0,4 кВ от КТП С 1222/400 кВА с заменой КТП на 630 кВА </t>
  </si>
  <si>
    <t>Казанцев А.Ф.</t>
  </si>
  <si>
    <t>Спецтехника, реконструкция производственных баз</t>
  </si>
  <si>
    <t>_________________________</t>
  </si>
  <si>
    <t>3,2/0,1</t>
  </si>
  <si>
    <t>Краткое описание инвестиционной программы ЗАО "Самарская сетевая компания" на 2013 год</t>
  </si>
  <si>
    <t>Администрация муниципального района Елховский, строительство внешнего  электроснабжения нового района застройки, р.ц.с. Елховка</t>
  </si>
  <si>
    <t>Камышлинский район</t>
  </si>
  <si>
    <t>Администрация муниципального района Камышлинский, строительство внешнего электроснабжения 10-ти двухквартирных жилых домов, с. Новое Усманово</t>
  </si>
  <si>
    <t>Кинельский район</t>
  </si>
  <si>
    <t>Администрация муниципального района Кинельский, строительство внешнего базы отдыха, п.г.т. Усть-Кинельский, прибрежная полоса реки Большой Кинель</t>
  </si>
  <si>
    <t>г.о. Новокуйбышевск</t>
  </si>
  <si>
    <t>Администрация г.о. Новокуйбышевск, строительство внешнего электроснабжения психоневрологического диспансера, г.Новокуйбышевск, ул.Садово-Дачная 50 "а"</t>
  </si>
  <si>
    <t>Новокуйбышевский район</t>
  </si>
  <si>
    <t>Администрация муниципального района Сергиевский, строительство внешнего электроснабжения малоэтажной жилой застройки, п. Сергиевск, ул. Северная, Степная, Заводская</t>
  </si>
  <si>
    <t xml:space="preserve">Администрация муниципального района Хворостянский, строительство внешнего электроснабжения крытого рынка в с. Хворостянка </t>
  </si>
  <si>
    <t>Администрация муниципального района Челно- Вершинский, строительство внешнего электроснабжения малоэтажной жилой застройки</t>
  </si>
  <si>
    <t>Администрация муниципального района Шигонский, строительство внешнего электроснабжения жилой застройки в с. Шигоны ул. Цветочная</t>
  </si>
  <si>
    <t>«___»______________ 2012 года</t>
  </si>
  <si>
    <t>0,078/0,8/-</t>
  </si>
  <si>
    <t>0,167/0,5/-</t>
  </si>
  <si>
    <t>0,436/5,5/0,63</t>
  </si>
  <si>
    <t>0,078/0,3/0,160</t>
  </si>
  <si>
    <t>0,134/0,3/0,25</t>
  </si>
  <si>
    <t>0,078/0,3/0,1</t>
  </si>
  <si>
    <t>0,112/1,3/-</t>
  </si>
  <si>
    <t>0,044/0,2/0,16</t>
  </si>
  <si>
    <t>0,089/0,3/0,1</t>
  </si>
  <si>
    <t>0,336/2,3/0,4</t>
  </si>
  <si>
    <t>0,336/1,00/0,63</t>
  </si>
  <si>
    <t>0,246/0,4/0,25</t>
  </si>
  <si>
    <t>0,335/2,0/0,4</t>
  </si>
  <si>
    <t>0,122/1,3/-</t>
  </si>
  <si>
    <t>2,484/12/2,4</t>
  </si>
  <si>
    <t>0,257/0,3/0,4</t>
  </si>
  <si>
    <t>0,246/0,9/0,4</t>
  </si>
  <si>
    <t>0,067/0,46/0,1</t>
  </si>
  <si>
    <t>0,167/1,4/0,25</t>
  </si>
  <si>
    <t>0,246/3,5/0,63</t>
  </si>
  <si>
    <t>МВт/км/МВА</t>
  </si>
  <si>
    <t>Реконструкция существующей инфраструктуры объектов электросетевого хозяйства в районе с. Ширяево в целях обеспечения надежности электроснабжения туристического комплекса "Жигулевская жемчужина"</t>
  </si>
  <si>
    <t>Реконструкция существующей инфраструктуры объектов электросетевого хозяйства в г.о. Жигулевск, в целях обеспечения надежности электроснабжения малоэтажной и среднеэтажной застройки  в МКР-10</t>
  </si>
  <si>
    <t>Реконструкция, инфраструктуры объектов электросетевого хозяйства в г.о. Самара (в том числе с развитием связей между объектами территориальных сетевых организаций), в целях обеспечения надежности электроснабжения КРК в район "Жигулевские сады"</t>
  </si>
  <si>
    <t xml:space="preserve">Реконструкция, инфраструктуры объектов электросетевого хозяйства в г.о.Тольятти (в том числе с развитием связей между объектами территориальных сетевых организаций), в целях обеспечения надежности электроснабжения ОЭЗ в Ставропольском районе </t>
  </si>
  <si>
    <t>Реконструкция существующей кабельной распределительной сети 6-10кВ с доустановкой высоковольтных ячеек в трансформаторных подстанциях в г.о. Тольятти</t>
  </si>
  <si>
    <t>0,3/0,1</t>
  </si>
  <si>
    <t>ВСЕГО</t>
  </si>
  <si>
    <t>`-/1/-</t>
  </si>
  <si>
    <t>Реконструкция ВЛ-0,4 кВ от КТП  Бог 616/100 кВА с заменой КТП на 250 кВА</t>
  </si>
  <si>
    <t xml:space="preserve">Реконструкция ВЛ-0,4 кВ от КТП  ПЕТ 602/250 кВА с заменой КТП </t>
  </si>
  <si>
    <t>Реконструкция ВЛ-0,4 кВ от КТП М 606/400 кВА</t>
  </si>
  <si>
    <t>Реконструкция ВЛ-0,4 кВ от ЗТП  См 508/400 кВА с заменой ЗТП на КТП 630 кВА</t>
  </si>
  <si>
    <t>Реконструкция ВЛ-0,4 кВ от КТП См 809/400 кВА</t>
  </si>
  <si>
    <t xml:space="preserve">Реконструкция ВЛ-0,4 кВ от КТП См 507/250 кВА </t>
  </si>
  <si>
    <t>Реконструкция ВЛ-0,4 кВ от КТП См 214/400 кВА</t>
  </si>
  <si>
    <t>Реконструкция ВЛ-0,4 кВ от КТП См 808/400 кВА</t>
  </si>
  <si>
    <t>Реконструкция ВЛ-0,4 кВ от КТП Р 305/250 кВА с заменой на КТП 400 кВА</t>
  </si>
  <si>
    <t>Реконструкция ВЛ-0,4 кВ от КТП 424/250 кВА с заменой КТП</t>
  </si>
  <si>
    <t xml:space="preserve">Реконструкция ВЛ-0,4 кВ от КТП  Елх 401/250 кВА </t>
  </si>
  <si>
    <t xml:space="preserve">Реконструкция ВЛ-0,4 кВ от КТП  Елх 413/250 кВА </t>
  </si>
  <si>
    <t>Реконструкция ВЛ-0,4 кВ от КТП ИС 1712/160 кВА с заменой КТП на 250 кВА</t>
  </si>
  <si>
    <t xml:space="preserve">Реконструкция ВЛ-0,4 кВ от КТП КМШ 704/160 кВА с заменой КТП на 250 кВА </t>
  </si>
  <si>
    <r>
      <t xml:space="preserve">Реконструкция ВЛ-0,4 кВ от ЗТП Ч 1801/2х160 кВА с заменой </t>
    </r>
    <r>
      <rPr>
        <sz val="16"/>
        <rFont val="Times New Roman"/>
        <family val="1"/>
      </rPr>
      <t xml:space="preserve">в ЗТП </t>
    </r>
    <r>
      <rPr>
        <sz val="12"/>
        <rFont val="Times New Roman"/>
        <family val="1"/>
      </rPr>
      <t>РУ-10 кВ, РУ-0,4 кВ и двух трансформаторов на 250 кВА</t>
    </r>
  </si>
  <si>
    <r>
      <t>Реконструкция ВЛ-0,4 кВ от КТП Кр 915/250 кВА с заменой КТП</t>
    </r>
    <r>
      <rPr>
        <sz val="16"/>
        <rFont val="Times New Roman"/>
        <family val="1"/>
      </rPr>
      <t xml:space="preserve"> на</t>
    </r>
    <r>
      <rPr>
        <sz val="12"/>
        <rFont val="Times New Roman"/>
        <family val="1"/>
      </rPr>
      <t xml:space="preserve"> 400 кВА</t>
    </r>
  </si>
  <si>
    <t>Кошкинский район</t>
  </si>
  <si>
    <t xml:space="preserve">Реконструкция ВЛ-0,4 кВ от КТП КШК 1102/160 кВА с заменой КТП на 250 кВа </t>
  </si>
  <si>
    <t>Реконструкция ВЛ-0,4кВ от КТП КЯР 511/400 кВа с заменой КТП и установкой дополнительной КТП 250 кВА для перераспределения нагрузки</t>
  </si>
  <si>
    <t xml:space="preserve">Реконструкция ВЛ-10кВ Ф-КЯР-2 от ПС 110/35/10 кВ "Красноярская" и ВЛ-0,4 кВ от КТП КЯР 220/400 кВА с заменой КТП и установкой дополнительной КТП-10/0,4 кВ/400 кВА </t>
  </si>
  <si>
    <t>Реконструкция ВЛ-0,4 кВ от КТП КЯР 621/400  кВА с заменой КТП и  установкой дополнительной КТП 250 кВА для перераспределения нагрузки</t>
  </si>
  <si>
    <t xml:space="preserve">Реконструкция ВЛ-0,4 кВ от КТП КЯР 620/250  кВА с заменой КТП и установкой дополнительной КТП 250 кВА для перераспределения нагрузки </t>
  </si>
  <si>
    <t>Реконструкция ВЛ-0,4кВ от КТП НБ 502/100 кВА с заменой КТП на 250 кВА</t>
  </si>
  <si>
    <r>
      <t xml:space="preserve">Реконструкция КЛ-10 кВ выхода от ПС 110/35/10 </t>
    </r>
    <r>
      <rPr>
        <sz val="16"/>
        <rFont val="Times New Roman"/>
        <family val="1"/>
      </rPr>
      <t>"Клявлино"</t>
    </r>
    <r>
      <rPr>
        <sz val="12"/>
        <rFont val="Times New Roman"/>
        <family val="1"/>
      </rPr>
      <t xml:space="preserve"> Ф-4, 12, 14, 17 с прокладкой резервных КЛ-10 кВ</t>
    </r>
  </si>
  <si>
    <t>Реконструкция ВЛ-0,4 кВ от КТП 413/160 кВА с заменой КТП на 250 кВА</t>
  </si>
  <si>
    <t>Реконструкция ВЛ-0,4 кВ от КТП 416/100 кВА с заменой КТП на 160 кВА</t>
  </si>
  <si>
    <t>Реконструкция ВЛ-0,4 кВ от КТП ПФ 1608/160 кВА с заменой КТП</t>
  </si>
  <si>
    <t>Приволжский район</t>
  </si>
  <si>
    <r>
      <t xml:space="preserve">Реконструкция ВЛ-0,4 кВ от КТП Пр 224/160 кВА с заменой КТП </t>
    </r>
    <r>
      <rPr>
        <sz val="16"/>
        <rFont val="Times New Roman"/>
        <family val="1"/>
      </rPr>
      <t>на</t>
    </r>
    <r>
      <rPr>
        <sz val="12"/>
        <rFont val="Times New Roman"/>
        <family val="1"/>
      </rPr>
      <t xml:space="preserve"> 250 кВА</t>
    </r>
  </si>
  <si>
    <t>Реконструкция ВЛ-0,4 кВ от КТП СРГ 415/250 кВА</t>
  </si>
  <si>
    <t>Реконструкция ВЛ-0,4 кВ от КТП СРГ 411/250 кВА с заменой КТП на 400 кВА</t>
  </si>
  <si>
    <t xml:space="preserve">Реконструкция ТП - 36/400 кВА с заменой на КТП </t>
  </si>
  <si>
    <t>Реконструкция ВЛ-0,4 кВ от КТП "ЖКК" и "Х10"</t>
  </si>
  <si>
    <t xml:space="preserve">Реконструкция ВЛ-0,4 кВ от КТП ЧВ 1404/160  кВА с заменой КТП и установкой дополнительной КТП 100 кВА для перераспределения нагрузки  </t>
  </si>
  <si>
    <t xml:space="preserve">Реконструкция ВЛ-0,4 кВ от КТП ЧВ 109/400  кВА с заменой КТП и установкой дополнительной КТП 100 кВА для перераспределения нагрузки </t>
  </si>
  <si>
    <t>Реконструкция ВЛ-0,4 кВ от КТП Ш 201/250 кВА с заменой КТП на 400 кВА</t>
  </si>
  <si>
    <t xml:space="preserve">Камышинский </t>
  </si>
  <si>
    <t>2,7/0,25</t>
  </si>
  <si>
    <t>2,7/0,1</t>
  </si>
  <si>
    <t>2,2/0,16</t>
  </si>
  <si>
    <t>2,85/0,25</t>
  </si>
  <si>
    <t>3,5/0,63</t>
  </si>
  <si>
    <t>3,5/0,4</t>
  </si>
  <si>
    <t>6,5/0,4</t>
  </si>
  <si>
    <t>6,5/0,25</t>
  </si>
  <si>
    <t>0,9/0,25</t>
  </si>
  <si>
    <t>2,4/0,25</t>
  </si>
  <si>
    <t>2,4/0,16</t>
  </si>
  <si>
    <t>3,6/0,25</t>
  </si>
  <si>
    <t>3,6/0,16</t>
  </si>
  <si>
    <t>3/0,5</t>
  </si>
  <si>
    <t>3/0,32</t>
  </si>
  <si>
    <t>4,5/0,4</t>
  </si>
  <si>
    <t>4,5/0,25</t>
  </si>
  <si>
    <t>2/0,25</t>
  </si>
  <si>
    <t>2/0,16</t>
  </si>
  <si>
    <t>7/0,65</t>
  </si>
  <si>
    <t>7/0,4</t>
  </si>
  <si>
    <t>8,5/0,5</t>
  </si>
  <si>
    <t>8,5/0,25</t>
  </si>
  <si>
    <t>6,5/0,1</t>
  </si>
  <si>
    <t>1,1/0,25</t>
  </si>
  <si>
    <t>1,1/0,16</t>
  </si>
  <si>
    <t>3,9/0,16</t>
  </si>
  <si>
    <t>3,9/0,1</t>
  </si>
  <si>
    <t>2,7/0,16</t>
  </si>
  <si>
    <t>3,1/0,25</t>
  </si>
  <si>
    <t>3,1/0,16</t>
  </si>
  <si>
    <t>2,9/0,4</t>
  </si>
  <si>
    <t>3,3/0,63</t>
  </si>
  <si>
    <t>3,3/0,4</t>
  </si>
  <si>
    <t>4,6/10</t>
  </si>
  <si>
    <t>2,3/0,16</t>
  </si>
  <si>
    <t>4/0,5</t>
  </si>
  <si>
    <t>4/0,4</t>
  </si>
  <si>
    <t>6,3/0,4</t>
  </si>
  <si>
    <t>5,8/0,65</t>
  </si>
  <si>
    <t>9,8/0,8</t>
  </si>
  <si>
    <t>2,3/0,26</t>
  </si>
  <si>
    <t>2,9/0,25</t>
  </si>
  <si>
    <t>6,3/0,25</t>
  </si>
  <si>
    <t>5,8/0,4</t>
  </si>
  <si>
    <t>9,8/0,4</t>
  </si>
  <si>
    <t>139,67/6,71</t>
  </si>
  <si>
    <t>6,99/43,66/7,42</t>
  </si>
  <si>
    <t>144,27/20,36</t>
  </si>
  <si>
    <t>6,99/187,93/27,78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</si>
</sst>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###0.0#####"/>
    <numFmt numFmtId="177" formatCode="_-* #,##0;\(#,##0\);_-* &quot;-&quot;??;_-@"/>
    <numFmt numFmtId="178" formatCode="###,###,###,##0,\,000"/>
    <numFmt numFmtId="179" formatCode="[$-FC19]d\ mmmm\ yyyy\ &quot;г.&quot;"/>
    <numFmt numFmtId="180" formatCode="#,##0.0"/>
    <numFmt numFmtId="181" formatCode="#,##0.000"/>
    <numFmt numFmtId="182" formatCode="0.0%"/>
    <numFmt numFmtId="183" formatCode="_(* #,##0.00_);_(* \(#,##0.00\);_(* &quot;-&quot;_);_(@_)"/>
    <numFmt numFmtId="184" formatCode="0.0000"/>
    <numFmt numFmtId="185" formatCode="0.000"/>
    <numFmt numFmtId="186" formatCode="0.0"/>
    <numFmt numFmtId="187" formatCode="#,##0.00_р_."/>
    <numFmt numFmtId="188" formatCode="0.0000000"/>
    <numFmt numFmtId="189" formatCode="0.000000"/>
    <numFmt numFmtId="190" formatCode="0.00000"/>
    <numFmt numFmtId="191" formatCode="0.000000000"/>
    <numFmt numFmtId="192" formatCode="0.0000000000"/>
    <numFmt numFmtId="193" formatCode="0.00000000"/>
    <numFmt numFmtId="194" formatCode="#,##0.0000"/>
    <numFmt numFmtId="195" formatCode="0.000%"/>
  </numFmts>
  <fonts count="36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u val="single"/>
      <sz val="18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" fontId="1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24" borderId="10" xfId="0" applyNumberFormat="1" applyFont="1" applyFill="1" applyBorder="1" applyAlignment="1">
      <alignment horizontal="left" vertical="top" wrapText="1"/>
    </xf>
    <xf numFmtId="0" fontId="0" fillId="24" borderId="10" xfId="0" applyNumberFormat="1" applyFont="1" applyFill="1" applyBorder="1" applyAlignment="1">
      <alignment vertical="top" wrapText="1"/>
    </xf>
    <xf numFmtId="0" fontId="0" fillId="24" borderId="10" xfId="0" applyNumberFormat="1" applyFont="1" applyFill="1" applyBorder="1" applyAlignment="1">
      <alignment horizontal="left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55" applyFont="1" applyBorder="1" applyAlignment="1">
      <alignment vertical="top" wrapText="1"/>
      <protection/>
    </xf>
    <xf numFmtId="0" fontId="1" fillId="0" borderId="10" xfId="0" applyFont="1" applyFill="1" applyBorder="1" applyAlignment="1">
      <alignment horizontal="justify" vertical="center" wrapText="1"/>
    </xf>
    <xf numFmtId="0" fontId="0" fillId="24" borderId="10" xfId="55" applyFont="1" applyFill="1" applyBorder="1" applyAlignment="1">
      <alignment horizontal="left" vertical="top" wrapText="1"/>
      <protection/>
    </xf>
    <xf numFmtId="0" fontId="0" fillId="0" borderId="10" xfId="55" applyFont="1" applyBorder="1" applyAlignment="1">
      <alignment horizontal="left" vertical="top" wrapText="1"/>
      <protection/>
    </xf>
    <xf numFmtId="0" fontId="0" fillId="0" borderId="10" xfId="0" applyFont="1" applyBorder="1" applyAlignment="1">
      <alignment horizontal="center" vertical="center"/>
    </xf>
    <xf numFmtId="18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24" fillId="24" borderId="1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 vertical="center"/>
    </xf>
    <xf numFmtId="1" fontId="1" fillId="24" borderId="10" xfId="0" applyNumberFormat="1" applyFont="1" applyFill="1" applyBorder="1" applyAlignment="1">
      <alignment horizontal="center" vertical="center" wrapText="1"/>
    </xf>
    <xf numFmtId="0" fontId="0" fillId="24" borderId="10" xfId="55" applyFont="1" applyFill="1" applyBorder="1" applyAlignment="1">
      <alignment horizontal="center" vertical="center" wrapText="1"/>
      <protection/>
    </xf>
    <xf numFmtId="0" fontId="0" fillId="24" borderId="0" xfId="0" applyFont="1" applyFill="1" applyBorder="1" applyAlignment="1">
      <alignment/>
    </xf>
    <xf numFmtId="0" fontId="27" fillId="24" borderId="0" xfId="0" applyFont="1" applyFill="1" applyAlignment="1">
      <alignment/>
    </xf>
    <xf numFmtId="2" fontId="0" fillId="24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distributed"/>
    </xf>
    <xf numFmtId="0" fontId="30" fillId="0" borderId="0" xfId="0" applyFont="1" applyAlignment="1">
      <alignment/>
    </xf>
    <xf numFmtId="185" fontId="0" fillId="0" borderId="1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185" fontId="1" fillId="0" borderId="10" xfId="0" applyNumberFormat="1" applyFont="1" applyFill="1" applyBorder="1" applyAlignment="1">
      <alignment horizontal="center" vertical="center" wrapText="1"/>
    </xf>
    <xf numFmtId="185" fontId="0" fillId="24" borderId="1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1" fillId="24" borderId="10" xfId="0" applyFont="1" applyFill="1" applyBorder="1" applyAlignment="1">
      <alignment horizontal="justify" vertical="center" wrapText="1"/>
    </xf>
    <xf numFmtId="0" fontId="1" fillId="0" borderId="10" xfId="55" applyFont="1" applyBorder="1" applyAlignment="1">
      <alignment horizontal="left" vertical="top" wrapText="1"/>
      <protection/>
    </xf>
    <xf numFmtId="0" fontId="27" fillId="24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31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0" fillId="24" borderId="10" xfId="0" applyFont="1" applyFill="1" applyBorder="1" applyAlignment="1">
      <alignment vertical="top"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/>
    </xf>
    <xf numFmtId="2" fontId="31" fillId="0" borderId="0" xfId="0" applyNumberFormat="1" applyFont="1" applyAlignment="1">
      <alignment wrapText="1"/>
    </xf>
    <xf numFmtId="0" fontId="30" fillId="0" borderId="0" xfId="0" applyFont="1" applyAlignment="1">
      <alignment horizontal="right" vertical="center"/>
    </xf>
    <xf numFmtId="2" fontId="23" fillId="0" borderId="0" xfId="0" applyNumberFormat="1" applyFont="1" applyAlignment="1">
      <alignment horizontal="right" wrapText="1"/>
    </xf>
    <xf numFmtId="0" fontId="24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5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185" fontId="24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25" fillId="0" borderId="10" xfId="0" applyFont="1" applyBorder="1" applyAlignment="1">
      <alignment horizontal="center" wrapText="1"/>
    </xf>
    <xf numFmtId="1" fontId="0" fillId="24" borderId="10" xfId="55" applyNumberFormat="1" applyFont="1" applyFill="1" applyBorder="1" applyAlignment="1">
      <alignment horizontal="center" vertical="center" wrapText="1"/>
      <protection/>
    </xf>
    <xf numFmtId="0" fontId="30" fillId="0" borderId="0" xfId="0" applyFont="1" applyFill="1" applyAlignment="1">
      <alignment vertical="center"/>
    </xf>
    <xf numFmtId="0" fontId="1" fillId="24" borderId="10" xfId="55" applyFont="1" applyFill="1" applyBorder="1" applyAlignment="1">
      <alignment horizontal="left" vertical="top" wrapText="1"/>
      <protection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 vertical="top" wrapText="1"/>
    </xf>
    <xf numFmtId="0" fontId="1" fillId="24" borderId="10" xfId="0" applyNumberFormat="1" applyFont="1" applyFill="1" applyBorder="1" applyAlignment="1">
      <alignment horizontal="left" vertical="top" wrapText="1"/>
    </xf>
    <xf numFmtId="0" fontId="1" fillId="24" borderId="10" xfId="55" applyFont="1" applyFill="1" applyBorder="1" applyAlignment="1">
      <alignment vertical="center" wrapText="1"/>
      <protection/>
    </xf>
    <xf numFmtId="0" fontId="0" fillId="24" borderId="10" xfId="55" applyFont="1" applyFill="1" applyBorder="1" applyAlignment="1">
      <alignment vertical="top" wrapText="1"/>
      <protection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left" vertical="top" wrapText="1"/>
    </xf>
    <xf numFmtId="0" fontId="1" fillId="24" borderId="10" xfId="0" applyNumberFormat="1" applyFont="1" applyFill="1" applyBorder="1" applyAlignment="1">
      <alignment horizontal="left" vertical="center" wrapText="1"/>
    </xf>
    <xf numFmtId="0" fontId="0" fillId="24" borderId="14" xfId="0" applyNumberFormat="1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/>
    </xf>
    <xf numFmtId="0" fontId="0" fillId="24" borderId="10" xfId="55" applyFont="1" applyFill="1" applyBorder="1" applyAlignment="1">
      <alignment horizontal="left" wrapText="1"/>
      <protection/>
    </xf>
    <xf numFmtId="0" fontId="25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/>
    </xf>
    <xf numFmtId="0" fontId="25" fillId="0" borderId="13" xfId="0" applyFont="1" applyBorder="1" applyAlignment="1">
      <alignment horizontal="center" wrapText="1"/>
    </xf>
    <xf numFmtId="0" fontId="24" fillId="0" borderId="11" xfId="0" applyFont="1" applyBorder="1" applyAlignment="1">
      <alignment/>
    </xf>
    <xf numFmtId="0" fontId="24" fillId="0" borderId="13" xfId="0" applyFont="1" applyBorder="1" applyAlignment="1">
      <alignment vertical="center"/>
    </xf>
    <xf numFmtId="0" fontId="24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24" fillId="0" borderId="14" xfId="0" applyFont="1" applyBorder="1" applyAlignment="1">
      <alignment vertical="center"/>
    </xf>
    <xf numFmtId="0" fontId="24" fillId="0" borderId="14" xfId="0" applyFont="1" applyBorder="1" applyAlignment="1">
      <alignment horizontal="center" vertical="center"/>
    </xf>
    <xf numFmtId="0" fontId="24" fillId="0" borderId="17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24" borderId="0" xfId="0" applyNumberFormat="1" applyFont="1" applyFill="1" applyBorder="1" applyAlignment="1">
      <alignment horizontal="left" vertical="top" wrapText="1"/>
    </xf>
    <xf numFmtId="0" fontId="27" fillId="0" borderId="0" xfId="0" applyFont="1" applyBorder="1" applyAlignment="1">
      <alignment horizontal="left"/>
    </xf>
    <xf numFmtId="1" fontId="0" fillId="24" borderId="13" xfId="55" applyNumberFormat="1" applyFont="1" applyFill="1" applyBorder="1" applyAlignment="1">
      <alignment horizontal="center" vertical="center" wrapText="1"/>
      <protection/>
    </xf>
    <xf numFmtId="0" fontId="27" fillId="0" borderId="17" xfId="0" applyFont="1" applyBorder="1" applyAlignment="1">
      <alignment horizontal="left"/>
    </xf>
    <xf numFmtId="0" fontId="24" fillId="24" borderId="10" xfId="55" applyFont="1" applyFill="1" applyBorder="1" applyAlignment="1">
      <alignment vertical="center" wrapText="1"/>
      <protection/>
    </xf>
    <xf numFmtId="0" fontId="24" fillId="0" borderId="10" xfId="0" applyFont="1" applyFill="1" applyBorder="1" applyAlignment="1">
      <alignment horizontal="justify" vertical="center" wrapText="1"/>
    </xf>
    <xf numFmtId="0" fontId="24" fillId="24" borderId="10" xfId="55" applyFont="1" applyFill="1" applyBorder="1" applyAlignment="1">
      <alignment horizontal="left" vertical="center" wrapText="1"/>
      <protection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55" applyFont="1" applyBorder="1" applyAlignment="1">
      <alignment horizontal="left" vertical="center" wrapText="1"/>
      <protection/>
    </xf>
    <xf numFmtId="0" fontId="24" fillId="24" borderId="10" xfId="0" applyNumberFormat="1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justify" vertical="center" wrapText="1"/>
    </xf>
    <xf numFmtId="0" fontId="0" fillId="24" borderId="11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4" fillId="24" borderId="10" xfId="0" applyFont="1" applyFill="1" applyBorder="1" applyAlignment="1">
      <alignment vertical="center" wrapText="1"/>
    </xf>
    <xf numFmtId="0" fontId="24" fillId="24" borderId="10" xfId="0" applyFont="1" applyFill="1" applyBorder="1" applyAlignment="1">
      <alignment horizontal="center" vertical="center"/>
    </xf>
    <xf numFmtId="185" fontId="24" fillId="24" borderId="10" xfId="0" applyNumberFormat="1" applyFont="1" applyFill="1" applyBorder="1" applyAlignment="1">
      <alignment vertical="center"/>
    </xf>
    <xf numFmtId="0" fontId="24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186" fontId="0" fillId="24" borderId="1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24" fillId="24" borderId="13" xfId="0" applyFont="1" applyFill="1" applyBorder="1" applyAlignment="1">
      <alignment horizontal="center" vertical="center"/>
    </xf>
    <xf numFmtId="185" fontId="24" fillId="0" borderId="0" xfId="0" applyNumberFormat="1" applyFont="1" applyAlignment="1">
      <alignment horizontal="right" vertical="center"/>
    </xf>
    <xf numFmtId="185" fontId="24" fillId="0" borderId="0" xfId="0" applyNumberFormat="1" applyFont="1" applyAlignment="1">
      <alignment vertical="center"/>
    </xf>
    <xf numFmtId="185" fontId="24" fillId="0" borderId="14" xfId="0" applyNumberFormat="1" applyFont="1" applyBorder="1" applyAlignment="1">
      <alignment vertical="center"/>
    </xf>
    <xf numFmtId="0" fontId="25" fillId="0" borderId="10" xfId="0" applyNumberFormat="1" applyFont="1" applyBorder="1" applyAlignment="1">
      <alignment horizontal="center" wrapText="1"/>
    </xf>
    <xf numFmtId="0" fontId="27" fillId="24" borderId="18" xfId="55" applyFont="1" applyFill="1" applyBorder="1" applyAlignment="1">
      <alignment wrapText="1"/>
      <protection/>
    </xf>
    <xf numFmtId="0" fontId="27" fillId="24" borderId="10" xfId="0" applyNumberFormat="1" applyFont="1" applyFill="1" applyBorder="1" applyAlignment="1">
      <alignment vertical="top" wrapText="1"/>
    </xf>
    <xf numFmtId="0" fontId="27" fillId="24" borderId="19" xfId="0" applyNumberFormat="1" applyFont="1" applyFill="1" applyBorder="1" applyAlignment="1">
      <alignment horizontal="left" vertical="top" wrapText="1"/>
    </xf>
    <xf numFmtId="0" fontId="27" fillId="24" borderId="10" xfId="0" applyNumberFormat="1" applyFont="1" applyFill="1" applyBorder="1" applyAlignment="1">
      <alignment horizontal="left" vertical="top" wrapText="1"/>
    </xf>
    <xf numFmtId="0" fontId="24" fillId="24" borderId="10" xfId="0" applyNumberFormat="1" applyFont="1" applyFill="1" applyBorder="1" applyAlignment="1">
      <alignment vertical="top" wrapText="1"/>
    </xf>
    <xf numFmtId="0" fontId="24" fillId="24" borderId="19" xfId="0" applyNumberFormat="1" applyFont="1" applyFill="1" applyBorder="1" applyAlignment="1">
      <alignment horizontal="left" vertical="top" wrapText="1"/>
    </xf>
    <xf numFmtId="0" fontId="24" fillId="24" borderId="10" xfId="0" applyNumberFormat="1" applyFont="1" applyFill="1" applyBorder="1" applyAlignment="1">
      <alignment horizontal="left" vertical="top" wrapText="1"/>
    </xf>
    <xf numFmtId="0" fontId="24" fillId="24" borderId="10" xfId="55" applyFont="1" applyFill="1" applyBorder="1" applyAlignment="1">
      <alignment horizontal="left" vertical="top" wrapText="1"/>
      <protection/>
    </xf>
    <xf numFmtId="2" fontId="1" fillId="24" borderId="10" xfId="0" applyNumberFormat="1" applyFont="1" applyFill="1" applyBorder="1" applyAlignment="1">
      <alignment horizontal="center" vertical="center" wrapText="1"/>
    </xf>
    <xf numFmtId="185" fontId="24" fillId="24" borderId="10" xfId="0" applyNumberFormat="1" applyFont="1" applyFill="1" applyBorder="1" applyAlignment="1">
      <alignment horizontal="center" vertical="center"/>
    </xf>
    <xf numFmtId="185" fontId="1" fillId="24" borderId="10" xfId="0" applyNumberFormat="1" applyFont="1" applyFill="1" applyBorder="1" applyAlignment="1">
      <alignment horizontal="center" vertical="center" wrapText="1"/>
    </xf>
    <xf numFmtId="0" fontId="0" fillId="24" borderId="10" xfId="55" applyNumberFormat="1" applyFont="1" applyFill="1" applyBorder="1" applyAlignment="1">
      <alignment horizontal="center" vertical="center" wrapText="1"/>
      <protection/>
    </xf>
    <xf numFmtId="0" fontId="25" fillId="24" borderId="10" xfId="0" applyFont="1" applyFill="1" applyBorder="1" applyAlignment="1">
      <alignment vertical="center"/>
    </xf>
    <xf numFmtId="0" fontId="35" fillId="24" borderId="10" xfId="0" applyNumberFormat="1" applyFont="1" applyFill="1" applyBorder="1" applyAlignment="1">
      <alignment horizontal="center" vertical="center"/>
    </xf>
    <xf numFmtId="0" fontId="26" fillId="24" borderId="10" xfId="0" applyNumberFormat="1" applyFont="1" applyFill="1" applyBorder="1" applyAlignment="1">
      <alignment horizontal="center" vertical="center"/>
    </xf>
    <xf numFmtId="0" fontId="0" fillId="24" borderId="10" xfId="0" applyNumberFormat="1" applyFont="1" applyFill="1" applyBorder="1" applyAlignment="1">
      <alignment/>
    </xf>
    <xf numFmtId="0" fontId="0" fillId="24" borderId="10" xfId="0" applyNumberFormat="1" applyFont="1" applyFill="1" applyBorder="1" applyAlignment="1">
      <alignment horizontal="center" vertical="center"/>
    </xf>
    <xf numFmtId="0" fontId="24" fillId="24" borderId="0" xfId="0" applyFont="1" applyFill="1" applyAlignment="1">
      <alignment vertical="center"/>
    </xf>
    <xf numFmtId="0" fontId="0" fillId="24" borderId="19" xfId="0" applyNumberFormat="1" applyFont="1" applyFill="1" applyBorder="1" applyAlignment="1">
      <alignment horizontal="left" vertical="top" wrapText="1"/>
    </xf>
    <xf numFmtId="0" fontId="0" fillId="24" borderId="20" xfId="0" applyNumberFormat="1" applyFont="1" applyFill="1" applyBorder="1" applyAlignment="1">
      <alignment horizontal="left" vertical="top" wrapText="1"/>
    </xf>
    <xf numFmtId="185" fontId="0" fillId="24" borderId="10" xfId="0" applyNumberFormat="1" applyFont="1" applyFill="1" applyBorder="1" applyAlignment="1">
      <alignment/>
    </xf>
    <xf numFmtId="2" fontId="1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2" fontId="0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/>
    </xf>
    <xf numFmtId="185" fontId="1" fillId="24" borderId="10" xfId="0" applyNumberFormat="1" applyFont="1" applyFill="1" applyBorder="1" applyAlignment="1">
      <alignment horizontal="center" vertical="center"/>
    </xf>
    <xf numFmtId="0" fontId="1" fillId="24" borderId="10" xfId="55" applyFont="1" applyFill="1" applyBorder="1" applyAlignment="1">
      <alignment vertical="top" wrapText="1"/>
      <protection/>
    </xf>
    <xf numFmtId="0" fontId="1" fillId="24" borderId="10" xfId="0" applyFont="1" applyFill="1" applyBorder="1" applyAlignment="1">
      <alignment horizontal="left" wrapText="1"/>
    </xf>
    <xf numFmtId="0" fontId="0" fillId="0" borderId="11" xfId="0" applyNumberFormat="1" applyFont="1" applyBorder="1" applyAlignment="1">
      <alignment horizontal="center" vertical="center"/>
    </xf>
    <xf numFmtId="0" fontId="0" fillId="24" borderId="11" xfId="0" applyNumberFormat="1" applyFont="1" applyFill="1" applyBorder="1" applyAlignment="1">
      <alignment horizontal="center" vertical="center"/>
    </xf>
    <xf numFmtId="0" fontId="0" fillId="24" borderId="11" xfId="0" applyNumberFormat="1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/>
    </xf>
    <xf numFmtId="0" fontId="29" fillId="0" borderId="0" xfId="0" applyFont="1" applyAlignment="1">
      <alignment horizontal="left"/>
    </xf>
    <xf numFmtId="2" fontId="23" fillId="0" borderId="0" xfId="0" applyNumberFormat="1" applyFont="1" applyAlignment="1">
      <alignment wrapText="1"/>
    </xf>
    <xf numFmtId="0" fontId="31" fillId="0" borderId="0" xfId="0" applyFont="1" applyAlignment="1">
      <alignment horizontal="left"/>
    </xf>
    <xf numFmtId="0" fontId="30" fillId="0" borderId="0" xfId="0" applyFont="1" applyFill="1" applyAlignment="1">
      <alignment horizontal="left" vertical="top" wrapText="1"/>
    </xf>
    <xf numFmtId="0" fontId="28" fillId="0" borderId="0" xfId="0" applyFont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 vertical="center" wrapText="1"/>
    </xf>
    <xf numFmtId="0" fontId="24" fillId="0" borderId="0" xfId="0" applyFont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185" fontId="2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2" fontId="32" fillId="0" borderId="0" xfId="0" applyNumberFormat="1" applyFont="1" applyAlignment="1">
      <alignment horizontal="center" vertical="top" wrapText="1"/>
    </xf>
    <xf numFmtId="0" fontId="25" fillId="0" borderId="16" xfId="0" applyFont="1" applyBorder="1" applyAlignment="1">
      <alignment horizontal="center" vertical="center" wrapText="1"/>
    </xf>
    <xf numFmtId="0" fontId="30" fillId="0" borderId="0" xfId="0" applyFont="1" applyAlignment="1">
      <alignment horizontal="right"/>
    </xf>
    <xf numFmtId="0" fontId="33" fillId="0" borderId="0" xfId="0" applyFont="1" applyAlignment="1">
      <alignment horizontal="center"/>
    </xf>
    <xf numFmtId="0" fontId="30" fillId="0" borderId="0" xfId="0" applyFont="1" applyFill="1" applyAlignment="1">
      <alignment horizontal="left" vertical="center"/>
    </xf>
    <xf numFmtId="2" fontId="32" fillId="0" borderId="0" xfId="0" applyNumberFormat="1" applyFont="1" applyAlignment="1">
      <alignment horizontal="left" vertical="top" wrapText="1"/>
    </xf>
    <xf numFmtId="0" fontId="25" fillId="0" borderId="2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5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9" fillId="0" borderId="0" xfId="0" applyFont="1" applyAlignment="1">
      <alignment horizontal="right"/>
    </xf>
    <xf numFmtId="0" fontId="0" fillId="0" borderId="10" xfId="55" applyFont="1" applyFill="1" applyBorder="1" applyAlignment="1">
      <alignment horizontal="left" vertical="top" wrapText="1"/>
      <protection/>
    </xf>
    <xf numFmtId="0" fontId="24" fillId="0" borderId="10" xfId="0" applyFont="1" applyFill="1" applyBorder="1" applyAlignment="1">
      <alignment vertical="center"/>
    </xf>
    <xf numFmtId="0" fontId="35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нвестиции Сети Сбыты ЭС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B1:K169"/>
  <sheetViews>
    <sheetView zoomScale="75" zoomScaleNormal="75" zoomScaleSheetLayoutView="75" zoomScalePageLayoutView="0" workbookViewId="0" topLeftCell="A88">
      <selection activeCell="D22" sqref="D22"/>
    </sheetView>
  </sheetViews>
  <sheetFormatPr defaultColWidth="9.00390625" defaultRowHeight="15.75"/>
  <cols>
    <col min="1" max="1" width="2.875" style="1" customWidth="1"/>
    <col min="2" max="2" width="9.50390625" style="1" customWidth="1"/>
    <col min="3" max="3" width="43.75390625" style="1" customWidth="1"/>
    <col min="4" max="4" width="35.50390625" style="16" customWidth="1"/>
    <col min="5" max="5" width="37.25390625" style="1" customWidth="1"/>
    <col min="6" max="16384" width="9.00390625" style="1" customWidth="1"/>
  </cols>
  <sheetData>
    <row r="1" spans="2:5" ht="15.75">
      <c r="B1" s="6"/>
      <c r="E1" s="2" t="s">
        <v>61</v>
      </c>
    </row>
    <row r="2" spans="2:5" ht="15.75">
      <c r="B2" s="6"/>
      <c r="E2" s="2" t="s">
        <v>48</v>
      </c>
    </row>
    <row r="3" spans="2:5" ht="15.75">
      <c r="B3" s="6"/>
      <c r="E3" s="2" t="s">
        <v>110</v>
      </c>
    </row>
    <row r="4" spans="2:5" ht="15.75">
      <c r="B4" s="6"/>
      <c r="E4" s="2"/>
    </row>
    <row r="5" spans="2:5" ht="15.75">
      <c r="B5" s="6"/>
      <c r="E5" s="2"/>
    </row>
    <row r="6" spans="2:7" ht="23.25">
      <c r="B6" s="182"/>
      <c r="C6" s="182"/>
      <c r="D6" s="52"/>
      <c r="E6" s="63" t="s">
        <v>49</v>
      </c>
      <c r="F6" s="54"/>
      <c r="G6" s="38"/>
    </row>
    <row r="7" spans="2:7" ht="23.25">
      <c r="B7" s="185"/>
      <c r="C7" s="185"/>
      <c r="D7" s="191" t="s">
        <v>92</v>
      </c>
      <c r="E7" s="191"/>
      <c r="F7" s="65"/>
      <c r="G7" s="65"/>
    </row>
    <row r="8" spans="2:7" ht="28.5" customHeight="1">
      <c r="B8" s="87"/>
      <c r="C8" s="87"/>
      <c r="D8" s="57"/>
      <c r="E8" s="68" t="s">
        <v>93</v>
      </c>
      <c r="F8" s="66"/>
      <c r="G8" s="66"/>
    </row>
    <row r="9" spans="2:7" ht="27" customHeight="1">
      <c r="B9" s="183"/>
      <c r="C9" s="183"/>
      <c r="D9" s="1"/>
      <c r="E9" s="69" t="s">
        <v>146</v>
      </c>
      <c r="F9" s="54"/>
      <c r="G9" s="67"/>
    </row>
    <row r="10" spans="2:7" ht="26.25" customHeight="1">
      <c r="B10" s="184"/>
      <c r="C10" s="184"/>
      <c r="D10" s="54"/>
      <c r="E10" s="62" t="s">
        <v>161</v>
      </c>
      <c r="F10" s="54"/>
      <c r="G10" s="66"/>
    </row>
    <row r="11" spans="5:7" ht="30.75" customHeight="1">
      <c r="E11" s="2" t="s">
        <v>50</v>
      </c>
      <c r="F11" s="54"/>
      <c r="G11" s="66"/>
    </row>
    <row r="12" ht="15.75">
      <c r="B12" s="6"/>
    </row>
    <row r="13" spans="2:5" ht="48.75" customHeight="1">
      <c r="B13" s="186" t="s">
        <v>104</v>
      </c>
      <c r="C13" s="186"/>
      <c r="D13" s="186"/>
      <c r="E13" s="186"/>
    </row>
    <row r="15" ht="15.75">
      <c r="B15" s="7" t="s">
        <v>14</v>
      </c>
    </row>
    <row r="16" ht="10.5" customHeight="1" thickBot="1">
      <c r="B16" s="7"/>
    </row>
    <row r="17" spans="2:5" ht="37.5" customHeight="1">
      <c r="B17" s="187" t="s">
        <v>0</v>
      </c>
      <c r="C17" s="189" t="s">
        <v>13</v>
      </c>
      <c r="D17" s="101" t="s">
        <v>11</v>
      </c>
      <c r="E17" s="102" t="s">
        <v>15</v>
      </c>
    </row>
    <row r="18" spans="2:5" ht="16.5" customHeight="1">
      <c r="B18" s="188"/>
      <c r="C18" s="190"/>
      <c r="D18" s="5" t="s">
        <v>182</v>
      </c>
      <c r="E18" s="18" t="s">
        <v>111</v>
      </c>
    </row>
    <row r="19" spans="2:5" ht="31.5" customHeight="1">
      <c r="B19" s="188"/>
      <c r="C19" s="190"/>
      <c r="D19" s="5">
        <v>2013</v>
      </c>
      <c r="E19" s="18">
        <v>2013</v>
      </c>
    </row>
    <row r="20" spans="2:5" ht="22.5" customHeight="1">
      <c r="B20" s="20">
        <v>1</v>
      </c>
      <c r="C20" s="19">
        <v>2</v>
      </c>
      <c r="D20" s="21">
        <v>3</v>
      </c>
      <c r="E20" s="22">
        <v>4</v>
      </c>
    </row>
    <row r="21" spans="2:5" ht="24.75" customHeight="1">
      <c r="B21" s="10"/>
      <c r="C21" s="9" t="s">
        <v>189</v>
      </c>
      <c r="D21" s="100" t="s">
        <v>277</v>
      </c>
      <c r="E21" s="181" t="str">
        <f>E24</f>
        <v>139,67/6,71</v>
      </c>
    </row>
    <row r="22" spans="2:5" ht="24.75" customHeight="1">
      <c r="B22" s="10"/>
      <c r="C22" s="9"/>
      <c r="D22" s="5" t="s">
        <v>111</v>
      </c>
      <c r="E22" s="18" t="s">
        <v>111</v>
      </c>
    </row>
    <row r="23" spans="2:5" ht="31.5">
      <c r="B23" s="10">
        <v>1</v>
      </c>
      <c r="C23" s="17" t="s">
        <v>20</v>
      </c>
      <c r="D23" s="21" t="str">
        <f>D24</f>
        <v>144,27/20,36</v>
      </c>
      <c r="E23" s="22" t="str">
        <f>E24</f>
        <v>139,67/6,71</v>
      </c>
    </row>
    <row r="24" spans="2:5" ht="31.5">
      <c r="B24" s="13" t="s">
        <v>1</v>
      </c>
      <c r="C24" s="17" t="s">
        <v>17</v>
      </c>
      <c r="D24" s="100" t="s">
        <v>276</v>
      </c>
      <c r="E24" s="22" t="s">
        <v>274</v>
      </c>
    </row>
    <row r="25" spans="2:5" ht="15.75">
      <c r="B25" s="178">
        <v>1</v>
      </c>
      <c r="C25" s="93" t="s">
        <v>63</v>
      </c>
      <c r="D25" s="32"/>
      <c r="E25" s="37"/>
    </row>
    <row r="26" spans="2:5" ht="31.5">
      <c r="B26" s="178">
        <v>2</v>
      </c>
      <c r="C26" s="24" t="s">
        <v>137</v>
      </c>
      <c r="D26" s="45" t="s">
        <v>138</v>
      </c>
      <c r="E26" s="45" t="s">
        <v>138</v>
      </c>
    </row>
    <row r="27" spans="2:5" ht="15.75">
      <c r="B27" s="178">
        <v>3</v>
      </c>
      <c r="C27" s="93" t="s">
        <v>64</v>
      </c>
      <c r="D27" s="45"/>
      <c r="E27" s="45"/>
    </row>
    <row r="28" spans="2:5" ht="31.5">
      <c r="B28" s="179">
        <v>4</v>
      </c>
      <c r="C28" s="23" t="s">
        <v>139</v>
      </c>
      <c r="D28" s="45" t="s">
        <v>82</v>
      </c>
      <c r="E28" s="45" t="s">
        <v>147</v>
      </c>
    </row>
    <row r="29" spans="2:5" ht="31.5">
      <c r="B29" s="179">
        <v>5</v>
      </c>
      <c r="C29" s="23" t="s">
        <v>191</v>
      </c>
      <c r="D29" s="45" t="s">
        <v>228</v>
      </c>
      <c r="E29" s="45" t="s">
        <v>229</v>
      </c>
    </row>
    <row r="30" spans="2:5" ht="15.75">
      <c r="B30" s="179">
        <v>6</v>
      </c>
      <c r="C30" s="93" t="s">
        <v>66</v>
      </c>
      <c r="D30" s="45"/>
      <c r="E30" s="45"/>
    </row>
    <row r="31" spans="2:5" ht="31.5">
      <c r="B31" s="180">
        <v>7</v>
      </c>
      <c r="C31" s="25" t="s">
        <v>140</v>
      </c>
      <c r="D31" s="45">
        <v>2.4</v>
      </c>
      <c r="E31" s="45">
        <v>2.4</v>
      </c>
    </row>
    <row r="32" spans="2:5" ht="31.5">
      <c r="B32" s="179">
        <v>8</v>
      </c>
      <c r="C32" s="23" t="s">
        <v>141</v>
      </c>
      <c r="D32" s="45" t="s">
        <v>230</v>
      </c>
      <c r="E32" s="45" t="s">
        <v>230</v>
      </c>
    </row>
    <row r="33" spans="2:5" ht="31.5">
      <c r="B33" s="179">
        <v>9</v>
      </c>
      <c r="C33" s="23" t="s">
        <v>192</v>
      </c>
      <c r="D33" s="45" t="s">
        <v>231</v>
      </c>
      <c r="E33" s="45" t="s">
        <v>231</v>
      </c>
    </row>
    <row r="34" spans="2:5" ht="15.75">
      <c r="B34" s="179">
        <v>10</v>
      </c>
      <c r="C34" s="93" t="s">
        <v>67</v>
      </c>
      <c r="D34" s="134"/>
      <c r="E34" s="134"/>
    </row>
    <row r="35" spans="2:5" ht="78.75">
      <c r="B35" s="179">
        <v>11</v>
      </c>
      <c r="C35" s="30" t="s">
        <v>183</v>
      </c>
      <c r="D35" s="45">
        <v>0</v>
      </c>
      <c r="E35" s="45"/>
    </row>
    <row r="36" spans="2:5" ht="15.75">
      <c r="B36" s="179">
        <v>12</v>
      </c>
      <c r="C36" s="24" t="s">
        <v>193</v>
      </c>
      <c r="D36" s="134">
        <v>3.5</v>
      </c>
      <c r="E36" s="134">
        <v>3.5</v>
      </c>
    </row>
    <row r="37" spans="2:5" ht="41.25" customHeight="1">
      <c r="B37" s="179">
        <v>13</v>
      </c>
      <c r="C37" s="64" t="s">
        <v>194</v>
      </c>
      <c r="D37" s="134" t="s">
        <v>232</v>
      </c>
      <c r="E37" s="134" t="s">
        <v>233</v>
      </c>
    </row>
    <row r="38" spans="2:5" ht="31.5">
      <c r="B38" s="180">
        <v>14</v>
      </c>
      <c r="C38" s="24" t="s">
        <v>195</v>
      </c>
      <c r="D38" s="134">
        <v>4.4</v>
      </c>
      <c r="E38" s="134">
        <v>4.4</v>
      </c>
    </row>
    <row r="39" spans="2:5" ht="31.5">
      <c r="B39" s="179">
        <v>13</v>
      </c>
      <c r="C39" s="24" t="s">
        <v>196</v>
      </c>
      <c r="D39" s="45">
        <v>1.8</v>
      </c>
      <c r="E39" s="45">
        <v>1.8</v>
      </c>
    </row>
    <row r="40" spans="2:5" ht="19.5" customHeight="1">
      <c r="B40" s="179">
        <v>14</v>
      </c>
      <c r="C40" s="24" t="s">
        <v>197</v>
      </c>
      <c r="D40" s="45">
        <v>5</v>
      </c>
      <c r="E40" s="45">
        <v>5</v>
      </c>
    </row>
    <row r="41" spans="2:5" ht="35.25" customHeight="1">
      <c r="B41" s="179">
        <v>15</v>
      </c>
      <c r="C41" s="24" t="s">
        <v>198</v>
      </c>
      <c r="D41" s="45">
        <v>2.6</v>
      </c>
      <c r="E41" s="45">
        <v>2.6</v>
      </c>
    </row>
    <row r="42" spans="2:5" ht="31.5">
      <c r="B42" s="179">
        <v>16</v>
      </c>
      <c r="C42" s="24" t="s">
        <v>199</v>
      </c>
      <c r="D42" s="134" t="s">
        <v>234</v>
      </c>
      <c r="E42" s="134" t="s">
        <v>235</v>
      </c>
    </row>
    <row r="43" spans="2:5" ht="15.75">
      <c r="B43" s="179">
        <v>17</v>
      </c>
      <c r="C43" s="93" t="s">
        <v>68</v>
      </c>
      <c r="D43" s="45"/>
      <c r="E43" s="45"/>
    </row>
    <row r="44" spans="2:5" ht="31.5">
      <c r="B44" s="179">
        <v>18</v>
      </c>
      <c r="C44" s="23" t="s">
        <v>200</v>
      </c>
      <c r="D44" s="134" t="s">
        <v>236</v>
      </c>
      <c r="E44" s="134" t="s">
        <v>236</v>
      </c>
    </row>
    <row r="45" spans="2:5" ht="20.25" customHeight="1">
      <c r="B45" s="179">
        <v>19</v>
      </c>
      <c r="C45" s="24" t="s">
        <v>201</v>
      </c>
      <c r="D45" s="45">
        <v>1.7</v>
      </c>
      <c r="E45" s="45">
        <v>1.7</v>
      </c>
    </row>
    <row r="46" spans="2:5" ht="31.5">
      <c r="B46" s="179">
        <v>20</v>
      </c>
      <c r="C46" s="24" t="s">
        <v>142</v>
      </c>
      <c r="D46" s="45">
        <v>3.3</v>
      </c>
      <c r="E46" s="45">
        <v>3.3</v>
      </c>
    </row>
    <row r="47" spans="2:5" ht="31.5">
      <c r="B47" s="179">
        <v>21</v>
      </c>
      <c r="C47" s="24" t="s">
        <v>202</v>
      </c>
      <c r="D47" s="45">
        <v>2.5</v>
      </c>
      <c r="E47" s="45">
        <v>2.5</v>
      </c>
    </row>
    <row r="48" spans="2:5" ht="15.75">
      <c r="B48" s="179">
        <v>22</v>
      </c>
      <c r="C48" s="58" t="s">
        <v>115</v>
      </c>
      <c r="D48" s="45"/>
      <c r="E48" s="45"/>
    </row>
    <row r="49" spans="2:5" ht="86.25" customHeight="1">
      <c r="B49" s="179">
        <v>23</v>
      </c>
      <c r="C49" s="30" t="s">
        <v>184</v>
      </c>
      <c r="D49" s="45" t="s">
        <v>188</v>
      </c>
      <c r="E49" s="45">
        <v>0.3</v>
      </c>
    </row>
    <row r="50" spans="2:5" ht="15" customHeight="1">
      <c r="B50" s="179">
        <v>24</v>
      </c>
      <c r="C50" s="93" t="s">
        <v>69</v>
      </c>
      <c r="D50" s="134"/>
      <c r="E50" s="134"/>
    </row>
    <row r="51" spans="2:5" ht="36.75" customHeight="1">
      <c r="B51" s="179">
        <v>25</v>
      </c>
      <c r="C51" s="24" t="s">
        <v>203</v>
      </c>
      <c r="D51" s="134" t="s">
        <v>237</v>
      </c>
      <c r="E51" s="134" t="s">
        <v>238</v>
      </c>
    </row>
    <row r="52" spans="2:5" ht="16.5" customHeight="1">
      <c r="B52" s="179">
        <v>26</v>
      </c>
      <c r="C52" s="150" t="s">
        <v>150</v>
      </c>
      <c r="D52" s="56"/>
      <c r="E52" s="56"/>
    </row>
    <row r="53" spans="2:5" ht="40.5" customHeight="1">
      <c r="B53" s="179">
        <v>27</v>
      </c>
      <c r="C53" s="23" t="s">
        <v>204</v>
      </c>
      <c r="D53" s="56" t="s">
        <v>239</v>
      </c>
      <c r="E53" s="56" t="s">
        <v>240</v>
      </c>
    </row>
    <row r="54" spans="2:5" ht="15.75">
      <c r="B54" s="179">
        <v>28</v>
      </c>
      <c r="C54" s="93" t="s">
        <v>70</v>
      </c>
      <c r="D54" s="56"/>
      <c r="E54" s="56"/>
    </row>
    <row r="55" spans="2:5" ht="51.75">
      <c r="B55" s="179">
        <v>29</v>
      </c>
      <c r="C55" s="24" t="s">
        <v>205</v>
      </c>
      <c r="D55" s="45" t="s">
        <v>241</v>
      </c>
      <c r="E55" s="45" t="s">
        <v>242</v>
      </c>
    </row>
    <row r="56" spans="2:5" ht="43.5" customHeight="1">
      <c r="B56" s="179">
        <v>30</v>
      </c>
      <c r="C56" s="24" t="s">
        <v>206</v>
      </c>
      <c r="D56" s="45" t="s">
        <v>243</v>
      </c>
      <c r="E56" s="45" t="s">
        <v>244</v>
      </c>
    </row>
    <row r="57" spans="2:5" ht="15.75" customHeight="1">
      <c r="B57" s="179">
        <v>31</v>
      </c>
      <c r="C57" s="151" t="s">
        <v>207</v>
      </c>
      <c r="D57" s="56"/>
      <c r="E57" s="56"/>
    </row>
    <row r="58" spans="2:5" ht="42.75" customHeight="1">
      <c r="B58" s="179">
        <v>32</v>
      </c>
      <c r="C58" s="25" t="s">
        <v>208</v>
      </c>
      <c r="D58" s="56" t="s">
        <v>245</v>
      </c>
      <c r="E58" s="56" t="s">
        <v>246</v>
      </c>
    </row>
    <row r="59" spans="2:5" ht="15.75">
      <c r="B59" s="179">
        <v>33</v>
      </c>
      <c r="C59" s="93" t="s">
        <v>72</v>
      </c>
      <c r="D59" s="56"/>
      <c r="E59" s="56"/>
    </row>
    <row r="60" spans="2:5" ht="63">
      <c r="B60" s="179">
        <v>34</v>
      </c>
      <c r="C60" s="64" t="s">
        <v>209</v>
      </c>
      <c r="D60" s="45" t="s">
        <v>267</v>
      </c>
      <c r="E60" s="45" t="s">
        <v>272</v>
      </c>
    </row>
    <row r="61" spans="2:5" ht="63">
      <c r="B61" s="179">
        <v>35</v>
      </c>
      <c r="C61" s="64" t="s">
        <v>210</v>
      </c>
      <c r="D61" s="45" t="s">
        <v>268</v>
      </c>
      <c r="E61" s="45" t="s">
        <v>273</v>
      </c>
    </row>
    <row r="62" spans="2:5" ht="74.25" customHeight="1">
      <c r="B62" s="179">
        <v>36</v>
      </c>
      <c r="C62" s="64" t="s">
        <v>211</v>
      </c>
      <c r="D62" s="45" t="s">
        <v>247</v>
      </c>
      <c r="E62" s="45" t="s">
        <v>248</v>
      </c>
    </row>
    <row r="63" spans="2:5" ht="42.75" customHeight="1">
      <c r="B63" s="179">
        <v>37</v>
      </c>
      <c r="C63" s="64" t="s">
        <v>212</v>
      </c>
      <c r="D63" s="45" t="s">
        <v>249</v>
      </c>
      <c r="E63" s="45" t="s">
        <v>250</v>
      </c>
    </row>
    <row r="64" spans="2:5" ht="36.75" customHeight="1">
      <c r="B64" s="179">
        <v>38</v>
      </c>
      <c r="C64" s="23" t="s">
        <v>213</v>
      </c>
      <c r="D64" s="45" t="s">
        <v>235</v>
      </c>
      <c r="E64" s="45" t="s">
        <v>251</v>
      </c>
    </row>
    <row r="65" spans="2:5" ht="18.75" customHeight="1">
      <c r="B65" s="179">
        <v>39</v>
      </c>
      <c r="C65" s="93" t="s">
        <v>73</v>
      </c>
      <c r="D65" s="45"/>
      <c r="E65" s="45"/>
    </row>
    <row r="66" spans="2:5" ht="57.75" customHeight="1">
      <c r="B66" s="179">
        <v>40</v>
      </c>
      <c r="C66" s="23" t="s">
        <v>214</v>
      </c>
      <c r="D66" s="45">
        <v>0.38</v>
      </c>
      <c r="E66" s="45">
        <v>0.38</v>
      </c>
    </row>
    <row r="67" spans="2:5" ht="21" customHeight="1">
      <c r="B67" s="179">
        <v>41</v>
      </c>
      <c r="C67" s="93" t="s">
        <v>74</v>
      </c>
      <c r="D67" s="45"/>
      <c r="E67" s="45"/>
    </row>
    <row r="68" spans="2:5" ht="33" customHeight="1">
      <c r="B68" s="179">
        <v>42</v>
      </c>
      <c r="C68" s="23" t="s">
        <v>215</v>
      </c>
      <c r="D68" s="45" t="s">
        <v>252</v>
      </c>
      <c r="E68" s="45" t="s">
        <v>253</v>
      </c>
    </row>
    <row r="69" spans="2:5" ht="31.5" customHeight="1">
      <c r="B69" s="179">
        <v>43</v>
      </c>
      <c r="C69" s="23" t="s">
        <v>216</v>
      </c>
      <c r="D69" s="45" t="s">
        <v>254</v>
      </c>
      <c r="E69" s="45" t="s">
        <v>255</v>
      </c>
    </row>
    <row r="70" spans="2:5" ht="22.5" customHeight="1">
      <c r="B70" s="179">
        <v>44</v>
      </c>
      <c r="C70" s="152" t="s">
        <v>75</v>
      </c>
      <c r="D70" s="45"/>
      <c r="E70" s="45"/>
    </row>
    <row r="71" spans="2:5" ht="30.75" customHeight="1">
      <c r="B71" s="179">
        <v>45</v>
      </c>
      <c r="C71" s="23" t="s">
        <v>217</v>
      </c>
      <c r="D71" s="45" t="s">
        <v>256</v>
      </c>
      <c r="E71" s="45" t="s">
        <v>256</v>
      </c>
    </row>
    <row r="72" spans="2:5" ht="24.75" customHeight="1">
      <c r="B72" s="179">
        <v>46</v>
      </c>
      <c r="C72" s="153" t="s">
        <v>218</v>
      </c>
      <c r="D72" s="45"/>
      <c r="E72" s="45"/>
    </row>
    <row r="73" spans="2:5" ht="42.75" customHeight="1">
      <c r="B73" s="179">
        <v>47</v>
      </c>
      <c r="C73" s="24" t="s">
        <v>219</v>
      </c>
      <c r="D73" s="45" t="s">
        <v>257</v>
      </c>
      <c r="E73" s="45" t="s">
        <v>258</v>
      </c>
    </row>
    <row r="74" spans="2:5" ht="16.5" customHeight="1">
      <c r="B74" s="179">
        <v>52</v>
      </c>
      <c r="C74" s="93" t="s">
        <v>76</v>
      </c>
      <c r="D74" s="45"/>
      <c r="E74" s="45"/>
    </row>
    <row r="75" spans="2:5" ht="42.75" customHeight="1">
      <c r="B75" s="179">
        <v>53</v>
      </c>
      <c r="C75" s="24" t="s">
        <v>220</v>
      </c>
      <c r="D75" s="45">
        <v>3.9</v>
      </c>
      <c r="E75" s="45">
        <v>3.9</v>
      </c>
    </row>
    <row r="76" spans="2:5" ht="42.75" customHeight="1">
      <c r="B76" s="179">
        <v>54</v>
      </c>
      <c r="C76" s="23" t="s">
        <v>221</v>
      </c>
      <c r="D76" s="45" t="s">
        <v>259</v>
      </c>
      <c r="E76" s="45" t="s">
        <v>270</v>
      </c>
    </row>
    <row r="77" spans="2:5" ht="19.5" customHeight="1">
      <c r="B77" s="179">
        <v>55</v>
      </c>
      <c r="C77" s="93" t="s">
        <v>77</v>
      </c>
      <c r="D77" s="45"/>
      <c r="E77" s="45"/>
    </row>
    <row r="78" spans="2:5" ht="42.75" customHeight="1">
      <c r="B78" s="179">
        <v>56</v>
      </c>
      <c r="C78" s="23" t="s">
        <v>143</v>
      </c>
      <c r="D78" s="45" t="s">
        <v>260</v>
      </c>
      <c r="E78" s="45" t="s">
        <v>261</v>
      </c>
    </row>
    <row r="79" spans="2:5" ht="98.25" customHeight="1">
      <c r="B79" s="179">
        <v>57</v>
      </c>
      <c r="C79" s="30" t="s">
        <v>186</v>
      </c>
      <c r="D79" s="45"/>
      <c r="E79" s="45"/>
    </row>
    <row r="80" spans="2:5" ht="21.75" customHeight="1">
      <c r="B80" s="179">
        <v>58</v>
      </c>
      <c r="C80" s="88" t="s">
        <v>129</v>
      </c>
      <c r="D80" s="45"/>
      <c r="E80" s="45"/>
    </row>
    <row r="81" spans="2:5" ht="71.25" customHeight="1">
      <c r="B81" s="179">
        <v>59</v>
      </c>
      <c r="C81" s="30" t="s">
        <v>187</v>
      </c>
      <c r="D81" s="45" t="s">
        <v>262</v>
      </c>
      <c r="E81" s="45"/>
    </row>
    <row r="82" spans="2:5" ht="19.5" customHeight="1">
      <c r="B82" s="179">
        <v>60</v>
      </c>
      <c r="C82" s="93" t="s">
        <v>136</v>
      </c>
      <c r="D82" s="45"/>
      <c r="E82" s="45"/>
    </row>
    <row r="83" spans="2:5" ht="30.75" customHeight="1">
      <c r="B83" s="179">
        <v>61</v>
      </c>
      <c r="C83" s="168" t="s">
        <v>222</v>
      </c>
      <c r="D83" s="163">
        <v>0.4</v>
      </c>
      <c r="E83" s="45">
        <v>0.4</v>
      </c>
    </row>
    <row r="84" spans="2:5" ht="24.75" customHeight="1">
      <c r="B84" s="179">
        <v>62</v>
      </c>
      <c r="C84" s="23" t="s">
        <v>223</v>
      </c>
      <c r="D84" s="45">
        <v>2.6</v>
      </c>
      <c r="E84" s="45">
        <v>2.6</v>
      </c>
    </row>
    <row r="85" spans="2:5" ht="16.5" customHeight="1">
      <c r="B85" s="179">
        <v>63</v>
      </c>
      <c r="C85" s="93" t="s">
        <v>79</v>
      </c>
      <c r="D85" s="45"/>
      <c r="E85" s="45"/>
    </row>
    <row r="86" spans="2:5" ht="54" customHeight="1">
      <c r="B86" s="179">
        <v>64</v>
      </c>
      <c r="C86" s="64" t="s">
        <v>224</v>
      </c>
      <c r="D86" s="45" t="s">
        <v>269</v>
      </c>
      <c r="E86" s="45" t="s">
        <v>263</v>
      </c>
    </row>
    <row r="87" spans="2:5" ht="54" customHeight="1">
      <c r="B87" s="179">
        <v>65</v>
      </c>
      <c r="C87" s="64" t="s">
        <v>225</v>
      </c>
      <c r="D87" s="45" t="s">
        <v>264</v>
      </c>
      <c r="E87" s="45" t="s">
        <v>265</v>
      </c>
    </row>
    <row r="88" spans="2:5" ht="18.75" customHeight="1">
      <c r="B88" s="179">
        <v>66</v>
      </c>
      <c r="C88" s="93" t="s">
        <v>80</v>
      </c>
      <c r="D88" s="45"/>
      <c r="E88" s="45"/>
    </row>
    <row r="89" spans="2:5" ht="42.75" customHeight="1">
      <c r="B89" s="179">
        <v>67</v>
      </c>
      <c r="C89" s="169" t="s">
        <v>226</v>
      </c>
      <c r="D89" s="45" t="s">
        <v>266</v>
      </c>
      <c r="E89" s="45" t="s">
        <v>271</v>
      </c>
    </row>
    <row r="90" spans="2:5" ht="15.75">
      <c r="B90" s="133" t="s">
        <v>9</v>
      </c>
      <c r="C90" s="44"/>
      <c r="D90" s="45"/>
      <c r="E90" s="103"/>
    </row>
    <row r="91" spans="2:5" ht="31.5">
      <c r="B91" s="10" t="s">
        <v>2</v>
      </c>
      <c r="C91" s="9" t="s">
        <v>21</v>
      </c>
      <c r="D91" s="32"/>
      <c r="E91" s="37"/>
    </row>
    <row r="92" spans="2:5" ht="15.75">
      <c r="B92" s="8">
        <v>1</v>
      </c>
      <c r="C92" s="3" t="s">
        <v>8</v>
      </c>
      <c r="D92" s="32"/>
      <c r="E92" s="37"/>
    </row>
    <row r="93" spans="2:5" ht="15.75">
      <c r="B93" s="8">
        <v>2</v>
      </c>
      <c r="C93" s="3" t="s">
        <v>10</v>
      </c>
      <c r="D93" s="32"/>
      <c r="E93" s="37"/>
    </row>
    <row r="94" spans="2:5" ht="15.75">
      <c r="B94" s="8" t="s">
        <v>9</v>
      </c>
      <c r="C94" s="3"/>
      <c r="D94" s="32"/>
      <c r="E94" s="37"/>
    </row>
    <row r="95" spans="2:5" ht="15.75">
      <c r="B95" s="10" t="s">
        <v>6</v>
      </c>
      <c r="C95" s="9" t="s">
        <v>18</v>
      </c>
      <c r="D95" s="32"/>
      <c r="E95" s="37"/>
    </row>
    <row r="96" spans="2:5" ht="15.75">
      <c r="B96" s="8">
        <v>1</v>
      </c>
      <c r="C96" s="3" t="s">
        <v>8</v>
      </c>
      <c r="D96" s="32"/>
      <c r="E96" s="37"/>
    </row>
    <row r="97" spans="2:5" ht="15.75">
      <c r="B97" s="8">
        <v>2</v>
      </c>
      <c r="C97" s="3" t="s">
        <v>10</v>
      </c>
      <c r="D97" s="32"/>
      <c r="E97" s="37"/>
    </row>
    <row r="98" spans="2:5" ht="15.75">
      <c r="B98" s="8" t="s">
        <v>9</v>
      </c>
      <c r="C98" s="3"/>
      <c r="D98" s="32"/>
      <c r="E98" s="37"/>
    </row>
    <row r="99" spans="2:5" ht="47.25">
      <c r="B99" s="10" t="s">
        <v>7</v>
      </c>
      <c r="C99" s="9" t="s">
        <v>19</v>
      </c>
      <c r="D99" s="32"/>
      <c r="E99" s="37"/>
    </row>
    <row r="100" spans="2:5" ht="15.75">
      <c r="B100" s="8">
        <v>1</v>
      </c>
      <c r="C100" s="3" t="s">
        <v>8</v>
      </c>
      <c r="D100" s="32"/>
      <c r="E100" s="37"/>
    </row>
    <row r="101" spans="2:5" ht="15.75">
      <c r="B101" s="8">
        <v>2</v>
      </c>
      <c r="C101" s="3" t="s">
        <v>10</v>
      </c>
      <c r="D101" s="32"/>
      <c r="E101" s="37"/>
    </row>
    <row r="102" spans="2:5" ht="15.75">
      <c r="B102" s="8" t="s">
        <v>9</v>
      </c>
      <c r="C102" s="3"/>
      <c r="D102" s="32"/>
      <c r="E102" s="37"/>
    </row>
    <row r="103" spans="2:5" ht="15.75">
      <c r="B103" s="8"/>
      <c r="C103" s="3"/>
      <c r="D103" s="21" t="s">
        <v>182</v>
      </c>
      <c r="E103" s="22" t="s">
        <v>182</v>
      </c>
    </row>
    <row r="104" spans="2:5" ht="15.75">
      <c r="B104" s="10" t="s">
        <v>3</v>
      </c>
      <c r="C104" s="9" t="s">
        <v>12</v>
      </c>
      <c r="D104" s="46" t="s">
        <v>275</v>
      </c>
      <c r="E104" s="22" t="s">
        <v>119</v>
      </c>
    </row>
    <row r="105" spans="2:5" ht="31.5">
      <c r="B105" s="13" t="s">
        <v>4</v>
      </c>
      <c r="C105" s="9" t="s">
        <v>17</v>
      </c>
      <c r="D105" s="32"/>
      <c r="E105" s="37"/>
    </row>
    <row r="106" spans="2:5" ht="15.75">
      <c r="B106" s="8">
        <v>1</v>
      </c>
      <c r="C106" s="3" t="s">
        <v>8</v>
      </c>
      <c r="D106" s="32"/>
      <c r="E106" s="37"/>
    </row>
    <row r="107" spans="2:5" ht="15.75">
      <c r="B107" s="8">
        <v>2</v>
      </c>
      <c r="C107" s="3" t="s">
        <v>10</v>
      </c>
      <c r="D107" s="32"/>
      <c r="E107" s="37"/>
    </row>
    <row r="108" spans="2:5" ht="15.75">
      <c r="B108" s="8" t="s">
        <v>9</v>
      </c>
      <c r="C108" s="34"/>
      <c r="D108" s="21"/>
      <c r="E108" s="22"/>
    </row>
    <row r="109" spans="2:5" ht="19.5" customHeight="1">
      <c r="B109" s="11">
        <v>1</v>
      </c>
      <c r="C109" s="93" t="s">
        <v>63</v>
      </c>
      <c r="D109" s="46"/>
      <c r="E109" s="37"/>
    </row>
    <row r="110" spans="2:5" ht="63">
      <c r="B110" s="11">
        <v>2</v>
      </c>
      <c r="C110" s="30" t="s">
        <v>128</v>
      </c>
      <c r="D110" s="86" t="s">
        <v>162</v>
      </c>
      <c r="E110" s="37"/>
    </row>
    <row r="111" spans="2:5" ht="63">
      <c r="B111" s="11">
        <v>4</v>
      </c>
      <c r="C111" s="28" t="s">
        <v>84</v>
      </c>
      <c r="D111" s="47" t="s">
        <v>163</v>
      </c>
      <c r="E111" s="37"/>
    </row>
    <row r="112" spans="2:5" ht="94.5">
      <c r="B112" s="11">
        <v>6</v>
      </c>
      <c r="C112" s="25" t="s">
        <v>120</v>
      </c>
      <c r="D112" s="47" t="s">
        <v>164</v>
      </c>
      <c r="E112" s="37"/>
    </row>
    <row r="113" spans="2:5" ht="63">
      <c r="B113" s="11">
        <v>8</v>
      </c>
      <c r="C113" s="94" t="s">
        <v>118</v>
      </c>
      <c r="D113" s="86" t="s">
        <v>165</v>
      </c>
      <c r="E113" s="37"/>
    </row>
    <row r="114" spans="2:5" ht="82.5" customHeight="1">
      <c r="B114" s="11">
        <v>10</v>
      </c>
      <c r="C114" s="64" t="s">
        <v>107</v>
      </c>
      <c r="D114" s="86" t="s">
        <v>166</v>
      </c>
      <c r="E114" s="37"/>
    </row>
    <row r="115" spans="2:5" ht="63.75" customHeight="1">
      <c r="B115" s="11">
        <v>12</v>
      </c>
      <c r="C115" s="64" t="s">
        <v>149</v>
      </c>
      <c r="D115" s="86" t="s">
        <v>162</v>
      </c>
      <c r="E115" s="37"/>
    </row>
    <row r="116" spans="2:5" ht="19.5" customHeight="1">
      <c r="B116" s="11">
        <v>15</v>
      </c>
      <c r="C116" s="29" t="s">
        <v>115</v>
      </c>
      <c r="D116" s="86"/>
      <c r="E116" s="37"/>
    </row>
    <row r="117" spans="2:5" ht="57" customHeight="1">
      <c r="B117" s="11">
        <v>16</v>
      </c>
      <c r="C117" s="25" t="s">
        <v>85</v>
      </c>
      <c r="D117" s="86" t="s">
        <v>167</v>
      </c>
      <c r="E117" s="37"/>
    </row>
    <row r="118" spans="2:5" ht="18.75" customHeight="1">
      <c r="B118" s="11">
        <v>18</v>
      </c>
      <c r="C118" s="88" t="s">
        <v>69</v>
      </c>
      <c r="D118" s="45"/>
      <c r="E118" s="37"/>
    </row>
    <row r="119" spans="2:5" ht="63">
      <c r="B119" s="11">
        <v>19</v>
      </c>
      <c r="C119" s="30" t="s">
        <v>131</v>
      </c>
      <c r="D119" s="86" t="s">
        <v>168</v>
      </c>
      <c r="E119" s="37"/>
    </row>
    <row r="120" spans="2:5" ht="15.75">
      <c r="B120" s="11">
        <v>20</v>
      </c>
      <c r="C120" s="88" t="s">
        <v>150</v>
      </c>
      <c r="D120" s="45"/>
      <c r="E120" s="37"/>
    </row>
    <row r="121" spans="2:5" ht="71.25" customHeight="1">
      <c r="B121" s="11">
        <v>21</v>
      </c>
      <c r="C121" s="96" t="s">
        <v>151</v>
      </c>
      <c r="D121" s="86" t="s">
        <v>162</v>
      </c>
      <c r="E121" s="37"/>
    </row>
    <row r="122" spans="2:5" ht="15.75">
      <c r="B122" s="11">
        <v>22</v>
      </c>
      <c r="C122" s="88" t="s">
        <v>152</v>
      </c>
      <c r="D122" s="45"/>
      <c r="E122" s="37"/>
    </row>
    <row r="123" spans="2:5" ht="66" customHeight="1">
      <c r="B123" s="11">
        <v>23</v>
      </c>
      <c r="C123" s="96" t="s">
        <v>153</v>
      </c>
      <c r="D123" s="86" t="s">
        <v>169</v>
      </c>
      <c r="E123" s="37"/>
    </row>
    <row r="124" spans="2:5" ht="15.75">
      <c r="B124" s="11">
        <v>24</v>
      </c>
      <c r="C124" s="89" t="s">
        <v>70</v>
      </c>
      <c r="D124" s="45"/>
      <c r="E124" s="37"/>
    </row>
    <row r="125" spans="2:5" ht="72" customHeight="1">
      <c r="B125" s="11">
        <v>25</v>
      </c>
      <c r="C125" s="96" t="s">
        <v>121</v>
      </c>
      <c r="D125" s="86" t="s">
        <v>169</v>
      </c>
      <c r="E125" s="37"/>
    </row>
    <row r="126" spans="2:5" ht="15.75">
      <c r="B126" s="11">
        <v>26</v>
      </c>
      <c r="C126" s="90" t="s">
        <v>71</v>
      </c>
      <c r="D126" s="45"/>
      <c r="E126" s="37"/>
    </row>
    <row r="127" spans="2:5" ht="66.75" customHeight="1">
      <c r="B127" s="11">
        <v>27</v>
      </c>
      <c r="C127" s="96" t="s">
        <v>122</v>
      </c>
      <c r="D127" s="86" t="s">
        <v>170</v>
      </c>
      <c r="E127" s="37"/>
    </row>
    <row r="128" spans="2:5" ht="19.5" customHeight="1">
      <c r="B128" s="11">
        <v>28</v>
      </c>
      <c r="C128" s="97" t="s">
        <v>72</v>
      </c>
      <c r="D128" s="32"/>
      <c r="E128" s="15"/>
    </row>
    <row r="129" spans="2:5" ht="63">
      <c r="B129" s="11">
        <v>29</v>
      </c>
      <c r="C129" s="96" t="s">
        <v>123</v>
      </c>
      <c r="D129" s="86" t="s">
        <v>171</v>
      </c>
      <c r="E129" s="37"/>
    </row>
    <row r="130" spans="2:5" ht="18" customHeight="1">
      <c r="B130" s="11">
        <v>30</v>
      </c>
      <c r="C130" s="88" t="s">
        <v>132</v>
      </c>
      <c r="D130" s="86"/>
      <c r="E130" s="37"/>
    </row>
    <row r="131" spans="2:5" ht="63">
      <c r="B131" s="11">
        <v>31</v>
      </c>
      <c r="C131" s="30" t="s">
        <v>133</v>
      </c>
      <c r="D131" s="86" t="s">
        <v>168</v>
      </c>
      <c r="E131" s="37"/>
    </row>
    <row r="132" spans="2:5" ht="22.5" customHeight="1">
      <c r="B132" s="11">
        <v>32</v>
      </c>
      <c r="C132" s="58" t="s">
        <v>154</v>
      </c>
      <c r="D132" s="44"/>
      <c r="E132" s="37"/>
    </row>
    <row r="133" spans="2:5" ht="65.25" customHeight="1">
      <c r="B133" s="11">
        <v>33</v>
      </c>
      <c r="C133" s="23" t="s">
        <v>155</v>
      </c>
      <c r="D133" s="86" t="s">
        <v>162</v>
      </c>
      <c r="E133" s="37"/>
    </row>
    <row r="134" spans="2:5" ht="18.75" customHeight="1">
      <c r="B134" s="11">
        <v>34</v>
      </c>
      <c r="C134" s="29" t="s">
        <v>114</v>
      </c>
      <c r="D134" s="45"/>
      <c r="E134" s="37"/>
    </row>
    <row r="135" spans="2:5" ht="51.75" customHeight="1">
      <c r="B135" s="11">
        <v>35</v>
      </c>
      <c r="C135" s="31" t="s">
        <v>127</v>
      </c>
      <c r="D135" s="86" t="s">
        <v>172</v>
      </c>
      <c r="E135" s="37"/>
    </row>
    <row r="136" spans="2:5" ht="51" customHeight="1">
      <c r="B136" s="11">
        <v>36</v>
      </c>
      <c r="C136" s="30" t="s">
        <v>86</v>
      </c>
      <c r="D136" s="47" t="s">
        <v>173</v>
      </c>
      <c r="E136" s="37"/>
    </row>
    <row r="137" spans="2:5" ht="55.5" customHeight="1">
      <c r="B137" s="11">
        <v>37</v>
      </c>
      <c r="C137" s="30" t="s">
        <v>105</v>
      </c>
      <c r="D137" s="86" t="s">
        <v>163</v>
      </c>
      <c r="E137" s="37"/>
    </row>
    <row r="138" spans="2:5" ht="20.25" customHeight="1">
      <c r="B138" s="11">
        <v>38</v>
      </c>
      <c r="C138" s="59" t="s">
        <v>74</v>
      </c>
      <c r="D138" s="32"/>
      <c r="E138" s="37"/>
    </row>
    <row r="139" spans="2:5" ht="63">
      <c r="B139" s="11">
        <v>39</v>
      </c>
      <c r="C139" s="23" t="s">
        <v>124</v>
      </c>
      <c r="D139" s="47" t="s">
        <v>174</v>
      </c>
      <c r="E139" s="37"/>
    </row>
    <row r="140" spans="2:5" ht="19.5" customHeight="1">
      <c r="B140" s="11">
        <v>40</v>
      </c>
      <c r="C140" s="92" t="s">
        <v>75</v>
      </c>
      <c r="D140" s="47"/>
      <c r="E140" s="37"/>
    </row>
    <row r="141" spans="2:5" ht="47.25">
      <c r="B141" s="11">
        <v>41</v>
      </c>
      <c r="C141" s="23" t="s">
        <v>134</v>
      </c>
      <c r="D141" s="86" t="s">
        <v>175</v>
      </c>
      <c r="E141" s="37"/>
    </row>
    <row r="142" spans="2:5" ht="17.25" customHeight="1">
      <c r="B142" s="11">
        <v>42</v>
      </c>
      <c r="C142" s="29" t="s">
        <v>113</v>
      </c>
      <c r="D142" s="86"/>
      <c r="E142" s="37"/>
    </row>
    <row r="143" spans="2:5" ht="86.25" customHeight="1">
      <c r="B143" s="11">
        <v>43</v>
      </c>
      <c r="C143" s="23" t="s">
        <v>116</v>
      </c>
      <c r="D143" s="86" t="s">
        <v>176</v>
      </c>
      <c r="E143" s="118"/>
    </row>
    <row r="144" spans="2:5" ht="19.5" customHeight="1">
      <c r="B144" s="11">
        <v>47</v>
      </c>
      <c r="C144" s="58" t="s">
        <v>76</v>
      </c>
      <c r="D144" s="44"/>
      <c r="E144" s="37"/>
    </row>
    <row r="145" spans="2:5" ht="62.25" customHeight="1">
      <c r="B145" s="11">
        <v>48</v>
      </c>
      <c r="C145" s="30" t="s">
        <v>106</v>
      </c>
      <c r="D145" s="86" t="s">
        <v>178</v>
      </c>
      <c r="E145" s="37"/>
    </row>
    <row r="146" spans="2:5" ht="78.75">
      <c r="B146" s="11">
        <v>49</v>
      </c>
      <c r="C146" s="104" t="s">
        <v>157</v>
      </c>
      <c r="D146" s="86" t="s">
        <v>177</v>
      </c>
      <c r="E146" s="37"/>
    </row>
    <row r="147" spans="2:5" ht="21.75" customHeight="1">
      <c r="B147" s="11">
        <v>50</v>
      </c>
      <c r="C147" s="58" t="s">
        <v>78</v>
      </c>
      <c r="D147" s="86"/>
      <c r="E147" s="37"/>
    </row>
    <row r="148" spans="2:5" ht="63">
      <c r="B148" s="11">
        <v>51</v>
      </c>
      <c r="C148" s="30" t="s">
        <v>117</v>
      </c>
      <c r="D148" s="86" t="s">
        <v>179</v>
      </c>
      <c r="E148" s="37"/>
    </row>
    <row r="149" spans="2:5" ht="17.25" customHeight="1">
      <c r="B149" s="11">
        <v>54</v>
      </c>
      <c r="C149" s="88" t="s">
        <v>129</v>
      </c>
      <c r="D149" s="86"/>
      <c r="E149" s="37"/>
    </row>
    <row r="150" spans="2:5" ht="48.75" customHeight="1">
      <c r="B150" s="11">
        <v>55</v>
      </c>
      <c r="C150" s="23" t="s">
        <v>130</v>
      </c>
      <c r="D150" s="86" t="s">
        <v>168</v>
      </c>
      <c r="E150" s="37"/>
    </row>
    <row r="151" spans="2:5" ht="18" customHeight="1">
      <c r="B151" s="11">
        <v>56</v>
      </c>
      <c r="C151" s="29" t="s">
        <v>125</v>
      </c>
      <c r="D151" s="86"/>
      <c r="E151" s="37"/>
    </row>
    <row r="152" spans="2:5" ht="63">
      <c r="B152" s="11">
        <v>57</v>
      </c>
      <c r="C152" s="30" t="s">
        <v>158</v>
      </c>
      <c r="D152" s="45" t="s">
        <v>190</v>
      </c>
      <c r="E152" s="37"/>
    </row>
    <row r="153" spans="2:5" ht="15.75">
      <c r="B153" s="11">
        <v>58</v>
      </c>
      <c r="C153" s="88" t="s">
        <v>108</v>
      </c>
      <c r="D153" s="44"/>
      <c r="E153" s="37"/>
    </row>
    <row r="154" spans="2:5" ht="54.75" customHeight="1">
      <c r="B154" s="11">
        <v>59</v>
      </c>
      <c r="C154" s="30" t="s">
        <v>109</v>
      </c>
      <c r="D154" s="86" t="s">
        <v>180</v>
      </c>
      <c r="E154" s="37"/>
    </row>
    <row r="155" spans="2:5" ht="20.25" customHeight="1">
      <c r="B155" s="11">
        <v>60</v>
      </c>
      <c r="C155" s="88" t="s">
        <v>79</v>
      </c>
      <c r="D155" s="44"/>
      <c r="E155" s="37"/>
    </row>
    <row r="156" spans="2:5" ht="48.75" customHeight="1">
      <c r="B156" s="11">
        <v>61</v>
      </c>
      <c r="C156" s="30" t="s">
        <v>159</v>
      </c>
      <c r="D156" s="86" t="s">
        <v>162</v>
      </c>
      <c r="E156" s="37"/>
    </row>
    <row r="157" spans="2:5" ht="15.75">
      <c r="B157" s="11">
        <v>62</v>
      </c>
      <c r="C157" s="88" t="s">
        <v>80</v>
      </c>
      <c r="D157" s="47"/>
      <c r="E157" s="37"/>
    </row>
    <row r="158" spans="2:5" ht="47.25" customHeight="1">
      <c r="B158" s="11">
        <v>63</v>
      </c>
      <c r="C158" s="23" t="s">
        <v>135</v>
      </c>
      <c r="D158" s="86" t="s">
        <v>168</v>
      </c>
      <c r="E158" s="37"/>
    </row>
    <row r="159" spans="2:5" ht="18.75" customHeight="1">
      <c r="B159" s="11">
        <v>64</v>
      </c>
      <c r="C159" s="29" t="s">
        <v>81</v>
      </c>
      <c r="D159" s="44"/>
      <c r="E159" s="37"/>
    </row>
    <row r="160" spans="2:5" ht="65.25" customHeight="1">
      <c r="B160" s="11">
        <v>65</v>
      </c>
      <c r="C160" s="23" t="s">
        <v>126</v>
      </c>
      <c r="D160" s="47" t="s">
        <v>181</v>
      </c>
      <c r="E160" s="37"/>
    </row>
    <row r="161" spans="2:5" ht="63.75" thickBot="1">
      <c r="B161" s="12">
        <v>66</v>
      </c>
      <c r="C161" s="99" t="s">
        <v>160</v>
      </c>
      <c r="D161" s="32" t="s">
        <v>162</v>
      </c>
      <c r="E161" s="119"/>
    </row>
    <row r="162" spans="2:5" ht="18.75">
      <c r="B162" s="115"/>
      <c r="C162" s="116"/>
      <c r="D162" s="4"/>
      <c r="E162" s="117"/>
    </row>
    <row r="163" spans="2:5" ht="18.75">
      <c r="B163" s="115"/>
      <c r="C163" s="116"/>
      <c r="D163" s="4"/>
      <c r="E163" s="117"/>
    </row>
    <row r="164" ht="20.25" customHeight="1"/>
    <row r="165" spans="3:11" ht="18.75">
      <c r="C165" s="40" t="s">
        <v>87</v>
      </c>
      <c r="E165" s="60" t="s">
        <v>88</v>
      </c>
      <c r="F165" s="40"/>
      <c r="G165" s="39"/>
      <c r="H165" s="40"/>
      <c r="I165" s="48"/>
      <c r="K165" s="4"/>
    </row>
    <row r="166" spans="3:11" ht="18.75">
      <c r="C166" s="40"/>
      <c r="E166" s="60"/>
      <c r="F166" s="42"/>
      <c r="G166" s="42"/>
      <c r="H166" s="49"/>
      <c r="I166" s="48"/>
      <c r="K166" s="4"/>
    </row>
    <row r="167" spans="3:11" ht="18.75">
      <c r="C167" s="40" t="s">
        <v>89</v>
      </c>
      <c r="E167" s="60" t="s">
        <v>144</v>
      </c>
      <c r="F167" s="41"/>
      <c r="G167" s="41"/>
      <c r="H167" s="40"/>
      <c r="I167" s="48"/>
      <c r="K167" s="4"/>
    </row>
    <row r="168" spans="3:11" ht="18.75">
      <c r="C168" s="40"/>
      <c r="E168" s="60"/>
      <c r="F168" s="42"/>
      <c r="G168" s="42"/>
      <c r="H168" s="40"/>
      <c r="I168" s="48"/>
      <c r="K168" s="4"/>
    </row>
    <row r="169" spans="3:9" ht="18.75">
      <c r="C169" s="38" t="s">
        <v>90</v>
      </c>
      <c r="E169" s="49" t="s">
        <v>91</v>
      </c>
      <c r="F169" s="61"/>
      <c r="G169" s="61"/>
      <c r="H169" s="40"/>
      <c r="I169" s="43"/>
    </row>
  </sheetData>
  <sheetProtection/>
  <mergeCells count="8">
    <mergeCell ref="B6:C6"/>
    <mergeCell ref="B9:C9"/>
    <mergeCell ref="B10:C10"/>
    <mergeCell ref="B7:C7"/>
    <mergeCell ref="B13:E13"/>
    <mergeCell ref="B17:B19"/>
    <mergeCell ref="C17:C19"/>
    <mergeCell ref="D7:E7"/>
  </mergeCells>
  <printOptions/>
  <pageMargins left="0.5511811023622047" right="0.1968503937007874" top="0.5511811023622047" bottom="0.4330708661417323" header="0.3937007874015748" footer="0.1968503937007874"/>
  <pageSetup fitToHeight="0" fitToWidth="1" horizontalDpi="600" verticalDpi="600" orientation="portrait" paperSize="9" scale="6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187"/>
  <sheetViews>
    <sheetView tabSelected="1" zoomScale="60" zoomScaleNormal="60" zoomScalePageLayoutView="0" workbookViewId="0" topLeftCell="A70">
      <selection activeCell="S194" sqref="S194"/>
    </sheetView>
  </sheetViews>
  <sheetFormatPr defaultColWidth="9.00390625" defaultRowHeight="15.75"/>
  <cols>
    <col min="1" max="1" width="1.37890625" style="72" customWidth="1"/>
    <col min="2" max="2" width="6.875" style="72" customWidth="1"/>
    <col min="3" max="3" width="43.75390625" style="70" customWidth="1"/>
    <col min="4" max="4" width="16.375" style="70" customWidth="1"/>
    <col min="5" max="5" width="15.50390625" style="70" customWidth="1"/>
    <col min="6" max="6" width="8.625" style="73" customWidth="1"/>
    <col min="7" max="7" width="7.25390625" style="70" customWidth="1"/>
    <col min="8" max="8" width="10.125" style="74" customWidth="1"/>
    <col min="9" max="9" width="5.75390625" style="70" customWidth="1"/>
    <col min="10" max="10" width="7.25390625" style="73" customWidth="1"/>
    <col min="11" max="11" width="7.50390625" style="73" customWidth="1"/>
    <col min="12" max="12" width="7.125" style="70" customWidth="1"/>
    <col min="13" max="13" width="8.25390625" style="70" customWidth="1"/>
    <col min="14" max="14" width="7.625" style="70" customWidth="1"/>
    <col min="15" max="15" width="8.625" style="70" customWidth="1"/>
    <col min="16" max="16" width="5.75390625" style="70" customWidth="1"/>
    <col min="17" max="17" width="6.125" style="70" customWidth="1"/>
    <col min="18" max="18" width="10.00390625" style="147" customWidth="1"/>
    <col min="19" max="19" width="6.375" style="70" customWidth="1"/>
    <col min="20" max="20" width="6.75390625" style="70" customWidth="1"/>
    <col min="21" max="21" width="6.50390625" style="70" customWidth="1"/>
    <col min="22" max="22" width="15.125" style="73" customWidth="1"/>
    <col min="23" max="23" width="10.50390625" style="73" customWidth="1"/>
    <col min="24" max="24" width="19.00390625" style="73" customWidth="1"/>
    <col min="25" max="25" width="6.875" style="70" customWidth="1"/>
    <col min="26" max="26" width="7.875" style="70" customWidth="1"/>
    <col min="27" max="27" width="5.625" style="70" customWidth="1"/>
    <col min="28" max="28" width="6.375" style="70" customWidth="1"/>
    <col min="29" max="16384" width="9.00390625" style="72" customWidth="1"/>
  </cols>
  <sheetData>
    <row r="1" spans="16:28" ht="15">
      <c r="P1" s="75"/>
      <c r="Q1" s="75"/>
      <c r="R1" s="146"/>
      <c r="S1" s="75"/>
      <c r="T1" s="75"/>
      <c r="U1" s="75"/>
      <c r="Y1" s="75"/>
      <c r="Z1" s="75"/>
      <c r="AA1" s="75"/>
      <c r="AB1" s="75"/>
    </row>
    <row r="2" spans="16:28" ht="15.75">
      <c r="P2" s="75"/>
      <c r="Q2" s="75"/>
      <c r="R2" s="146"/>
      <c r="S2" s="75"/>
      <c r="T2" s="75"/>
      <c r="U2" s="75"/>
      <c r="Y2" s="75"/>
      <c r="Z2" s="75"/>
      <c r="AA2" s="75"/>
      <c r="AB2" s="2" t="s">
        <v>62</v>
      </c>
    </row>
    <row r="3" spans="16:28" ht="15.75">
      <c r="P3" s="75"/>
      <c r="Q3" s="75"/>
      <c r="R3" s="146"/>
      <c r="S3" s="75"/>
      <c r="T3" s="75"/>
      <c r="U3" s="75"/>
      <c r="Y3" s="75"/>
      <c r="Z3" s="75"/>
      <c r="AA3" s="75"/>
      <c r="AB3" s="2" t="s">
        <v>48</v>
      </c>
    </row>
    <row r="4" spans="16:28" ht="15.75">
      <c r="P4" s="75"/>
      <c r="Q4" s="75"/>
      <c r="R4" s="146"/>
      <c r="S4" s="75"/>
      <c r="T4" s="75"/>
      <c r="U4" s="75"/>
      <c r="Y4" s="75"/>
      <c r="Z4" s="75"/>
      <c r="AA4" s="75"/>
      <c r="AB4" s="2" t="s">
        <v>112</v>
      </c>
    </row>
    <row r="5" spans="16:28" ht="15.75">
      <c r="P5" s="75"/>
      <c r="Q5" s="75"/>
      <c r="R5" s="146"/>
      <c r="S5" s="75"/>
      <c r="T5" s="75"/>
      <c r="U5" s="75"/>
      <c r="Y5" s="75"/>
      <c r="Z5" s="75"/>
      <c r="AA5" s="75"/>
      <c r="AB5" s="2"/>
    </row>
    <row r="6" spans="16:28" ht="3.75" customHeight="1">
      <c r="P6" s="75"/>
      <c r="Q6" s="75"/>
      <c r="R6" s="146"/>
      <c r="S6" s="75"/>
      <c r="T6" s="75"/>
      <c r="U6" s="75"/>
      <c r="Y6" s="75"/>
      <c r="Z6" s="75"/>
      <c r="AA6" s="75"/>
      <c r="AB6" s="75"/>
    </row>
    <row r="7" spans="2:28" ht="27">
      <c r="B7" s="204" t="s">
        <v>148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</row>
    <row r="8" spans="3:28" ht="30" customHeight="1">
      <c r="C8" s="182"/>
      <c r="D8" s="182"/>
      <c r="P8" s="75"/>
      <c r="Q8" s="75"/>
      <c r="R8" s="146"/>
      <c r="S8" s="75"/>
      <c r="T8" s="75"/>
      <c r="U8" s="75"/>
      <c r="Y8" s="211"/>
      <c r="Z8" s="211"/>
      <c r="AA8" s="211"/>
      <c r="AB8" s="211"/>
    </row>
    <row r="9" spans="3:28" ht="23.25">
      <c r="C9" s="185"/>
      <c r="D9" s="185"/>
      <c r="E9" s="185"/>
      <c r="P9" s="75"/>
      <c r="Q9" s="75"/>
      <c r="R9" s="146"/>
      <c r="S9" s="75"/>
      <c r="T9" s="75"/>
      <c r="U9" s="75"/>
      <c r="X9" s="191"/>
      <c r="Y9" s="191"/>
      <c r="Z9" s="191"/>
      <c r="AA9" s="191"/>
      <c r="AB9" s="191"/>
    </row>
    <row r="10" spans="3:28" ht="24.75" customHeight="1">
      <c r="C10" s="205"/>
      <c r="D10" s="205"/>
      <c r="E10" s="57"/>
      <c r="P10" s="75"/>
      <c r="Q10" s="75"/>
      <c r="R10" s="146"/>
      <c r="S10" s="75"/>
      <c r="T10" s="75"/>
      <c r="U10" s="75"/>
      <c r="Y10" s="203"/>
      <c r="Z10" s="203"/>
      <c r="AA10" s="203"/>
      <c r="AB10" s="203"/>
    </row>
    <row r="11" spans="3:28" ht="24.75" customHeight="1">
      <c r="C11" s="206"/>
      <c r="D11" s="206"/>
      <c r="P11" s="75"/>
      <c r="Q11" s="75"/>
      <c r="R11" s="146"/>
      <c r="S11" s="75"/>
      <c r="T11" s="75"/>
      <c r="U11" s="75"/>
      <c r="Y11" s="201"/>
      <c r="Z11" s="201"/>
      <c r="AA11" s="201"/>
      <c r="AB11" s="201"/>
    </row>
    <row r="12" spans="3:28" ht="33.75" customHeight="1">
      <c r="C12" s="184"/>
      <c r="D12" s="184"/>
      <c r="P12" s="75"/>
      <c r="Q12" s="75"/>
      <c r="R12" s="146"/>
      <c r="S12" s="75"/>
      <c r="T12" s="75"/>
      <c r="U12" s="75"/>
      <c r="X12" s="200"/>
      <c r="Y12" s="200"/>
      <c r="Z12" s="200"/>
      <c r="AA12" s="200"/>
      <c r="AB12" s="200"/>
    </row>
    <row r="13" spans="3:28" ht="33" customHeight="1">
      <c r="C13" s="199"/>
      <c r="D13" s="199"/>
      <c r="P13" s="75"/>
      <c r="Q13" s="75"/>
      <c r="R13" s="146"/>
      <c r="S13" s="75"/>
      <c r="T13" s="75"/>
      <c r="U13" s="75"/>
      <c r="Y13" s="54"/>
      <c r="Z13" s="54"/>
      <c r="AA13" s="200"/>
      <c r="AB13" s="200"/>
    </row>
    <row r="14" ht="15.75" thickBot="1"/>
    <row r="15" spans="2:28" s="70" customFormat="1" ht="84.75" customHeight="1">
      <c r="B15" s="207" t="s">
        <v>27</v>
      </c>
      <c r="C15" s="194" t="s">
        <v>38</v>
      </c>
      <c r="D15" s="194" t="s">
        <v>24</v>
      </c>
      <c r="E15" s="209" t="s">
        <v>42</v>
      </c>
      <c r="F15" s="194" t="s">
        <v>22</v>
      </c>
      <c r="G15" s="194"/>
      <c r="H15" s="194"/>
      <c r="I15" s="194" t="s">
        <v>43</v>
      </c>
      <c r="J15" s="194" t="s">
        <v>23</v>
      </c>
      <c r="K15" s="194"/>
      <c r="L15" s="194" t="s">
        <v>41</v>
      </c>
      <c r="M15" s="194"/>
      <c r="N15" s="194"/>
      <c r="O15" s="194"/>
      <c r="P15" s="194" t="s">
        <v>56</v>
      </c>
      <c r="Q15" s="194" t="s">
        <v>57</v>
      </c>
      <c r="R15" s="194" t="s">
        <v>54</v>
      </c>
      <c r="S15" s="194"/>
      <c r="T15" s="194" t="s">
        <v>55</v>
      </c>
      <c r="U15" s="194"/>
      <c r="V15" s="196" t="s">
        <v>25</v>
      </c>
      <c r="W15" s="196"/>
      <c r="X15" s="196"/>
      <c r="Y15" s="194" t="s">
        <v>60</v>
      </c>
      <c r="Z15" s="194"/>
      <c r="AA15" s="194"/>
      <c r="AB15" s="202"/>
    </row>
    <row r="16" spans="2:28" s="70" customFormat="1" ht="39.75" customHeight="1">
      <c r="B16" s="208"/>
      <c r="C16" s="193"/>
      <c r="D16" s="193"/>
      <c r="E16" s="210"/>
      <c r="F16" s="193" t="s">
        <v>34</v>
      </c>
      <c r="G16" s="193" t="s">
        <v>35</v>
      </c>
      <c r="H16" s="193" t="s">
        <v>36</v>
      </c>
      <c r="I16" s="193"/>
      <c r="J16" s="193" t="s">
        <v>39</v>
      </c>
      <c r="K16" s="193" t="s">
        <v>40</v>
      </c>
      <c r="L16" s="193" t="s">
        <v>44</v>
      </c>
      <c r="M16" s="193" t="s">
        <v>28</v>
      </c>
      <c r="N16" s="193" t="s">
        <v>45</v>
      </c>
      <c r="O16" s="193" t="s">
        <v>32</v>
      </c>
      <c r="P16" s="193"/>
      <c r="Q16" s="193"/>
      <c r="R16" s="198" t="s">
        <v>58</v>
      </c>
      <c r="S16" s="193" t="s">
        <v>33</v>
      </c>
      <c r="T16" s="193" t="s">
        <v>59</v>
      </c>
      <c r="U16" s="193" t="s">
        <v>33</v>
      </c>
      <c r="V16" s="193" t="s">
        <v>53</v>
      </c>
      <c r="W16" s="193" t="s">
        <v>46</v>
      </c>
      <c r="X16" s="193" t="s">
        <v>47</v>
      </c>
      <c r="Y16" s="193" t="s">
        <v>26</v>
      </c>
      <c r="Z16" s="193"/>
      <c r="AA16" s="193" t="s">
        <v>29</v>
      </c>
      <c r="AB16" s="195"/>
    </row>
    <row r="17" spans="2:28" ht="184.5" customHeight="1">
      <c r="B17" s="208"/>
      <c r="C17" s="193"/>
      <c r="D17" s="193"/>
      <c r="E17" s="210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8"/>
      <c r="S17" s="193"/>
      <c r="T17" s="193"/>
      <c r="U17" s="193"/>
      <c r="V17" s="193"/>
      <c r="W17" s="193"/>
      <c r="X17" s="193"/>
      <c r="Y17" s="71" t="s">
        <v>52</v>
      </c>
      <c r="Z17" s="71" t="s">
        <v>37</v>
      </c>
      <c r="AA17" s="76" t="s">
        <v>30</v>
      </c>
      <c r="AB17" s="105" t="s">
        <v>31</v>
      </c>
    </row>
    <row r="18" spans="2:28" s="84" customFormat="1" ht="15">
      <c r="B18" s="106">
        <v>1</v>
      </c>
      <c r="C18" s="85">
        <v>2</v>
      </c>
      <c r="D18" s="85">
        <v>3</v>
      </c>
      <c r="E18" s="85">
        <v>4</v>
      </c>
      <c r="F18" s="85">
        <v>5</v>
      </c>
      <c r="G18" s="85">
        <v>6</v>
      </c>
      <c r="H18" s="85">
        <v>7</v>
      </c>
      <c r="I18" s="85">
        <v>8</v>
      </c>
      <c r="J18" s="85">
        <v>9</v>
      </c>
      <c r="K18" s="85">
        <v>10</v>
      </c>
      <c r="L18" s="85">
        <v>11</v>
      </c>
      <c r="M18" s="85">
        <v>12</v>
      </c>
      <c r="N18" s="85">
        <v>13</v>
      </c>
      <c r="O18" s="85">
        <v>14</v>
      </c>
      <c r="P18" s="85">
        <v>15</v>
      </c>
      <c r="Q18" s="85">
        <v>16</v>
      </c>
      <c r="R18" s="149">
        <v>17</v>
      </c>
      <c r="S18" s="85">
        <v>18</v>
      </c>
      <c r="T18" s="85">
        <v>19</v>
      </c>
      <c r="U18" s="85">
        <v>20</v>
      </c>
      <c r="V18" s="85">
        <v>21</v>
      </c>
      <c r="W18" s="85">
        <v>22</v>
      </c>
      <c r="X18" s="85">
        <v>23</v>
      </c>
      <c r="Y18" s="85">
        <v>24</v>
      </c>
      <c r="Z18" s="85">
        <v>25</v>
      </c>
      <c r="AA18" s="85">
        <v>26</v>
      </c>
      <c r="AB18" s="107">
        <v>27</v>
      </c>
    </row>
    <row r="19" spans="2:28" ht="22.5" customHeight="1">
      <c r="B19" s="108"/>
      <c r="C19" s="9" t="s">
        <v>189</v>
      </c>
      <c r="D19" s="77"/>
      <c r="E19" s="77"/>
      <c r="F19" s="51">
        <f>F20+F103</f>
        <v>27.78</v>
      </c>
      <c r="G19" s="51"/>
      <c r="H19" s="51">
        <f>H20+H103</f>
        <v>187.93</v>
      </c>
      <c r="I19" s="77"/>
      <c r="J19" s="78"/>
      <c r="K19" s="78"/>
      <c r="L19" s="77"/>
      <c r="M19" s="77"/>
      <c r="N19" s="77"/>
      <c r="O19" s="77"/>
      <c r="P19" s="77"/>
      <c r="Q19" s="77"/>
      <c r="R19" s="51">
        <f>R20+R103</f>
        <v>713.52696</v>
      </c>
      <c r="S19" s="77"/>
      <c r="T19" s="77"/>
      <c r="U19" s="77"/>
      <c r="V19" s="78"/>
      <c r="W19" s="78"/>
      <c r="X19" s="78"/>
      <c r="Y19" s="77"/>
      <c r="Z19" s="77"/>
      <c r="AA19" s="77"/>
      <c r="AB19" s="109"/>
    </row>
    <row r="20" spans="2:28" ht="41.25" customHeight="1">
      <c r="B20" s="10">
        <v>1</v>
      </c>
      <c r="C20" s="9" t="s">
        <v>20</v>
      </c>
      <c r="D20" s="77"/>
      <c r="E20" s="77"/>
      <c r="F20" s="35">
        <f>F21</f>
        <v>20.36</v>
      </c>
      <c r="G20" s="35"/>
      <c r="H20" s="35">
        <f>H21</f>
        <v>144.27</v>
      </c>
      <c r="I20" s="77"/>
      <c r="J20" s="78"/>
      <c r="K20" s="78"/>
      <c r="L20" s="77"/>
      <c r="M20" s="77"/>
      <c r="N20" s="78"/>
      <c r="O20" s="77"/>
      <c r="P20" s="77"/>
      <c r="Q20" s="77"/>
      <c r="R20" s="55">
        <f>R21</f>
        <v>545.9294</v>
      </c>
      <c r="S20" s="77"/>
      <c r="T20" s="77"/>
      <c r="U20" s="77"/>
      <c r="V20" s="78"/>
      <c r="W20" s="78"/>
      <c r="X20" s="78"/>
      <c r="Y20" s="77"/>
      <c r="Z20" s="77"/>
      <c r="AA20" s="77"/>
      <c r="AB20" s="109"/>
    </row>
    <row r="21" spans="2:28" ht="42.75" customHeight="1">
      <c r="B21" s="13" t="s">
        <v>1</v>
      </c>
      <c r="C21" s="100" t="s">
        <v>17</v>
      </c>
      <c r="D21" s="128"/>
      <c r="E21" s="128"/>
      <c r="F21" s="158">
        <f>SUM(F23:F90)</f>
        <v>20.36</v>
      </c>
      <c r="G21" s="158"/>
      <c r="H21" s="158">
        <f>SUM(H23:H90)</f>
        <v>144.27</v>
      </c>
      <c r="I21" s="128"/>
      <c r="J21" s="130"/>
      <c r="K21" s="130"/>
      <c r="L21" s="128"/>
      <c r="M21" s="128"/>
      <c r="N21" s="159"/>
      <c r="O21" s="128"/>
      <c r="P21" s="128"/>
      <c r="Q21" s="128"/>
      <c r="R21" s="160">
        <f>SUM(R23:R89)</f>
        <v>545.9294</v>
      </c>
      <c r="S21" s="128"/>
      <c r="T21" s="77"/>
      <c r="U21" s="77"/>
      <c r="V21" s="78"/>
      <c r="W21" s="78"/>
      <c r="X21" s="78"/>
      <c r="Y21" s="77"/>
      <c r="Z21" s="77"/>
      <c r="AA21" s="77"/>
      <c r="AB21" s="109"/>
    </row>
    <row r="22" spans="2:28" ht="15.75">
      <c r="B22" s="8">
        <v>1</v>
      </c>
      <c r="C22" s="93" t="s">
        <v>63</v>
      </c>
      <c r="D22" s="128"/>
      <c r="E22" s="128"/>
      <c r="F22" s="45"/>
      <c r="G22" s="128"/>
      <c r="H22" s="44"/>
      <c r="I22" s="128"/>
      <c r="J22" s="130"/>
      <c r="K22" s="130"/>
      <c r="L22" s="128"/>
      <c r="M22" s="128"/>
      <c r="N22" s="128"/>
      <c r="O22" s="128"/>
      <c r="P22" s="128"/>
      <c r="Q22" s="128"/>
      <c r="R22" s="131"/>
      <c r="S22" s="128"/>
      <c r="T22" s="77"/>
      <c r="U22" s="77"/>
      <c r="V22" s="78"/>
      <c r="W22" s="78"/>
      <c r="X22" s="78"/>
      <c r="Y22" s="77"/>
      <c r="Z22" s="77"/>
      <c r="AA22" s="77"/>
      <c r="AB22" s="109"/>
    </row>
    <row r="23" spans="2:28" ht="50.25" customHeight="1">
      <c r="B23" s="8">
        <v>2</v>
      </c>
      <c r="C23" s="24" t="s">
        <v>137</v>
      </c>
      <c r="D23" s="128" t="s">
        <v>103</v>
      </c>
      <c r="E23" s="120" t="s">
        <v>63</v>
      </c>
      <c r="F23" s="161">
        <v>0.16</v>
      </c>
      <c r="G23" s="162"/>
      <c r="H23" s="45">
        <v>0.74</v>
      </c>
      <c r="I23" s="162"/>
      <c r="J23" s="130">
        <v>2013</v>
      </c>
      <c r="K23" s="130">
        <v>2013</v>
      </c>
      <c r="L23" s="45" t="s">
        <v>98</v>
      </c>
      <c r="M23" s="45" t="s">
        <v>98</v>
      </c>
      <c r="N23" s="45" t="s">
        <v>98</v>
      </c>
      <c r="O23" s="45" t="s">
        <v>98</v>
      </c>
      <c r="P23" s="128"/>
      <c r="Q23" s="128"/>
      <c r="R23" s="56">
        <v>2.925</v>
      </c>
      <c r="S23" s="128"/>
      <c r="T23" s="77"/>
      <c r="U23" s="77"/>
      <c r="V23" s="78" t="s">
        <v>99</v>
      </c>
      <c r="W23" s="78"/>
      <c r="X23" s="80" t="s">
        <v>100</v>
      </c>
      <c r="Y23" s="32">
        <v>1.09</v>
      </c>
      <c r="Z23" s="27">
        <v>14.1</v>
      </c>
      <c r="AA23" s="32">
        <v>10</v>
      </c>
      <c r="AB23" s="37">
        <v>15</v>
      </c>
    </row>
    <row r="24" spans="2:28" ht="15.75">
      <c r="B24" s="8">
        <v>3</v>
      </c>
      <c r="C24" s="93" t="s">
        <v>64</v>
      </c>
      <c r="D24" s="128"/>
      <c r="E24" s="120"/>
      <c r="F24" s="163"/>
      <c r="G24" s="128"/>
      <c r="H24" s="45"/>
      <c r="I24" s="128"/>
      <c r="J24" s="130"/>
      <c r="K24" s="130"/>
      <c r="L24" s="45"/>
      <c r="M24" s="45"/>
      <c r="N24" s="45"/>
      <c r="O24" s="45"/>
      <c r="P24" s="128"/>
      <c r="Q24" s="128"/>
      <c r="R24" s="56"/>
      <c r="S24" s="128"/>
      <c r="T24" s="77"/>
      <c r="U24" s="77"/>
      <c r="V24" s="78"/>
      <c r="W24" s="78"/>
      <c r="X24" s="80"/>
      <c r="Y24" s="32"/>
      <c r="Z24" s="27"/>
      <c r="AA24" s="32"/>
      <c r="AB24" s="37"/>
    </row>
    <row r="25" spans="2:28" ht="54" customHeight="1">
      <c r="B25" s="8">
        <v>4</v>
      </c>
      <c r="C25" s="23" t="s">
        <v>139</v>
      </c>
      <c r="D25" s="128" t="s">
        <v>103</v>
      </c>
      <c r="E25" s="120" t="s">
        <v>64</v>
      </c>
      <c r="F25" s="164">
        <v>0.25</v>
      </c>
      <c r="G25" s="128"/>
      <c r="H25" s="45">
        <v>3.2</v>
      </c>
      <c r="I25" s="128"/>
      <c r="J25" s="130">
        <v>2013</v>
      </c>
      <c r="K25" s="130">
        <v>2013</v>
      </c>
      <c r="L25" s="45" t="s">
        <v>98</v>
      </c>
      <c r="M25" s="45" t="s">
        <v>98</v>
      </c>
      <c r="N25" s="45" t="s">
        <v>98</v>
      </c>
      <c r="O25" s="45" t="s">
        <v>98</v>
      </c>
      <c r="P25" s="128"/>
      <c r="Q25" s="128"/>
      <c r="R25" s="56">
        <v>9.322</v>
      </c>
      <c r="S25" s="128"/>
      <c r="T25" s="77"/>
      <c r="U25" s="77"/>
      <c r="V25" s="78" t="s">
        <v>99</v>
      </c>
      <c r="W25" s="78"/>
      <c r="X25" s="80" t="s">
        <v>100</v>
      </c>
      <c r="Y25" s="32">
        <v>0.68</v>
      </c>
      <c r="Z25" s="32">
        <v>10.9</v>
      </c>
      <c r="AA25" s="32">
        <v>11</v>
      </c>
      <c r="AB25" s="37">
        <v>19</v>
      </c>
    </row>
    <row r="26" spans="2:28" ht="46.5" customHeight="1">
      <c r="B26" s="8">
        <v>5</v>
      </c>
      <c r="C26" s="23" t="s">
        <v>191</v>
      </c>
      <c r="D26" s="128" t="s">
        <v>103</v>
      </c>
      <c r="E26" s="120" t="s">
        <v>64</v>
      </c>
      <c r="F26" s="163">
        <v>0.25</v>
      </c>
      <c r="G26" s="128"/>
      <c r="H26" s="45">
        <v>2.7</v>
      </c>
      <c r="I26" s="128"/>
      <c r="J26" s="130">
        <v>2013</v>
      </c>
      <c r="K26" s="130">
        <v>2013</v>
      </c>
      <c r="L26" s="45" t="s">
        <v>98</v>
      </c>
      <c r="M26" s="45" t="s">
        <v>98</v>
      </c>
      <c r="N26" s="45" t="s">
        <v>98</v>
      </c>
      <c r="O26" s="45" t="s">
        <v>98</v>
      </c>
      <c r="P26" s="128"/>
      <c r="Q26" s="128"/>
      <c r="R26" s="56">
        <v>8.024</v>
      </c>
      <c r="S26" s="128"/>
      <c r="T26" s="77"/>
      <c r="U26" s="77"/>
      <c r="V26" s="78" t="s">
        <v>99</v>
      </c>
      <c r="W26" s="78"/>
      <c r="X26" s="80" t="s">
        <v>100</v>
      </c>
      <c r="Y26" s="27">
        <v>1.53</v>
      </c>
      <c r="Z26" s="32">
        <v>12.3</v>
      </c>
      <c r="AA26" s="32">
        <v>11</v>
      </c>
      <c r="AB26" s="37">
        <v>17</v>
      </c>
    </row>
    <row r="27" spans="2:28" ht="15.75">
      <c r="B27" s="8">
        <v>6</v>
      </c>
      <c r="C27" s="93" t="s">
        <v>66</v>
      </c>
      <c r="D27" s="128"/>
      <c r="E27" s="120"/>
      <c r="F27" s="164"/>
      <c r="G27" s="128"/>
      <c r="H27" s="45"/>
      <c r="I27" s="128"/>
      <c r="J27" s="130"/>
      <c r="K27" s="130"/>
      <c r="L27" s="45"/>
      <c r="M27" s="45"/>
      <c r="N27" s="45"/>
      <c r="O27" s="45"/>
      <c r="P27" s="128"/>
      <c r="Q27" s="128"/>
      <c r="R27" s="56"/>
      <c r="S27" s="128"/>
      <c r="T27" s="77"/>
      <c r="U27" s="77"/>
      <c r="V27" s="78"/>
      <c r="W27" s="78"/>
      <c r="X27" s="80"/>
      <c r="Y27" s="32"/>
      <c r="Z27" s="27"/>
      <c r="AA27" s="32"/>
      <c r="AB27" s="37"/>
    </row>
    <row r="28" spans="2:28" ht="51" customHeight="1">
      <c r="B28" s="8">
        <v>7</v>
      </c>
      <c r="C28" s="25" t="s">
        <v>140</v>
      </c>
      <c r="D28" s="128" t="s">
        <v>103</v>
      </c>
      <c r="E28" s="120" t="s">
        <v>66</v>
      </c>
      <c r="F28" s="164"/>
      <c r="G28" s="128"/>
      <c r="H28" s="45">
        <v>2.4</v>
      </c>
      <c r="I28" s="128"/>
      <c r="J28" s="130">
        <v>2013</v>
      </c>
      <c r="K28" s="130">
        <v>2013</v>
      </c>
      <c r="L28" s="45" t="s">
        <v>98</v>
      </c>
      <c r="M28" s="45" t="s">
        <v>98</v>
      </c>
      <c r="N28" s="45" t="s">
        <v>98</v>
      </c>
      <c r="O28" s="45" t="s">
        <v>98</v>
      </c>
      <c r="P28" s="128"/>
      <c r="Q28" s="128"/>
      <c r="R28" s="56">
        <v>6.243</v>
      </c>
      <c r="S28" s="128"/>
      <c r="T28" s="77"/>
      <c r="U28" s="77"/>
      <c r="V28" s="78" t="s">
        <v>99</v>
      </c>
      <c r="W28" s="78"/>
      <c r="X28" s="80" t="s">
        <v>100</v>
      </c>
      <c r="Y28" s="32">
        <v>0.64</v>
      </c>
      <c r="Z28" s="32">
        <v>11.3</v>
      </c>
      <c r="AA28" s="32">
        <v>11</v>
      </c>
      <c r="AB28" s="37">
        <v>18</v>
      </c>
    </row>
    <row r="29" spans="2:28" ht="50.25" customHeight="1">
      <c r="B29" s="8">
        <v>8</v>
      </c>
      <c r="C29" s="23" t="s">
        <v>141</v>
      </c>
      <c r="D29" s="128" t="s">
        <v>103</v>
      </c>
      <c r="E29" s="120" t="s">
        <v>66</v>
      </c>
      <c r="F29" s="164">
        <v>0.16</v>
      </c>
      <c r="G29" s="128"/>
      <c r="H29" s="134">
        <v>2.2</v>
      </c>
      <c r="I29" s="128"/>
      <c r="J29" s="130">
        <v>2013</v>
      </c>
      <c r="K29" s="130">
        <v>2013</v>
      </c>
      <c r="L29" s="45" t="s">
        <v>98</v>
      </c>
      <c r="M29" s="45" t="s">
        <v>98</v>
      </c>
      <c r="N29" s="45" t="s">
        <v>98</v>
      </c>
      <c r="O29" s="45" t="s">
        <v>98</v>
      </c>
      <c r="P29" s="128"/>
      <c r="Q29" s="128"/>
      <c r="R29" s="56">
        <v>6.7143</v>
      </c>
      <c r="S29" s="128"/>
      <c r="T29" s="77"/>
      <c r="U29" s="77"/>
      <c r="V29" s="78" t="s">
        <v>99</v>
      </c>
      <c r="W29" s="78"/>
      <c r="X29" s="80" t="s">
        <v>100</v>
      </c>
      <c r="Y29" s="32">
        <v>2.04</v>
      </c>
      <c r="Z29" s="27">
        <v>13.6</v>
      </c>
      <c r="AA29" s="32">
        <v>10</v>
      </c>
      <c r="AB29" s="37">
        <v>15</v>
      </c>
    </row>
    <row r="30" spans="2:28" ht="61.5" customHeight="1">
      <c r="B30" s="8">
        <v>9</v>
      </c>
      <c r="C30" s="23" t="s">
        <v>192</v>
      </c>
      <c r="D30" s="128" t="s">
        <v>103</v>
      </c>
      <c r="E30" s="120" t="s">
        <v>66</v>
      </c>
      <c r="F30" s="164">
        <v>0.25</v>
      </c>
      <c r="G30" s="128"/>
      <c r="H30" s="50">
        <v>2.85</v>
      </c>
      <c r="I30" s="128"/>
      <c r="J30" s="130">
        <v>2013</v>
      </c>
      <c r="K30" s="130">
        <v>2013</v>
      </c>
      <c r="L30" s="45" t="s">
        <v>98</v>
      </c>
      <c r="M30" s="45" t="s">
        <v>98</v>
      </c>
      <c r="N30" s="45" t="s">
        <v>98</v>
      </c>
      <c r="O30" s="45" t="s">
        <v>98</v>
      </c>
      <c r="P30" s="128"/>
      <c r="Q30" s="128"/>
      <c r="R30" s="56">
        <v>8.4135</v>
      </c>
      <c r="S30" s="128"/>
      <c r="T30" s="77"/>
      <c r="U30" s="77"/>
      <c r="V30" s="78" t="s">
        <v>99</v>
      </c>
      <c r="W30" s="78"/>
      <c r="X30" s="80" t="s">
        <v>100</v>
      </c>
      <c r="Y30" s="32">
        <v>0.9</v>
      </c>
      <c r="Z30" s="27">
        <v>11.3</v>
      </c>
      <c r="AA30" s="32">
        <v>11</v>
      </c>
      <c r="AB30" s="37">
        <v>18</v>
      </c>
    </row>
    <row r="31" spans="2:28" ht="26.25" customHeight="1">
      <c r="B31" s="8">
        <v>10</v>
      </c>
      <c r="C31" s="93" t="s">
        <v>67</v>
      </c>
      <c r="D31" s="128"/>
      <c r="E31" s="120"/>
      <c r="F31" s="163"/>
      <c r="G31" s="128"/>
      <c r="H31" s="45"/>
      <c r="I31" s="128"/>
      <c r="J31" s="130"/>
      <c r="K31" s="130"/>
      <c r="L31" s="45"/>
      <c r="M31" s="45"/>
      <c r="N31" s="45"/>
      <c r="O31" s="45"/>
      <c r="P31" s="128"/>
      <c r="Q31" s="128"/>
      <c r="R31" s="56"/>
      <c r="S31" s="128"/>
      <c r="T31" s="77"/>
      <c r="U31" s="77"/>
      <c r="V31" s="78"/>
      <c r="W31" s="78"/>
      <c r="X31" s="80"/>
      <c r="Y31" s="32"/>
      <c r="Z31" s="27"/>
      <c r="AA31" s="32"/>
      <c r="AB31" s="37"/>
    </row>
    <row r="32" spans="2:28" ht="96" customHeight="1">
      <c r="B32" s="8">
        <v>11</v>
      </c>
      <c r="C32" s="30" t="s">
        <v>183</v>
      </c>
      <c r="D32" s="128" t="s">
        <v>103</v>
      </c>
      <c r="E32" s="120" t="s">
        <v>67</v>
      </c>
      <c r="F32" s="163"/>
      <c r="G32" s="128"/>
      <c r="H32" s="134"/>
      <c r="I32" s="128"/>
      <c r="J32" s="130">
        <v>2013</v>
      </c>
      <c r="K32" s="130">
        <v>2013</v>
      </c>
      <c r="L32" s="45" t="s">
        <v>98</v>
      </c>
      <c r="M32" s="45" t="s">
        <v>98</v>
      </c>
      <c r="N32" s="45" t="s">
        <v>98</v>
      </c>
      <c r="O32" s="45" t="s">
        <v>98</v>
      </c>
      <c r="P32" s="128"/>
      <c r="Q32" s="128"/>
      <c r="R32" s="56">
        <v>17.7</v>
      </c>
      <c r="S32" s="128"/>
      <c r="T32" s="77"/>
      <c r="U32" s="77"/>
      <c r="V32" s="78" t="s">
        <v>99</v>
      </c>
      <c r="W32" s="78"/>
      <c r="X32" s="80" t="s">
        <v>100</v>
      </c>
      <c r="Y32" s="32">
        <v>0.17</v>
      </c>
      <c r="Z32" s="27">
        <v>10</v>
      </c>
      <c r="AA32" s="32">
        <v>13</v>
      </c>
      <c r="AB32" s="37">
        <v>20</v>
      </c>
    </row>
    <row r="33" spans="2:28" ht="46.5" customHeight="1">
      <c r="B33" s="8">
        <v>12</v>
      </c>
      <c r="C33" s="24" t="s">
        <v>193</v>
      </c>
      <c r="D33" s="128" t="s">
        <v>103</v>
      </c>
      <c r="E33" s="120" t="s">
        <v>67</v>
      </c>
      <c r="F33" s="164"/>
      <c r="G33" s="128"/>
      <c r="H33" s="134">
        <v>3.5</v>
      </c>
      <c r="I33" s="128"/>
      <c r="J33" s="130">
        <v>2013</v>
      </c>
      <c r="K33" s="130">
        <v>2013</v>
      </c>
      <c r="L33" s="45" t="s">
        <v>98</v>
      </c>
      <c r="M33" s="45" t="s">
        <v>98</v>
      </c>
      <c r="N33" s="45" t="s">
        <v>98</v>
      </c>
      <c r="O33" s="45" t="s">
        <v>98</v>
      </c>
      <c r="P33" s="128"/>
      <c r="Q33" s="128"/>
      <c r="R33" s="56">
        <v>9.098</v>
      </c>
      <c r="S33" s="128"/>
      <c r="T33" s="77"/>
      <c r="U33" s="77"/>
      <c r="V33" s="78" t="s">
        <v>99</v>
      </c>
      <c r="W33" s="78"/>
      <c r="X33" s="80" t="s">
        <v>100</v>
      </c>
      <c r="Y33" s="32">
        <v>1.24</v>
      </c>
      <c r="Z33" s="27">
        <v>11.6</v>
      </c>
      <c r="AA33" s="32">
        <v>11</v>
      </c>
      <c r="AB33" s="37">
        <v>18</v>
      </c>
    </row>
    <row r="34" spans="2:28" ht="51.75" customHeight="1">
      <c r="B34" s="127">
        <v>13</v>
      </c>
      <c r="C34" s="64" t="s">
        <v>194</v>
      </c>
      <c r="D34" s="128" t="s">
        <v>103</v>
      </c>
      <c r="E34" s="129" t="s">
        <v>67</v>
      </c>
      <c r="F34" s="164">
        <v>0.63</v>
      </c>
      <c r="G34" s="128"/>
      <c r="H34" s="45">
        <v>3.5</v>
      </c>
      <c r="I34" s="45"/>
      <c r="J34" s="130">
        <v>2013</v>
      </c>
      <c r="K34" s="36">
        <v>2013</v>
      </c>
      <c r="L34" s="45" t="s">
        <v>98</v>
      </c>
      <c r="M34" s="45" t="s">
        <v>98</v>
      </c>
      <c r="N34" s="45" t="s">
        <v>98</v>
      </c>
      <c r="O34" s="45" t="s">
        <v>98</v>
      </c>
      <c r="P34" s="128"/>
      <c r="Q34" s="131"/>
      <c r="R34" s="56">
        <v>10.302</v>
      </c>
      <c r="S34" s="128"/>
      <c r="T34" s="128"/>
      <c r="U34" s="128"/>
      <c r="V34" s="130" t="s">
        <v>99</v>
      </c>
      <c r="W34" s="130"/>
      <c r="X34" s="132" t="s">
        <v>100</v>
      </c>
      <c r="Y34" s="130">
        <v>5.27</v>
      </c>
      <c r="Z34" s="130">
        <v>15.4</v>
      </c>
      <c r="AA34" s="130">
        <v>9</v>
      </c>
      <c r="AB34" s="145">
        <v>14</v>
      </c>
    </row>
    <row r="35" spans="2:28" ht="45">
      <c r="B35" s="133">
        <v>14</v>
      </c>
      <c r="C35" s="24" t="s">
        <v>195</v>
      </c>
      <c r="D35" s="128" t="s">
        <v>103</v>
      </c>
      <c r="E35" s="129" t="s">
        <v>67</v>
      </c>
      <c r="F35" s="165"/>
      <c r="G35" s="128"/>
      <c r="H35" s="45">
        <v>4.4</v>
      </c>
      <c r="I35" s="128"/>
      <c r="J35" s="130">
        <v>2013</v>
      </c>
      <c r="K35" s="130">
        <v>2013</v>
      </c>
      <c r="L35" s="45" t="s">
        <v>98</v>
      </c>
      <c r="M35" s="45" t="s">
        <v>98</v>
      </c>
      <c r="N35" s="45" t="s">
        <v>98</v>
      </c>
      <c r="O35" s="45" t="s">
        <v>98</v>
      </c>
      <c r="P35" s="128"/>
      <c r="Q35" s="128"/>
      <c r="R35" s="56">
        <v>11.4342</v>
      </c>
      <c r="S35" s="128"/>
      <c r="T35" s="128"/>
      <c r="U35" s="128"/>
      <c r="V35" s="78" t="s">
        <v>99</v>
      </c>
      <c r="W35" s="130"/>
      <c r="X35" s="132" t="s">
        <v>100</v>
      </c>
      <c r="Y35" s="45">
        <v>0.68</v>
      </c>
      <c r="Z35" s="50">
        <v>10.7</v>
      </c>
      <c r="AA35" s="45">
        <v>11</v>
      </c>
      <c r="AB35" s="103">
        <v>19</v>
      </c>
    </row>
    <row r="36" spans="2:28" ht="43.5" customHeight="1">
      <c r="B36" s="133">
        <v>15</v>
      </c>
      <c r="C36" s="24" t="s">
        <v>196</v>
      </c>
      <c r="D36" s="128" t="s">
        <v>103</v>
      </c>
      <c r="E36" s="129" t="s">
        <v>67</v>
      </c>
      <c r="F36" s="164"/>
      <c r="G36" s="128"/>
      <c r="H36" s="45">
        <v>1.8</v>
      </c>
      <c r="I36" s="128"/>
      <c r="J36" s="130">
        <v>2013</v>
      </c>
      <c r="K36" s="130">
        <v>2013</v>
      </c>
      <c r="L36" s="45" t="s">
        <v>98</v>
      </c>
      <c r="M36" s="45" t="s">
        <v>98</v>
      </c>
      <c r="N36" s="45" t="s">
        <v>98</v>
      </c>
      <c r="O36" s="45" t="s">
        <v>98</v>
      </c>
      <c r="P36" s="128"/>
      <c r="Q36" s="128"/>
      <c r="R36" s="56">
        <v>4.685</v>
      </c>
      <c r="S36" s="128"/>
      <c r="T36" s="128"/>
      <c r="U36" s="128"/>
      <c r="V36" s="130" t="s">
        <v>99</v>
      </c>
      <c r="W36" s="130"/>
      <c r="X36" s="132" t="s">
        <v>100</v>
      </c>
      <c r="Y36" s="45">
        <v>0.61</v>
      </c>
      <c r="Z36" s="50">
        <v>11.6</v>
      </c>
      <c r="AA36" s="45">
        <v>11</v>
      </c>
      <c r="AB36" s="103">
        <v>18</v>
      </c>
    </row>
    <row r="37" spans="2:28" ht="57.75" customHeight="1">
      <c r="B37" s="133">
        <v>16</v>
      </c>
      <c r="C37" s="24" t="s">
        <v>197</v>
      </c>
      <c r="D37" s="128" t="s">
        <v>103</v>
      </c>
      <c r="E37" s="129" t="s">
        <v>67</v>
      </c>
      <c r="F37" s="164"/>
      <c r="G37" s="128"/>
      <c r="H37" s="45">
        <v>5</v>
      </c>
      <c r="I37" s="128"/>
      <c r="J37" s="130">
        <v>2013</v>
      </c>
      <c r="K37" s="130">
        <v>2013</v>
      </c>
      <c r="L37" s="45" t="s">
        <v>98</v>
      </c>
      <c r="M37" s="45" t="s">
        <v>98</v>
      </c>
      <c r="N37" s="45" t="s">
        <v>98</v>
      </c>
      <c r="O37" s="45" t="s">
        <v>98</v>
      </c>
      <c r="P37" s="128"/>
      <c r="Q37" s="128"/>
      <c r="R37" s="56">
        <v>13</v>
      </c>
      <c r="S37" s="128"/>
      <c r="T37" s="128"/>
      <c r="U37" s="128"/>
      <c r="V37" s="78" t="s">
        <v>99</v>
      </c>
      <c r="W37" s="130"/>
      <c r="X37" s="132" t="s">
        <v>100</v>
      </c>
      <c r="Y37" s="45">
        <v>1.84</v>
      </c>
      <c r="Z37" s="50">
        <v>11.8</v>
      </c>
      <c r="AA37" s="45">
        <v>10</v>
      </c>
      <c r="AB37" s="103">
        <v>17</v>
      </c>
    </row>
    <row r="38" spans="2:28" ht="45" customHeight="1">
      <c r="B38" s="127">
        <v>17</v>
      </c>
      <c r="C38" s="24" t="s">
        <v>198</v>
      </c>
      <c r="D38" s="128" t="s">
        <v>103</v>
      </c>
      <c r="E38" s="129" t="s">
        <v>67</v>
      </c>
      <c r="F38" s="164"/>
      <c r="G38" s="128"/>
      <c r="H38" s="134">
        <v>2.6</v>
      </c>
      <c r="I38" s="45"/>
      <c r="J38" s="130">
        <v>2013</v>
      </c>
      <c r="K38" s="36">
        <v>2013</v>
      </c>
      <c r="L38" s="45" t="s">
        <v>98</v>
      </c>
      <c r="M38" s="45" t="s">
        <v>98</v>
      </c>
      <c r="N38" s="45" t="s">
        <v>98</v>
      </c>
      <c r="O38" s="45" t="s">
        <v>98</v>
      </c>
      <c r="P38" s="128"/>
      <c r="Q38" s="131"/>
      <c r="R38" s="56">
        <v>6.762</v>
      </c>
      <c r="S38" s="128"/>
      <c r="T38" s="128"/>
      <c r="U38" s="128"/>
      <c r="V38" s="130" t="s">
        <v>99</v>
      </c>
      <c r="W38" s="130"/>
      <c r="X38" s="132" t="s">
        <v>100</v>
      </c>
      <c r="Y38" s="130">
        <v>0.81</v>
      </c>
      <c r="Z38" s="130">
        <v>11.5</v>
      </c>
      <c r="AA38" s="130">
        <v>11</v>
      </c>
      <c r="AB38" s="145">
        <v>18</v>
      </c>
    </row>
    <row r="39" spans="2:28" ht="52.5" customHeight="1">
      <c r="B39" s="133">
        <v>18</v>
      </c>
      <c r="C39" s="24" t="s">
        <v>199</v>
      </c>
      <c r="D39" s="128" t="s">
        <v>103</v>
      </c>
      <c r="E39" s="129" t="s">
        <v>67</v>
      </c>
      <c r="F39" s="166">
        <v>0.4</v>
      </c>
      <c r="G39" s="128"/>
      <c r="H39" s="45">
        <v>6.5</v>
      </c>
      <c r="I39" s="128"/>
      <c r="J39" s="130">
        <v>2013</v>
      </c>
      <c r="K39" s="130">
        <v>2013</v>
      </c>
      <c r="L39" s="45" t="s">
        <v>98</v>
      </c>
      <c r="M39" s="45" t="s">
        <v>98</v>
      </c>
      <c r="N39" s="45" t="s">
        <v>98</v>
      </c>
      <c r="O39" s="45" t="s">
        <v>98</v>
      </c>
      <c r="P39" s="128"/>
      <c r="Q39" s="128"/>
      <c r="R39" s="56">
        <v>17.92</v>
      </c>
      <c r="S39" s="128"/>
      <c r="T39" s="128"/>
      <c r="U39" s="128"/>
      <c r="V39" s="78" t="s">
        <v>99</v>
      </c>
      <c r="W39" s="130"/>
      <c r="X39" s="132" t="s">
        <v>100</v>
      </c>
      <c r="Y39" s="45">
        <v>1.14</v>
      </c>
      <c r="Z39" s="50">
        <v>10.8</v>
      </c>
      <c r="AA39" s="45">
        <v>11</v>
      </c>
      <c r="AB39" s="103">
        <v>19</v>
      </c>
    </row>
    <row r="40" spans="2:28" ht="22.5" customHeight="1">
      <c r="B40" s="133">
        <v>19</v>
      </c>
      <c r="C40" s="93" t="s">
        <v>68</v>
      </c>
      <c r="D40" s="128"/>
      <c r="E40" s="167"/>
      <c r="F40" s="163"/>
      <c r="G40" s="128"/>
      <c r="H40" s="134"/>
      <c r="I40" s="128"/>
      <c r="J40" s="130"/>
      <c r="K40" s="130"/>
      <c r="L40" s="45"/>
      <c r="M40" s="45"/>
      <c r="N40" s="45"/>
      <c r="O40" s="45"/>
      <c r="P40" s="128"/>
      <c r="Q40" s="128"/>
      <c r="R40" s="56"/>
      <c r="S40" s="128"/>
      <c r="T40" s="128"/>
      <c r="U40" s="128"/>
      <c r="V40" s="130"/>
      <c r="W40" s="130"/>
      <c r="X40" s="132"/>
      <c r="Y40" s="45"/>
      <c r="Z40" s="50"/>
      <c r="AA40" s="45"/>
      <c r="AB40" s="103"/>
    </row>
    <row r="41" spans="2:28" ht="60.75" customHeight="1">
      <c r="B41" s="133">
        <v>20</v>
      </c>
      <c r="C41" s="23" t="s">
        <v>200</v>
      </c>
      <c r="D41" s="128" t="s">
        <v>103</v>
      </c>
      <c r="E41" s="120" t="s">
        <v>68</v>
      </c>
      <c r="F41" s="164">
        <v>0.25</v>
      </c>
      <c r="G41" s="128"/>
      <c r="H41" s="45">
        <v>0.9</v>
      </c>
      <c r="I41" s="128"/>
      <c r="J41" s="130">
        <v>2013</v>
      </c>
      <c r="K41" s="130">
        <v>2013</v>
      </c>
      <c r="L41" s="45" t="s">
        <v>98</v>
      </c>
      <c r="M41" s="45" t="s">
        <v>98</v>
      </c>
      <c r="N41" s="45" t="s">
        <v>98</v>
      </c>
      <c r="O41" s="45" t="s">
        <v>98</v>
      </c>
      <c r="P41" s="128"/>
      <c r="Q41" s="128"/>
      <c r="R41" s="56">
        <v>3.3494</v>
      </c>
      <c r="S41" s="128"/>
      <c r="T41" s="128"/>
      <c r="U41" s="128"/>
      <c r="V41" s="78" t="s">
        <v>99</v>
      </c>
      <c r="W41" s="130"/>
      <c r="X41" s="132" t="s">
        <v>100</v>
      </c>
      <c r="Y41" s="50">
        <v>2.14</v>
      </c>
      <c r="Z41" s="50">
        <v>16.5</v>
      </c>
      <c r="AA41" s="45">
        <v>9</v>
      </c>
      <c r="AB41" s="103">
        <v>13</v>
      </c>
    </row>
    <row r="42" spans="2:28" ht="53.25" customHeight="1">
      <c r="B42" s="133">
        <v>21</v>
      </c>
      <c r="C42" s="24" t="s">
        <v>201</v>
      </c>
      <c r="D42" s="128" t="s">
        <v>103</v>
      </c>
      <c r="E42" s="120" t="s">
        <v>68</v>
      </c>
      <c r="F42" s="163"/>
      <c r="G42" s="128"/>
      <c r="H42" s="45">
        <v>1.7</v>
      </c>
      <c r="I42" s="128"/>
      <c r="J42" s="130">
        <v>2013</v>
      </c>
      <c r="K42" s="130">
        <v>2013</v>
      </c>
      <c r="L42" s="45" t="s">
        <v>98</v>
      </c>
      <c r="M42" s="45" t="s">
        <v>98</v>
      </c>
      <c r="N42" s="45" t="s">
        <v>98</v>
      </c>
      <c r="O42" s="45" t="s">
        <v>98</v>
      </c>
      <c r="P42" s="128"/>
      <c r="Q42" s="128"/>
      <c r="R42" s="56">
        <v>4.425</v>
      </c>
      <c r="S42" s="128"/>
      <c r="T42" s="128"/>
      <c r="U42" s="128"/>
      <c r="V42" s="130" t="s">
        <v>99</v>
      </c>
      <c r="W42" s="130"/>
      <c r="X42" s="132" t="s">
        <v>100</v>
      </c>
      <c r="Y42" s="50">
        <v>0.34</v>
      </c>
      <c r="Z42" s="50">
        <v>10.9</v>
      </c>
      <c r="AA42" s="45">
        <v>11</v>
      </c>
      <c r="AB42" s="103">
        <v>19</v>
      </c>
    </row>
    <row r="43" spans="2:28" ht="54" customHeight="1">
      <c r="B43" s="133">
        <v>22</v>
      </c>
      <c r="C43" s="24" t="s">
        <v>142</v>
      </c>
      <c r="D43" s="128" t="s">
        <v>103</v>
      </c>
      <c r="E43" s="120" t="s">
        <v>68</v>
      </c>
      <c r="F43" s="163"/>
      <c r="G43" s="128"/>
      <c r="H43" s="45">
        <v>3.3</v>
      </c>
      <c r="I43" s="128"/>
      <c r="J43" s="130">
        <v>2013</v>
      </c>
      <c r="K43" s="130">
        <v>2013</v>
      </c>
      <c r="L43" s="45" t="s">
        <v>98</v>
      </c>
      <c r="M43" s="45" t="s">
        <v>98</v>
      </c>
      <c r="N43" s="45" t="s">
        <v>98</v>
      </c>
      <c r="O43" s="45" t="s">
        <v>98</v>
      </c>
      <c r="P43" s="128"/>
      <c r="Q43" s="128"/>
      <c r="R43" s="56">
        <v>8.5532</v>
      </c>
      <c r="S43" s="128"/>
      <c r="T43" s="128"/>
      <c r="U43" s="128"/>
      <c r="V43" s="78" t="s">
        <v>99</v>
      </c>
      <c r="W43" s="130"/>
      <c r="X43" s="132" t="s">
        <v>100</v>
      </c>
      <c r="Y43" s="50">
        <v>1.77</v>
      </c>
      <c r="Z43" s="50">
        <v>12.4</v>
      </c>
      <c r="AA43" s="45">
        <v>11</v>
      </c>
      <c r="AB43" s="103">
        <v>17</v>
      </c>
    </row>
    <row r="44" spans="2:28" ht="57.75" customHeight="1">
      <c r="B44" s="133">
        <v>23</v>
      </c>
      <c r="C44" s="24" t="s">
        <v>202</v>
      </c>
      <c r="D44" s="128" t="s">
        <v>103</v>
      </c>
      <c r="E44" s="120" t="s">
        <v>68</v>
      </c>
      <c r="F44" s="163"/>
      <c r="G44" s="128"/>
      <c r="H44" s="45">
        <v>2.5</v>
      </c>
      <c r="I44" s="128"/>
      <c r="J44" s="130">
        <v>2013</v>
      </c>
      <c r="K44" s="130">
        <v>2013</v>
      </c>
      <c r="L44" s="45" t="s">
        <v>98</v>
      </c>
      <c r="M44" s="45" t="s">
        <v>98</v>
      </c>
      <c r="N44" s="45" t="s">
        <v>98</v>
      </c>
      <c r="O44" s="45" t="s">
        <v>98</v>
      </c>
      <c r="P44" s="128"/>
      <c r="Q44" s="128"/>
      <c r="R44" s="56">
        <v>6.5018</v>
      </c>
      <c r="S44" s="128"/>
      <c r="T44" s="128"/>
      <c r="U44" s="128"/>
      <c r="V44" s="78" t="s">
        <v>99</v>
      </c>
      <c r="W44" s="130"/>
      <c r="X44" s="132" t="s">
        <v>100</v>
      </c>
      <c r="Y44" s="45">
        <v>0.52</v>
      </c>
      <c r="Z44" s="50">
        <v>11</v>
      </c>
      <c r="AA44" s="45">
        <v>11</v>
      </c>
      <c r="AB44" s="103">
        <v>19</v>
      </c>
    </row>
    <row r="45" spans="2:28" ht="15.75">
      <c r="B45" s="133">
        <v>24</v>
      </c>
      <c r="C45" s="58" t="s">
        <v>115</v>
      </c>
      <c r="D45" s="128"/>
      <c r="E45" s="120"/>
      <c r="F45" s="163"/>
      <c r="G45" s="128"/>
      <c r="H45" s="45"/>
      <c r="I45" s="128"/>
      <c r="J45" s="130"/>
      <c r="K45" s="130"/>
      <c r="L45" s="45"/>
      <c r="M45" s="45"/>
      <c r="N45" s="45"/>
      <c r="O45" s="45"/>
      <c r="P45" s="128"/>
      <c r="Q45" s="128"/>
      <c r="R45" s="56"/>
      <c r="S45" s="128"/>
      <c r="T45" s="128"/>
      <c r="U45" s="128"/>
      <c r="V45" s="130"/>
      <c r="W45" s="130"/>
      <c r="X45" s="132"/>
      <c r="Y45" s="45"/>
      <c r="Z45" s="50"/>
      <c r="AA45" s="45"/>
      <c r="AB45" s="103"/>
    </row>
    <row r="46" spans="2:28" ht="93" customHeight="1">
      <c r="B46" s="133">
        <v>25</v>
      </c>
      <c r="C46" s="30" t="s">
        <v>184</v>
      </c>
      <c r="D46" s="128" t="s">
        <v>103</v>
      </c>
      <c r="E46" s="120" t="s">
        <v>115</v>
      </c>
      <c r="F46" s="163">
        <v>0.1</v>
      </c>
      <c r="G46" s="128"/>
      <c r="H46" s="134">
        <v>0.3</v>
      </c>
      <c r="I46" s="128"/>
      <c r="J46" s="130">
        <v>2013</v>
      </c>
      <c r="K46" s="130">
        <v>2013</v>
      </c>
      <c r="L46" s="45" t="s">
        <v>98</v>
      </c>
      <c r="M46" s="45" t="s">
        <v>98</v>
      </c>
      <c r="N46" s="45" t="s">
        <v>98</v>
      </c>
      <c r="O46" s="45" t="s">
        <v>98</v>
      </c>
      <c r="P46" s="128"/>
      <c r="Q46" s="128"/>
      <c r="R46" s="56">
        <v>1.416</v>
      </c>
      <c r="S46" s="128"/>
      <c r="T46" s="128"/>
      <c r="U46" s="128"/>
      <c r="V46" s="130" t="s">
        <v>99</v>
      </c>
      <c r="W46" s="130"/>
      <c r="X46" s="132" t="s">
        <v>100</v>
      </c>
      <c r="Y46" s="45">
        <v>0.38</v>
      </c>
      <c r="Z46" s="50">
        <v>12.9</v>
      </c>
      <c r="AA46" s="45">
        <v>11</v>
      </c>
      <c r="AB46" s="103">
        <v>17</v>
      </c>
    </row>
    <row r="47" spans="2:28" ht="19.5" customHeight="1">
      <c r="B47" s="133">
        <v>26</v>
      </c>
      <c r="C47" s="93" t="s">
        <v>69</v>
      </c>
      <c r="D47" s="128"/>
      <c r="E47" s="120"/>
      <c r="F47" s="163"/>
      <c r="G47" s="128"/>
      <c r="H47" s="134"/>
      <c r="I47" s="128"/>
      <c r="J47" s="130"/>
      <c r="K47" s="130"/>
      <c r="L47" s="45"/>
      <c r="M47" s="45"/>
      <c r="N47" s="45"/>
      <c r="O47" s="45"/>
      <c r="P47" s="128"/>
      <c r="Q47" s="128"/>
      <c r="R47" s="56"/>
      <c r="S47" s="128"/>
      <c r="T47" s="128"/>
      <c r="U47" s="128"/>
      <c r="V47" s="130"/>
      <c r="W47" s="130"/>
      <c r="X47" s="132"/>
      <c r="Y47" s="45"/>
      <c r="Z47" s="50"/>
      <c r="AA47" s="45"/>
      <c r="AB47" s="103"/>
    </row>
    <row r="48" spans="2:28" ht="60" customHeight="1">
      <c r="B48" s="127">
        <v>27</v>
      </c>
      <c r="C48" s="24" t="s">
        <v>203</v>
      </c>
      <c r="D48" s="128" t="s">
        <v>103</v>
      </c>
      <c r="E48" s="126" t="s">
        <v>69</v>
      </c>
      <c r="F48" s="163">
        <v>0.25</v>
      </c>
      <c r="G48" s="128"/>
      <c r="H48" s="134">
        <v>2.4</v>
      </c>
      <c r="I48" s="45"/>
      <c r="J48" s="130">
        <v>2013</v>
      </c>
      <c r="K48" s="36">
        <v>2013</v>
      </c>
      <c r="L48" s="45" t="s">
        <v>98</v>
      </c>
      <c r="M48" s="45" t="s">
        <v>98</v>
      </c>
      <c r="N48" s="45" t="s">
        <v>98</v>
      </c>
      <c r="O48" s="45" t="s">
        <v>98</v>
      </c>
      <c r="P48" s="128"/>
      <c r="Q48" s="131"/>
      <c r="R48" s="56">
        <v>7.2452</v>
      </c>
      <c r="S48" s="128"/>
      <c r="T48" s="128"/>
      <c r="U48" s="128"/>
      <c r="V48" s="130" t="s">
        <v>99</v>
      </c>
      <c r="W48" s="130"/>
      <c r="X48" s="132" t="s">
        <v>100</v>
      </c>
      <c r="Y48" s="130">
        <v>1.19</v>
      </c>
      <c r="Z48" s="130">
        <v>11.9</v>
      </c>
      <c r="AA48" s="130">
        <v>11</v>
      </c>
      <c r="AB48" s="145">
        <v>17</v>
      </c>
    </row>
    <row r="49" spans="2:28" ht="30" customHeight="1">
      <c r="B49" s="127">
        <v>28</v>
      </c>
      <c r="C49" s="150" t="s">
        <v>150</v>
      </c>
      <c r="D49" s="128"/>
      <c r="E49" s="126"/>
      <c r="F49" s="165"/>
      <c r="G49" s="128"/>
      <c r="H49" s="134"/>
      <c r="I49" s="45"/>
      <c r="J49" s="130"/>
      <c r="K49" s="36"/>
      <c r="L49" s="45"/>
      <c r="M49" s="45"/>
      <c r="N49" s="45"/>
      <c r="O49" s="45"/>
      <c r="P49" s="128"/>
      <c r="Q49" s="131"/>
      <c r="R49" s="56"/>
      <c r="S49" s="128"/>
      <c r="T49" s="128"/>
      <c r="U49" s="128"/>
      <c r="V49" s="130"/>
      <c r="W49" s="130"/>
      <c r="X49" s="132"/>
      <c r="Y49" s="130"/>
      <c r="Z49" s="130"/>
      <c r="AA49" s="130"/>
      <c r="AB49" s="145"/>
    </row>
    <row r="50" spans="2:28" ht="55.5" customHeight="1">
      <c r="B50" s="127">
        <v>29</v>
      </c>
      <c r="C50" s="23" t="s">
        <v>204</v>
      </c>
      <c r="D50" s="128" t="s">
        <v>103</v>
      </c>
      <c r="E50" s="126" t="s">
        <v>227</v>
      </c>
      <c r="F50" s="166">
        <v>0.25</v>
      </c>
      <c r="G50" s="128"/>
      <c r="H50" s="134">
        <v>3.6</v>
      </c>
      <c r="I50" s="45"/>
      <c r="J50" s="130">
        <v>2013</v>
      </c>
      <c r="K50" s="36">
        <v>2013</v>
      </c>
      <c r="L50" s="45" t="s">
        <v>98</v>
      </c>
      <c r="M50" s="45" t="s">
        <v>98</v>
      </c>
      <c r="N50" s="45" t="s">
        <v>98</v>
      </c>
      <c r="O50" s="45" t="s">
        <v>98</v>
      </c>
      <c r="P50" s="128"/>
      <c r="Q50" s="131"/>
      <c r="R50" s="56">
        <v>10.3604</v>
      </c>
      <c r="S50" s="128"/>
      <c r="T50" s="128"/>
      <c r="U50" s="128"/>
      <c r="V50" s="130" t="s">
        <v>99</v>
      </c>
      <c r="W50" s="130"/>
      <c r="X50" s="132" t="s">
        <v>100</v>
      </c>
      <c r="Y50" s="130">
        <v>1.84</v>
      </c>
      <c r="Z50" s="130">
        <v>12.5</v>
      </c>
      <c r="AA50" s="130">
        <v>10</v>
      </c>
      <c r="AB50" s="145">
        <v>17</v>
      </c>
    </row>
    <row r="51" spans="2:28" ht="18" customHeight="1">
      <c r="B51" s="133">
        <v>30</v>
      </c>
      <c r="C51" s="93" t="s">
        <v>70</v>
      </c>
      <c r="D51" s="128"/>
      <c r="E51" s="120"/>
      <c r="F51" s="165"/>
      <c r="G51" s="128"/>
      <c r="H51" s="45"/>
      <c r="I51" s="128"/>
      <c r="J51" s="130"/>
      <c r="K51" s="130"/>
      <c r="L51" s="45"/>
      <c r="M51" s="45"/>
      <c r="N51" s="45"/>
      <c r="O51" s="45"/>
      <c r="P51" s="128"/>
      <c r="Q51" s="128"/>
      <c r="R51" s="56"/>
      <c r="S51" s="128"/>
      <c r="T51" s="128"/>
      <c r="U51" s="128"/>
      <c r="V51" s="130"/>
      <c r="W51" s="130"/>
      <c r="X51" s="132"/>
      <c r="Y51" s="45"/>
      <c r="Z51" s="50"/>
      <c r="AA51" s="45"/>
      <c r="AB51" s="103"/>
    </row>
    <row r="52" spans="2:28" ht="63.75" customHeight="1">
      <c r="B52" s="133">
        <v>31</v>
      </c>
      <c r="C52" s="24" t="s">
        <v>205</v>
      </c>
      <c r="D52" s="128" t="s">
        <v>103</v>
      </c>
      <c r="E52" s="120" t="s">
        <v>70</v>
      </c>
      <c r="F52" s="163">
        <v>0.5</v>
      </c>
      <c r="G52" s="128"/>
      <c r="H52" s="45">
        <v>3</v>
      </c>
      <c r="I52" s="128"/>
      <c r="J52" s="130">
        <v>2013</v>
      </c>
      <c r="K52" s="130">
        <v>2013</v>
      </c>
      <c r="L52" s="45" t="s">
        <v>98</v>
      </c>
      <c r="M52" s="45" t="s">
        <v>98</v>
      </c>
      <c r="N52" s="45" t="s">
        <v>98</v>
      </c>
      <c r="O52" s="45" t="s">
        <v>98</v>
      </c>
      <c r="P52" s="128"/>
      <c r="Q52" s="128"/>
      <c r="R52" s="56">
        <v>8.8028</v>
      </c>
      <c r="S52" s="128"/>
      <c r="T52" s="128"/>
      <c r="U52" s="128"/>
      <c r="V52" s="130" t="s">
        <v>99</v>
      </c>
      <c r="W52" s="130"/>
      <c r="X52" s="132" t="s">
        <v>100</v>
      </c>
      <c r="Y52" s="50">
        <v>4.43</v>
      </c>
      <c r="Z52" s="50">
        <v>15.4</v>
      </c>
      <c r="AA52" s="45">
        <v>9</v>
      </c>
      <c r="AB52" s="103">
        <v>14</v>
      </c>
    </row>
    <row r="53" spans="2:28" ht="41.25" customHeight="1">
      <c r="B53" s="127">
        <v>32</v>
      </c>
      <c r="C53" s="24" t="s">
        <v>206</v>
      </c>
      <c r="D53" s="128" t="s">
        <v>103</v>
      </c>
      <c r="E53" s="120" t="s">
        <v>70</v>
      </c>
      <c r="F53" s="163">
        <v>0.4</v>
      </c>
      <c r="G53" s="128"/>
      <c r="H53" s="45">
        <v>4.5</v>
      </c>
      <c r="I53" s="45"/>
      <c r="J53" s="130">
        <v>2013</v>
      </c>
      <c r="K53" s="36">
        <v>2013</v>
      </c>
      <c r="L53" s="45" t="s">
        <v>98</v>
      </c>
      <c r="M53" s="45" t="s">
        <v>98</v>
      </c>
      <c r="N53" s="45" t="s">
        <v>98</v>
      </c>
      <c r="O53" s="45" t="s">
        <v>98</v>
      </c>
      <c r="P53" s="128"/>
      <c r="Q53" s="131"/>
      <c r="R53" s="56">
        <v>12.6968</v>
      </c>
      <c r="S53" s="128"/>
      <c r="T53" s="128"/>
      <c r="U53" s="128"/>
      <c r="V53" s="130" t="s">
        <v>99</v>
      </c>
      <c r="W53" s="130"/>
      <c r="X53" s="132" t="s">
        <v>100</v>
      </c>
      <c r="Y53" s="130">
        <v>1.8</v>
      </c>
      <c r="Z53" s="130">
        <v>11.7</v>
      </c>
      <c r="AA53" s="130">
        <v>11</v>
      </c>
      <c r="AB53" s="145">
        <v>18</v>
      </c>
    </row>
    <row r="54" spans="2:28" ht="19.5" customHeight="1">
      <c r="B54" s="127">
        <v>33</v>
      </c>
      <c r="C54" s="151" t="s">
        <v>207</v>
      </c>
      <c r="D54" s="128"/>
      <c r="E54" s="126"/>
      <c r="F54" s="165"/>
      <c r="G54" s="128"/>
      <c r="H54" s="45"/>
      <c r="I54" s="45"/>
      <c r="J54" s="130"/>
      <c r="K54" s="36"/>
      <c r="L54" s="45"/>
      <c r="M54" s="45"/>
      <c r="N54" s="45"/>
      <c r="O54" s="45"/>
      <c r="P54" s="128"/>
      <c r="Q54" s="131"/>
      <c r="R54" s="56"/>
      <c r="S54" s="128"/>
      <c r="T54" s="128"/>
      <c r="U54" s="128"/>
      <c r="V54" s="132"/>
      <c r="W54" s="130"/>
      <c r="X54" s="132"/>
      <c r="Y54" s="130"/>
      <c r="Z54" s="130"/>
      <c r="AA54" s="130"/>
      <c r="AB54" s="145"/>
    </row>
    <row r="55" spans="2:28" ht="42.75" customHeight="1">
      <c r="B55" s="127">
        <v>34</v>
      </c>
      <c r="C55" s="25" t="s">
        <v>208</v>
      </c>
      <c r="D55" s="128" t="s">
        <v>103</v>
      </c>
      <c r="E55" s="154" t="s">
        <v>207</v>
      </c>
      <c r="F55" s="166">
        <v>0.25</v>
      </c>
      <c r="G55" s="128"/>
      <c r="H55" s="45">
        <v>2</v>
      </c>
      <c r="I55" s="45"/>
      <c r="J55" s="130">
        <v>2013</v>
      </c>
      <c r="K55" s="36">
        <v>2013</v>
      </c>
      <c r="L55" s="45" t="s">
        <v>98</v>
      </c>
      <c r="M55" s="45" t="s">
        <v>98</v>
      </c>
      <c r="N55" s="45" t="s">
        <v>98</v>
      </c>
      <c r="O55" s="45" t="s">
        <v>98</v>
      </c>
      <c r="P55" s="128"/>
      <c r="Q55" s="131"/>
      <c r="R55" s="56">
        <v>6.195</v>
      </c>
      <c r="S55" s="56"/>
      <c r="T55" s="128"/>
      <c r="U55" s="128"/>
      <c r="V55" s="130" t="s">
        <v>99</v>
      </c>
      <c r="W55" s="130"/>
      <c r="X55" s="132" t="s">
        <v>100</v>
      </c>
      <c r="Y55" s="130">
        <v>1.46</v>
      </c>
      <c r="Z55" s="130">
        <v>12.7</v>
      </c>
      <c r="AA55" s="130">
        <v>10</v>
      </c>
      <c r="AB55" s="145">
        <v>16</v>
      </c>
    </row>
    <row r="56" spans="2:28" ht="16.5" customHeight="1">
      <c r="B56" s="8">
        <v>35</v>
      </c>
      <c r="C56" s="93" t="s">
        <v>72</v>
      </c>
      <c r="D56" s="128"/>
      <c r="E56" s="120"/>
      <c r="F56" s="165"/>
      <c r="G56" s="128"/>
      <c r="H56" s="45"/>
      <c r="I56" s="128"/>
      <c r="J56" s="130"/>
      <c r="K56" s="130"/>
      <c r="L56" s="45"/>
      <c r="M56" s="45"/>
      <c r="N56" s="45"/>
      <c r="O56" s="45"/>
      <c r="P56" s="128"/>
      <c r="Q56" s="128"/>
      <c r="R56" s="56"/>
      <c r="S56" s="128"/>
      <c r="T56" s="77"/>
      <c r="U56" s="77"/>
      <c r="V56" s="78"/>
      <c r="W56" s="78"/>
      <c r="X56" s="80"/>
      <c r="Y56" s="32"/>
      <c r="Z56" s="27"/>
      <c r="AA56" s="32"/>
      <c r="AB56" s="37"/>
    </row>
    <row r="57" spans="2:28" ht="51.75" customHeight="1">
      <c r="B57" s="8">
        <v>36</v>
      </c>
      <c r="C57" s="64" t="s">
        <v>209</v>
      </c>
      <c r="D57" s="128" t="s">
        <v>103</v>
      </c>
      <c r="E57" s="120" t="s">
        <v>72</v>
      </c>
      <c r="F57" s="163">
        <v>0.65</v>
      </c>
      <c r="G57" s="128"/>
      <c r="H57" s="45">
        <v>5.8</v>
      </c>
      <c r="I57" s="128"/>
      <c r="J57" s="130">
        <v>2013</v>
      </c>
      <c r="K57" s="130">
        <v>2013</v>
      </c>
      <c r="L57" s="45" t="s">
        <v>98</v>
      </c>
      <c r="M57" s="45" t="s">
        <v>98</v>
      </c>
      <c r="N57" s="45" t="s">
        <v>98</v>
      </c>
      <c r="O57" s="45" t="s">
        <v>98</v>
      </c>
      <c r="P57" s="128"/>
      <c r="Q57" s="128"/>
      <c r="R57" s="56">
        <v>17.0746</v>
      </c>
      <c r="S57" s="128"/>
      <c r="T57" s="77"/>
      <c r="U57" s="77"/>
      <c r="V57" s="78" t="s">
        <v>99</v>
      </c>
      <c r="W57" s="78"/>
      <c r="X57" s="80" t="s">
        <v>100</v>
      </c>
      <c r="Y57" s="32">
        <v>6.05</v>
      </c>
      <c r="Z57" s="27">
        <v>14</v>
      </c>
      <c r="AA57" s="32">
        <v>10</v>
      </c>
      <c r="AB57" s="37">
        <v>15</v>
      </c>
    </row>
    <row r="58" spans="2:28" ht="86.25" customHeight="1">
      <c r="B58" s="8">
        <v>37</v>
      </c>
      <c r="C58" s="64" t="s">
        <v>210</v>
      </c>
      <c r="D58" s="128" t="s">
        <v>103</v>
      </c>
      <c r="E58" s="120" t="s">
        <v>72</v>
      </c>
      <c r="F58" s="164">
        <v>0.8</v>
      </c>
      <c r="G58" s="128"/>
      <c r="H58" s="45">
        <v>9.8</v>
      </c>
      <c r="I58" s="128"/>
      <c r="J58" s="130">
        <v>2013</v>
      </c>
      <c r="K58" s="130">
        <v>2013</v>
      </c>
      <c r="L58" s="45" t="s">
        <v>98</v>
      </c>
      <c r="M58" s="45" t="s">
        <v>98</v>
      </c>
      <c r="N58" s="45" t="s">
        <v>98</v>
      </c>
      <c r="O58" s="45" t="s">
        <v>98</v>
      </c>
      <c r="P58" s="128"/>
      <c r="Q58" s="128"/>
      <c r="R58" s="56">
        <v>27.4822</v>
      </c>
      <c r="S58" s="128"/>
      <c r="T58" s="77"/>
      <c r="U58" s="77"/>
      <c r="V58" s="78" t="s">
        <v>99</v>
      </c>
      <c r="W58" s="78"/>
      <c r="X58" s="132" t="s">
        <v>100</v>
      </c>
      <c r="Y58" s="32">
        <v>2.74</v>
      </c>
      <c r="Z58" s="27">
        <v>11.1</v>
      </c>
      <c r="AA58" s="32">
        <v>12</v>
      </c>
      <c r="AB58" s="37">
        <v>19</v>
      </c>
    </row>
    <row r="59" spans="2:28" ht="52.5" customHeight="1">
      <c r="B59" s="8">
        <v>38</v>
      </c>
      <c r="C59" s="64" t="s">
        <v>211</v>
      </c>
      <c r="D59" s="128" t="s">
        <v>103</v>
      </c>
      <c r="E59" s="120" t="s">
        <v>72</v>
      </c>
      <c r="F59" s="163">
        <v>0.65</v>
      </c>
      <c r="G59" s="128"/>
      <c r="H59" s="45">
        <v>7</v>
      </c>
      <c r="I59" s="128"/>
      <c r="J59" s="130">
        <v>2013</v>
      </c>
      <c r="K59" s="130">
        <v>2013</v>
      </c>
      <c r="L59" s="45" t="s">
        <v>98</v>
      </c>
      <c r="M59" s="45" t="s">
        <v>98</v>
      </c>
      <c r="N59" s="45" t="s">
        <v>98</v>
      </c>
      <c r="O59" s="45" t="s">
        <v>98</v>
      </c>
      <c r="P59" s="128"/>
      <c r="Q59" s="128"/>
      <c r="R59" s="56">
        <v>20.2</v>
      </c>
      <c r="S59" s="128"/>
      <c r="T59" s="77"/>
      <c r="U59" s="77"/>
      <c r="V59" s="78" t="s">
        <v>99</v>
      </c>
      <c r="W59" s="78"/>
      <c r="X59" s="132" t="s">
        <v>100</v>
      </c>
      <c r="Y59" s="27">
        <v>1.22</v>
      </c>
      <c r="Z59" s="27">
        <v>10.8</v>
      </c>
      <c r="AA59" s="32">
        <v>11</v>
      </c>
      <c r="AB59" s="37">
        <v>19</v>
      </c>
    </row>
    <row r="60" spans="2:28" ht="52.5" customHeight="1">
      <c r="B60" s="8">
        <v>39</v>
      </c>
      <c r="C60" s="64" t="s">
        <v>212</v>
      </c>
      <c r="D60" s="128" t="s">
        <v>103</v>
      </c>
      <c r="E60" s="120" t="s">
        <v>72</v>
      </c>
      <c r="F60" s="163">
        <v>0.5</v>
      </c>
      <c r="G60" s="128"/>
      <c r="H60" s="45">
        <v>8.5</v>
      </c>
      <c r="I60" s="128"/>
      <c r="J60" s="130">
        <v>2013</v>
      </c>
      <c r="K60" s="130">
        <v>2013</v>
      </c>
      <c r="L60" s="45" t="s">
        <v>98</v>
      </c>
      <c r="M60" s="45" t="s">
        <v>98</v>
      </c>
      <c r="N60" s="45" t="s">
        <v>98</v>
      </c>
      <c r="O60" s="45" t="s">
        <v>98</v>
      </c>
      <c r="P60" s="128"/>
      <c r="Q60" s="128"/>
      <c r="R60" s="56">
        <v>24.0956</v>
      </c>
      <c r="S60" s="128"/>
      <c r="T60" s="77"/>
      <c r="U60" s="77"/>
      <c r="V60" s="78" t="s">
        <v>99</v>
      </c>
      <c r="W60" s="78"/>
      <c r="X60" s="132" t="s">
        <v>100</v>
      </c>
      <c r="Y60" s="27">
        <v>1.59</v>
      </c>
      <c r="Z60" s="27">
        <v>10.8</v>
      </c>
      <c r="AA60" s="32">
        <v>11</v>
      </c>
      <c r="AB60" s="37">
        <v>19</v>
      </c>
    </row>
    <row r="61" spans="2:28" ht="53.25" customHeight="1">
      <c r="B61" s="8">
        <v>40</v>
      </c>
      <c r="C61" s="23" t="s">
        <v>213</v>
      </c>
      <c r="D61" s="128" t="s">
        <v>103</v>
      </c>
      <c r="E61" s="120" t="s">
        <v>72</v>
      </c>
      <c r="F61" s="163">
        <v>0.25</v>
      </c>
      <c r="G61" s="128"/>
      <c r="H61" s="45">
        <v>6.5</v>
      </c>
      <c r="I61" s="128"/>
      <c r="J61" s="130">
        <v>2013</v>
      </c>
      <c r="K61" s="130">
        <v>2013</v>
      </c>
      <c r="L61" s="45" t="s">
        <v>98</v>
      </c>
      <c r="M61" s="45" t="s">
        <v>98</v>
      </c>
      <c r="N61" s="45" t="s">
        <v>98</v>
      </c>
      <c r="O61" s="45" t="s">
        <v>98</v>
      </c>
      <c r="P61" s="128"/>
      <c r="Q61" s="128"/>
      <c r="R61" s="56">
        <v>17.9006</v>
      </c>
      <c r="S61" s="128"/>
      <c r="T61" s="77"/>
      <c r="U61" s="77"/>
      <c r="V61" s="78" t="s">
        <v>99</v>
      </c>
      <c r="W61" s="78"/>
      <c r="X61" s="132" t="s">
        <v>100</v>
      </c>
      <c r="Y61" s="27">
        <v>1.44</v>
      </c>
      <c r="Z61" s="27">
        <v>11</v>
      </c>
      <c r="AA61" s="32">
        <v>11</v>
      </c>
      <c r="AB61" s="37">
        <v>19</v>
      </c>
    </row>
    <row r="62" spans="2:28" ht="26.25" customHeight="1">
      <c r="B62" s="8">
        <v>41</v>
      </c>
      <c r="C62" s="93" t="s">
        <v>73</v>
      </c>
      <c r="D62" s="128"/>
      <c r="E62" s="120"/>
      <c r="F62" s="163"/>
      <c r="G62" s="128"/>
      <c r="H62" s="45"/>
      <c r="I62" s="128"/>
      <c r="J62" s="130"/>
      <c r="K62" s="130"/>
      <c r="L62" s="45"/>
      <c r="M62" s="45"/>
      <c r="N62" s="45"/>
      <c r="O62" s="45"/>
      <c r="P62" s="128"/>
      <c r="Q62" s="128"/>
      <c r="R62" s="56"/>
      <c r="S62" s="128"/>
      <c r="T62" s="77"/>
      <c r="U62" s="77"/>
      <c r="V62" s="78"/>
      <c r="W62" s="78"/>
      <c r="X62" s="132"/>
      <c r="Y62" s="27"/>
      <c r="Z62" s="27"/>
      <c r="AA62" s="32"/>
      <c r="AB62" s="37"/>
    </row>
    <row r="63" spans="2:28" ht="52.5" customHeight="1">
      <c r="B63" s="8">
        <v>42</v>
      </c>
      <c r="C63" s="23" t="s">
        <v>214</v>
      </c>
      <c r="D63" s="128" t="s">
        <v>103</v>
      </c>
      <c r="E63" s="120" t="s">
        <v>73</v>
      </c>
      <c r="F63" s="163"/>
      <c r="G63" s="128"/>
      <c r="H63" s="45">
        <v>0.38</v>
      </c>
      <c r="I63" s="128"/>
      <c r="J63" s="130">
        <v>2013</v>
      </c>
      <c r="K63" s="130">
        <v>2013</v>
      </c>
      <c r="L63" s="45" t="s">
        <v>98</v>
      </c>
      <c r="M63" s="45" t="s">
        <v>98</v>
      </c>
      <c r="N63" s="45" t="s">
        <v>98</v>
      </c>
      <c r="O63" s="45" t="s">
        <v>98</v>
      </c>
      <c r="P63" s="128"/>
      <c r="Q63" s="128"/>
      <c r="R63" s="56">
        <v>1.4396</v>
      </c>
      <c r="S63" s="128"/>
      <c r="T63" s="77"/>
      <c r="U63" s="77"/>
      <c r="V63" s="78" t="s">
        <v>99</v>
      </c>
      <c r="W63" s="78"/>
      <c r="X63" s="132" t="s">
        <v>100</v>
      </c>
      <c r="Y63" s="27">
        <v>0.08</v>
      </c>
      <c r="Z63" s="27">
        <v>10.6</v>
      </c>
      <c r="AA63" s="32">
        <v>12</v>
      </c>
      <c r="AB63" s="37">
        <v>20</v>
      </c>
    </row>
    <row r="64" spans="2:28" ht="23.25" customHeight="1">
      <c r="B64" s="8">
        <v>43</v>
      </c>
      <c r="C64" s="93" t="s">
        <v>74</v>
      </c>
      <c r="D64" s="128"/>
      <c r="E64" s="120"/>
      <c r="F64" s="163"/>
      <c r="G64" s="128"/>
      <c r="H64" s="45"/>
      <c r="I64" s="128"/>
      <c r="J64" s="130"/>
      <c r="K64" s="130"/>
      <c r="L64" s="45"/>
      <c r="M64" s="45"/>
      <c r="N64" s="45"/>
      <c r="O64" s="45"/>
      <c r="P64" s="128"/>
      <c r="Q64" s="128"/>
      <c r="R64" s="56"/>
      <c r="S64" s="128"/>
      <c r="T64" s="77"/>
      <c r="U64" s="77"/>
      <c r="V64" s="78"/>
      <c r="W64" s="78"/>
      <c r="X64" s="132"/>
      <c r="Y64" s="27"/>
      <c r="Z64" s="27"/>
      <c r="AA64" s="32"/>
      <c r="AB64" s="37"/>
    </row>
    <row r="65" spans="2:28" ht="49.5" customHeight="1">
      <c r="B65" s="8">
        <v>44</v>
      </c>
      <c r="C65" s="23" t="s">
        <v>215</v>
      </c>
      <c r="D65" s="128" t="s">
        <v>103</v>
      </c>
      <c r="E65" s="120" t="s">
        <v>74</v>
      </c>
      <c r="F65" s="163">
        <v>0.25</v>
      </c>
      <c r="G65" s="128"/>
      <c r="H65" s="45">
        <v>1.1</v>
      </c>
      <c r="I65" s="128"/>
      <c r="J65" s="130">
        <v>2013</v>
      </c>
      <c r="K65" s="130">
        <v>2013</v>
      </c>
      <c r="L65" s="45" t="s">
        <v>98</v>
      </c>
      <c r="M65" s="45" t="s">
        <v>98</v>
      </c>
      <c r="N65" s="45" t="s">
        <v>98</v>
      </c>
      <c r="O65" s="45" t="s">
        <v>98</v>
      </c>
      <c r="P65" s="128"/>
      <c r="Q65" s="128"/>
      <c r="R65" s="56">
        <v>3.8586</v>
      </c>
      <c r="S65" s="128"/>
      <c r="T65" s="77"/>
      <c r="U65" s="77"/>
      <c r="V65" s="78" t="s">
        <v>99</v>
      </c>
      <c r="W65" s="78"/>
      <c r="X65" s="132" t="s">
        <v>100</v>
      </c>
      <c r="Y65" s="27">
        <v>2.03</v>
      </c>
      <c r="Z65" s="27">
        <v>15.5</v>
      </c>
      <c r="AA65" s="32">
        <v>9</v>
      </c>
      <c r="AB65" s="37">
        <v>14</v>
      </c>
    </row>
    <row r="66" spans="2:28" ht="47.25" customHeight="1">
      <c r="B66" s="8">
        <v>45</v>
      </c>
      <c r="C66" s="23" t="s">
        <v>216</v>
      </c>
      <c r="D66" s="128" t="s">
        <v>103</v>
      </c>
      <c r="E66" s="120" t="s">
        <v>74</v>
      </c>
      <c r="F66" s="163">
        <v>0.16</v>
      </c>
      <c r="G66" s="128"/>
      <c r="H66" s="45">
        <v>3.9</v>
      </c>
      <c r="I66" s="128"/>
      <c r="J66" s="130">
        <v>2013</v>
      </c>
      <c r="K66" s="130">
        <v>2013</v>
      </c>
      <c r="L66" s="45" t="s">
        <v>98</v>
      </c>
      <c r="M66" s="45" t="s">
        <v>98</v>
      </c>
      <c r="N66" s="45" t="s">
        <v>98</v>
      </c>
      <c r="O66" s="45" t="s">
        <v>98</v>
      </c>
      <c r="P66" s="128"/>
      <c r="Q66" s="128"/>
      <c r="R66" s="56">
        <v>11.1392</v>
      </c>
      <c r="S66" s="128"/>
      <c r="T66" s="77"/>
      <c r="U66" s="77"/>
      <c r="V66" s="78" t="s">
        <v>99</v>
      </c>
      <c r="W66" s="78"/>
      <c r="X66" s="132" t="s">
        <v>100</v>
      </c>
      <c r="Y66" s="27">
        <v>0.48</v>
      </c>
      <c r="Z66" s="27">
        <v>10.5</v>
      </c>
      <c r="AA66" s="32">
        <v>12</v>
      </c>
      <c r="AB66" s="37">
        <v>20</v>
      </c>
    </row>
    <row r="67" spans="2:28" ht="19.5" customHeight="1">
      <c r="B67" s="8">
        <v>46</v>
      </c>
      <c r="C67" s="152" t="s">
        <v>75</v>
      </c>
      <c r="D67" s="128"/>
      <c r="E67" s="120"/>
      <c r="F67" s="163"/>
      <c r="G67" s="128"/>
      <c r="H67" s="45"/>
      <c r="I67" s="128"/>
      <c r="J67" s="130"/>
      <c r="K67" s="130"/>
      <c r="L67" s="45"/>
      <c r="M67" s="45"/>
      <c r="N67" s="45"/>
      <c r="O67" s="45"/>
      <c r="P67" s="128"/>
      <c r="Q67" s="128"/>
      <c r="R67" s="56"/>
      <c r="S67" s="128"/>
      <c r="T67" s="77"/>
      <c r="U67" s="77"/>
      <c r="V67" s="78"/>
      <c r="W67" s="78"/>
      <c r="X67" s="132"/>
      <c r="Y67" s="27"/>
      <c r="Z67" s="27"/>
      <c r="AA67" s="32"/>
      <c r="AB67" s="37"/>
    </row>
    <row r="68" spans="2:28" ht="50.25" customHeight="1">
      <c r="B68" s="8">
        <v>47</v>
      </c>
      <c r="C68" s="23" t="s">
        <v>217</v>
      </c>
      <c r="D68" s="128" t="s">
        <v>103</v>
      </c>
      <c r="E68" s="155" t="s">
        <v>75</v>
      </c>
      <c r="F68" s="163">
        <v>0.16</v>
      </c>
      <c r="G68" s="128"/>
      <c r="H68" s="45">
        <v>2.7</v>
      </c>
      <c r="I68" s="128"/>
      <c r="J68" s="130">
        <v>2013</v>
      </c>
      <c r="K68" s="130">
        <v>2013</v>
      </c>
      <c r="L68" s="45" t="s">
        <v>98</v>
      </c>
      <c r="M68" s="45" t="s">
        <v>98</v>
      </c>
      <c r="N68" s="45" t="s">
        <v>98</v>
      </c>
      <c r="O68" s="45" t="s">
        <v>98</v>
      </c>
      <c r="P68" s="128"/>
      <c r="Q68" s="128"/>
      <c r="R68" s="56">
        <v>8.024</v>
      </c>
      <c r="S68" s="128"/>
      <c r="T68" s="77"/>
      <c r="U68" s="77"/>
      <c r="V68" s="78" t="s">
        <v>99</v>
      </c>
      <c r="W68" s="78"/>
      <c r="X68" s="132" t="s">
        <v>100</v>
      </c>
      <c r="Y68" s="27">
        <v>1</v>
      </c>
      <c r="Z68" s="27">
        <v>11.5</v>
      </c>
      <c r="AA68" s="32">
        <v>11</v>
      </c>
      <c r="AB68" s="37">
        <v>18</v>
      </c>
    </row>
    <row r="69" spans="2:28" ht="22.5" customHeight="1">
      <c r="B69" s="8">
        <v>48</v>
      </c>
      <c r="C69" s="153" t="s">
        <v>218</v>
      </c>
      <c r="D69" s="128"/>
      <c r="E69" s="120"/>
      <c r="F69" s="163"/>
      <c r="G69" s="128"/>
      <c r="H69" s="45"/>
      <c r="I69" s="128"/>
      <c r="J69" s="130"/>
      <c r="K69" s="130"/>
      <c r="L69" s="45"/>
      <c r="M69" s="45"/>
      <c r="N69" s="45"/>
      <c r="O69" s="45"/>
      <c r="P69" s="128"/>
      <c r="Q69" s="128"/>
      <c r="R69" s="56"/>
      <c r="S69" s="128"/>
      <c r="T69" s="77"/>
      <c r="U69" s="77"/>
      <c r="V69" s="78"/>
      <c r="W69" s="78"/>
      <c r="X69" s="132"/>
      <c r="Y69" s="27"/>
      <c r="Z69" s="27"/>
      <c r="AA69" s="32"/>
      <c r="AB69" s="37"/>
    </row>
    <row r="70" spans="2:28" ht="52.5" customHeight="1">
      <c r="B70" s="8">
        <v>49</v>
      </c>
      <c r="C70" s="24" t="s">
        <v>219</v>
      </c>
      <c r="D70" s="128" t="s">
        <v>103</v>
      </c>
      <c r="E70" s="156" t="s">
        <v>218</v>
      </c>
      <c r="F70" s="163">
        <v>0.25</v>
      </c>
      <c r="G70" s="128"/>
      <c r="H70" s="45">
        <v>3.1</v>
      </c>
      <c r="I70" s="128"/>
      <c r="J70" s="130">
        <v>2013</v>
      </c>
      <c r="K70" s="130">
        <v>2013</v>
      </c>
      <c r="L70" s="45" t="s">
        <v>98</v>
      </c>
      <c r="M70" s="45" t="s">
        <v>98</v>
      </c>
      <c r="N70" s="45" t="s">
        <v>98</v>
      </c>
      <c r="O70" s="45" t="s">
        <v>98</v>
      </c>
      <c r="P70" s="128"/>
      <c r="Q70" s="128"/>
      <c r="R70" s="56">
        <v>9.0624</v>
      </c>
      <c r="S70" s="128"/>
      <c r="T70" s="77"/>
      <c r="U70" s="77"/>
      <c r="V70" s="78" t="s">
        <v>99</v>
      </c>
      <c r="W70" s="78"/>
      <c r="X70" s="132" t="s">
        <v>100</v>
      </c>
      <c r="Y70" s="27">
        <v>0.78</v>
      </c>
      <c r="Z70" s="27">
        <v>11.1</v>
      </c>
      <c r="AA70" s="32">
        <v>11</v>
      </c>
      <c r="AB70" s="37">
        <v>19</v>
      </c>
    </row>
    <row r="71" spans="2:28" ht="24.75" customHeight="1">
      <c r="B71" s="8">
        <v>50</v>
      </c>
      <c r="C71" s="58" t="s">
        <v>113</v>
      </c>
      <c r="D71" s="128"/>
      <c r="E71" s="120"/>
      <c r="F71" s="163"/>
      <c r="G71" s="128"/>
      <c r="H71" s="45"/>
      <c r="I71" s="128"/>
      <c r="J71" s="130"/>
      <c r="K71" s="130"/>
      <c r="L71" s="45"/>
      <c r="M71" s="45"/>
      <c r="N71" s="45"/>
      <c r="O71" s="45"/>
      <c r="P71" s="128"/>
      <c r="Q71" s="128"/>
      <c r="R71" s="56"/>
      <c r="S71" s="128"/>
      <c r="T71" s="77"/>
      <c r="U71" s="77"/>
      <c r="V71" s="78"/>
      <c r="W71" s="78"/>
      <c r="X71" s="132"/>
      <c r="Y71" s="27"/>
      <c r="Z71" s="27"/>
      <c r="AA71" s="32"/>
      <c r="AB71" s="37"/>
    </row>
    <row r="72" spans="2:28" ht="114" customHeight="1">
      <c r="B72" s="8">
        <v>53</v>
      </c>
      <c r="C72" s="212" t="s">
        <v>185</v>
      </c>
      <c r="D72" s="213" t="s">
        <v>103</v>
      </c>
      <c r="E72" s="121" t="s">
        <v>113</v>
      </c>
      <c r="F72" s="214"/>
      <c r="G72" s="213"/>
      <c r="H72" s="215"/>
      <c r="I72" s="213"/>
      <c r="J72" s="216">
        <v>2013</v>
      </c>
      <c r="K72" s="216">
        <v>2013</v>
      </c>
      <c r="L72" s="215" t="s">
        <v>98</v>
      </c>
      <c r="M72" s="215" t="s">
        <v>98</v>
      </c>
      <c r="N72" s="215" t="s">
        <v>98</v>
      </c>
      <c r="O72" s="215" t="s">
        <v>98</v>
      </c>
      <c r="P72" s="213"/>
      <c r="Q72" s="213"/>
      <c r="R72" s="53">
        <v>6.283</v>
      </c>
      <c r="S72" s="213"/>
      <c r="T72" s="213"/>
      <c r="U72" s="213"/>
      <c r="V72" s="216" t="s">
        <v>99</v>
      </c>
      <c r="W72" s="216"/>
      <c r="X72" s="217" t="s">
        <v>100</v>
      </c>
      <c r="Y72" s="218">
        <v>1.15</v>
      </c>
      <c r="Z72" s="218">
        <v>10.2</v>
      </c>
      <c r="AA72" s="215">
        <v>12</v>
      </c>
      <c r="AB72" s="219">
        <v>20</v>
      </c>
    </row>
    <row r="73" spans="2:28" ht="15" customHeight="1">
      <c r="B73" s="8">
        <v>54</v>
      </c>
      <c r="C73" s="93" t="s">
        <v>76</v>
      </c>
      <c r="D73" s="128"/>
      <c r="E73" s="120"/>
      <c r="F73" s="163"/>
      <c r="G73" s="128"/>
      <c r="H73" s="45"/>
      <c r="I73" s="128"/>
      <c r="J73" s="130"/>
      <c r="K73" s="130"/>
      <c r="L73" s="45"/>
      <c r="M73" s="45"/>
      <c r="N73" s="45"/>
      <c r="O73" s="45"/>
      <c r="P73" s="128"/>
      <c r="Q73" s="128"/>
      <c r="R73" s="56"/>
      <c r="S73" s="128"/>
      <c r="T73" s="77"/>
      <c r="U73" s="77"/>
      <c r="V73" s="78"/>
      <c r="W73" s="78"/>
      <c r="X73" s="132"/>
      <c r="Y73" s="27"/>
      <c r="Z73" s="27"/>
      <c r="AA73" s="32"/>
      <c r="AB73" s="37"/>
    </row>
    <row r="74" spans="2:28" ht="63" customHeight="1">
      <c r="B74" s="8">
        <v>55</v>
      </c>
      <c r="C74" s="24" t="s">
        <v>220</v>
      </c>
      <c r="D74" s="128" t="s">
        <v>103</v>
      </c>
      <c r="E74" s="120" t="s">
        <v>76</v>
      </c>
      <c r="F74" s="163"/>
      <c r="G74" s="128"/>
      <c r="H74" s="45">
        <v>3.9</v>
      </c>
      <c r="I74" s="128"/>
      <c r="J74" s="130">
        <v>2013</v>
      </c>
      <c r="K74" s="130">
        <v>2013</v>
      </c>
      <c r="L74" s="45" t="s">
        <v>98</v>
      </c>
      <c r="M74" s="45" t="s">
        <v>98</v>
      </c>
      <c r="N74" s="45" t="s">
        <v>98</v>
      </c>
      <c r="O74" s="45" t="s">
        <v>98</v>
      </c>
      <c r="P74" s="128"/>
      <c r="Q74" s="128"/>
      <c r="R74" s="56">
        <v>10.1362</v>
      </c>
      <c r="S74" s="128"/>
      <c r="T74" s="77"/>
      <c r="U74" s="77"/>
      <c r="V74" s="78" t="s">
        <v>99</v>
      </c>
      <c r="W74" s="78"/>
      <c r="X74" s="132" t="s">
        <v>100</v>
      </c>
      <c r="Y74" s="27">
        <v>1.14</v>
      </c>
      <c r="Z74" s="27">
        <v>11.4</v>
      </c>
      <c r="AA74" s="32">
        <v>11</v>
      </c>
      <c r="AB74" s="37">
        <v>18</v>
      </c>
    </row>
    <row r="75" spans="2:28" ht="54" customHeight="1">
      <c r="B75" s="8">
        <v>56</v>
      </c>
      <c r="C75" s="23" t="s">
        <v>221</v>
      </c>
      <c r="D75" s="128" t="s">
        <v>103</v>
      </c>
      <c r="E75" s="120" t="s">
        <v>76</v>
      </c>
      <c r="F75" s="163">
        <v>0.4</v>
      </c>
      <c r="G75" s="128"/>
      <c r="H75" s="45">
        <v>2.9</v>
      </c>
      <c r="I75" s="128"/>
      <c r="J75" s="130">
        <v>2013</v>
      </c>
      <c r="K75" s="130">
        <v>2013</v>
      </c>
      <c r="L75" s="45" t="s">
        <v>98</v>
      </c>
      <c r="M75" s="45" t="s">
        <v>98</v>
      </c>
      <c r="N75" s="45" t="s">
        <v>98</v>
      </c>
      <c r="O75" s="45" t="s">
        <v>98</v>
      </c>
      <c r="P75" s="128"/>
      <c r="Q75" s="128"/>
      <c r="R75" s="56">
        <v>8.5432</v>
      </c>
      <c r="S75" s="128"/>
      <c r="T75" s="77"/>
      <c r="U75" s="77"/>
      <c r="V75" s="78" t="s">
        <v>99</v>
      </c>
      <c r="W75" s="78"/>
      <c r="X75" s="132" t="s">
        <v>100</v>
      </c>
      <c r="Y75" s="27">
        <v>5.83</v>
      </c>
      <c r="Z75" s="27">
        <v>16.9</v>
      </c>
      <c r="AA75" s="32">
        <v>9</v>
      </c>
      <c r="AB75" s="37">
        <v>13</v>
      </c>
    </row>
    <row r="76" spans="2:28" ht="24.75" customHeight="1">
      <c r="B76" s="8">
        <v>57</v>
      </c>
      <c r="C76" s="93" t="s">
        <v>77</v>
      </c>
      <c r="D76" s="128"/>
      <c r="E76" s="120"/>
      <c r="F76" s="163"/>
      <c r="G76" s="128"/>
      <c r="H76" s="45"/>
      <c r="I76" s="128"/>
      <c r="J76" s="130"/>
      <c r="K76" s="130"/>
      <c r="L76" s="45"/>
      <c r="M76" s="45"/>
      <c r="N76" s="45"/>
      <c r="O76" s="45"/>
      <c r="P76" s="128"/>
      <c r="Q76" s="128"/>
      <c r="R76" s="56"/>
      <c r="S76" s="128"/>
      <c r="T76" s="77"/>
      <c r="U76" s="77"/>
      <c r="V76" s="78"/>
      <c r="W76" s="78"/>
      <c r="X76" s="132"/>
      <c r="Y76" s="27"/>
      <c r="Z76" s="27"/>
      <c r="AA76" s="32"/>
      <c r="AB76" s="37"/>
    </row>
    <row r="77" spans="2:28" ht="54" customHeight="1">
      <c r="B77" s="8">
        <v>58</v>
      </c>
      <c r="C77" s="23" t="s">
        <v>143</v>
      </c>
      <c r="D77" s="128" t="s">
        <v>103</v>
      </c>
      <c r="E77" s="120" t="s">
        <v>77</v>
      </c>
      <c r="F77" s="163">
        <v>0.63</v>
      </c>
      <c r="G77" s="128"/>
      <c r="H77" s="45">
        <v>3.3</v>
      </c>
      <c r="I77" s="128"/>
      <c r="J77" s="130">
        <v>2013</v>
      </c>
      <c r="K77" s="130">
        <v>2013</v>
      </c>
      <c r="L77" s="45" t="s">
        <v>98</v>
      </c>
      <c r="M77" s="45" t="s">
        <v>98</v>
      </c>
      <c r="N77" s="45" t="s">
        <v>98</v>
      </c>
      <c r="O77" s="45" t="s">
        <v>98</v>
      </c>
      <c r="P77" s="128"/>
      <c r="Q77" s="128"/>
      <c r="R77" s="56">
        <v>9.7822</v>
      </c>
      <c r="S77" s="128"/>
      <c r="T77" s="77"/>
      <c r="U77" s="77"/>
      <c r="V77" s="78" t="s">
        <v>99</v>
      </c>
      <c r="W77" s="78"/>
      <c r="X77" s="132" t="s">
        <v>100</v>
      </c>
      <c r="Y77" s="27">
        <v>5.23</v>
      </c>
      <c r="Z77" s="27">
        <v>15.6</v>
      </c>
      <c r="AA77" s="32">
        <v>9</v>
      </c>
      <c r="AB77" s="37">
        <v>14</v>
      </c>
    </row>
    <row r="78" spans="2:28" ht="107.25" customHeight="1">
      <c r="B78" s="8">
        <v>59</v>
      </c>
      <c r="C78" s="30" t="s">
        <v>186</v>
      </c>
      <c r="D78" s="128" t="s">
        <v>103</v>
      </c>
      <c r="E78" s="120" t="s">
        <v>77</v>
      </c>
      <c r="F78" s="163"/>
      <c r="G78" s="128"/>
      <c r="H78" s="45"/>
      <c r="I78" s="128"/>
      <c r="J78" s="130">
        <v>2013</v>
      </c>
      <c r="K78" s="130">
        <v>2013</v>
      </c>
      <c r="L78" s="45" t="s">
        <v>98</v>
      </c>
      <c r="M78" s="45" t="s">
        <v>98</v>
      </c>
      <c r="N78" s="45" t="s">
        <v>98</v>
      </c>
      <c r="O78" s="45" t="s">
        <v>98</v>
      </c>
      <c r="P78" s="128"/>
      <c r="Q78" s="128"/>
      <c r="R78" s="56">
        <v>30.23986</v>
      </c>
      <c r="S78" s="128"/>
      <c r="T78" s="77"/>
      <c r="U78" s="77"/>
      <c r="V78" s="78" t="s">
        <v>99</v>
      </c>
      <c r="W78" s="78"/>
      <c r="X78" s="132" t="s">
        <v>100</v>
      </c>
      <c r="Y78" s="27">
        <v>1.11</v>
      </c>
      <c r="Z78" s="27">
        <v>10</v>
      </c>
      <c r="AA78" s="32">
        <v>13</v>
      </c>
      <c r="AB78" s="37">
        <v>20</v>
      </c>
    </row>
    <row r="79" spans="2:28" ht="18.75" customHeight="1">
      <c r="B79" s="8">
        <v>60</v>
      </c>
      <c r="C79" s="88" t="s">
        <v>129</v>
      </c>
      <c r="D79" s="128"/>
      <c r="E79" s="120"/>
      <c r="F79" s="163"/>
      <c r="G79" s="128"/>
      <c r="H79" s="45"/>
      <c r="I79" s="128"/>
      <c r="J79" s="130"/>
      <c r="K79" s="130"/>
      <c r="L79" s="45"/>
      <c r="M79" s="45"/>
      <c r="N79" s="45"/>
      <c r="O79" s="45"/>
      <c r="P79" s="128"/>
      <c r="Q79" s="128"/>
      <c r="R79" s="56"/>
      <c r="S79" s="128"/>
      <c r="T79" s="77"/>
      <c r="U79" s="77"/>
      <c r="V79" s="78"/>
      <c r="W79" s="78"/>
      <c r="X79" s="132"/>
      <c r="Y79" s="27"/>
      <c r="Z79" s="27"/>
      <c r="AA79" s="32"/>
      <c r="AB79" s="37"/>
    </row>
    <row r="80" spans="2:28" ht="73.5" customHeight="1">
      <c r="B80" s="8">
        <v>61</v>
      </c>
      <c r="C80" s="30" t="s">
        <v>187</v>
      </c>
      <c r="D80" s="128" t="s">
        <v>103</v>
      </c>
      <c r="E80" s="157" t="s">
        <v>129</v>
      </c>
      <c r="F80" s="163">
        <v>10</v>
      </c>
      <c r="G80" s="128"/>
      <c r="H80" s="45">
        <v>4.6</v>
      </c>
      <c r="I80" s="128"/>
      <c r="J80" s="130">
        <v>2013</v>
      </c>
      <c r="K80" s="130">
        <v>2013</v>
      </c>
      <c r="L80" s="45" t="s">
        <v>98</v>
      </c>
      <c r="M80" s="45" t="s">
        <v>98</v>
      </c>
      <c r="N80" s="45" t="s">
        <v>98</v>
      </c>
      <c r="O80" s="45" t="s">
        <v>98</v>
      </c>
      <c r="P80" s="128"/>
      <c r="Q80" s="128"/>
      <c r="R80" s="56">
        <v>50.00014</v>
      </c>
      <c r="S80" s="128"/>
      <c r="T80" s="77"/>
      <c r="U80" s="77"/>
      <c r="V80" s="78" t="s">
        <v>99</v>
      </c>
      <c r="W80" s="78"/>
      <c r="X80" s="132" t="s">
        <v>100</v>
      </c>
      <c r="Y80" s="27">
        <v>86.52</v>
      </c>
      <c r="Z80" s="27">
        <v>23.8</v>
      </c>
      <c r="AA80" s="32">
        <v>7</v>
      </c>
      <c r="AB80" s="37">
        <v>9</v>
      </c>
    </row>
    <row r="81" spans="2:28" ht="18.75" customHeight="1">
      <c r="B81" s="8">
        <v>62</v>
      </c>
      <c r="C81" s="93" t="s">
        <v>136</v>
      </c>
      <c r="D81" s="128"/>
      <c r="E81" s="120"/>
      <c r="F81" s="163"/>
      <c r="G81" s="128"/>
      <c r="H81" s="45"/>
      <c r="I81" s="128"/>
      <c r="J81" s="130"/>
      <c r="K81" s="130"/>
      <c r="L81" s="45"/>
      <c r="M81" s="45"/>
      <c r="N81" s="45"/>
      <c r="O81" s="45"/>
      <c r="P81" s="128"/>
      <c r="Q81" s="128"/>
      <c r="R81" s="56"/>
      <c r="S81" s="128"/>
      <c r="T81" s="77"/>
      <c r="U81" s="77"/>
      <c r="V81" s="78"/>
      <c r="W81" s="78"/>
      <c r="X81" s="132"/>
      <c r="Y81" s="27"/>
      <c r="Z81" s="27"/>
      <c r="AA81" s="32"/>
      <c r="AB81" s="37"/>
    </row>
    <row r="82" spans="2:28" ht="52.5" customHeight="1">
      <c r="B82" s="8">
        <v>63</v>
      </c>
      <c r="C82" s="168" t="s">
        <v>222</v>
      </c>
      <c r="D82" s="128" t="s">
        <v>103</v>
      </c>
      <c r="E82" s="120" t="s">
        <v>136</v>
      </c>
      <c r="F82" s="163">
        <v>0.4</v>
      </c>
      <c r="G82" s="128"/>
      <c r="H82" s="45"/>
      <c r="I82" s="128"/>
      <c r="J82" s="130">
        <v>2013</v>
      </c>
      <c r="K82" s="130">
        <v>2013</v>
      </c>
      <c r="L82" s="45" t="s">
        <v>98</v>
      </c>
      <c r="M82" s="45" t="s">
        <v>98</v>
      </c>
      <c r="N82" s="45" t="s">
        <v>98</v>
      </c>
      <c r="O82" s="45" t="s">
        <v>98</v>
      </c>
      <c r="P82" s="128"/>
      <c r="Q82" s="128"/>
      <c r="R82" s="56">
        <v>1.003</v>
      </c>
      <c r="S82" s="128"/>
      <c r="T82" s="77"/>
      <c r="U82" s="77"/>
      <c r="V82" s="78" t="s">
        <v>99</v>
      </c>
      <c r="W82" s="78"/>
      <c r="X82" s="132" t="s">
        <v>100</v>
      </c>
      <c r="Y82" s="27">
        <v>4.66</v>
      </c>
      <c r="Z82" s="27">
        <v>40.6</v>
      </c>
      <c r="AA82" s="32">
        <v>4</v>
      </c>
      <c r="AB82" s="37">
        <v>5</v>
      </c>
    </row>
    <row r="83" spans="2:28" ht="53.25" customHeight="1">
      <c r="B83" s="8">
        <v>64</v>
      </c>
      <c r="C83" s="23" t="s">
        <v>223</v>
      </c>
      <c r="D83" s="128" t="s">
        <v>103</v>
      </c>
      <c r="E83" s="120" t="s">
        <v>136</v>
      </c>
      <c r="F83" s="163"/>
      <c r="G83" s="128"/>
      <c r="H83" s="45">
        <v>2.6</v>
      </c>
      <c r="I83" s="128"/>
      <c r="J83" s="130">
        <v>2013</v>
      </c>
      <c r="K83" s="130">
        <v>2013</v>
      </c>
      <c r="L83" s="45" t="s">
        <v>98</v>
      </c>
      <c r="M83" s="45" t="s">
        <v>98</v>
      </c>
      <c r="N83" s="45" t="s">
        <v>98</v>
      </c>
      <c r="O83" s="45" t="s">
        <v>98</v>
      </c>
      <c r="P83" s="128"/>
      <c r="Q83" s="128"/>
      <c r="R83" s="56">
        <v>6.7614</v>
      </c>
      <c r="S83" s="128"/>
      <c r="T83" s="77"/>
      <c r="U83" s="77"/>
      <c r="V83" s="78" t="s">
        <v>99</v>
      </c>
      <c r="W83" s="78"/>
      <c r="X83" s="132" t="s">
        <v>100</v>
      </c>
      <c r="Y83" s="27">
        <v>0.81</v>
      </c>
      <c r="Z83" s="27">
        <v>11.5</v>
      </c>
      <c r="AA83" s="32">
        <v>11</v>
      </c>
      <c r="AB83" s="37">
        <v>18</v>
      </c>
    </row>
    <row r="84" spans="2:28" ht="16.5" customHeight="1">
      <c r="B84" s="8">
        <v>65</v>
      </c>
      <c r="C84" s="93" t="s">
        <v>79</v>
      </c>
      <c r="D84" s="128"/>
      <c r="E84" s="120"/>
      <c r="F84" s="163"/>
      <c r="G84" s="128"/>
      <c r="H84" s="45"/>
      <c r="I84" s="128"/>
      <c r="J84" s="130"/>
      <c r="K84" s="130"/>
      <c r="L84" s="45"/>
      <c r="M84" s="45"/>
      <c r="N84" s="45"/>
      <c r="O84" s="45"/>
      <c r="P84" s="128"/>
      <c r="Q84" s="128"/>
      <c r="R84" s="56"/>
      <c r="S84" s="128"/>
      <c r="T84" s="77"/>
      <c r="U84" s="77"/>
      <c r="V84" s="78"/>
      <c r="W84" s="78"/>
      <c r="X84" s="132"/>
      <c r="Y84" s="27"/>
      <c r="Z84" s="27"/>
      <c r="AA84" s="32"/>
      <c r="AB84" s="37"/>
    </row>
    <row r="85" spans="2:28" ht="76.5" customHeight="1">
      <c r="B85" s="8">
        <v>66</v>
      </c>
      <c r="C85" s="64" t="s">
        <v>224</v>
      </c>
      <c r="D85" s="128" t="s">
        <v>103</v>
      </c>
      <c r="E85" s="120" t="s">
        <v>79</v>
      </c>
      <c r="F85" s="163">
        <v>0.26</v>
      </c>
      <c r="G85" s="128"/>
      <c r="H85" s="45">
        <v>2.3</v>
      </c>
      <c r="I85" s="128"/>
      <c r="J85" s="130">
        <v>2013</v>
      </c>
      <c r="K85" s="130">
        <v>2013</v>
      </c>
      <c r="L85" s="45" t="s">
        <v>98</v>
      </c>
      <c r="M85" s="45" t="s">
        <v>98</v>
      </c>
      <c r="N85" s="45" t="s">
        <v>98</v>
      </c>
      <c r="O85" s="45" t="s">
        <v>98</v>
      </c>
      <c r="P85" s="128"/>
      <c r="Q85" s="128"/>
      <c r="R85" s="56">
        <v>7.9768</v>
      </c>
      <c r="S85" s="128"/>
      <c r="T85" s="77"/>
      <c r="U85" s="77"/>
      <c r="V85" s="78" t="s">
        <v>99</v>
      </c>
      <c r="W85" s="78"/>
      <c r="X85" s="132" t="s">
        <v>100</v>
      </c>
      <c r="Y85" s="27">
        <v>101</v>
      </c>
      <c r="Z85" s="27">
        <v>11.5</v>
      </c>
      <c r="AA85" s="32">
        <v>11</v>
      </c>
      <c r="AB85" s="37">
        <v>18</v>
      </c>
    </row>
    <row r="86" spans="2:28" ht="67.5" customHeight="1">
      <c r="B86" s="8">
        <v>67</v>
      </c>
      <c r="C86" s="64" t="s">
        <v>225</v>
      </c>
      <c r="D86" s="128" t="s">
        <v>103</v>
      </c>
      <c r="E86" s="120" t="s">
        <v>79</v>
      </c>
      <c r="F86" s="163">
        <v>0.5</v>
      </c>
      <c r="G86" s="128"/>
      <c r="H86" s="45">
        <v>4</v>
      </c>
      <c r="I86" s="128"/>
      <c r="J86" s="130">
        <v>2013</v>
      </c>
      <c r="K86" s="130">
        <v>2013</v>
      </c>
      <c r="L86" s="45" t="s">
        <v>98</v>
      </c>
      <c r="M86" s="45" t="s">
        <v>98</v>
      </c>
      <c r="N86" s="45" t="s">
        <v>98</v>
      </c>
      <c r="O86" s="45" t="s">
        <v>98</v>
      </c>
      <c r="P86" s="128"/>
      <c r="Q86" s="128"/>
      <c r="R86" s="56">
        <v>12.4018</v>
      </c>
      <c r="S86" s="128"/>
      <c r="T86" s="77"/>
      <c r="U86" s="77"/>
      <c r="V86" s="78" t="s">
        <v>99</v>
      </c>
      <c r="W86" s="78"/>
      <c r="X86" s="132" t="s">
        <v>100</v>
      </c>
      <c r="Y86" s="27">
        <v>2.9</v>
      </c>
      <c r="Z86" s="27">
        <v>12.7</v>
      </c>
      <c r="AA86" s="32">
        <v>10</v>
      </c>
      <c r="AB86" s="37">
        <v>17</v>
      </c>
    </row>
    <row r="87" spans="2:28" ht="17.25" customHeight="1">
      <c r="B87" s="8">
        <v>68</v>
      </c>
      <c r="C87" s="93" t="s">
        <v>80</v>
      </c>
      <c r="D87" s="128"/>
      <c r="E87" s="120"/>
      <c r="F87" s="163"/>
      <c r="G87" s="128"/>
      <c r="H87" s="45"/>
      <c r="I87" s="128"/>
      <c r="J87" s="130"/>
      <c r="K87" s="130"/>
      <c r="L87" s="45"/>
      <c r="M87" s="45"/>
      <c r="N87" s="45"/>
      <c r="O87" s="45"/>
      <c r="P87" s="128"/>
      <c r="Q87" s="128"/>
      <c r="R87" s="56"/>
      <c r="S87" s="128"/>
      <c r="T87" s="77"/>
      <c r="U87" s="77"/>
      <c r="V87" s="78"/>
      <c r="W87" s="78"/>
      <c r="X87" s="80"/>
      <c r="Y87" s="27"/>
      <c r="Z87" s="27"/>
      <c r="AA87" s="32"/>
      <c r="AB87" s="37"/>
    </row>
    <row r="88" spans="2:28" ht="52.5" customHeight="1">
      <c r="B88" s="8">
        <v>69</v>
      </c>
      <c r="C88" s="169" t="s">
        <v>226</v>
      </c>
      <c r="D88" s="128" t="s">
        <v>103</v>
      </c>
      <c r="E88" s="120" t="s">
        <v>80</v>
      </c>
      <c r="F88" s="163">
        <v>0.4</v>
      </c>
      <c r="G88" s="128"/>
      <c r="H88" s="45">
        <v>6.3</v>
      </c>
      <c r="I88" s="128"/>
      <c r="J88" s="130">
        <v>2013</v>
      </c>
      <c r="K88" s="130">
        <v>2013</v>
      </c>
      <c r="L88" s="45" t="s">
        <v>98</v>
      </c>
      <c r="M88" s="45" t="s">
        <v>98</v>
      </c>
      <c r="N88" s="45" t="s">
        <v>98</v>
      </c>
      <c r="O88" s="45" t="s">
        <v>98</v>
      </c>
      <c r="P88" s="128"/>
      <c r="Q88" s="128"/>
      <c r="R88" s="56">
        <v>17.3814</v>
      </c>
      <c r="S88" s="128"/>
      <c r="T88" s="77"/>
      <c r="U88" s="77"/>
      <c r="V88" s="78" t="s">
        <v>99</v>
      </c>
      <c r="W88" s="78"/>
      <c r="X88" s="132" t="s">
        <v>100</v>
      </c>
      <c r="Y88" s="27">
        <v>0.65</v>
      </c>
      <c r="Z88" s="27">
        <v>10.5</v>
      </c>
      <c r="AA88" s="32">
        <v>12</v>
      </c>
      <c r="AB88" s="37">
        <v>20</v>
      </c>
    </row>
    <row r="89" spans="2:28" ht="41.25" customHeight="1">
      <c r="B89" s="8">
        <v>70</v>
      </c>
      <c r="C89" s="98" t="s">
        <v>145</v>
      </c>
      <c r="D89" s="128"/>
      <c r="E89" s="120"/>
      <c r="F89" s="45"/>
      <c r="G89" s="128"/>
      <c r="H89" s="45"/>
      <c r="I89" s="128"/>
      <c r="J89" s="130"/>
      <c r="K89" s="130"/>
      <c r="L89" s="45"/>
      <c r="M89" s="45"/>
      <c r="N89" s="45"/>
      <c r="O89" s="45"/>
      <c r="P89" s="128"/>
      <c r="Q89" s="128"/>
      <c r="R89" s="56">
        <v>43.055</v>
      </c>
      <c r="S89" s="128"/>
      <c r="T89" s="77"/>
      <c r="U89" s="77"/>
      <c r="V89" s="78"/>
      <c r="W89" s="78"/>
      <c r="X89" s="80"/>
      <c r="Y89" s="32"/>
      <c r="Z89" s="27"/>
      <c r="AA89" s="32"/>
      <c r="AB89" s="37"/>
    </row>
    <row r="90" spans="2:28" ht="15.75">
      <c r="B90" s="8" t="s">
        <v>9</v>
      </c>
      <c r="C90" s="95"/>
      <c r="D90" s="128"/>
      <c r="E90" s="120"/>
      <c r="F90" s="44"/>
      <c r="G90" s="128"/>
      <c r="H90" s="134"/>
      <c r="I90" s="128"/>
      <c r="J90" s="130"/>
      <c r="K90" s="130"/>
      <c r="L90" s="45"/>
      <c r="M90" s="45"/>
      <c r="N90" s="45"/>
      <c r="O90" s="45"/>
      <c r="P90" s="128"/>
      <c r="Q90" s="128"/>
      <c r="R90" s="56"/>
      <c r="S90" s="128"/>
      <c r="T90" s="77"/>
      <c r="U90" s="77"/>
      <c r="V90" s="78"/>
      <c r="W90" s="78"/>
      <c r="X90" s="80"/>
      <c r="Y90" s="32"/>
      <c r="Z90" s="27"/>
      <c r="AA90" s="32"/>
      <c r="AB90" s="37"/>
    </row>
    <row r="91" spans="2:28" ht="31.5">
      <c r="B91" s="10" t="s">
        <v>2</v>
      </c>
      <c r="C91" s="100" t="s">
        <v>21</v>
      </c>
      <c r="D91" s="128"/>
      <c r="E91" s="128"/>
      <c r="F91" s="45"/>
      <c r="G91" s="128"/>
      <c r="H91" s="44"/>
      <c r="I91" s="128"/>
      <c r="J91" s="130"/>
      <c r="K91" s="130"/>
      <c r="L91" s="128"/>
      <c r="M91" s="128"/>
      <c r="N91" s="128"/>
      <c r="O91" s="128"/>
      <c r="P91" s="128"/>
      <c r="Q91" s="128"/>
      <c r="R91" s="170"/>
      <c r="S91" s="128"/>
      <c r="T91" s="77"/>
      <c r="U91" s="77"/>
      <c r="V91" s="78"/>
      <c r="W91" s="78"/>
      <c r="X91" s="78"/>
      <c r="Y91" s="77"/>
      <c r="Z91" s="77"/>
      <c r="AA91" s="77"/>
      <c r="AB91" s="109"/>
    </row>
    <row r="92" spans="2:28" ht="15.75">
      <c r="B92" s="8">
        <v>1</v>
      </c>
      <c r="C92" s="95" t="s">
        <v>8</v>
      </c>
      <c r="D92" s="128"/>
      <c r="E92" s="128"/>
      <c r="F92" s="45"/>
      <c r="G92" s="128"/>
      <c r="H92" s="44"/>
      <c r="I92" s="128"/>
      <c r="J92" s="130"/>
      <c r="K92" s="130"/>
      <c r="L92" s="128"/>
      <c r="M92" s="128"/>
      <c r="N92" s="128"/>
      <c r="O92" s="128"/>
      <c r="P92" s="128"/>
      <c r="Q92" s="128"/>
      <c r="R92" s="170"/>
      <c r="S92" s="128"/>
      <c r="T92" s="77"/>
      <c r="U92" s="77"/>
      <c r="V92" s="78"/>
      <c r="W92" s="78"/>
      <c r="X92" s="78"/>
      <c r="Y92" s="77"/>
      <c r="Z92" s="77"/>
      <c r="AA92" s="77"/>
      <c r="AB92" s="109"/>
    </row>
    <row r="93" spans="2:28" ht="15.75">
      <c r="B93" s="8">
        <v>2</v>
      </c>
      <c r="C93" s="95" t="s">
        <v>10</v>
      </c>
      <c r="D93" s="128"/>
      <c r="E93" s="128"/>
      <c r="F93" s="45"/>
      <c r="G93" s="128"/>
      <c r="H93" s="44"/>
      <c r="I93" s="128"/>
      <c r="J93" s="130"/>
      <c r="K93" s="130"/>
      <c r="L93" s="128"/>
      <c r="M93" s="128"/>
      <c r="N93" s="128"/>
      <c r="O93" s="128"/>
      <c r="P93" s="128"/>
      <c r="Q93" s="128"/>
      <c r="R93" s="170"/>
      <c r="S93" s="128"/>
      <c r="T93" s="77"/>
      <c r="U93" s="77"/>
      <c r="V93" s="78"/>
      <c r="W93" s="78"/>
      <c r="X93" s="78"/>
      <c r="Y93" s="77"/>
      <c r="Z93" s="77"/>
      <c r="AA93" s="77"/>
      <c r="AB93" s="109"/>
    </row>
    <row r="94" spans="2:28" ht="15.75">
      <c r="B94" s="8" t="s">
        <v>9</v>
      </c>
      <c r="C94" s="95"/>
      <c r="D94" s="128"/>
      <c r="E94" s="128"/>
      <c r="F94" s="45"/>
      <c r="G94" s="128"/>
      <c r="H94" s="44"/>
      <c r="I94" s="128"/>
      <c r="J94" s="130"/>
      <c r="K94" s="130"/>
      <c r="L94" s="128"/>
      <c r="M94" s="128"/>
      <c r="N94" s="128"/>
      <c r="O94" s="128"/>
      <c r="P94" s="128"/>
      <c r="Q94" s="128"/>
      <c r="R94" s="170"/>
      <c r="S94" s="128"/>
      <c r="T94" s="77"/>
      <c r="U94" s="77"/>
      <c r="V94" s="78"/>
      <c r="W94" s="78"/>
      <c r="X94" s="78"/>
      <c r="Y94" s="77"/>
      <c r="Z94" s="77"/>
      <c r="AA94" s="77"/>
      <c r="AB94" s="109"/>
    </row>
    <row r="95" spans="2:28" ht="15.75">
      <c r="B95" s="10" t="s">
        <v>6</v>
      </c>
      <c r="C95" s="100" t="s">
        <v>18</v>
      </c>
      <c r="D95" s="128"/>
      <c r="E95" s="128"/>
      <c r="F95" s="45"/>
      <c r="G95" s="128"/>
      <c r="H95" s="44"/>
      <c r="I95" s="128"/>
      <c r="J95" s="130"/>
      <c r="K95" s="130"/>
      <c r="L95" s="128"/>
      <c r="M95" s="128"/>
      <c r="N95" s="128"/>
      <c r="O95" s="128"/>
      <c r="P95" s="128"/>
      <c r="Q95" s="128"/>
      <c r="R95" s="170"/>
      <c r="S95" s="128"/>
      <c r="T95" s="77"/>
      <c r="U95" s="77"/>
      <c r="V95" s="78"/>
      <c r="W95" s="78"/>
      <c r="X95" s="78"/>
      <c r="Y95" s="77"/>
      <c r="Z95" s="77"/>
      <c r="AA95" s="77"/>
      <c r="AB95" s="109"/>
    </row>
    <row r="96" spans="2:28" ht="15.75">
      <c r="B96" s="8">
        <v>1</v>
      </c>
      <c r="C96" s="95" t="s">
        <v>8</v>
      </c>
      <c r="D96" s="128"/>
      <c r="E96" s="128"/>
      <c r="F96" s="45"/>
      <c r="G96" s="128"/>
      <c r="H96" s="44"/>
      <c r="I96" s="128"/>
      <c r="J96" s="130"/>
      <c r="K96" s="130"/>
      <c r="L96" s="128"/>
      <c r="M96" s="128"/>
      <c r="N96" s="128"/>
      <c r="O96" s="128"/>
      <c r="P96" s="128"/>
      <c r="Q96" s="128"/>
      <c r="R96" s="170"/>
      <c r="S96" s="128"/>
      <c r="T96" s="77"/>
      <c r="U96" s="77"/>
      <c r="V96" s="78"/>
      <c r="W96" s="78"/>
      <c r="X96" s="78"/>
      <c r="Y96" s="77"/>
      <c r="Z96" s="77"/>
      <c r="AA96" s="77"/>
      <c r="AB96" s="109"/>
    </row>
    <row r="97" spans="2:28" ht="15.75">
      <c r="B97" s="8">
        <v>2</v>
      </c>
      <c r="C97" s="95" t="s">
        <v>10</v>
      </c>
      <c r="D97" s="128"/>
      <c r="E97" s="128"/>
      <c r="F97" s="45"/>
      <c r="G97" s="128"/>
      <c r="H97" s="44"/>
      <c r="I97" s="128"/>
      <c r="J97" s="130"/>
      <c r="K97" s="130"/>
      <c r="L97" s="128"/>
      <c r="M97" s="128"/>
      <c r="N97" s="128"/>
      <c r="O97" s="128"/>
      <c r="P97" s="128"/>
      <c r="Q97" s="128"/>
      <c r="R97" s="170"/>
      <c r="S97" s="128"/>
      <c r="T97" s="77"/>
      <c r="U97" s="77"/>
      <c r="V97" s="78"/>
      <c r="W97" s="78"/>
      <c r="X97" s="78"/>
      <c r="Y97" s="77"/>
      <c r="Z97" s="77"/>
      <c r="AA97" s="77"/>
      <c r="AB97" s="109"/>
    </row>
    <row r="98" spans="2:28" ht="15.75">
      <c r="B98" s="8" t="s">
        <v>9</v>
      </c>
      <c r="C98" s="95"/>
      <c r="D98" s="128"/>
      <c r="E98" s="128"/>
      <c r="F98" s="45"/>
      <c r="G98" s="128"/>
      <c r="H98" s="44"/>
      <c r="I98" s="128"/>
      <c r="J98" s="130"/>
      <c r="K98" s="130"/>
      <c r="L98" s="128"/>
      <c r="M98" s="128"/>
      <c r="N98" s="128"/>
      <c r="O98" s="128"/>
      <c r="P98" s="128"/>
      <c r="Q98" s="128"/>
      <c r="R98" s="170"/>
      <c r="S98" s="128"/>
      <c r="T98" s="77"/>
      <c r="U98" s="77"/>
      <c r="V98" s="78"/>
      <c r="W98" s="78"/>
      <c r="X98" s="78"/>
      <c r="Y98" s="77"/>
      <c r="Z98" s="77"/>
      <c r="AA98" s="77"/>
      <c r="AB98" s="109"/>
    </row>
    <row r="99" spans="2:28" ht="47.25">
      <c r="B99" s="10" t="s">
        <v>7</v>
      </c>
      <c r="C99" s="100" t="s">
        <v>19</v>
      </c>
      <c r="D99" s="128"/>
      <c r="E99" s="128"/>
      <c r="F99" s="45"/>
      <c r="G99" s="128"/>
      <c r="H99" s="44"/>
      <c r="I99" s="128"/>
      <c r="J99" s="130"/>
      <c r="K99" s="130"/>
      <c r="L99" s="128"/>
      <c r="M99" s="128"/>
      <c r="N99" s="128"/>
      <c r="O99" s="128"/>
      <c r="P99" s="128"/>
      <c r="Q99" s="128"/>
      <c r="R99" s="170"/>
      <c r="S99" s="128"/>
      <c r="T99" s="77"/>
      <c r="U99" s="77"/>
      <c r="V99" s="78"/>
      <c r="W99" s="78"/>
      <c r="X99" s="78"/>
      <c r="Y99" s="77"/>
      <c r="Z99" s="77"/>
      <c r="AA99" s="77"/>
      <c r="AB99" s="109"/>
    </row>
    <row r="100" spans="2:28" ht="15.75">
      <c r="B100" s="8">
        <v>1</v>
      </c>
      <c r="C100" s="95" t="s">
        <v>8</v>
      </c>
      <c r="D100" s="128"/>
      <c r="E100" s="128"/>
      <c r="F100" s="45"/>
      <c r="G100" s="128"/>
      <c r="H100" s="44"/>
      <c r="I100" s="128"/>
      <c r="J100" s="130"/>
      <c r="K100" s="130"/>
      <c r="L100" s="128"/>
      <c r="M100" s="128"/>
      <c r="N100" s="128"/>
      <c r="O100" s="128"/>
      <c r="P100" s="128"/>
      <c r="Q100" s="128"/>
      <c r="R100" s="170"/>
      <c r="S100" s="128"/>
      <c r="T100" s="77"/>
      <c r="U100" s="77"/>
      <c r="V100" s="78"/>
      <c r="W100" s="78"/>
      <c r="X100" s="78"/>
      <c r="Y100" s="77"/>
      <c r="Z100" s="77"/>
      <c r="AA100" s="77"/>
      <c r="AB100" s="109"/>
    </row>
    <row r="101" spans="2:28" ht="15.75">
      <c r="B101" s="8">
        <v>2</v>
      </c>
      <c r="C101" s="95" t="s">
        <v>10</v>
      </c>
      <c r="D101" s="128"/>
      <c r="E101" s="128"/>
      <c r="F101" s="45"/>
      <c r="G101" s="128"/>
      <c r="H101" s="44"/>
      <c r="I101" s="128"/>
      <c r="J101" s="130"/>
      <c r="K101" s="130"/>
      <c r="L101" s="128"/>
      <c r="M101" s="128"/>
      <c r="N101" s="128"/>
      <c r="O101" s="128"/>
      <c r="P101" s="128"/>
      <c r="Q101" s="128"/>
      <c r="R101" s="170"/>
      <c r="S101" s="128"/>
      <c r="T101" s="77"/>
      <c r="U101" s="77"/>
      <c r="V101" s="78"/>
      <c r="W101" s="78"/>
      <c r="X101" s="78"/>
      <c r="Y101" s="77"/>
      <c r="Z101" s="77"/>
      <c r="AA101" s="77"/>
      <c r="AB101" s="109"/>
    </row>
    <row r="102" spans="2:28" ht="15.75">
      <c r="B102" s="8" t="s">
        <v>9</v>
      </c>
      <c r="C102" s="95"/>
      <c r="D102" s="128"/>
      <c r="E102" s="128"/>
      <c r="F102" s="45"/>
      <c r="G102" s="128"/>
      <c r="H102" s="44"/>
      <c r="I102" s="128"/>
      <c r="J102" s="130"/>
      <c r="K102" s="130"/>
      <c r="L102" s="128"/>
      <c r="M102" s="128"/>
      <c r="N102" s="128"/>
      <c r="O102" s="128"/>
      <c r="P102" s="128"/>
      <c r="Q102" s="128"/>
      <c r="R102" s="170"/>
      <c r="S102" s="128"/>
      <c r="T102" s="77"/>
      <c r="U102" s="77"/>
      <c r="V102" s="78"/>
      <c r="W102" s="78"/>
      <c r="X102" s="78"/>
      <c r="Y102" s="77"/>
      <c r="Z102" s="77"/>
      <c r="AA102" s="77"/>
      <c r="AB102" s="109"/>
    </row>
    <row r="103" spans="2:28" ht="15.75">
      <c r="B103" s="10" t="s">
        <v>3</v>
      </c>
      <c r="C103" s="100" t="s">
        <v>12</v>
      </c>
      <c r="D103" s="128"/>
      <c r="E103" s="128"/>
      <c r="F103" s="171">
        <f>F108</f>
        <v>7.42</v>
      </c>
      <c r="G103" s="171"/>
      <c r="H103" s="171">
        <f>H108</f>
        <v>43.65999999999999</v>
      </c>
      <c r="I103" s="128"/>
      <c r="J103" s="130"/>
      <c r="K103" s="130"/>
      <c r="L103" s="128"/>
      <c r="M103" s="128"/>
      <c r="N103" s="128"/>
      <c r="O103" s="128"/>
      <c r="P103" s="128"/>
      <c r="Q103" s="128"/>
      <c r="R103" s="171">
        <f>R108</f>
        <v>167.59756000000007</v>
      </c>
      <c r="S103" s="128"/>
      <c r="T103" s="77"/>
      <c r="U103" s="77"/>
      <c r="V103" s="78"/>
      <c r="W103" s="78"/>
      <c r="X103" s="78"/>
      <c r="Y103" s="77"/>
      <c r="Z103" s="77"/>
      <c r="AA103" s="77"/>
      <c r="AB103" s="109"/>
    </row>
    <row r="104" spans="2:28" ht="31.5">
      <c r="B104" s="13" t="s">
        <v>4</v>
      </c>
      <c r="C104" s="100" t="s">
        <v>17</v>
      </c>
      <c r="D104" s="128"/>
      <c r="E104" s="128"/>
      <c r="F104" s="172"/>
      <c r="G104" s="128"/>
      <c r="H104" s="44"/>
      <c r="I104" s="128"/>
      <c r="J104" s="130"/>
      <c r="K104" s="130"/>
      <c r="L104" s="128"/>
      <c r="M104" s="128"/>
      <c r="N104" s="128"/>
      <c r="O104" s="128"/>
      <c r="P104" s="128"/>
      <c r="Q104" s="128"/>
      <c r="R104" s="173"/>
      <c r="S104" s="128"/>
      <c r="T104" s="77"/>
      <c r="U104" s="77"/>
      <c r="V104" s="78"/>
      <c r="W104" s="78"/>
      <c r="X104" s="78"/>
      <c r="Y104" s="77"/>
      <c r="Z104" s="77"/>
      <c r="AA104" s="77"/>
      <c r="AB104" s="109"/>
    </row>
    <row r="105" spans="2:28" ht="15.75">
      <c r="B105" s="8">
        <v>1</v>
      </c>
      <c r="C105" s="95" t="s">
        <v>8</v>
      </c>
      <c r="D105" s="128"/>
      <c r="E105" s="128"/>
      <c r="F105" s="172"/>
      <c r="G105" s="128"/>
      <c r="H105" s="44"/>
      <c r="I105" s="128"/>
      <c r="J105" s="130"/>
      <c r="K105" s="130"/>
      <c r="L105" s="128"/>
      <c r="M105" s="128"/>
      <c r="N105" s="128"/>
      <c r="O105" s="128"/>
      <c r="P105" s="128"/>
      <c r="Q105" s="128"/>
      <c r="R105" s="173"/>
      <c r="S105" s="128"/>
      <c r="T105" s="77"/>
      <c r="U105" s="77"/>
      <c r="V105" s="78"/>
      <c r="W105" s="78"/>
      <c r="X105" s="78"/>
      <c r="Y105" s="77"/>
      <c r="Z105" s="77"/>
      <c r="AA105" s="77"/>
      <c r="AB105" s="109"/>
    </row>
    <row r="106" spans="2:28" ht="15.75">
      <c r="B106" s="8">
        <v>2</v>
      </c>
      <c r="C106" s="95" t="s">
        <v>10</v>
      </c>
      <c r="D106" s="128"/>
      <c r="E106" s="128"/>
      <c r="F106" s="172"/>
      <c r="G106" s="128"/>
      <c r="H106" s="44"/>
      <c r="I106" s="128"/>
      <c r="J106" s="130"/>
      <c r="K106" s="130"/>
      <c r="L106" s="128"/>
      <c r="M106" s="128"/>
      <c r="N106" s="128"/>
      <c r="O106" s="128"/>
      <c r="P106" s="128"/>
      <c r="Q106" s="128"/>
      <c r="R106" s="173"/>
      <c r="S106" s="128"/>
      <c r="T106" s="77"/>
      <c r="U106" s="77"/>
      <c r="V106" s="78"/>
      <c r="W106" s="78"/>
      <c r="X106" s="78"/>
      <c r="Y106" s="77"/>
      <c r="Z106" s="77"/>
      <c r="AA106" s="77"/>
      <c r="AB106" s="109"/>
    </row>
    <row r="107" spans="2:28" ht="15.75">
      <c r="B107" s="8" t="s">
        <v>9</v>
      </c>
      <c r="C107" s="174"/>
      <c r="D107" s="128"/>
      <c r="E107" s="128"/>
      <c r="F107" s="172"/>
      <c r="G107" s="128"/>
      <c r="H107" s="44"/>
      <c r="I107" s="128"/>
      <c r="J107" s="130"/>
      <c r="K107" s="130"/>
      <c r="L107" s="128"/>
      <c r="M107" s="128"/>
      <c r="N107" s="128"/>
      <c r="O107" s="128"/>
      <c r="P107" s="128"/>
      <c r="Q107" s="128"/>
      <c r="R107" s="173"/>
      <c r="S107" s="128"/>
      <c r="T107" s="77"/>
      <c r="U107" s="77"/>
      <c r="V107" s="78"/>
      <c r="W107" s="78"/>
      <c r="X107" s="78"/>
      <c r="Y107" s="77"/>
      <c r="Z107" s="77"/>
      <c r="AA107" s="77"/>
      <c r="AB107" s="109"/>
    </row>
    <row r="108" spans="2:28" ht="15.75">
      <c r="B108" s="13" t="s">
        <v>5</v>
      </c>
      <c r="C108" s="100" t="s">
        <v>51</v>
      </c>
      <c r="D108" s="128"/>
      <c r="E108" s="128"/>
      <c r="F108" s="175">
        <f>SUM(F110:F166)</f>
        <v>7.42</v>
      </c>
      <c r="G108" s="171"/>
      <c r="H108" s="175">
        <f>SUM(H110:H166)-1</f>
        <v>43.65999999999999</v>
      </c>
      <c r="I108" s="171"/>
      <c r="J108" s="171"/>
      <c r="K108" s="171"/>
      <c r="L108" s="171"/>
      <c r="M108" s="171"/>
      <c r="N108" s="171"/>
      <c r="O108" s="171"/>
      <c r="P108" s="171"/>
      <c r="Q108" s="171"/>
      <c r="R108" s="171">
        <f>SUM(R110:R166)</f>
        <v>167.59756000000007</v>
      </c>
      <c r="S108" s="128"/>
      <c r="T108" s="77"/>
      <c r="U108" s="77"/>
      <c r="V108" s="78"/>
      <c r="W108" s="78"/>
      <c r="X108" s="78"/>
      <c r="Y108" s="77"/>
      <c r="Z108" s="77"/>
      <c r="AA108" s="77"/>
      <c r="AB108" s="109"/>
    </row>
    <row r="109" spans="2:28" ht="15.75">
      <c r="B109" s="11">
        <v>1</v>
      </c>
      <c r="C109" s="93" t="s">
        <v>63</v>
      </c>
      <c r="D109" s="128"/>
      <c r="E109" s="128"/>
      <c r="F109" s="45"/>
      <c r="G109" s="128"/>
      <c r="H109" s="44"/>
      <c r="I109" s="128"/>
      <c r="J109" s="130"/>
      <c r="K109" s="130"/>
      <c r="L109" s="128"/>
      <c r="M109" s="128"/>
      <c r="N109" s="128"/>
      <c r="O109" s="128"/>
      <c r="P109" s="128"/>
      <c r="Q109" s="128"/>
      <c r="R109" s="173"/>
      <c r="S109" s="128"/>
      <c r="T109" s="77"/>
      <c r="U109" s="77"/>
      <c r="V109" s="78"/>
      <c r="W109" s="78"/>
      <c r="X109" s="78"/>
      <c r="Y109" s="77"/>
      <c r="Z109" s="77"/>
      <c r="AA109" s="77"/>
      <c r="AB109" s="109"/>
    </row>
    <row r="110" spans="2:28" ht="67.5" customHeight="1">
      <c r="B110" s="11">
        <v>2</v>
      </c>
      <c r="C110" s="30" t="s">
        <v>128</v>
      </c>
      <c r="D110" s="128" t="s">
        <v>103</v>
      </c>
      <c r="E110" s="120" t="s">
        <v>63</v>
      </c>
      <c r="F110" s="26"/>
      <c r="G110" s="128"/>
      <c r="H110" s="45">
        <v>0.8</v>
      </c>
      <c r="I110" s="45"/>
      <c r="J110" s="130">
        <v>2013</v>
      </c>
      <c r="K110" s="36">
        <v>2013</v>
      </c>
      <c r="L110" s="45" t="s">
        <v>98</v>
      </c>
      <c r="M110" s="45" t="s">
        <v>98</v>
      </c>
      <c r="N110" s="45" t="s">
        <v>98</v>
      </c>
      <c r="O110" s="45" t="s">
        <v>98</v>
      </c>
      <c r="P110" s="128"/>
      <c r="Q110" s="131"/>
      <c r="R110" s="56">
        <f>SUM(1.18*1.18)</f>
        <v>1.3923999999999999</v>
      </c>
      <c r="S110" s="128"/>
      <c r="T110" s="77"/>
      <c r="U110" s="77"/>
      <c r="V110" s="80" t="s">
        <v>101</v>
      </c>
      <c r="W110" s="78"/>
      <c r="X110" s="80" t="s">
        <v>102</v>
      </c>
      <c r="Y110" s="77"/>
      <c r="Z110" s="77"/>
      <c r="AA110" s="77"/>
      <c r="AB110" s="109"/>
    </row>
    <row r="111" spans="2:28" ht="15.75">
      <c r="B111" s="11">
        <v>3</v>
      </c>
      <c r="C111" s="93" t="s">
        <v>83</v>
      </c>
      <c r="D111" s="128"/>
      <c r="E111" s="122"/>
      <c r="F111" s="44"/>
      <c r="G111" s="128"/>
      <c r="H111" s="44"/>
      <c r="I111" s="45"/>
      <c r="J111" s="130"/>
      <c r="K111" s="36"/>
      <c r="L111" s="45"/>
      <c r="M111" s="45"/>
      <c r="N111" s="45"/>
      <c r="O111" s="45"/>
      <c r="P111" s="128"/>
      <c r="Q111" s="131"/>
      <c r="R111" s="56"/>
      <c r="S111" s="128"/>
      <c r="T111" s="77"/>
      <c r="U111" s="77"/>
      <c r="V111" s="80"/>
      <c r="W111" s="78"/>
      <c r="X111" s="80"/>
      <c r="Y111" s="77"/>
      <c r="Z111" s="77"/>
      <c r="AA111" s="77"/>
      <c r="AB111" s="109"/>
    </row>
    <row r="112" spans="2:28" ht="66" customHeight="1">
      <c r="B112" s="11">
        <v>4</v>
      </c>
      <c r="C112" s="94" t="s">
        <v>84</v>
      </c>
      <c r="D112" s="128" t="s">
        <v>103</v>
      </c>
      <c r="E112" s="122" t="s">
        <v>83</v>
      </c>
      <c r="F112" s="45"/>
      <c r="G112" s="128"/>
      <c r="H112" s="45">
        <v>0.5</v>
      </c>
      <c r="I112" s="45"/>
      <c r="J112" s="130">
        <v>2013</v>
      </c>
      <c r="K112" s="36">
        <v>2013</v>
      </c>
      <c r="L112" s="45" t="s">
        <v>98</v>
      </c>
      <c r="M112" s="45" t="s">
        <v>98</v>
      </c>
      <c r="N112" s="45" t="s">
        <v>98</v>
      </c>
      <c r="O112" s="45" t="s">
        <v>98</v>
      </c>
      <c r="P112" s="128"/>
      <c r="Q112" s="131"/>
      <c r="R112" s="56">
        <f>SUM(5.68*1.18)</f>
        <v>6.702399999999999</v>
      </c>
      <c r="S112" s="128"/>
      <c r="T112" s="77"/>
      <c r="U112" s="77"/>
      <c r="V112" s="80" t="s">
        <v>101</v>
      </c>
      <c r="W112" s="78"/>
      <c r="X112" s="80" t="s">
        <v>102</v>
      </c>
      <c r="Y112" s="77"/>
      <c r="Z112" s="77"/>
      <c r="AA112" s="77"/>
      <c r="AB112" s="109"/>
    </row>
    <row r="113" spans="2:28" ht="15.75">
      <c r="B113" s="11">
        <v>5</v>
      </c>
      <c r="C113" s="58" t="s">
        <v>64</v>
      </c>
      <c r="D113" s="128"/>
      <c r="E113" s="122"/>
      <c r="F113" s="50"/>
      <c r="G113" s="128"/>
      <c r="H113" s="45"/>
      <c r="I113" s="45"/>
      <c r="J113" s="130"/>
      <c r="K113" s="36"/>
      <c r="L113" s="45"/>
      <c r="M113" s="45"/>
      <c r="N113" s="45"/>
      <c r="O113" s="45"/>
      <c r="P113" s="128"/>
      <c r="Q113" s="131"/>
      <c r="R113" s="56"/>
      <c r="S113" s="128"/>
      <c r="T113" s="77"/>
      <c r="U113" s="77"/>
      <c r="V113" s="80"/>
      <c r="W113" s="78"/>
      <c r="X113" s="80"/>
      <c r="Y113" s="77"/>
      <c r="Z113" s="77"/>
      <c r="AA113" s="77"/>
      <c r="AB113" s="109"/>
    </row>
    <row r="114" spans="2:28" ht="103.5" customHeight="1">
      <c r="B114" s="11">
        <v>6</v>
      </c>
      <c r="C114" s="25" t="s">
        <v>120</v>
      </c>
      <c r="D114" s="128" t="s">
        <v>103</v>
      </c>
      <c r="E114" s="126" t="s">
        <v>64</v>
      </c>
      <c r="F114" s="45">
        <v>0.63</v>
      </c>
      <c r="G114" s="128"/>
      <c r="H114" s="45">
        <v>5.5</v>
      </c>
      <c r="I114" s="45"/>
      <c r="J114" s="130">
        <v>2013</v>
      </c>
      <c r="K114" s="36">
        <v>2013</v>
      </c>
      <c r="L114" s="45" t="s">
        <v>98</v>
      </c>
      <c r="M114" s="45" t="s">
        <v>98</v>
      </c>
      <c r="N114" s="45" t="s">
        <v>98</v>
      </c>
      <c r="O114" s="45" t="s">
        <v>98</v>
      </c>
      <c r="P114" s="128"/>
      <c r="Q114" s="131"/>
      <c r="R114" s="56">
        <f>SUM(13.586*1.18)</f>
        <v>16.03148</v>
      </c>
      <c r="S114" s="128"/>
      <c r="T114" s="77"/>
      <c r="U114" s="77"/>
      <c r="V114" s="80" t="s">
        <v>101</v>
      </c>
      <c r="W114" s="78"/>
      <c r="X114" s="80" t="s">
        <v>102</v>
      </c>
      <c r="Y114" s="77"/>
      <c r="Z114" s="77"/>
      <c r="AA114" s="77"/>
      <c r="AB114" s="109"/>
    </row>
    <row r="115" spans="2:28" ht="15.75">
      <c r="B115" s="11">
        <v>7</v>
      </c>
      <c r="C115" s="176" t="s">
        <v>65</v>
      </c>
      <c r="D115" s="128"/>
      <c r="E115" s="126"/>
      <c r="F115" s="45"/>
      <c r="G115" s="128"/>
      <c r="H115" s="45"/>
      <c r="I115" s="45"/>
      <c r="J115" s="130"/>
      <c r="K115" s="36"/>
      <c r="L115" s="45"/>
      <c r="M115" s="45"/>
      <c r="N115" s="45"/>
      <c r="O115" s="45"/>
      <c r="P115" s="128"/>
      <c r="Q115" s="131"/>
      <c r="R115" s="56"/>
      <c r="S115" s="128"/>
      <c r="T115" s="77"/>
      <c r="U115" s="77"/>
      <c r="V115" s="80"/>
      <c r="W115" s="78"/>
      <c r="X115" s="80"/>
      <c r="Y115" s="77"/>
      <c r="Z115" s="77"/>
      <c r="AA115" s="77"/>
      <c r="AB115" s="109"/>
    </row>
    <row r="116" spans="2:28" ht="81.75" customHeight="1">
      <c r="B116" s="11">
        <v>8</v>
      </c>
      <c r="C116" s="94" t="s">
        <v>118</v>
      </c>
      <c r="D116" s="128" t="s">
        <v>103</v>
      </c>
      <c r="E116" s="126" t="s">
        <v>65</v>
      </c>
      <c r="F116" s="45">
        <v>0.16</v>
      </c>
      <c r="G116" s="128"/>
      <c r="H116" s="45">
        <v>0.3</v>
      </c>
      <c r="I116" s="45"/>
      <c r="J116" s="130">
        <v>2013</v>
      </c>
      <c r="K116" s="36">
        <v>2013</v>
      </c>
      <c r="L116" s="45" t="s">
        <v>98</v>
      </c>
      <c r="M116" s="45" t="s">
        <v>98</v>
      </c>
      <c r="N116" s="45" t="s">
        <v>98</v>
      </c>
      <c r="O116" s="45" t="s">
        <v>98</v>
      </c>
      <c r="P116" s="128"/>
      <c r="Q116" s="131"/>
      <c r="R116" s="56">
        <f>SUM(1.18*1.18)</f>
        <v>1.3923999999999999</v>
      </c>
      <c r="S116" s="128"/>
      <c r="T116" s="77"/>
      <c r="U116" s="77"/>
      <c r="V116" s="80" t="s">
        <v>101</v>
      </c>
      <c r="W116" s="78"/>
      <c r="X116" s="80" t="s">
        <v>102</v>
      </c>
      <c r="Y116" s="77"/>
      <c r="Z116" s="77"/>
      <c r="AA116" s="77"/>
      <c r="AB116" s="109"/>
    </row>
    <row r="117" spans="2:28" ht="15.75">
      <c r="B117" s="11">
        <v>9</v>
      </c>
      <c r="C117" s="91" t="s">
        <v>66</v>
      </c>
      <c r="D117" s="128"/>
      <c r="E117" s="126"/>
      <c r="F117" s="50"/>
      <c r="G117" s="128"/>
      <c r="H117" s="45"/>
      <c r="I117" s="45"/>
      <c r="J117" s="130"/>
      <c r="K117" s="36"/>
      <c r="L117" s="45"/>
      <c r="M117" s="45"/>
      <c r="N117" s="45"/>
      <c r="O117" s="45"/>
      <c r="P117" s="128"/>
      <c r="Q117" s="131"/>
      <c r="R117" s="56"/>
      <c r="S117" s="128"/>
      <c r="T117" s="77"/>
      <c r="U117" s="77"/>
      <c r="V117" s="80"/>
      <c r="W117" s="78"/>
      <c r="X117" s="80"/>
      <c r="Y117" s="77"/>
      <c r="Z117" s="77"/>
      <c r="AA117" s="77"/>
      <c r="AB117" s="109"/>
    </row>
    <row r="118" spans="2:28" ht="85.5" customHeight="1">
      <c r="B118" s="11">
        <v>10</v>
      </c>
      <c r="C118" s="64" t="s">
        <v>107</v>
      </c>
      <c r="D118" s="128" t="s">
        <v>103</v>
      </c>
      <c r="E118" s="132" t="s">
        <v>66</v>
      </c>
      <c r="F118" s="50">
        <v>0.25</v>
      </c>
      <c r="G118" s="128"/>
      <c r="H118" s="45">
        <v>0.3</v>
      </c>
      <c r="I118" s="45"/>
      <c r="J118" s="130">
        <v>2013</v>
      </c>
      <c r="K118" s="36">
        <v>2013</v>
      </c>
      <c r="L118" s="45" t="s">
        <v>98</v>
      </c>
      <c r="M118" s="45" t="s">
        <v>98</v>
      </c>
      <c r="N118" s="45" t="s">
        <v>98</v>
      </c>
      <c r="O118" s="45" t="s">
        <v>98</v>
      </c>
      <c r="P118" s="128"/>
      <c r="Q118" s="131"/>
      <c r="R118" s="56">
        <v>2.23</v>
      </c>
      <c r="S118" s="128"/>
      <c r="T118" s="77"/>
      <c r="U118" s="77"/>
      <c r="V118" s="80" t="s">
        <v>101</v>
      </c>
      <c r="W118" s="78"/>
      <c r="X118" s="80" t="s">
        <v>102</v>
      </c>
      <c r="Y118" s="77"/>
      <c r="Z118" s="77"/>
      <c r="AA118" s="77"/>
      <c r="AB118" s="109"/>
    </row>
    <row r="119" spans="2:28" ht="19.5" customHeight="1">
      <c r="B119" s="11">
        <v>11</v>
      </c>
      <c r="C119" s="91" t="s">
        <v>68</v>
      </c>
      <c r="D119" s="128"/>
      <c r="E119" s="132"/>
      <c r="F119" s="50"/>
      <c r="G119" s="128"/>
      <c r="H119" s="45"/>
      <c r="I119" s="45"/>
      <c r="J119" s="130"/>
      <c r="K119" s="36"/>
      <c r="L119" s="45"/>
      <c r="M119" s="45"/>
      <c r="N119" s="45"/>
      <c r="O119" s="45"/>
      <c r="P119" s="128"/>
      <c r="Q119" s="131"/>
      <c r="R119" s="56"/>
      <c r="S119" s="128"/>
      <c r="T119" s="77"/>
      <c r="U119" s="77"/>
      <c r="V119" s="80"/>
      <c r="W119" s="78"/>
      <c r="X119" s="80"/>
      <c r="Y119" s="77"/>
      <c r="Z119" s="77"/>
      <c r="AA119" s="77"/>
      <c r="AB119" s="109"/>
    </row>
    <row r="120" spans="2:28" ht="74.25" customHeight="1">
      <c r="B120" s="11">
        <v>12</v>
      </c>
      <c r="C120" s="64" t="s">
        <v>149</v>
      </c>
      <c r="D120" s="128" t="s">
        <v>103</v>
      </c>
      <c r="E120" s="132" t="s">
        <v>66</v>
      </c>
      <c r="F120" s="50"/>
      <c r="G120" s="128"/>
      <c r="H120" s="45">
        <v>0.8</v>
      </c>
      <c r="I120" s="45"/>
      <c r="J120" s="130">
        <v>2013</v>
      </c>
      <c r="K120" s="36">
        <v>2013</v>
      </c>
      <c r="L120" s="45" t="s">
        <v>98</v>
      </c>
      <c r="M120" s="45" t="s">
        <v>98</v>
      </c>
      <c r="N120" s="45" t="s">
        <v>98</v>
      </c>
      <c r="O120" s="45" t="s">
        <v>98</v>
      </c>
      <c r="P120" s="128"/>
      <c r="Q120" s="131"/>
      <c r="R120" s="56">
        <f>SUM(1.18*1.18)</f>
        <v>1.3923999999999999</v>
      </c>
      <c r="S120" s="128"/>
      <c r="T120" s="77"/>
      <c r="U120" s="77"/>
      <c r="V120" s="80" t="s">
        <v>101</v>
      </c>
      <c r="W120" s="78"/>
      <c r="X120" s="80" t="s">
        <v>102</v>
      </c>
      <c r="Y120" s="77"/>
      <c r="Z120" s="77"/>
      <c r="AA120" s="77"/>
      <c r="AB120" s="109"/>
    </row>
    <row r="121" spans="2:28" ht="15.75">
      <c r="B121" s="11">
        <v>15</v>
      </c>
      <c r="C121" s="58" t="s">
        <v>115</v>
      </c>
      <c r="D121" s="128"/>
      <c r="E121" s="126"/>
      <c r="F121" s="50"/>
      <c r="G121" s="128"/>
      <c r="H121" s="134"/>
      <c r="I121" s="134"/>
      <c r="J121" s="130"/>
      <c r="K121" s="36"/>
      <c r="L121" s="45"/>
      <c r="M121" s="45"/>
      <c r="N121" s="45"/>
      <c r="O121" s="45"/>
      <c r="P121" s="128"/>
      <c r="Q121" s="131"/>
      <c r="R121" s="56"/>
      <c r="S121" s="128"/>
      <c r="T121" s="77"/>
      <c r="U121" s="77"/>
      <c r="V121" s="80"/>
      <c r="W121" s="78"/>
      <c r="X121" s="80"/>
      <c r="Y121" s="77"/>
      <c r="Z121" s="77"/>
      <c r="AA121" s="77"/>
      <c r="AB121" s="109"/>
    </row>
    <row r="122" spans="2:28" ht="71.25" customHeight="1">
      <c r="B122" s="11">
        <v>16</v>
      </c>
      <c r="C122" s="25" t="s">
        <v>85</v>
      </c>
      <c r="D122" s="128" t="s">
        <v>103</v>
      </c>
      <c r="E122" s="126" t="s">
        <v>115</v>
      </c>
      <c r="F122" s="50">
        <v>0.1</v>
      </c>
      <c r="G122" s="128"/>
      <c r="H122" s="134">
        <v>0.3</v>
      </c>
      <c r="I122" s="45"/>
      <c r="J122" s="130">
        <v>2013</v>
      </c>
      <c r="K122" s="36">
        <v>2013</v>
      </c>
      <c r="L122" s="45" t="s">
        <v>98</v>
      </c>
      <c r="M122" s="45" t="s">
        <v>98</v>
      </c>
      <c r="N122" s="45" t="s">
        <v>98</v>
      </c>
      <c r="O122" s="45" t="s">
        <v>98</v>
      </c>
      <c r="P122" s="128"/>
      <c r="Q122" s="131"/>
      <c r="R122" s="56">
        <f>SUM(2.588*1.18)</f>
        <v>3.05384</v>
      </c>
      <c r="S122" s="128"/>
      <c r="T122" s="77"/>
      <c r="U122" s="77"/>
      <c r="V122" s="80" t="s">
        <v>101</v>
      </c>
      <c r="W122" s="78"/>
      <c r="X122" s="80" t="s">
        <v>102</v>
      </c>
      <c r="Y122" s="77"/>
      <c r="Z122" s="77"/>
      <c r="AA122" s="77"/>
      <c r="AB122" s="109"/>
    </row>
    <row r="123" spans="2:28" ht="15.75">
      <c r="B123" s="11">
        <v>18</v>
      </c>
      <c r="C123" s="88" t="s">
        <v>69</v>
      </c>
      <c r="D123" s="128"/>
      <c r="E123" s="126"/>
      <c r="F123" s="50"/>
      <c r="G123" s="128"/>
      <c r="H123" s="45"/>
      <c r="I123" s="45"/>
      <c r="J123" s="130"/>
      <c r="K123" s="36"/>
      <c r="L123" s="45"/>
      <c r="M123" s="45"/>
      <c r="N123" s="45"/>
      <c r="O123" s="45"/>
      <c r="P123" s="128"/>
      <c r="Q123" s="131"/>
      <c r="R123" s="56"/>
      <c r="S123" s="128"/>
      <c r="T123" s="77"/>
      <c r="U123" s="77"/>
      <c r="V123" s="80"/>
      <c r="W123" s="78"/>
      <c r="X123" s="80"/>
      <c r="Y123" s="77"/>
      <c r="Z123" s="77"/>
      <c r="AA123" s="77"/>
      <c r="AB123" s="109"/>
    </row>
    <row r="124" spans="2:28" ht="69" customHeight="1">
      <c r="B124" s="11">
        <v>19</v>
      </c>
      <c r="C124" s="30" t="s">
        <v>131</v>
      </c>
      <c r="D124" s="128" t="s">
        <v>103</v>
      </c>
      <c r="E124" s="122" t="s">
        <v>69</v>
      </c>
      <c r="F124" s="134"/>
      <c r="G124" s="128"/>
      <c r="H124" s="134">
        <v>1.3</v>
      </c>
      <c r="I124" s="134"/>
      <c r="J124" s="130">
        <v>2013</v>
      </c>
      <c r="K124" s="36">
        <v>2013</v>
      </c>
      <c r="L124" s="45" t="s">
        <v>98</v>
      </c>
      <c r="M124" s="45" t="s">
        <v>98</v>
      </c>
      <c r="N124" s="45" t="s">
        <v>98</v>
      </c>
      <c r="O124" s="45" t="s">
        <v>98</v>
      </c>
      <c r="P124" s="128"/>
      <c r="Q124" s="131"/>
      <c r="R124" s="56">
        <f>SUM(1.652*1.18)</f>
        <v>1.9493599999999998</v>
      </c>
      <c r="S124" s="128"/>
      <c r="T124" s="77"/>
      <c r="U124" s="77"/>
      <c r="V124" s="80" t="s">
        <v>101</v>
      </c>
      <c r="W124" s="78"/>
      <c r="X124" s="80" t="s">
        <v>102</v>
      </c>
      <c r="Y124" s="77"/>
      <c r="Z124" s="77"/>
      <c r="AA124" s="77"/>
      <c r="AB124" s="109"/>
    </row>
    <row r="125" spans="2:28" ht="15.75">
      <c r="B125" s="11">
        <v>20</v>
      </c>
      <c r="C125" s="88" t="s">
        <v>150</v>
      </c>
      <c r="D125" s="128"/>
      <c r="E125" s="122"/>
      <c r="F125" s="134"/>
      <c r="G125" s="128"/>
      <c r="H125" s="134"/>
      <c r="I125" s="134"/>
      <c r="J125" s="130"/>
      <c r="K125" s="36"/>
      <c r="L125" s="45"/>
      <c r="M125" s="45"/>
      <c r="N125" s="45"/>
      <c r="O125" s="45"/>
      <c r="P125" s="128"/>
      <c r="Q125" s="131"/>
      <c r="R125" s="56"/>
      <c r="S125" s="128"/>
      <c r="T125" s="77"/>
      <c r="U125" s="77"/>
      <c r="V125" s="80"/>
      <c r="W125" s="78"/>
      <c r="X125" s="80"/>
      <c r="Y125" s="77"/>
      <c r="Z125" s="77"/>
      <c r="AA125" s="77"/>
      <c r="AB125" s="109"/>
    </row>
    <row r="126" spans="2:28" ht="68.25" customHeight="1">
      <c r="B126" s="11">
        <v>21</v>
      </c>
      <c r="C126" s="96" t="s">
        <v>151</v>
      </c>
      <c r="D126" s="128" t="s">
        <v>103</v>
      </c>
      <c r="E126" s="122" t="s">
        <v>150</v>
      </c>
      <c r="F126" s="134"/>
      <c r="G126" s="128"/>
      <c r="H126" s="134">
        <v>0.8</v>
      </c>
      <c r="I126" s="134"/>
      <c r="J126" s="130">
        <v>2013</v>
      </c>
      <c r="K126" s="36">
        <v>2013</v>
      </c>
      <c r="L126" s="45" t="s">
        <v>98</v>
      </c>
      <c r="M126" s="45" t="s">
        <v>98</v>
      </c>
      <c r="N126" s="45" t="s">
        <v>98</v>
      </c>
      <c r="O126" s="45" t="s">
        <v>98</v>
      </c>
      <c r="P126" s="128"/>
      <c r="Q126" s="131"/>
      <c r="R126" s="56">
        <f>SUM(1.18*1.18)</f>
        <v>1.3923999999999999</v>
      </c>
      <c r="S126" s="128"/>
      <c r="T126" s="77"/>
      <c r="U126" s="77"/>
      <c r="V126" s="80" t="s">
        <v>101</v>
      </c>
      <c r="W126" s="78"/>
      <c r="X126" s="80" t="s">
        <v>102</v>
      </c>
      <c r="Y126" s="77"/>
      <c r="Z126" s="77"/>
      <c r="AA126" s="77"/>
      <c r="AB126" s="109"/>
    </row>
    <row r="127" spans="2:28" ht="18" customHeight="1">
      <c r="B127" s="11">
        <v>22</v>
      </c>
      <c r="C127" s="88" t="s">
        <v>152</v>
      </c>
      <c r="D127" s="128"/>
      <c r="E127" s="122"/>
      <c r="F127" s="134"/>
      <c r="G127" s="128"/>
      <c r="H127" s="134"/>
      <c r="I127" s="134"/>
      <c r="J127" s="130"/>
      <c r="K127" s="36"/>
      <c r="L127" s="45"/>
      <c r="M127" s="45"/>
      <c r="N127" s="45"/>
      <c r="O127" s="45"/>
      <c r="P127" s="128"/>
      <c r="Q127" s="131"/>
      <c r="R127" s="56"/>
      <c r="S127" s="128"/>
      <c r="T127" s="77"/>
      <c r="U127" s="77"/>
      <c r="V127" s="80"/>
      <c r="W127" s="78"/>
      <c r="X127" s="80"/>
      <c r="Y127" s="77"/>
      <c r="Z127" s="77"/>
      <c r="AA127" s="77"/>
      <c r="AB127" s="109"/>
    </row>
    <row r="128" spans="2:28" ht="69.75" customHeight="1">
      <c r="B128" s="11">
        <v>23</v>
      </c>
      <c r="C128" s="96" t="s">
        <v>153</v>
      </c>
      <c r="D128" s="128" t="s">
        <v>103</v>
      </c>
      <c r="E128" s="123" t="s">
        <v>152</v>
      </c>
      <c r="F128" s="134">
        <v>0.16</v>
      </c>
      <c r="G128" s="128"/>
      <c r="H128" s="134">
        <v>0.2</v>
      </c>
      <c r="I128" s="134"/>
      <c r="J128" s="130">
        <v>2013</v>
      </c>
      <c r="K128" s="36">
        <v>2013</v>
      </c>
      <c r="L128" s="45" t="s">
        <v>98</v>
      </c>
      <c r="M128" s="45" t="s">
        <v>98</v>
      </c>
      <c r="N128" s="45" t="s">
        <v>98</v>
      </c>
      <c r="O128" s="45" t="s">
        <v>98</v>
      </c>
      <c r="P128" s="128"/>
      <c r="Q128" s="131"/>
      <c r="R128" s="56">
        <f>SUM(1*1.18)</f>
        <v>1.18</v>
      </c>
      <c r="S128" s="128"/>
      <c r="T128" s="77"/>
      <c r="U128" s="77"/>
      <c r="V128" s="80" t="s">
        <v>101</v>
      </c>
      <c r="W128" s="78"/>
      <c r="X128" s="80" t="s">
        <v>102</v>
      </c>
      <c r="Y128" s="77"/>
      <c r="Z128" s="77"/>
      <c r="AA128" s="77"/>
      <c r="AB128" s="109"/>
    </row>
    <row r="129" spans="2:28" ht="15.75">
      <c r="B129" s="11">
        <v>24</v>
      </c>
      <c r="C129" s="97" t="s">
        <v>70</v>
      </c>
      <c r="D129" s="128"/>
      <c r="E129" s="126"/>
      <c r="F129" s="50"/>
      <c r="G129" s="128"/>
      <c r="H129" s="45"/>
      <c r="I129" s="134"/>
      <c r="J129" s="130"/>
      <c r="K129" s="36"/>
      <c r="L129" s="45"/>
      <c r="M129" s="45"/>
      <c r="N129" s="45"/>
      <c r="O129" s="45"/>
      <c r="P129" s="128"/>
      <c r="Q129" s="131"/>
      <c r="R129" s="56"/>
      <c r="S129" s="128"/>
      <c r="T129" s="77"/>
      <c r="U129" s="77"/>
      <c r="V129" s="80"/>
      <c r="W129" s="78"/>
      <c r="X129" s="80"/>
      <c r="Y129" s="77"/>
      <c r="Z129" s="77"/>
      <c r="AA129" s="77"/>
      <c r="AB129" s="109"/>
    </row>
    <row r="130" spans="2:28" ht="84.75" customHeight="1">
      <c r="B130" s="11">
        <v>25</v>
      </c>
      <c r="C130" s="96" t="s">
        <v>121</v>
      </c>
      <c r="D130" s="128" t="s">
        <v>103</v>
      </c>
      <c r="E130" s="123" t="s">
        <v>70</v>
      </c>
      <c r="F130" s="50">
        <v>0.16</v>
      </c>
      <c r="G130" s="128"/>
      <c r="H130" s="45">
        <v>0.2</v>
      </c>
      <c r="I130" s="134"/>
      <c r="J130" s="130">
        <v>2013</v>
      </c>
      <c r="K130" s="36">
        <v>2013</v>
      </c>
      <c r="L130" s="45" t="s">
        <v>98</v>
      </c>
      <c r="M130" s="45" t="s">
        <v>98</v>
      </c>
      <c r="N130" s="45" t="s">
        <v>98</v>
      </c>
      <c r="O130" s="45" t="s">
        <v>98</v>
      </c>
      <c r="P130" s="128"/>
      <c r="Q130" s="131"/>
      <c r="R130" s="56">
        <f>SUM(1*1.18)</f>
        <v>1.18</v>
      </c>
      <c r="S130" s="128"/>
      <c r="T130" s="77"/>
      <c r="U130" s="77"/>
      <c r="V130" s="80" t="s">
        <v>101</v>
      </c>
      <c r="W130" s="78"/>
      <c r="X130" s="80" t="s">
        <v>102</v>
      </c>
      <c r="Y130" s="77"/>
      <c r="Z130" s="77"/>
      <c r="AA130" s="77"/>
      <c r="AB130" s="109"/>
    </row>
    <row r="131" spans="2:28" ht="15.75">
      <c r="B131" s="11">
        <v>26</v>
      </c>
      <c r="C131" s="177" t="s">
        <v>71</v>
      </c>
      <c r="D131" s="128"/>
      <c r="E131" s="126"/>
      <c r="F131" s="50"/>
      <c r="G131" s="128"/>
      <c r="H131" s="45"/>
      <c r="I131" s="134"/>
      <c r="J131" s="130"/>
      <c r="K131" s="36"/>
      <c r="L131" s="45"/>
      <c r="M131" s="45"/>
      <c r="N131" s="45"/>
      <c r="O131" s="45"/>
      <c r="P131" s="128"/>
      <c r="Q131" s="131"/>
      <c r="R131" s="56"/>
      <c r="S131" s="128"/>
      <c r="T131" s="77"/>
      <c r="U131" s="77"/>
      <c r="V131" s="80"/>
      <c r="W131" s="78"/>
      <c r="X131" s="80"/>
      <c r="Y131" s="77"/>
      <c r="Z131" s="77"/>
      <c r="AA131" s="77"/>
      <c r="AB131" s="109"/>
    </row>
    <row r="132" spans="2:28" ht="70.5" customHeight="1">
      <c r="B132" s="11">
        <v>27</v>
      </c>
      <c r="C132" s="96" t="s">
        <v>122</v>
      </c>
      <c r="D132" s="128" t="s">
        <v>103</v>
      </c>
      <c r="E132" s="123" t="s">
        <v>71</v>
      </c>
      <c r="F132" s="134">
        <v>0.1</v>
      </c>
      <c r="G132" s="128"/>
      <c r="H132" s="134">
        <v>0.3</v>
      </c>
      <c r="I132" s="45"/>
      <c r="J132" s="130">
        <v>2013</v>
      </c>
      <c r="K132" s="36">
        <v>2013</v>
      </c>
      <c r="L132" s="45" t="s">
        <v>98</v>
      </c>
      <c r="M132" s="45" t="s">
        <v>98</v>
      </c>
      <c r="N132" s="45" t="s">
        <v>98</v>
      </c>
      <c r="O132" s="45" t="s">
        <v>98</v>
      </c>
      <c r="P132" s="128"/>
      <c r="Q132" s="131"/>
      <c r="R132" s="56">
        <f>SUM(1.274*1.18)</f>
        <v>1.50332</v>
      </c>
      <c r="S132" s="128"/>
      <c r="T132" s="77"/>
      <c r="U132" s="77"/>
      <c r="V132" s="80" t="s">
        <v>101</v>
      </c>
      <c r="W132" s="78"/>
      <c r="X132" s="80" t="s">
        <v>102</v>
      </c>
      <c r="Y132" s="77"/>
      <c r="Z132" s="77"/>
      <c r="AA132" s="77"/>
      <c r="AB132" s="109"/>
    </row>
    <row r="133" spans="2:28" ht="15.75">
      <c r="B133" s="11">
        <v>28</v>
      </c>
      <c r="C133" s="97" t="s">
        <v>72</v>
      </c>
      <c r="D133" s="128"/>
      <c r="E133" s="126"/>
      <c r="F133" s="50"/>
      <c r="G133" s="128"/>
      <c r="H133" s="45"/>
      <c r="I133" s="134"/>
      <c r="J133" s="130"/>
      <c r="K133" s="36"/>
      <c r="L133" s="45"/>
      <c r="M133" s="45"/>
      <c r="N133" s="45"/>
      <c r="O133" s="45"/>
      <c r="P133" s="128"/>
      <c r="Q133" s="131"/>
      <c r="R133" s="56"/>
      <c r="S133" s="128"/>
      <c r="T133" s="77"/>
      <c r="U133" s="77"/>
      <c r="V133" s="80"/>
      <c r="W133" s="78"/>
      <c r="X133" s="80"/>
      <c r="Y133" s="77"/>
      <c r="Z133" s="77"/>
      <c r="AA133" s="77"/>
      <c r="AB133" s="109"/>
    </row>
    <row r="134" spans="2:28" ht="68.25" customHeight="1">
      <c r="B134" s="11">
        <v>29</v>
      </c>
      <c r="C134" s="96" t="s">
        <v>123</v>
      </c>
      <c r="D134" s="128" t="s">
        <v>103</v>
      </c>
      <c r="E134" s="123" t="s">
        <v>72</v>
      </c>
      <c r="F134" s="50">
        <v>0.4</v>
      </c>
      <c r="G134" s="128"/>
      <c r="H134" s="45">
        <v>2.3</v>
      </c>
      <c r="I134" s="45"/>
      <c r="J134" s="130">
        <v>2013</v>
      </c>
      <c r="K134" s="36">
        <v>2013</v>
      </c>
      <c r="L134" s="45" t="s">
        <v>98</v>
      </c>
      <c r="M134" s="45" t="s">
        <v>98</v>
      </c>
      <c r="N134" s="45" t="s">
        <v>98</v>
      </c>
      <c r="O134" s="45" t="s">
        <v>98</v>
      </c>
      <c r="P134" s="128"/>
      <c r="Q134" s="131"/>
      <c r="R134" s="56">
        <f>SUM(4.72*1.18)</f>
        <v>5.569599999999999</v>
      </c>
      <c r="S134" s="128"/>
      <c r="T134" s="77"/>
      <c r="U134" s="77"/>
      <c r="V134" s="80" t="s">
        <v>101</v>
      </c>
      <c r="W134" s="78"/>
      <c r="X134" s="80" t="s">
        <v>102</v>
      </c>
      <c r="Y134" s="77"/>
      <c r="Z134" s="77"/>
      <c r="AA134" s="77"/>
      <c r="AB134" s="109"/>
    </row>
    <row r="135" spans="2:28" ht="15.75">
      <c r="B135" s="11">
        <v>30</v>
      </c>
      <c r="C135" s="88" t="s">
        <v>132</v>
      </c>
      <c r="D135" s="128"/>
      <c r="E135" s="126"/>
      <c r="F135" s="50"/>
      <c r="G135" s="128"/>
      <c r="H135" s="45"/>
      <c r="I135" s="45"/>
      <c r="J135" s="130"/>
      <c r="K135" s="36"/>
      <c r="L135" s="45"/>
      <c r="M135" s="45"/>
      <c r="N135" s="45"/>
      <c r="O135" s="45"/>
      <c r="P135" s="128"/>
      <c r="Q135" s="131"/>
      <c r="R135" s="56"/>
      <c r="S135" s="128"/>
      <c r="T135" s="77"/>
      <c r="U135" s="77"/>
      <c r="V135" s="80"/>
      <c r="W135" s="78"/>
      <c r="X135" s="80"/>
      <c r="Y135" s="77"/>
      <c r="Z135" s="77"/>
      <c r="AA135" s="77"/>
      <c r="AB135" s="109"/>
    </row>
    <row r="136" spans="2:28" ht="68.25" customHeight="1">
      <c r="B136" s="11">
        <v>31</v>
      </c>
      <c r="C136" s="30" t="s">
        <v>133</v>
      </c>
      <c r="D136" s="128" t="s">
        <v>103</v>
      </c>
      <c r="E136" s="122" t="s">
        <v>132</v>
      </c>
      <c r="F136" s="50"/>
      <c r="G136" s="128"/>
      <c r="H136" s="45">
        <v>1.3</v>
      </c>
      <c r="I136" s="45"/>
      <c r="J136" s="130">
        <v>2013</v>
      </c>
      <c r="K136" s="36">
        <v>2013</v>
      </c>
      <c r="L136" s="45" t="s">
        <v>98</v>
      </c>
      <c r="M136" s="45" t="s">
        <v>98</v>
      </c>
      <c r="N136" s="45" t="s">
        <v>98</v>
      </c>
      <c r="O136" s="45" t="s">
        <v>98</v>
      </c>
      <c r="P136" s="128"/>
      <c r="Q136" s="131"/>
      <c r="R136" s="56">
        <f>SUM(1.652*1.18)</f>
        <v>1.9493599999999998</v>
      </c>
      <c r="S136" s="128"/>
      <c r="T136" s="77"/>
      <c r="U136" s="77"/>
      <c r="V136" s="80" t="s">
        <v>101</v>
      </c>
      <c r="W136" s="78"/>
      <c r="X136" s="80" t="s">
        <v>102</v>
      </c>
      <c r="Y136" s="77"/>
      <c r="Z136" s="77"/>
      <c r="AA136" s="77"/>
      <c r="AB136" s="109"/>
    </row>
    <row r="137" spans="2:28" ht="18.75" customHeight="1">
      <c r="B137" s="11">
        <v>32</v>
      </c>
      <c r="C137" s="58" t="s">
        <v>154</v>
      </c>
      <c r="D137" s="77"/>
      <c r="E137" s="122"/>
      <c r="F137" s="27"/>
      <c r="G137" s="77"/>
      <c r="H137" s="32"/>
      <c r="I137" s="32"/>
      <c r="J137" s="78"/>
      <c r="K137" s="36"/>
      <c r="L137" s="32"/>
      <c r="M137" s="32"/>
      <c r="N137" s="32"/>
      <c r="O137" s="32"/>
      <c r="P137" s="77"/>
      <c r="Q137" s="79"/>
      <c r="R137" s="53"/>
      <c r="S137" s="77"/>
      <c r="T137" s="77"/>
      <c r="U137" s="77"/>
      <c r="V137" s="80"/>
      <c r="W137" s="78"/>
      <c r="X137" s="80"/>
      <c r="Y137" s="77"/>
      <c r="Z137" s="77"/>
      <c r="AA137" s="77"/>
      <c r="AB137" s="109"/>
    </row>
    <row r="138" spans="2:28" ht="66.75" customHeight="1">
      <c r="B138" s="11">
        <v>33</v>
      </c>
      <c r="C138" s="23" t="s">
        <v>155</v>
      </c>
      <c r="D138" s="77" t="s">
        <v>103</v>
      </c>
      <c r="E138" s="122" t="s">
        <v>156</v>
      </c>
      <c r="F138" s="27"/>
      <c r="G138" s="77"/>
      <c r="H138" s="32">
        <v>0.8</v>
      </c>
      <c r="I138" s="32"/>
      <c r="J138" s="78">
        <v>2013</v>
      </c>
      <c r="K138" s="36">
        <v>2013</v>
      </c>
      <c r="L138" s="32" t="s">
        <v>98</v>
      </c>
      <c r="M138" s="32" t="s">
        <v>98</v>
      </c>
      <c r="N138" s="32" t="s">
        <v>98</v>
      </c>
      <c r="O138" s="32" t="s">
        <v>98</v>
      </c>
      <c r="P138" s="77"/>
      <c r="Q138" s="79"/>
      <c r="R138" s="53">
        <f>SUM(1.18*1.18)</f>
        <v>1.3923999999999999</v>
      </c>
      <c r="S138" s="77"/>
      <c r="T138" s="77"/>
      <c r="U138" s="77"/>
      <c r="V138" s="80" t="s">
        <v>101</v>
      </c>
      <c r="W138" s="78"/>
      <c r="X138" s="80" t="s">
        <v>102</v>
      </c>
      <c r="Y138" s="77"/>
      <c r="Z138" s="77"/>
      <c r="AA138" s="77"/>
      <c r="AB138" s="109"/>
    </row>
    <row r="139" spans="2:28" ht="15.75">
      <c r="B139" s="11">
        <v>34</v>
      </c>
      <c r="C139" s="29" t="s">
        <v>114</v>
      </c>
      <c r="D139" s="77"/>
      <c r="E139" s="121"/>
      <c r="F139" s="27"/>
      <c r="G139" s="77"/>
      <c r="H139" s="32"/>
      <c r="I139" s="32"/>
      <c r="J139" s="78"/>
      <c r="K139" s="36"/>
      <c r="L139" s="32"/>
      <c r="M139" s="32"/>
      <c r="N139" s="32"/>
      <c r="O139" s="32"/>
      <c r="P139" s="77"/>
      <c r="Q139" s="79"/>
      <c r="R139" s="53"/>
      <c r="S139" s="77"/>
      <c r="T139" s="77"/>
      <c r="U139" s="77"/>
      <c r="V139" s="80"/>
      <c r="W139" s="78"/>
      <c r="X139" s="80"/>
      <c r="Y139" s="77"/>
      <c r="Z139" s="77"/>
      <c r="AA139" s="77"/>
      <c r="AB139" s="109"/>
    </row>
    <row r="140" spans="2:28" ht="69" customHeight="1">
      <c r="B140" s="11">
        <v>35</v>
      </c>
      <c r="C140" s="31" t="s">
        <v>127</v>
      </c>
      <c r="D140" s="77" t="s">
        <v>103</v>
      </c>
      <c r="E140" s="121" t="s">
        <v>114</v>
      </c>
      <c r="F140" s="27">
        <v>0.63</v>
      </c>
      <c r="G140" s="77"/>
      <c r="H140" s="33">
        <v>1</v>
      </c>
      <c r="I140" s="32"/>
      <c r="J140" s="78">
        <v>2013</v>
      </c>
      <c r="K140" s="36">
        <v>2013</v>
      </c>
      <c r="L140" s="32" t="s">
        <v>98</v>
      </c>
      <c r="M140" s="32" t="s">
        <v>98</v>
      </c>
      <c r="N140" s="32" t="s">
        <v>98</v>
      </c>
      <c r="O140" s="32" t="s">
        <v>98</v>
      </c>
      <c r="P140" s="77"/>
      <c r="Q140" s="79"/>
      <c r="R140" s="53">
        <f>SUM(8.88*1.18)</f>
        <v>10.4784</v>
      </c>
      <c r="S140" s="77"/>
      <c r="T140" s="77"/>
      <c r="U140" s="77"/>
      <c r="V140" s="80" t="s">
        <v>101</v>
      </c>
      <c r="W140" s="78"/>
      <c r="X140" s="80" t="s">
        <v>102</v>
      </c>
      <c r="Y140" s="77"/>
      <c r="Z140" s="77"/>
      <c r="AA140" s="77"/>
      <c r="AB140" s="109"/>
    </row>
    <row r="141" spans="2:28" ht="53.25" customHeight="1">
      <c r="B141" s="11">
        <v>36</v>
      </c>
      <c r="C141" s="30" t="s">
        <v>86</v>
      </c>
      <c r="D141" s="77" t="s">
        <v>103</v>
      </c>
      <c r="E141" s="121" t="s">
        <v>114</v>
      </c>
      <c r="F141" s="27">
        <v>0.25</v>
      </c>
      <c r="G141" s="77"/>
      <c r="H141" s="32">
        <v>0.4</v>
      </c>
      <c r="I141" s="32"/>
      <c r="J141" s="78">
        <v>2013</v>
      </c>
      <c r="K141" s="36">
        <v>2013</v>
      </c>
      <c r="L141" s="32" t="s">
        <v>98</v>
      </c>
      <c r="M141" s="32" t="s">
        <v>98</v>
      </c>
      <c r="N141" s="32" t="s">
        <v>98</v>
      </c>
      <c r="O141" s="32" t="s">
        <v>98</v>
      </c>
      <c r="P141" s="77"/>
      <c r="Q141" s="79"/>
      <c r="R141" s="53">
        <f>SUM(3.54*1.18)</f>
        <v>4.1772</v>
      </c>
      <c r="S141" s="77"/>
      <c r="T141" s="77"/>
      <c r="U141" s="77"/>
      <c r="V141" s="80" t="s">
        <v>101</v>
      </c>
      <c r="W141" s="78"/>
      <c r="X141" s="80" t="s">
        <v>102</v>
      </c>
      <c r="Y141" s="77"/>
      <c r="Z141" s="77"/>
      <c r="AA141" s="77"/>
      <c r="AB141" s="109"/>
    </row>
    <row r="142" spans="2:28" ht="48.75" customHeight="1">
      <c r="B142" s="11">
        <v>37</v>
      </c>
      <c r="C142" s="30" t="s">
        <v>105</v>
      </c>
      <c r="D142" s="77" t="s">
        <v>103</v>
      </c>
      <c r="E142" s="121" t="s">
        <v>114</v>
      </c>
      <c r="F142" s="27"/>
      <c r="G142" s="77"/>
      <c r="H142" s="32">
        <v>0.5</v>
      </c>
      <c r="I142" s="32"/>
      <c r="J142" s="78">
        <v>2013</v>
      </c>
      <c r="K142" s="36">
        <v>2013</v>
      </c>
      <c r="L142" s="32" t="s">
        <v>98</v>
      </c>
      <c r="M142" s="32" t="s">
        <v>98</v>
      </c>
      <c r="N142" s="32" t="s">
        <v>98</v>
      </c>
      <c r="O142" s="32" t="s">
        <v>98</v>
      </c>
      <c r="P142" s="77"/>
      <c r="Q142" s="79"/>
      <c r="R142" s="53">
        <f>SUM(2.2*1.18)</f>
        <v>2.596</v>
      </c>
      <c r="S142" s="77"/>
      <c r="T142" s="77"/>
      <c r="U142" s="77"/>
      <c r="V142" s="80" t="s">
        <v>101</v>
      </c>
      <c r="W142" s="78"/>
      <c r="X142" s="80" t="s">
        <v>102</v>
      </c>
      <c r="Y142" s="77"/>
      <c r="Z142" s="77"/>
      <c r="AA142" s="77"/>
      <c r="AB142" s="109"/>
    </row>
    <row r="143" spans="2:28" ht="15.75">
      <c r="B143" s="11">
        <v>38</v>
      </c>
      <c r="C143" s="59" t="s">
        <v>74</v>
      </c>
      <c r="D143" s="77"/>
      <c r="E143" s="121"/>
      <c r="F143" s="27"/>
      <c r="G143" s="77"/>
      <c r="H143" s="32"/>
      <c r="I143" s="32"/>
      <c r="J143" s="78"/>
      <c r="K143" s="36"/>
      <c r="L143" s="32"/>
      <c r="M143" s="32"/>
      <c r="N143" s="32"/>
      <c r="O143" s="32"/>
      <c r="P143" s="77"/>
      <c r="Q143" s="79"/>
      <c r="R143" s="53"/>
      <c r="S143" s="77"/>
      <c r="T143" s="77"/>
      <c r="U143" s="77"/>
      <c r="V143" s="80"/>
      <c r="W143" s="78"/>
      <c r="X143" s="80"/>
      <c r="Y143" s="77"/>
      <c r="Z143" s="77"/>
      <c r="AA143" s="77"/>
      <c r="AB143" s="109"/>
    </row>
    <row r="144" spans="2:28" ht="63.75" customHeight="1">
      <c r="B144" s="11">
        <v>39</v>
      </c>
      <c r="C144" s="23" t="s">
        <v>124</v>
      </c>
      <c r="D144" s="77" t="s">
        <v>103</v>
      </c>
      <c r="E144" s="124" t="s">
        <v>74</v>
      </c>
      <c r="F144" s="27">
        <v>0.4</v>
      </c>
      <c r="G144" s="77"/>
      <c r="H144" s="33">
        <v>2</v>
      </c>
      <c r="I144" s="32"/>
      <c r="J144" s="78">
        <v>2013</v>
      </c>
      <c r="K144" s="36">
        <v>2013</v>
      </c>
      <c r="L144" s="32" t="s">
        <v>98</v>
      </c>
      <c r="M144" s="32" t="s">
        <v>98</v>
      </c>
      <c r="N144" s="32" t="s">
        <v>98</v>
      </c>
      <c r="O144" s="32" t="s">
        <v>98</v>
      </c>
      <c r="P144" s="77"/>
      <c r="Q144" s="79"/>
      <c r="R144" s="53">
        <f>SUM(7.94*1.18)</f>
        <v>9.3692</v>
      </c>
      <c r="S144" s="77"/>
      <c r="T144" s="77"/>
      <c r="U144" s="77"/>
      <c r="V144" s="80" t="s">
        <v>101</v>
      </c>
      <c r="W144" s="78"/>
      <c r="X144" s="80" t="s">
        <v>102</v>
      </c>
      <c r="Y144" s="77"/>
      <c r="Z144" s="77"/>
      <c r="AA144" s="77"/>
      <c r="AB144" s="109"/>
    </row>
    <row r="145" spans="2:28" ht="15.75">
      <c r="B145" s="11">
        <v>40</v>
      </c>
      <c r="C145" s="92" t="s">
        <v>75</v>
      </c>
      <c r="D145" s="77"/>
      <c r="E145" s="121"/>
      <c r="F145" s="27"/>
      <c r="G145" s="77"/>
      <c r="H145" s="32"/>
      <c r="I145" s="32"/>
      <c r="J145" s="78"/>
      <c r="K145" s="36"/>
      <c r="L145" s="32"/>
      <c r="M145" s="32"/>
      <c r="N145" s="32"/>
      <c r="O145" s="32"/>
      <c r="P145" s="77"/>
      <c r="Q145" s="79"/>
      <c r="R145" s="53"/>
      <c r="S145" s="77"/>
      <c r="T145" s="77"/>
      <c r="U145" s="77"/>
      <c r="V145" s="80"/>
      <c r="W145" s="78"/>
      <c r="X145" s="80"/>
      <c r="Y145" s="77"/>
      <c r="Z145" s="77"/>
      <c r="AA145" s="77"/>
      <c r="AB145" s="109"/>
    </row>
    <row r="146" spans="2:28" ht="50.25" customHeight="1">
      <c r="B146" s="11">
        <v>41</v>
      </c>
      <c r="C146" s="23" t="s">
        <v>134</v>
      </c>
      <c r="D146" s="77" t="s">
        <v>103</v>
      </c>
      <c r="E146" s="125" t="s">
        <v>75</v>
      </c>
      <c r="F146" s="27"/>
      <c r="G146" s="77"/>
      <c r="H146" s="32">
        <v>1.3</v>
      </c>
      <c r="I146" s="32"/>
      <c r="J146" s="78">
        <v>2013</v>
      </c>
      <c r="K146" s="36">
        <v>2013</v>
      </c>
      <c r="L146" s="32" t="s">
        <v>98</v>
      </c>
      <c r="M146" s="32" t="s">
        <v>98</v>
      </c>
      <c r="N146" s="32" t="s">
        <v>98</v>
      </c>
      <c r="O146" s="32" t="s">
        <v>98</v>
      </c>
      <c r="P146" s="77"/>
      <c r="Q146" s="79"/>
      <c r="R146" s="53">
        <f>SUM(1.652*1.18)</f>
        <v>1.9493599999999998</v>
      </c>
      <c r="S146" s="77"/>
      <c r="T146" s="77"/>
      <c r="U146" s="77"/>
      <c r="V146" s="80" t="s">
        <v>101</v>
      </c>
      <c r="W146" s="78"/>
      <c r="X146" s="80" t="s">
        <v>102</v>
      </c>
      <c r="Y146" s="77"/>
      <c r="Z146" s="77"/>
      <c r="AA146" s="77"/>
      <c r="AB146" s="109"/>
    </row>
    <row r="147" spans="2:28" ht="15.75">
      <c r="B147" s="11">
        <v>42</v>
      </c>
      <c r="C147" s="29" t="s">
        <v>113</v>
      </c>
      <c r="D147" s="77"/>
      <c r="E147" s="124"/>
      <c r="F147" s="27"/>
      <c r="G147" s="77"/>
      <c r="H147" s="32"/>
      <c r="I147" s="32"/>
      <c r="J147" s="78"/>
      <c r="K147" s="36"/>
      <c r="L147" s="32"/>
      <c r="M147" s="32"/>
      <c r="N147" s="32"/>
      <c r="O147" s="32"/>
      <c r="P147" s="77"/>
      <c r="Q147" s="79"/>
      <c r="R147" s="53"/>
      <c r="S147" s="77"/>
      <c r="T147" s="77"/>
      <c r="U147" s="77"/>
      <c r="V147" s="80"/>
      <c r="W147" s="78"/>
      <c r="X147" s="80"/>
      <c r="Y147" s="77"/>
      <c r="Z147" s="77"/>
      <c r="AA147" s="77"/>
      <c r="AB147" s="109"/>
    </row>
    <row r="148" spans="2:28" ht="99.75" customHeight="1">
      <c r="B148" s="11">
        <v>43</v>
      </c>
      <c r="C148" s="23" t="s">
        <v>116</v>
      </c>
      <c r="D148" s="77" t="s">
        <v>103</v>
      </c>
      <c r="E148" s="121" t="s">
        <v>113</v>
      </c>
      <c r="F148" s="50">
        <v>2.4</v>
      </c>
      <c r="G148" s="77"/>
      <c r="H148" s="33">
        <v>12</v>
      </c>
      <c r="I148" s="32"/>
      <c r="J148" s="78">
        <v>2013</v>
      </c>
      <c r="K148" s="36">
        <v>2013</v>
      </c>
      <c r="L148" s="32" t="s">
        <v>98</v>
      </c>
      <c r="M148" s="32" t="s">
        <v>98</v>
      </c>
      <c r="N148" s="32" t="s">
        <v>98</v>
      </c>
      <c r="O148" s="32" t="s">
        <v>98</v>
      </c>
      <c r="P148" s="77"/>
      <c r="Q148" s="79"/>
      <c r="R148" s="56">
        <f>SUM(54.8*1.18)</f>
        <v>64.66399999999999</v>
      </c>
      <c r="S148" s="77"/>
      <c r="T148" s="77"/>
      <c r="U148" s="77"/>
      <c r="V148" s="80" t="s">
        <v>101</v>
      </c>
      <c r="W148" s="78"/>
      <c r="X148" s="80" t="s">
        <v>102</v>
      </c>
      <c r="Y148" s="77"/>
      <c r="Z148" s="77"/>
      <c r="AA148" s="77"/>
      <c r="AB148" s="109"/>
    </row>
    <row r="149" spans="2:28" ht="15.75">
      <c r="B149" s="11">
        <v>47</v>
      </c>
      <c r="C149" s="58" t="s">
        <v>76</v>
      </c>
      <c r="D149" s="77"/>
      <c r="E149" s="125"/>
      <c r="F149" s="27"/>
      <c r="G149" s="77"/>
      <c r="H149" s="32"/>
      <c r="I149" s="32"/>
      <c r="J149" s="78"/>
      <c r="K149" s="36"/>
      <c r="L149" s="32"/>
      <c r="M149" s="32"/>
      <c r="N149" s="32"/>
      <c r="O149" s="32"/>
      <c r="P149" s="77"/>
      <c r="Q149" s="79"/>
      <c r="R149" s="53"/>
      <c r="S149" s="77"/>
      <c r="T149" s="77"/>
      <c r="U149" s="77"/>
      <c r="V149" s="80"/>
      <c r="W149" s="78"/>
      <c r="X149" s="80"/>
      <c r="Y149" s="77"/>
      <c r="Z149" s="77"/>
      <c r="AA149" s="77"/>
      <c r="AB149" s="109"/>
    </row>
    <row r="150" spans="2:28" ht="71.25" customHeight="1">
      <c r="B150" s="11">
        <v>48</v>
      </c>
      <c r="C150" s="30" t="s">
        <v>106</v>
      </c>
      <c r="D150" s="77" t="s">
        <v>103</v>
      </c>
      <c r="E150" s="126" t="s">
        <v>76</v>
      </c>
      <c r="F150" s="27">
        <v>0.4</v>
      </c>
      <c r="G150" s="77"/>
      <c r="H150" s="27">
        <v>0.3</v>
      </c>
      <c r="I150" s="32"/>
      <c r="J150" s="78">
        <v>2013</v>
      </c>
      <c r="K150" s="36">
        <v>2013</v>
      </c>
      <c r="L150" s="32" t="s">
        <v>98</v>
      </c>
      <c r="M150" s="32" t="s">
        <v>98</v>
      </c>
      <c r="N150" s="32" t="s">
        <v>98</v>
      </c>
      <c r="O150" s="32" t="s">
        <v>98</v>
      </c>
      <c r="P150" s="77"/>
      <c r="Q150" s="79"/>
      <c r="R150" s="53">
        <f>SUM(3.54*1.18)</f>
        <v>4.1772</v>
      </c>
      <c r="S150" s="77"/>
      <c r="T150" s="77"/>
      <c r="U150" s="77"/>
      <c r="V150" s="80" t="s">
        <v>101</v>
      </c>
      <c r="W150" s="78"/>
      <c r="X150" s="80" t="s">
        <v>102</v>
      </c>
      <c r="Y150" s="77"/>
      <c r="Z150" s="77"/>
      <c r="AA150" s="77"/>
      <c r="AB150" s="109"/>
    </row>
    <row r="151" spans="2:28" ht="81.75" customHeight="1">
      <c r="B151" s="11">
        <v>49</v>
      </c>
      <c r="C151" s="104" t="s">
        <v>157</v>
      </c>
      <c r="D151" s="77" t="s">
        <v>103</v>
      </c>
      <c r="E151" s="126" t="s">
        <v>76</v>
      </c>
      <c r="F151" s="27">
        <v>0.4</v>
      </c>
      <c r="G151" s="77"/>
      <c r="H151" s="27">
        <v>0.9</v>
      </c>
      <c r="I151" s="32"/>
      <c r="J151" s="78">
        <v>2013</v>
      </c>
      <c r="K151" s="36">
        <v>2013</v>
      </c>
      <c r="L151" s="32" t="s">
        <v>98</v>
      </c>
      <c r="M151" s="32" t="s">
        <v>98</v>
      </c>
      <c r="N151" s="32" t="s">
        <v>98</v>
      </c>
      <c r="O151" s="32" t="s">
        <v>98</v>
      </c>
      <c r="P151" s="77"/>
      <c r="Q151" s="79"/>
      <c r="R151" s="53">
        <f>SUM(3.658*1.18)</f>
        <v>4.31644</v>
      </c>
      <c r="S151" s="77"/>
      <c r="T151" s="77"/>
      <c r="U151" s="77"/>
      <c r="V151" s="80" t="s">
        <v>101</v>
      </c>
      <c r="W151" s="78"/>
      <c r="X151" s="80" t="s">
        <v>102</v>
      </c>
      <c r="Y151" s="77"/>
      <c r="Z151" s="77"/>
      <c r="AA151" s="77"/>
      <c r="AB151" s="109"/>
    </row>
    <row r="152" spans="2:28" ht="15.75">
      <c r="B152" s="11">
        <v>50</v>
      </c>
      <c r="C152" s="58" t="s">
        <v>78</v>
      </c>
      <c r="D152" s="77"/>
      <c r="E152" s="121"/>
      <c r="F152" s="27"/>
      <c r="G152" s="77"/>
      <c r="H152" s="32"/>
      <c r="I152" s="32"/>
      <c r="J152" s="78"/>
      <c r="K152" s="36"/>
      <c r="L152" s="32"/>
      <c r="M152" s="32"/>
      <c r="N152" s="32"/>
      <c r="O152" s="32"/>
      <c r="P152" s="77"/>
      <c r="Q152" s="79"/>
      <c r="R152" s="53"/>
      <c r="S152" s="77"/>
      <c r="T152" s="77"/>
      <c r="U152" s="77"/>
      <c r="V152" s="80"/>
      <c r="W152" s="78"/>
      <c r="X152" s="80"/>
      <c r="Y152" s="77"/>
      <c r="Z152" s="77"/>
      <c r="AA152" s="77"/>
      <c r="AB152" s="109"/>
    </row>
    <row r="153" spans="2:28" ht="66" customHeight="1">
      <c r="B153" s="11">
        <v>51</v>
      </c>
      <c r="C153" s="30" t="s">
        <v>117</v>
      </c>
      <c r="D153" s="77" t="s">
        <v>103</v>
      </c>
      <c r="E153" s="126" t="s">
        <v>78</v>
      </c>
      <c r="F153" s="27">
        <v>0.1</v>
      </c>
      <c r="G153" s="77"/>
      <c r="H153" s="32">
        <v>0.46</v>
      </c>
      <c r="I153" s="32"/>
      <c r="J153" s="78">
        <v>2013</v>
      </c>
      <c r="K153" s="36">
        <v>2013</v>
      </c>
      <c r="L153" s="32" t="s">
        <v>98</v>
      </c>
      <c r="M153" s="32" t="s">
        <v>98</v>
      </c>
      <c r="N153" s="32" t="s">
        <v>98</v>
      </c>
      <c r="O153" s="32" t="s">
        <v>98</v>
      </c>
      <c r="P153" s="77"/>
      <c r="Q153" s="79"/>
      <c r="R153" s="53">
        <f>SUM(0.944*1.18)</f>
        <v>1.1139199999999998</v>
      </c>
      <c r="S153" s="77"/>
      <c r="T153" s="77"/>
      <c r="U153" s="77"/>
      <c r="V153" s="80" t="s">
        <v>101</v>
      </c>
      <c r="W153" s="78"/>
      <c r="X153" s="80" t="s">
        <v>102</v>
      </c>
      <c r="Y153" s="77"/>
      <c r="Z153" s="77"/>
      <c r="AA153" s="77"/>
      <c r="AB153" s="109"/>
    </row>
    <row r="154" spans="2:28" ht="15.75">
      <c r="B154" s="11">
        <v>54</v>
      </c>
      <c r="C154" s="88" t="s">
        <v>129</v>
      </c>
      <c r="D154" s="77"/>
      <c r="E154" s="126"/>
      <c r="F154" s="27"/>
      <c r="G154" s="77"/>
      <c r="H154" s="32"/>
      <c r="I154" s="32"/>
      <c r="J154" s="78"/>
      <c r="K154" s="36"/>
      <c r="L154" s="32"/>
      <c r="M154" s="32"/>
      <c r="N154" s="32"/>
      <c r="O154" s="32"/>
      <c r="P154" s="77"/>
      <c r="Q154" s="79"/>
      <c r="R154" s="53"/>
      <c r="S154" s="77"/>
      <c r="T154" s="77"/>
      <c r="U154" s="77"/>
      <c r="V154" s="80"/>
      <c r="W154" s="78"/>
      <c r="X154" s="80"/>
      <c r="Y154" s="77"/>
      <c r="Z154" s="77"/>
      <c r="AA154" s="77"/>
      <c r="AB154" s="109"/>
    </row>
    <row r="155" spans="2:28" ht="54" customHeight="1">
      <c r="B155" s="11">
        <v>55</v>
      </c>
      <c r="C155" s="23" t="s">
        <v>130</v>
      </c>
      <c r="D155" s="77" t="s">
        <v>103</v>
      </c>
      <c r="E155" s="122" t="s">
        <v>129</v>
      </c>
      <c r="F155" s="27"/>
      <c r="G155" s="77"/>
      <c r="H155" s="32">
        <v>1.3</v>
      </c>
      <c r="I155" s="32"/>
      <c r="J155" s="78">
        <v>2013</v>
      </c>
      <c r="K155" s="36">
        <v>2013</v>
      </c>
      <c r="L155" s="32" t="s">
        <v>98</v>
      </c>
      <c r="M155" s="32" t="s">
        <v>98</v>
      </c>
      <c r="N155" s="32" t="s">
        <v>98</v>
      </c>
      <c r="O155" s="32" t="s">
        <v>98</v>
      </c>
      <c r="P155" s="77"/>
      <c r="Q155" s="79"/>
      <c r="R155" s="53">
        <f>SUM(1.652*1.18)</f>
        <v>1.9493599999999998</v>
      </c>
      <c r="S155" s="77"/>
      <c r="T155" s="77"/>
      <c r="U155" s="77"/>
      <c r="V155" s="80" t="s">
        <v>101</v>
      </c>
      <c r="W155" s="78"/>
      <c r="X155" s="80" t="s">
        <v>102</v>
      </c>
      <c r="Y155" s="77"/>
      <c r="Z155" s="77"/>
      <c r="AA155" s="77"/>
      <c r="AB155" s="109"/>
    </row>
    <row r="156" spans="2:28" ht="15.75">
      <c r="B156" s="11">
        <v>56</v>
      </c>
      <c r="C156" s="29" t="s">
        <v>125</v>
      </c>
      <c r="D156" s="77"/>
      <c r="E156" s="126"/>
      <c r="F156" s="27"/>
      <c r="G156" s="77"/>
      <c r="H156" s="32"/>
      <c r="I156" s="32"/>
      <c r="J156" s="78"/>
      <c r="K156" s="36"/>
      <c r="L156" s="32"/>
      <c r="M156" s="32"/>
      <c r="N156" s="32"/>
      <c r="O156" s="32"/>
      <c r="P156" s="77"/>
      <c r="Q156" s="79"/>
      <c r="R156" s="53"/>
      <c r="S156" s="77"/>
      <c r="T156" s="77"/>
      <c r="U156" s="77"/>
      <c r="V156" s="80"/>
      <c r="W156" s="78"/>
      <c r="X156" s="80"/>
      <c r="Y156" s="77"/>
      <c r="Z156" s="77"/>
      <c r="AA156" s="77"/>
      <c r="AB156" s="109"/>
    </row>
    <row r="157" spans="2:28" ht="72.75" customHeight="1">
      <c r="B157" s="11">
        <v>57</v>
      </c>
      <c r="C157" s="30" t="s">
        <v>158</v>
      </c>
      <c r="D157" s="77" t="s">
        <v>103</v>
      </c>
      <c r="E157" s="121" t="s">
        <v>125</v>
      </c>
      <c r="F157" s="27"/>
      <c r="G157" s="77"/>
      <c r="H157" s="32">
        <v>1</v>
      </c>
      <c r="I157" s="32"/>
      <c r="J157" s="78">
        <v>2013</v>
      </c>
      <c r="K157" s="36">
        <v>2013</v>
      </c>
      <c r="L157" s="32" t="s">
        <v>98</v>
      </c>
      <c r="M157" s="32" t="s">
        <v>98</v>
      </c>
      <c r="N157" s="32" t="s">
        <v>98</v>
      </c>
      <c r="O157" s="32" t="s">
        <v>98</v>
      </c>
      <c r="P157" s="77"/>
      <c r="Q157" s="79"/>
      <c r="R157" s="53">
        <f>SUM(1.652*1.18)</f>
        <v>1.9493599999999998</v>
      </c>
      <c r="S157" s="77"/>
      <c r="T157" s="77"/>
      <c r="U157" s="77"/>
      <c r="V157" s="80" t="s">
        <v>101</v>
      </c>
      <c r="W157" s="78"/>
      <c r="X157" s="80" t="s">
        <v>102</v>
      </c>
      <c r="Y157" s="77"/>
      <c r="Z157" s="77"/>
      <c r="AA157" s="77"/>
      <c r="AB157" s="109"/>
    </row>
    <row r="158" spans="2:28" ht="15.75">
      <c r="B158" s="11">
        <v>58</v>
      </c>
      <c r="C158" s="88" t="s">
        <v>108</v>
      </c>
      <c r="D158" s="77"/>
      <c r="E158" s="126"/>
      <c r="F158" s="27"/>
      <c r="G158" s="77"/>
      <c r="H158" s="32"/>
      <c r="I158" s="32"/>
      <c r="J158" s="78"/>
      <c r="K158" s="36"/>
      <c r="L158" s="32"/>
      <c r="M158" s="32"/>
      <c r="N158" s="32"/>
      <c r="O158" s="32"/>
      <c r="P158" s="77"/>
      <c r="Q158" s="79"/>
      <c r="R158" s="53"/>
      <c r="S158" s="77"/>
      <c r="T158" s="77"/>
      <c r="U158" s="77"/>
      <c r="V158" s="80"/>
      <c r="W158" s="78"/>
      <c r="X158" s="80"/>
      <c r="Y158" s="77"/>
      <c r="Z158" s="77"/>
      <c r="AA158" s="77"/>
      <c r="AB158" s="109"/>
    </row>
    <row r="159" spans="2:28" ht="68.25" customHeight="1">
      <c r="B159" s="11">
        <v>59</v>
      </c>
      <c r="C159" s="30" t="s">
        <v>109</v>
      </c>
      <c r="D159" s="77" t="s">
        <v>103</v>
      </c>
      <c r="E159" s="122" t="s">
        <v>108</v>
      </c>
      <c r="F159" s="27">
        <v>0.25</v>
      </c>
      <c r="G159" s="77"/>
      <c r="H159" s="32">
        <v>1.4</v>
      </c>
      <c r="I159" s="32"/>
      <c r="J159" s="78">
        <v>2013</v>
      </c>
      <c r="K159" s="36">
        <v>2013</v>
      </c>
      <c r="L159" s="32" t="s">
        <v>98</v>
      </c>
      <c r="M159" s="32" t="s">
        <v>98</v>
      </c>
      <c r="N159" s="32" t="s">
        <v>98</v>
      </c>
      <c r="O159" s="32" t="s">
        <v>98</v>
      </c>
      <c r="P159" s="77"/>
      <c r="Q159" s="79"/>
      <c r="R159" s="53">
        <f>SUM(2.36*1.18)</f>
        <v>2.7847999999999997</v>
      </c>
      <c r="S159" s="77"/>
      <c r="T159" s="77"/>
      <c r="U159" s="77"/>
      <c r="V159" s="80" t="s">
        <v>101</v>
      </c>
      <c r="W159" s="78"/>
      <c r="X159" s="80" t="s">
        <v>102</v>
      </c>
      <c r="Y159" s="77"/>
      <c r="Z159" s="77"/>
      <c r="AA159" s="77"/>
      <c r="AB159" s="109"/>
    </row>
    <row r="160" spans="2:28" ht="21" customHeight="1">
      <c r="B160" s="11">
        <v>60</v>
      </c>
      <c r="C160" s="88" t="s">
        <v>79</v>
      </c>
      <c r="D160" s="77"/>
      <c r="E160" s="122"/>
      <c r="F160" s="27"/>
      <c r="G160" s="77"/>
      <c r="H160" s="32"/>
      <c r="I160" s="32"/>
      <c r="J160" s="78"/>
      <c r="K160" s="36"/>
      <c r="L160" s="32"/>
      <c r="M160" s="32"/>
      <c r="N160" s="32"/>
      <c r="O160" s="32"/>
      <c r="P160" s="77"/>
      <c r="Q160" s="79"/>
      <c r="R160" s="53"/>
      <c r="S160" s="77"/>
      <c r="T160" s="77"/>
      <c r="U160" s="77"/>
      <c r="V160" s="80"/>
      <c r="W160" s="78"/>
      <c r="X160" s="80"/>
      <c r="Y160" s="77"/>
      <c r="Z160" s="77"/>
      <c r="AA160" s="77"/>
      <c r="AB160" s="109"/>
    </row>
    <row r="161" spans="2:28" ht="68.25" customHeight="1">
      <c r="B161" s="11">
        <v>61</v>
      </c>
      <c r="C161" s="30" t="s">
        <v>159</v>
      </c>
      <c r="D161" s="77" t="s">
        <v>103</v>
      </c>
      <c r="E161" s="122" t="s">
        <v>79</v>
      </c>
      <c r="F161" s="27"/>
      <c r="G161" s="77"/>
      <c r="H161" s="32">
        <v>0.8</v>
      </c>
      <c r="I161" s="32"/>
      <c r="J161" s="78">
        <v>2013</v>
      </c>
      <c r="K161" s="36">
        <v>2013</v>
      </c>
      <c r="L161" s="32" t="s">
        <v>98</v>
      </c>
      <c r="M161" s="32" t="s">
        <v>98</v>
      </c>
      <c r="N161" s="32" t="s">
        <v>98</v>
      </c>
      <c r="O161" s="32" t="s">
        <v>98</v>
      </c>
      <c r="P161" s="77"/>
      <c r="Q161" s="79"/>
      <c r="R161" s="53">
        <f>SUM(1.18*1.18)</f>
        <v>1.3923999999999999</v>
      </c>
      <c r="S161" s="77"/>
      <c r="T161" s="77"/>
      <c r="U161" s="77"/>
      <c r="V161" s="80" t="s">
        <v>101</v>
      </c>
      <c r="W161" s="78"/>
      <c r="X161" s="80" t="s">
        <v>102</v>
      </c>
      <c r="Y161" s="77"/>
      <c r="Z161" s="77"/>
      <c r="AA161" s="77"/>
      <c r="AB161" s="109"/>
    </row>
    <row r="162" spans="2:28" ht="15.75">
      <c r="B162" s="11">
        <v>62</v>
      </c>
      <c r="C162" s="88" t="s">
        <v>80</v>
      </c>
      <c r="D162" s="77"/>
      <c r="E162" s="124"/>
      <c r="F162" s="27"/>
      <c r="G162" s="77"/>
      <c r="H162" s="32"/>
      <c r="I162" s="32"/>
      <c r="J162" s="78"/>
      <c r="K162" s="36"/>
      <c r="L162" s="32"/>
      <c r="M162" s="32"/>
      <c r="N162" s="32"/>
      <c r="O162" s="32"/>
      <c r="P162" s="77"/>
      <c r="Q162" s="79"/>
      <c r="R162" s="53"/>
      <c r="S162" s="77"/>
      <c r="T162" s="77"/>
      <c r="U162" s="77"/>
      <c r="V162" s="80"/>
      <c r="W162" s="78"/>
      <c r="X162" s="80"/>
      <c r="Y162" s="77"/>
      <c r="Z162" s="77"/>
      <c r="AA162" s="77"/>
      <c r="AB162" s="109"/>
    </row>
    <row r="163" spans="2:28" ht="66.75" customHeight="1">
      <c r="B163" s="11">
        <v>63</v>
      </c>
      <c r="C163" s="23" t="s">
        <v>135</v>
      </c>
      <c r="D163" s="77" t="s">
        <v>103</v>
      </c>
      <c r="E163" s="122" t="s">
        <v>80</v>
      </c>
      <c r="F163" s="27"/>
      <c r="G163" s="77"/>
      <c r="H163" s="32">
        <v>1.3</v>
      </c>
      <c r="I163" s="32"/>
      <c r="J163" s="78">
        <v>2013</v>
      </c>
      <c r="K163" s="36">
        <v>2013</v>
      </c>
      <c r="L163" s="32" t="s">
        <v>98</v>
      </c>
      <c r="M163" s="32" t="s">
        <v>98</v>
      </c>
      <c r="N163" s="32" t="s">
        <v>98</v>
      </c>
      <c r="O163" s="32" t="s">
        <v>98</v>
      </c>
      <c r="P163" s="77"/>
      <c r="Q163" s="79"/>
      <c r="R163" s="53">
        <f>SUM(1.652*1.18)</f>
        <v>1.9493599999999998</v>
      </c>
      <c r="S163" s="77"/>
      <c r="T163" s="77"/>
      <c r="U163" s="77"/>
      <c r="V163" s="80" t="s">
        <v>101</v>
      </c>
      <c r="W163" s="78"/>
      <c r="X163" s="80" t="s">
        <v>102</v>
      </c>
      <c r="Y163" s="77"/>
      <c r="Z163" s="77"/>
      <c r="AA163" s="77"/>
      <c r="AB163" s="109"/>
    </row>
    <row r="164" spans="2:28" ht="15.75">
      <c r="B164" s="11">
        <v>64</v>
      </c>
      <c r="C164" s="29" t="s">
        <v>81</v>
      </c>
      <c r="D164" s="77"/>
      <c r="E164" s="124"/>
      <c r="F164" s="27"/>
      <c r="G164" s="77"/>
      <c r="H164" s="32"/>
      <c r="I164" s="32"/>
      <c r="J164" s="78"/>
      <c r="K164" s="36"/>
      <c r="L164" s="32"/>
      <c r="M164" s="32"/>
      <c r="N164" s="32"/>
      <c r="O164" s="32"/>
      <c r="P164" s="77"/>
      <c r="Q164" s="79"/>
      <c r="R164" s="53"/>
      <c r="S164" s="77"/>
      <c r="T164" s="77"/>
      <c r="U164" s="77"/>
      <c r="V164" s="80"/>
      <c r="W164" s="78"/>
      <c r="X164" s="80"/>
      <c r="Y164" s="77"/>
      <c r="Z164" s="77"/>
      <c r="AA164" s="77"/>
      <c r="AB164" s="109"/>
    </row>
    <row r="165" spans="2:28" ht="86.25" customHeight="1">
      <c r="B165" s="11">
        <v>65</v>
      </c>
      <c r="C165" s="23" t="s">
        <v>126</v>
      </c>
      <c r="D165" s="77" t="s">
        <v>103</v>
      </c>
      <c r="E165" s="121" t="s">
        <v>81</v>
      </c>
      <c r="F165" s="27">
        <v>0.63</v>
      </c>
      <c r="G165" s="77"/>
      <c r="H165" s="32">
        <v>3.5</v>
      </c>
      <c r="I165" s="32"/>
      <c r="J165" s="78">
        <v>2013</v>
      </c>
      <c r="K165" s="36">
        <v>2013</v>
      </c>
      <c r="L165" s="32" t="s">
        <v>98</v>
      </c>
      <c r="M165" s="32" t="s">
        <v>98</v>
      </c>
      <c r="N165" s="32" t="s">
        <v>98</v>
      </c>
      <c r="O165" s="32" t="s">
        <v>98</v>
      </c>
      <c r="P165" s="77"/>
      <c r="Q165" s="79"/>
      <c r="R165" s="53">
        <f>SUM(4.26*1.18)</f>
        <v>5.0268</v>
      </c>
      <c r="S165" s="77"/>
      <c r="T165" s="77"/>
      <c r="U165" s="77"/>
      <c r="V165" s="80" t="s">
        <v>101</v>
      </c>
      <c r="W165" s="78"/>
      <c r="X165" s="80" t="s">
        <v>102</v>
      </c>
      <c r="Y165" s="77"/>
      <c r="Z165" s="77"/>
      <c r="AA165" s="77"/>
      <c r="AB165" s="109"/>
    </row>
    <row r="166" spans="2:28" ht="66.75" customHeight="1" thickBot="1">
      <c r="B166" s="12">
        <v>66</v>
      </c>
      <c r="C166" s="23" t="s">
        <v>160</v>
      </c>
      <c r="D166" s="77" t="s">
        <v>103</v>
      </c>
      <c r="E166" s="121" t="s">
        <v>81</v>
      </c>
      <c r="F166" s="27"/>
      <c r="G166" s="77"/>
      <c r="H166" s="32">
        <v>0.8</v>
      </c>
      <c r="I166" s="32"/>
      <c r="J166" s="78">
        <v>2013</v>
      </c>
      <c r="K166" s="36">
        <v>2013</v>
      </c>
      <c r="L166" s="32" t="s">
        <v>98</v>
      </c>
      <c r="M166" s="32" t="s">
        <v>98</v>
      </c>
      <c r="N166" s="32" t="s">
        <v>98</v>
      </c>
      <c r="O166" s="32" t="s">
        <v>98</v>
      </c>
      <c r="P166" s="77"/>
      <c r="Q166" s="79"/>
      <c r="R166" s="53">
        <f>SUM(1.18*1.18)</f>
        <v>1.3923999999999999</v>
      </c>
      <c r="S166" s="77"/>
      <c r="T166" s="77"/>
      <c r="U166" s="77"/>
      <c r="V166" s="80" t="s">
        <v>101</v>
      </c>
      <c r="W166" s="78"/>
      <c r="X166" s="80" t="s">
        <v>102</v>
      </c>
      <c r="Y166" s="77"/>
      <c r="Z166" s="77"/>
      <c r="AA166" s="77"/>
      <c r="AB166" s="109"/>
    </row>
    <row r="167" spans="2:28" ht="15.75">
      <c r="B167" s="108" t="s">
        <v>9</v>
      </c>
      <c r="C167" s="14"/>
      <c r="D167" s="77"/>
      <c r="E167" s="77"/>
      <c r="F167" s="78"/>
      <c r="G167" s="77"/>
      <c r="H167" s="77"/>
      <c r="I167" s="77"/>
      <c r="J167" s="78"/>
      <c r="K167" s="78"/>
      <c r="L167" s="77"/>
      <c r="M167" s="77"/>
      <c r="N167" s="77"/>
      <c r="O167" s="77"/>
      <c r="P167" s="77"/>
      <c r="Q167" s="77"/>
      <c r="R167" s="79"/>
      <c r="S167" s="77"/>
      <c r="T167" s="77"/>
      <c r="U167" s="77"/>
      <c r="V167" s="78"/>
      <c r="W167" s="78"/>
      <c r="X167" s="78"/>
      <c r="Y167" s="77"/>
      <c r="Z167" s="77"/>
      <c r="AA167" s="77"/>
      <c r="AB167" s="109"/>
    </row>
    <row r="168" spans="2:28" ht="31.5">
      <c r="B168" s="108"/>
      <c r="C168" s="9" t="s">
        <v>16</v>
      </c>
      <c r="D168" s="77"/>
      <c r="E168" s="77"/>
      <c r="F168" s="78"/>
      <c r="G168" s="77"/>
      <c r="H168" s="77"/>
      <c r="I168" s="77"/>
      <c r="J168" s="78"/>
      <c r="K168" s="78"/>
      <c r="L168" s="77"/>
      <c r="M168" s="77"/>
      <c r="N168" s="77"/>
      <c r="O168" s="77"/>
      <c r="P168" s="77"/>
      <c r="Q168" s="77"/>
      <c r="R168" s="79"/>
      <c r="S168" s="77"/>
      <c r="T168" s="77"/>
      <c r="U168" s="77"/>
      <c r="V168" s="78"/>
      <c r="W168" s="78"/>
      <c r="X168" s="78"/>
      <c r="Y168" s="77"/>
      <c r="Z168" s="77"/>
      <c r="AA168" s="77"/>
      <c r="AB168" s="109"/>
    </row>
    <row r="169" spans="2:28" ht="15.75">
      <c r="B169" s="108"/>
      <c r="C169" s="3" t="s">
        <v>8</v>
      </c>
      <c r="D169" s="77"/>
      <c r="E169" s="77"/>
      <c r="F169" s="78"/>
      <c r="G169" s="77"/>
      <c r="H169" s="77"/>
      <c r="I169" s="77"/>
      <c r="J169" s="78"/>
      <c r="K169" s="78"/>
      <c r="L169" s="77"/>
      <c r="M169" s="77"/>
      <c r="N169" s="77"/>
      <c r="O169" s="77"/>
      <c r="P169" s="77"/>
      <c r="Q169" s="77"/>
      <c r="R169" s="79"/>
      <c r="S169" s="77"/>
      <c r="T169" s="77"/>
      <c r="U169" s="77"/>
      <c r="V169" s="78"/>
      <c r="W169" s="78"/>
      <c r="X169" s="78"/>
      <c r="Y169" s="77"/>
      <c r="Z169" s="77"/>
      <c r="AA169" s="77"/>
      <c r="AB169" s="109"/>
    </row>
    <row r="170" spans="2:28" ht="15.75">
      <c r="B170" s="108"/>
      <c r="C170" s="3" t="s">
        <v>10</v>
      </c>
      <c r="D170" s="77"/>
      <c r="E170" s="77"/>
      <c r="F170" s="78"/>
      <c r="G170" s="77"/>
      <c r="H170" s="77"/>
      <c r="I170" s="77"/>
      <c r="J170" s="78"/>
      <c r="K170" s="78"/>
      <c r="L170" s="77"/>
      <c r="M170" s="77"/>
      <c r="N170" s="77"/>
      <c r="O170" s="77"/>
      <c r="P170" s="77"/>
      <c r="Q170" s="77"/>
      <c r="R170" s="79"/>
      <c r="S170" s="77"/>
      <c r="T170" s="77"/>
      <c r="U170" s="77"/>
      <c r="V170" s="78"/>
      <c r="W170" s="78"/>
      <c r="X170" s="78"/>
      <c r="Y170" s="77"/>
      <c r="Z170" s="77"/>
      <c r="AA170" s="77"/>
      <c r="AB170" s="109"/>
    </row>
    <row r="171" spans="2:28" ht="16.5" thickBot="1">
      <c r="B171" s="110" t="s">
        <v>9</v>
      </c>
      <c r="C171" s="111"/>
      <c r="D171" s="112"/>
      <c r="E171" s="112"/>
      <c r="F171" s="113"/>
      <c r="G171" s="112"/>
      <c r="H171" s="112"/>
      <c r="I171" s="112"/>
      <c r="J171" s="113"/>
      <c r="K171" s="113"/>
      <c r="L171" s="112"/>
      <c r="M171" s="112"/>
      <c r="N171" s="112"/>
      <c r="O171" s="112"/>
      <c r="P171" s="112"/>
      <c r="Q171" s="112"/>
      <c r="R171" s="148"/>
      <c r="S171" s="112"/>
      <c r="T171" s="112"/>
      <c r="U171" s="112"/>
      <c r="V171" s="113"/>
      <c r="W171" s="113"/>
      <c r="X171" s="113"/>
      <c r="Y171" s="112"/>
      <c r="Z171" s="112"/>
      <c r="AA171" s="112"/>
      <c r="AB171" s="114"/>
    </row>
    <row r="173" spans="3:28" ht="89.25" customHeight="1">
      <c r="C173" s="192" t="s">
        <v>94</v>
      </c>
      <c r="D173" s="192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Y173" s="192"/>
      <c r="Z173" s="192"/>
      <c r="AA173" s="192"/>
      <c r="AB173" s="192"/>
    </row>
    <row r="174" spans="3:11" ht="15">
      <c r="C174" s="70" t="s">
        <v>95</v>
      </c>
      <c r="J174" s="70"/>
      <c r="K174" s="70"/>
    </row>
    <row r="175" spans="3:11" ht="15">
      <c r="C175" s="70" t="s">
        <v>96</v>
      </c>
      <c r="J175" s="70"/>
      <c r="K175" s="70"/>
    </row>
    <row r="176" spans="3:11" ht="15">
      <c r="C176" s="70" t="s">
        <v>97</v>
      </c>
      <c r="J176" s="70"/>
      <c r="K176" s="70"/>
    </row>
    <row r="177" spans="3:13" ht="15.75">
      <c r="C177" s="197"/>
      <c r="D177" s="197"/>
      <c r="E177" s="197"/>
      <c r="F177" s="197"/>
      <c r="G177" s="197"/>
      <c r="H177" s="197"/>
      <c r="I177" s="197"/>
      <c r="J177" s="197"/>
      <c r="K177" s="197"/>
      <c r="L177" s="197"/>
      <c r="M177" s="197"/>
    </row>
    <row r="178" spans="10:11" ht="15">
      <c r="J178" s="70"/>
      <c r="K178" s="70"/>
    </row>
    <row r="179" spans="10:11" ht="3.75" customHeight="1">
      <c r="J179" s="70"/>
      <c r="K179" s="70"/>
    </row>
    <row r="180" spans="5:15" ht="23.25">
      <c r="E180" s="135"/>
      <c r="F180" s="136"/>
      <c r="G180" s="137"/>
      <c r="H180" s="138"/>
      <c r="I180" s="139"/>
      <c r="J180" s="140"/>
      <c r="K180" s="140"/>
      <c r="L180" s="140"/>
      <c r="M180" s="182"/>
      <c r="N180" s="182"/>
      <c r="O180" s="140"/>
    </row>
    <row r="181" spans="5:15" ht="23.25">
      <c r="E181" s="135"/>
      <c r="F181" s="141"/>
      <c r="G181" s="142"/>
      <c r="H181" s="143"/>
      <c r="I181" s="144"/>
      <c r="J181" s="140"/>
      <c r="K181" s="140"/>
      <c r="L181" s="140"/>
      <c r="M181" s="144"/>
      <c r="N181" s="144"/>
      <c r="O181" s="140"/>
    </row>
    <row r="182" spans="5:15" ht="9.75" customHeight="1">
      <c r="E182" s="135"/>
      <c r="F182" s="141"/>
      <c r="G182" s="142"/>
      <c r="H182" s="143"/>
      <c r="I182" s="144"/>
      <c r="J182" s="140"/>
      <c r="K182" s="140"/>
      <c r="L182" s="140"/>
      <c r="M182" s="182"/>
      <c r="N182" s="182"/>
      <c r="O182" s="140"/>
    </row>
    <row r="183" spans="5:15" ht="23.25">
      <c r="E183" s="135"/>
      <c r="F183" s="136"/>
      <c r="G183" s="137"/>
      <c r="H183" s="143"/>
      <c r="I183" s="144"/>
      <c r="J183" s="140"/>
      <c r="K183" s="140"/>
      <c r="L183" s="140"/>
      <c r="M183" s="182"/>
      <c r="N183" s="182"/>
      <c r="O183" s="140"/>
    </row>
    <row r="184" spans="5:15" ht="23.25">
      <c r="E184" s="135"/>
      <c r="F184" s="141"/>
      <c r="G184" s="142"/>
      <c r="H184" s="143"/>
      <c r="I184" s="144"/>
      <c r="J184" s="140"/>
      <c r="K184" s="140"/>
      <c r="L184" s="140"/>
      <c r="M184" s="182"/>
      <c r="N184" s="182"/>
      <c r="O184" s="140"/>
    </row>
    <row r="185" spans="5:15" ht="9.75" customHeight="1">
      <c r="E185" s="135"/>
      <c r="F185" s="141"/>
      <c r="G185" s="142"/>
      <c r="H185" s="143"/>
      <c r="I185" s="144"/>
      <c r="J185" s="140"/>
      <c r="K185" s="140"/>
      <c r="L185" s="140"/>
      <c r="M185" s="182"/>
      <c r="N185" s="182"/>
      <c r="O185" s="140"/>
    </row>
    <row r="186" spans="5:15" ht="23.25">
      <c r="E186" s="135"/>
      <c r="F186" s="136"/>
      <c r="G186" s="137"/>
      <c r="H186" s="143"/>
      <c r="I186" s="144"/>
      <c r="J186" s="140"/>
      <c r="K186" s="140"/>
      <c r="L186" s="140"/>
      <c r="M186" s="137"/>
      <c r="N186" s="137"/>
      <c r="O186" s="140"/>
    </row>
    <row r="187" spans="5:8" ht="15">
      <c r="E187" s="81"/>
      <c r="F187" s="82"/>
      <c r="G187" s="81"/>
      <c r="H187" s="83"/>
    </row>
  </sheetData>
  <sheetProtection/>
  <mergeCells count="52">
    <mergeCell ref="B15:B17"/>
    <mergeCell ref="C12:D12"/>
    <mergeCell ref="D15:D17"/>
    <mergeCell ref="E15:E17"/>
    <mergeCell ref="I15:I17"/>
    <mergeCell ref="Y8:AB8"/>
    <mergeCell ref="M16:M17"/>
    <mergeCell ref="R15:S15"/>
    <mergeCell ref="J15:K15"/>
    <mergeCell ref="W16:W17"/>
    <mergeCell ref="C9:E9"/>
    <mergeCell ref="Y10:AB10"/>
    <mergeCell ref="B7:AB7"/>
    <mergeCell ref="C8:D8"/>
    <mergeCell ref="C10:D10"/>
    <mergeCell ref="C11:D11"/>
    <mergeCell ref="X9:AB9"/>
    <mergeCell ref="AA13:AB13"/>
    <mergeCell ref="T16:T17"/>
    <mergeCell ref="L15:O15"/>
    <mergeCell ref="C15:C17"/>
    <mergeCell ref="Y11:AB11"/>
    <mergeCell ref="F16:F17"/>
    <mergeCell ref="X12:AB12"/>
    <mergeCell ref="H16:H17"/>
    <mergeCell ref="Y15:AB15"/>
    <mergeCell ref="M183:N183"/>
    <mergeCell ref="K16:K17"/>
    <mergeCell ref="S16:S17"/>
    <mergeCell ref="T15:U15"/>
    <mergeCell ref="P15:P17"/>
    <mergeCell ref="C13:D13"/>
    <mergeCell ref="C177:M177"/>
    <mergeCell ref="U16:U17"/>
    <mergeCell ref="M185:N185"/>
    <mergeCell ref="M184:N184"/>
    <mergeCell ref="M182:N182"/>
    <mergeCell ref="N16:N17"/>
    <mergeCell ref="M180:N180"/>
    <mergeCell ref="L16:L17"/>
    <mergeCell ref="O16:O17"/>
    <mergeCell ref="R16:R17"/>
    <mergeCell ref="C173:AB173"/>
    <mergeCell ref="J16:J17"/>
    <mergeCell ref="Y16:Z16"/>
    <mergeCell ref="G16:G17"/>
    <mergeCell ref="Q15:Q17"/>
    <mergeCell ref="AA16:AB16"/>
    <mergeCell ref="V15:X15"/>
    <mergeCell ref="V16:V17"/>
    <mergeCell ref="F15:H15"/>
    <mergeCell ref="X16:X17"/>
  </mergeCells>
  <printOptions/>
  <pageMargins left="0.2755905511811024" right="0.2362204724409449" top="0.4724409448818898" bottom="0.2362204724409449" header="0.2362204724409449" footer="0.15748031496062992"/>
  <pageSetup fitToHeight="0" fitToWidth="1" horizontalDpi="600" verticalDpi="600" orientation="landscape" paperSize="9" scale="48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Абакумова</cp:lastModifiedBy>
  <cp:lastPrinted>2012-12-28T07:01:45Z</cp:lastPrinted>
  <dcterms:created xsi:type="dcterms:W3CDTF">2009-07-27T10:10:26Z</dcterms:created>
  <dcterms:modified xsi:type="dcterms:W3CDTF">2012-12-28T10:43:15Z</dcterms:modified>
  <cp:category/>
  <cp:version/>
  <cp:contentType/>
  <cp:contentStatus/>
</cp:coreProperties>
</file>